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7add5b3fc9c3dac/桌面/MMA861/"/>
    </mc:Choice>
  </mc:AlternateContent>
  <xr:revisionPtr revIDLastSave="7010" documentId="8_{F905A3B1-EF53-49BD-A01B-DAFE92226CE8}" xr6:coauthVersionLast="47" xr6:coauthVersionMax="47" xr10:uidLastSave="{A2E5DDF0-A73B-470A-895C-C20685BEBE9B}"/>
  <bookViews>
    <workbookView xWindow="-98" yWindow="-98" windowWidth="21795" windowHeight="13875" activeTab="2" xr2:uid="{FA26008B-B6F3-421B-8A98-221ED84FB542}"/>
  </bookViews>
  <sheets>
    <sheet name="Simulation Setup" sheetId="1" r:id="rId1"/>
    <sheet name="Simulation Detail" sheetId="2" r:id="rId2"/>
    <sheet name="Inputs" sheetId="6" r:id="rId3"/>
    <sheet name="Outputs" sheetId="7" r:id="rId4"/>
    <sheet name="Statistic Functions" sheetId="8" r:id="rId5"/>
  </sheets>
  <definedNames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"DRJJASYKDMY45YQ1ZHKB2KMS"</definedName>
    <definedName name="PalisadeReportWorksheetCreatedBy" localSheetId="2" hidden="1">"@RISK"</definedName>
    <definedName name="PalisadeReportWorksheetCreatedBy" localSheetId="3" hidden="1">"@RISK"</definedName>
    <definedName name="PalisadeReportWorksheetCreatedBy" localSheetId="4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2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"2"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21" i="2" l="1" a="1"/>
  <c r="M121" i="2" s="1"/>
  <c r="N121" i="2" a="1"/>
  <c r="N121" i="2" s="1"/>
  <c r="E121" i="2" a="1"/>
  <c r="E121" i="2" s="1"/>
  <c r="M120" i="2" a="1"/>
  <c r="M120" i="2" s="1"/>
  <c r="N120" i="2" a="1"/>
  <c r="N120" i="2" s="1"/>
  <c r="E120" i="2" a="1"/>
  <c r="E120" i="2" s="1"/>
  <c r="M119" i="2" a="1"/>
  <c r="M119" i="2" s="1"/>
  <c r="N119" i="2" a="1"/>
  <c r="N119" i="2" s="1"/>
  <c r="E119" i="2" a="1"/>
  <c r="E119" i="2" s="1"/>
  <c r="M118" i="2" a="1"/>
  <c r="M118" i="2" s="1"/>
  <c r="N118" i="2" a="1"/>
  <c r="N118" i="2" s="1"/>
  <c r="E118" i="2" a="1"/>
  <c r="E118" i="2" s="1"/>
  <c r="M117" i="2" a="1"/>
  <c r="M117" i="2" s="1"/>
  <c r="P117" i="2" s="1" a="1"/>
  <c r="P117" i="2" s="1"/>
  <c r="Q117" i="2" s="1" a="1"/>
  <c r="Q117" i="2" s="1"/>
  <c r="N117" i="2" a="1"/>
  <c r="N117" i="2" s="1"/>
  <c r="E117" i="2" a="1"/>
  <c r="E117" i="2" s="1"/>
  <c r="M116" i="2" a="1"/>
  <c r="M116" i="2" s="1"/>
  <c r="P116" i="2" s="1" a="1"/>
  <c r="P116" i="2" s="1"/>
  <c r="N116" i="2" a="1"/>
  <c r="N116" i="2" s="1"/>
  <c r="E116" i="2" a="1"/>
  <c r="E116" i="2" s="1"/>
  <c r="M115" i="2" a="1"/>
  <c r="M115" i="2" s="1"/>
  <c r="N115" i="2" a="1"/>
  <c r="N115" i="2" s="1"/>
  <c r="E115" i="2" a="1"/>
  <c r="E115" i="2" s="1"/>
  <c r="M114" i="2" a="1"/>
  <c r="M114" i="2" s="1"/>
  <c r="N114" i="2" a="1"/>
  <c r="N114" i="2" s="1"/>
  <c r="E114" i="2" a="1"/>
  <c r="E114" i="2" s="1"/>
  <c r="M113" i="2" a="1"/>
  <c r="M113" i="2" s="1"/>
  <c r="N113" i="2" a="1"/>
  <c r="N113" i="2" s="1"/>
  <c r="E113" i="2" a="1"/>
  <c r="E113" i="2" s="1"/>
  <c r="M112" i="2" a="1"/>
  <c r="M112" i="2" s="1"/>
  <c r="N112" i="2" a="1"/>
  <c r="N112" i="2" s="1"/>
  <c r="E112" i="2" a="1"/>
  <c r="E112" i="2" s="1"/>
  <c r="M111" i="2" a="1"/>
  <c r="M111" i="2" s="1"/>
  <c r="N111" i="2" a="1"/>
  <c r="N111" i="2" s="1"/>
  <c r="E111" i="2" a="1"/>
  <c r="E111" i="2" s="1"/>
  <c r="M110" i="2" a="1"/>
  <c r="M110" i="2" s="1"/>
  <c r="N110" i="2" a="1"/>
  <c r="N110" i="2" s="1"/>
  <c r="E110" i="2" a="1"/>
  <c r="E110" i="2" s="1"/>
  <c r="M109" i="2" a="1"/>
  <c r="M109" i="2" s="1"/>
  <c r="N109" i="2" a="1"/>
  <c r="N109" i="2" s="1"/>
  <c r="E109" i="2" a="1"/>
  <c r="E109" i="2" s="1"/>
  <c r="M108" i="2" a="1"/>
  <c r="M108" i="2" s="1"/>
  <c r="N108" i="2" a="1"/>
  <c r="N108" i="2" s="1"/>
  <c r="E108" i="2" a="1"/>
  <c r="E108" i="2" s="1"/>
  <c r="M107" i="2" a="1"/>
  <c r="M107" i="2" s="1"/>
  <c r="N107" i="2" a="1"/>
  <c r="N107" i="2" s="1"/>
  <c r="E107" i="2" a="1"/>
  <c r="E107" i="2" s="1"/>
  <c r="M106" i="2" a="1"/>
  <c r="M106" i="2"/>
  <c r="N106" i="2" a="1"/>
  <c r="N106" i="2" s="1"/>
  <c r="E106" i="2" a="1"/>
  <c r="E106" i="2" s="1"/>
  <c r="M105" i="2" a="1"/>
  <c r="M105" i="2" s="1"/>
  <c r="N105" i="2" a="1"/>
  <c r="N105" i="2" s="1"/>
  <c r="E105" i="2" a="1"/>
  <c r="E105" i="2" s="1"/>
  <c r="M104" i="2" a="1"/>
  <c r="M104" i="2" s="1"/>
  <c r="N104" i="2" a="1"/>
  <c r="N104" i="2" s="1"/>
  <c r="E104" i="2" a="1"/>
  <c r="E104" i="2" s="1"/>
  <c r="M103" i="2" a="1"/>
  <c r="M103" i="2" s="1"/>
  <c r="N103" i="2" a="1"/>
  <c r="N103" i="2" s="1"/>
  <c r="E103" i="2" a="1"/>
  <c r="E103" i="2" s="1"/>
  <c r="M102" i="2" a="1"/>
  <c r="M102" i="2" s="1"/>
  <c r="N102" i="2" a="1"/>
  <c r="N102" i="2" s="1"/>
  <c r="E102" i="2" a="1"/>
  <c r="E102" i="2" s="1"/>
  <c r="M101" i="2" a="1"/>
  <c r="M101" i="2" s="1"/>
  <c r="N101" i="2" a="1"/>
  <c r="N101" i="2" s="1"/>
  <c r="E101" i="2" a="1"/>
  <c r="E101" i="2" s="1"/>
  <c r="M100" i="2" a="1"/>
  <c r="M100" i="2" s="1"/>
  <c r="N100" i="2" a="1"/>
  <c r="N100" i="2"/>
  <c r="E100" i="2" a="1"/>
  <c r="E100" i="2" s="1"/>
  <c r="M99" i="2" a="1"/>
  <c r="M99" i="2" s="1"/>
  <c r="N99" i="2" a="1"/>
  <c r="N99" i="2" s="1"/>
  <c r="E99" i="2" a="1"/>
  <c r="E99" i="2" s="1"/>
  <c r="M98" i="2" a="1"/>
  <c r="M98" i="2" s="1"/>
  <c r="N98" i="2" a="1"/>
  <c r="N98" i="2" s="1"/>
  <c r="E98" i="2" a="1"/>
  <c r="E98" i="2" s="1"/>
  <c r="M97" i="2" a="1"/>
  <c r="M97" i="2" s="1"/>
  <c r="N97" i="2" a="1"/>
  <c r="N97" i="2" s="1"/>
  <c r="E97" i="2" a="1"/>
  <c r="E97" i="2" s="1"/>
  <c r="M96" i="2" a="1"/>
  <c r="M96" i="2"/>
  <c r="N96" i="2" a="1"/>
  <c r="N96" i="2" s="1"/>
  <c r="E96" i="2" a="1"/>
  <c r="E96" i="2"/>
  <c r="M95" i="2" a="1"/>
  <c r="M95" i="2" s="1"/>
  <c r="N95" i="2" a="1"/>
  <c r="N95" i="2"/>
  <c r="E95" i="2" a="1"/>
  <c r="E95" i="2" s="1"/>
  <c r="M94" i="2" a="1"/>
  <c r="M94" i="2" s="1"/>
  <c r="N94" i="2" a="1"/>
  <c r="N94" i="2"/>
  <c r="E94" i="2" a="1"/>
  <c r="E94" i="2" s="1"/>
  <c r="M93" i="2" a="1"/>
  <c r="M93" i="2" s="1"/>
  <c r="N93" i="2" a="1"/>
  <c r="N93" i="2" s="1"/>
  <c r="E93" i="2" a="1"/>
  <c r="E93" i="2" s="1"/>
  <c r="M92" i="2" a="1"/>
  <c r="M92" i="2" s="1"/>
  <c r="N92" i="2" a="1"/>
  <c r="N92" i="2" s="1"/>
  <c r="E92" i="2" a="1"/>
  <c r="E92" i="2" s="1"/>
  <c r="M91" i="2" a="1"/>
  <c r="M91" i="2" s="1"/>
  <c r="N91" i="2" a="1"/>
  <c r="N91" i="2" s="1"/>
  <c r="E91" i="2" a="1"/>
  <c r="E91" i="2" s="1"/>
  <c r="M90" i="2" a="1"/>
  <c r="M90" i="2" s="1"/>
  <c r="N90" i="2" a="1"/>
  <c r="N90" i="2" s="1"/>
  <c r="E90" i="2" a="1"/>
  <c r="E90" i="2" s="1"/>
  <c r="M89" i="2" a="1"/>
  <c r="M89" i="2" s="1"/>
  <c r="N89" i="2" a="1"/>
  <c r="N89" i="2" s="1"/>
  <c r="E89" i="2" a="1"/>
  <c r="E89" i="2" s="1"/>
  <c r="M88" i="2" a="1"/>
  <c r="M88" i="2" s="1"/>
  <c r="N88" i="2" a="1"/>
  <c r="N88" i="2" s="1"/>
  <c r="E88" i="2" a="1"/>
  <c r="E88" i="2" s="1"/>
  <c r="M87" i="2" a="1"/>
  <c r="M87" i="2" s="1"/>
  <c r="N87" i="2" a="1"/>
  <c r="N87" i="2" s="1"/>
  <c r="E87" i="2" a="1"/>
  <c r="E87" i="2" s="1"/>
  <c r="M86" i="2" a="1"/>
  <c r="M86" i="2" s="1"/>
  <c r="N86" i="2" a="1"/>
  <c r="N86" i="2" s="1"/>
  <c r="E86" i="2" a="1"/>
  <c r="E86" i="2" s="1"/>
  <c r="M85" i="2" a="1"/>
  <c r="M85" i="2" s="1"/>
  <c r="N85" i="2" a="1"/>
  <c r="N85" i="2" s="1"/>
  <c r="E85" i="2" a="1"/>
  <c r="E85" i="2" s="1"/>
  <c r="M84" i="2" a="1"/>
  <c r="M84" i="2" s="1"/>
  <c r="N84" i="2" a="1"/>
  <c r="N84" i="2" s="1"/>
  <c r="E84" i="2" a="1"/>
  <c r="E84" i="2" s="1"/>
  <c r="M83" i="2" a="1"/>
  <c r="M83" i="2" s="1"/>
  <c r="N83" i="2" a="1"/>
  <c r="N83" i="2" s="1"/>
  <c r="E83" i="2" a="1"/>
  <c r="E83" i="2" s="1"/>
  <c r="M82" i="2" a="1"/>
  <c r="M82" i="2" s="1"/>
  <c r="N82" i="2" a="1"/>
  <c r="N82" i="2" s="1"/>
  <c r="E82" i="2" a="1"/>
  <c r="E82" i="2" s="1"/>
  <c r="M81" i="2" a="1"/>
  <c r="M81" i="2" s="1"/>
  <c r="N81" i="2" a="1"/>
  <c r="N81" i="2" s="1"/>
  <c r="E81" i="2" a="1"/>
  <c r="E81" i="2" s="1"/>
  <c r="M80" i="2" a="1"/>
  <c r="M80" i="2" s="1"/>
  <c r="N80" i="2" a="1"/>
  <c r="N80" i="2" s="1"/>
  <c r="E80" i="2" a="1"/>
  <c r="E80" i="2" s="1"/>
  <c r="M79" i="2" a="1"/>
  <c r="M79" i="2" s="1"/>
  <c r="N79" i="2" a="1"/>
  <c r="N79" i="2" s="1"/>
  <c r="E79" i="2" a="1"/>
  <c r="E79" i="2" s="1"/>
  <c r="M78" i="2" a="1"/>
  <c r="M78" i="2" s="1"/>
  <c r="N78" i="2" a="1"/>
  <c r="N78" i="2" s="1"/>
  <c r="E78" i="2" a="1"/>
  <c r="E78" i="2" s="1"/>
  <c r="M77" i="2" a="1"/>
  <c r="M77" i="2" s="1"/>
  <c r="N77" i="2" a="1"/>
  <c r="N77" i="2" s="1"/>
  <c r="E77" i="2" a="1"/>
  <c r="E77" i="2" s="1"/>
  <c r="M76" i="2" a="1"/>
  <c r="M76" i="2" s="1"/>
  <c r="N76" i="2" a="1"/>
  <c r="N76" i="2"/>
  <c r="E76" i="2" a="1"/>
  <c r="E76" i="2" s="1"/>
  <c r="M75" i="2" a="1"/>
  <c r="M75" i="2"/>
  <c r="N75" i="2" a="1"/>
  <c r="N75" i="2" s="1"/>
  <c r="E75" i="2" a="1"/>
  <c r="E75" i="2" s="1"/>
  <c r="M74" i="2" a="1"/>
  <c r="M74" i="2" s="1"/>
  <c r="N74" i="2" a="1"/>
  <c r="N74" i="2" s="1"/>
  <c r="P74" i="2" s="1" a="1"/>
  <c r="P74" i="2" s="1"/>
  <c r="E74" i="2" a="1"/>
  <c r="E74" i="2" s="1"/>
  <c r="M73" i="2" a="1"/>
  <c r="M73" i="2" s="1"/>
  <c r="N73" i="2" a="1"/>
  <c r="N73" i="2" s="1"/>
  <c r="E73" i="2" a="1"/>
  <c r="E73" i="2" s="1"/>
  <c r="M72" i="2" a="1"/>
  <c r="M72" i="2" s="1"/>
  <c r="N72" i="2" a="1"/>
  <c r="N72" i="2" s="1"/>
  <c r="E72" i="2" a="1"/>
  <c r="E72" i="2" s="1"/>
  <c r="M71" i="2" a="1"/>
  <c r="M71" i="2" s="1"/>
  <c r="N71" i="2" a="1"/>
  <c r="N71" i="2" s="1"/>
  <c r="E71" i="2" a="1"/>
  <c r="E71" i="2" s="1"/>
  <c r="M70" i="2" a="1"/>
  <c r="M70" i="2" s="1"/>
  <c r="N70" i="2" a="1"/>
  <c r="N70" i="2" s="1"/>
  <c r="E70" i="2" a="1"/>
  <c r="E70" i="2" s="1"/>
  <c r="M69" i="2" a="1"/>
  <c r="M69" i="2" s="1"/>
  <c r="N69" i="2" a="1"/>
  <c r="N69" i="2" s="1"/>
  <c r="E69" i="2" a="1"/>
  <c r="E69" i="2" s="1"/>
  <c r="M68" i="2" a="1"/>
  <c r="M68" i="2" s="1"/>
  <c r="N68" i="2" a="1"/>
  <c r="N68" i="2" s="1"/>
  <c r="E68" i="2" a="1"/>
  <c r="E68" i="2" s="1"/>
  <c r="M67" i="2" a="1"/>
  <c r="M67" i="2" s="1"/>
  <c r="N67" i="2" a="1"/>
  <c r="N67" i="2" s="1"/>
  <c r="E67" i="2" a="1"/>
  <c r="E67" i="2" s="1"/>
  <c r="M66" i="2" a="1"/>
  <c r="M66" i="2" s="1"/>
  <c r="N66" i="2" a="1"/>
  <c r="N66" i="2" s="1"/>
  <c r="E66" i="2" a="1"/>
  <c r="E66" i="2" s="1"/>
  <c r="M65" i="2" a="1"/>
  <c r="M65" i="2" s="1"/>
  <c r="N65" i="2" a="1"/>
  <c r="N65" i="2" s="1"/>
  <c r="E65" i="2" a="1"/>
  <c r="E65" i="2" s="1"/>
  <c r="M64" i="2" a="1"/>
  <c r="M64" i="2" s="1"/>
  <c r="N64" i="2" a="1"/>
  <c r="N64" i="2" s="1"/>
  <c r="E64" i="2" a="1"/>
  <c r="E64" i="2" s="1"/>
  <c r="M63" i="2" a="1"/>
  <c r="M63" i="2"/>
  <c r="N63" i="2" a="1"/>
  <c r="N63" i="2" s="1"/>
  <c r="E63" i="2" a="1"/>
  <c r="E63" i="2" s="1"/>
  <c r="M62" i="2" a="1"/>
  <c r="M62" i="2" s="1"/>
  <c r="N62" i="2" a="1"/>
  <c r="N62" i="2"/>
  <c r="E62" i="2" a="1"/>
  <c r="E62" i="2" s="1"/>
  <c r="M61" i="2" a="1"/>
  <c r="M61" i="2" s="1"/>
  <c r="N61" i="2" a="1"/>
  <c r="N61" i="2" s="1"/>
  <c r="E61" i="2" a="1"/>
  <c r="E61" i="2" s="1"/>
  <c r="M60" i="2" a="1"/>
  <c r="M60" i="2" s="1"/>
  <c r="N60" i="2" a="1"/>
  <c r="N60" i="2" s="1"/>
  <c r="E60" i="2" a="1"/>
  <c r="E60" i="2" s="1"/>
  <c r="M59" i="2" a="1"/>
  <c r="M59" i="2" s="1"/>
  <c r="N59" i="2" a="1"/>
  <c r="N59" i="2" s="1"/>
  <c r="E59" i="2" a="1"/>
  <c r="E59" i="2" s="1"/>
  <c r="M58" i="2" a="1"/>
  <c r="M58" i="2" s="1"/>
  <c r="N58" i="2" a="1"/>
  <c r="N58" i="2" s="1"/>
  <c r="E58" i="2" a="1"/>
  <c r="E58" i="2" s="1"/>
  <c r="M57" i="2" a="1"/>
  <c r="M57" i="2" s="1"/>
  <c r="N57" i="2" a="1"/>
  <c r="N57" i="2" s="1"/>
  <c r="E57" i="2" a="1"/>
  <c r="E57" i="2"/>
  <c r="M56" i="2" a="1"/>
  <c r="M56" i="2" s="1"/>
  <c r="N56" i="2" a="1"/>
  <c r="N56" i="2" s="1"/>
  <c r="E56" i="2" a="1"/>
  <c r="E56" i="2" s="1"/>
  <c r="M55" i="2" a="1"/>
  <c r="M55" i="2" s="1"/>
  <c r="N55" i="2" a="1"/>
  <c r="N55" i="2" s="1"/>
  <c r="E55" i="2" a="1"/>
  <c r="E55" i="2" s="1"/>
  <c r="M54" i="2" a="1"/>
  <c r="M54" i="2"/>
  <c r="N54" i="2" a="1"/>
  <c r="N54" i="2"/>
  <c r="E54" i="2" a="1"/>
  <c r="E54" i="2" s="1"/>
  <c r="M53" i="2" a="1"/>
  <c r="M53" i="2" s="1"/>
  <c r="N53" i="2" a="1"/>
  <c r="N53" i="2"/>
  <c r="E53" i="2" a="1"/>
  <c r="E53" i="2" s="1"/>
  <c r="M52" i="2" a="1"/>
  <c r="M52" i="2" s="1"/>
  <c r="N52" i="2" a="1"/>
  <c r="N52" i="2" s="1"/>
  <c r="E52" i="2" a="1"/>
  <c r="E52" i="2" s="1"/>
  <c r="M51" i="2" a="1"/>
  <c r="M51" i="2" s="1"/>
  <c r="N51" i="2" a="1"/>
  <c r="N51" i="2" s="1"/>
  <c r="E51" i="2" a="1"/>
  <c r="E51" i="2" s="1"/>
  <c r="M50" i="2" a="1"/>
  <c r="M50" i="2" s="1"/>
  <c r="N50" i="2" a="1"/>
  <c r="N50" i="2"/>
  <c r="E50" i="2" a="1"/>
  <c r="E50" i="2" s="1"/>
  <c r="M49" i="2" a="1"/>
  <c r="M49" i="2" s="1"/>
  <c r="N49" i="2" a="1"/>
  <c r="N49" i="2" s="1"/>
  <c r="E49" i="2" a="1"/>
  <c r="E49" i="2" s="1"/>
  <c r="M48" i="2" a="1"/>
  <c r="M48" i="2"/>
  <c r="N48" i="2" a="1"/>
  <c r="N48" i="2" s="1"/>
  <c r="E48" i="2" a="1"/>
  <c r="E48" i="2" s="1"/>
  <c r="M47" i="2" a="1"/>
  <c r="M47" i="2" s="1"/>
  <c r="N47" i="2" a="1"/>
  <c r="N47" i="2" s="1"/>
  <c r="E47" i="2" a="1"/>
  <c r="E47" i="2" s="1"/>
  <c r="M46" i="2" a="1"/>
  <c r="M46" i="2" s="1"/>
  <c r="N46" i="2" a="1"/>
  <c r="N46" i="2" s="1"/>
  <c r="E46" i="2" a="1"/>
  <c r="E46" i="2" s="1"/>
  <c r="M45" i="2" a="1"/>
  <c r="M45" i="2" s="1"/>
  <c r="N45" i="2" a="1"/>
  <c r="N45" i="2" s="1"/>
  <c r="E45" i="2" a="1"/>
  <c r="E45" i="2" s="1"/>
  <c r="M44" i="2" a="1"/>
  <c r="M44" i="2" s="1"/>
  <c r="N44" i="2" a="1"/>
  <c r="N44" i="2" s="1"/>
  <c r="E44" i="2" a="1"/>
  <c r="E44" i="2"/>
  <c r="M43" i="2" a="1"/>
  <c r="M43" i="2"/>
  <c r="N43" i="2" a="1"/>
  <c r="N43" i="2" s="1"/>
  <c r="E43" i="2" a="1"/>
  <c r="E43" i="2" s="1"/>
  <c r="M42" i="2" a="1"/>
  <c r="M42" i="2" s="1"/>
  <c r="N42" i="2" a="1"/>
  <c r="N42" i="2" s="1"/>
  <c r="E42" i="2" a="1"/>
  <c r="E42" i="2" s="1"/>
  <c r="M41" i="2" a="1"/>
  <c r="M41" i="2" s="1"/>
  <c r="N41" i="2" a="1"/>
  <c r="N41" i="2" s="1"/>
  <c r="E41" i="2" a="1"/>
  <c r="E41" i="2" s="1"/>
  <c r="M40" i="2" a="1"/>
  <c r="M40" i="2"/>
  <c r="N40" i="2" a="1"/>
  <c r="N40" i="2" s="1"/>
  <c r="E40" i="2" a="1"/>
  <c r="E40" i="2" s="1"/>
  <c r="M39" i="2" a="1"/>
  <c r="M39" i="2"/>
  <c r="N39" i="2" a="1"/>
  <c r="N39" i="2"/>
  <c r="E39" i="2" a="1"/>
  <c r="E39" i="2" s="1"/>
  <c r="M38" i="2" a="1"/>
  <c r="M38" i="2" s="1"/>
  <c r="N38" i="2" a="1"/>
  <c r="N38" i="2"/>
  <c r="E38" i="2" a="1"/>
  <c r="E38" i="2" s="1"/>
  <c r="M37" i="2" a="1"/>
  <c r="M37" i="2" s="1"/>
  <c r="N37" i="2" a="1"/>
  <c r="N37" i="2" s="1"/>
  <c r="E37" i="2" a="1"/>
  <c r="E37" i="2" s="1"/>
  <c r="M36" i="2" a="1"/>
  <c r="M36" i="2" s="1"/>
  <c r="N36" i="2" a="1"/>
  <c r="N36" i="2" s="1"/>
  <c r="E36" i="2" a="1"/>
  <c r="E36" i="2" s="1"/>
  <c r="M35" i="2" a="1"/>
  <c r="M35" i="2" s="1"/>
  <c r="N35" i="2" a="1"/>
  <c r="N35" i="2" s="1"/>
  <c r="E35" i="2" a="1"/>
  <c r="E35" i="2" s="1"/>
  <c r="M34" i="2" a="1"/>
  <c r="M34" i="2" s="1"/>
  <c r="N34" i="2" a="1"/>
  <c r="N34" i="2" s="1"/>
  <c r="E34" i="2" a="1"/>
  <c r="E34" i="2" s="1"/>
  <c r="M33" i="2" a="1"/>
  <c r="M33" i="2" s="1"/>
  <c r="N33" i="2" a="1"/>
  <c r="N33" i="2" s="1"/>
  <c r="E33" i="2" a="1"/>
  <c r="E33" i="2"/>
  <c r="M32" i="2" a="1"/>
  <c r="M32" i="2" s="1"/>
  <c r="N32" i="2" a="1"/>
  <c r="N32" i="2" s="1"/>
  <c r="E32" i="2" a="1"/>
  <c r="E32" i="2" s="1"/>
  <c r="M31" i="2" a="1"/>
  <c r="M31" i="2" s="1"/>
  <c r="N31" i="2" a="1"/>
  <c r="N31" i="2" s="1"/>
  <c r="E31" i="2" a="1"/>
  <c r="E31" i="2" s="1"/>
  <c r="M30" i="2" a="1"/>
  <c r="M30" i="2" s="1"/>
  <c r="N30" i="2" a="1"/>
  <c r="N30" i="2"/>
  <c r="E30" i="2" a="1"/>
  <c r="E30" i="2" s="1"/>
  <c r="M29" i="2" a="1"/>
  <c r="M29" i="2" s="1"/>
  <c r="N29" i="2" a="1"/>
  <c r="N29" i="2" s="1"/>
  <c r="E29" i="2" a="1"/>
  <c r="E29" i="2" s="1"/>
  <c r="M28" i="2" a="1"/>
  <c r="M28" i="2" s="1"/>
  <c r="N28" i="2" a="1"/>
  <c r="N28" i="2" s="1"/>
  <c r="E28" i="2" a="1"/>
  <c r="E28" i="2" s="1"/>
  <c r="M27" i="2" a="1"/>
  <c r="M27" i="2" s="1"/>
  <c r="N27" i="2" a="1"/>
  <c r="N27" i="2" s="1"/>
  <c r="E27" i="2" a="1"/>
  <c r="E27" i="2" s="1"/>
  <c r="M26" i="2" a="1"/>
  <c r="M26" i="2" s="1"/>
  <c r="N26" i="2" a="1"/>
  <c r="N26" i="2"/>
  <c r="E26" i="2" a="1"/>
  <c r="E26" i="2" s="1"/>
  <c r="M25" i="2" a="1"/>
  <c r="M25" i="2" s="1"/>
  <c r="N25" i="2" a="1"/>
  <c r="N25" i="2" s="1"/>
  <c r="E25" i="2" a="1"/>
  <c r="E25" i="2"/>
  <c r="M24" i="2" a="1"/>
  <c r="M24" i="2" s="1"/>
  <c r="N24" i="2" a="1"/>
  <c r="N24" i="2" s="1"/>
  <c r="E24" i="2" a="1"/>
  <c r="E24" i="2" s="1"/>
  <c r="M23" i="2" a="1"/>
  <c r="M23" i="2" s="1"/>
  <c r="N23" i="2" a="1"/>
  <c r="N23" i="2" s="1"/>
  <c r="E23" i="2" a="1"/>
  <c r="E23" i="2" s="1"/>
  <c r="M22" i="2" a="1"/>
  <c r="M22" i="2" s="1"/>
  <c r="N22" i="2" a="1"/>
  <c r="N22" i="2" s="1"/>
  <c r="D22" i="2" a="1"/>
  <c r="D22" i="2" s="1"/>
  <c r="E22" i="2" a="1"/>
  <c r="E22" i="2"/>
  <c r="B12" i="2" a="1"/>
  <c r="B12" i="2" s="1"/>
  <c r="C32" i="2" s="1"/>
  <c r="B5" i="2"/>
  <c r="B6" i="2"/>
  <c r="G9" i="2"/>
  <c r="G10" i="2"/>
  <c r="G11" i="2"/>
  <c r="G12" i="2"/>
  <c r="G13" i="2"/>
  <c r="G14" i="2"/>
  <c r="G15" i="2"/>
  <c r="G16" i="2"/>
  <c r="G17" i="2"/>
  <c r="G18" i="2"/>
  <c r="P78" i="2" l="1" a="1"/>
  <c r="P78" i="2" s="1"/>
  <c r="P83" i="2" a="1"/>
  <c r="P83" i="2" s="1"/>
  <c r="Q83" i="2" s="1" a="1"/>
  <c r="Q83" i="2" s="1"/>
  <c r="R83" i="2" s="1" a="1"/>
  <c r="R83" i="2" s="1"/>
  <c r="P100" i="2" a="1"/>
  <c r="P100" i="2" s="1"/>
  <c r="Q100" i="2" s="1" a="1"/>
  <c r="Q100" i="2" s="1"/>
  <c r="Z22" i="2"/>
  <c r="P53" i="2" a="1"/>
  <c r="P53" i="2" s="1"/>
  <c r="Q53" i="2" s="1" a="1"/>
  <c r="Q53" i="2" s="1"/>
  <c r="P93" i="2" a="1"/>
  <c r="P93" i="2" s="1"/>
  <c r="Q93" i="2" s="1" a="1"/>
  <c r="Q93" i="2" s="1"/>
  <c r="P90" i="2" a="1"/>
  <c r="P90" i="2" s="1"/>
  <c r="Q90" i="2" s="1" a="1"/>
  <c r="Q90" i="2" s="1"/>
  <c r="R90" i="2" s="1" a="1"/>
  <c r="R90" i="2" s="1"/>
  <c r="P56" i="2" a="1"/>
  <c r="P56" i="2" s="1"/>
  <c r="P111" i="2" a="1"/>
  <c r="P111" i="2" s="1"/>
  <c r="Q111" i="2" s="1" a="1"/>
  <c r="Q111" i="2" s="1"/>
  <c r="P38" i="2" a="1"/>
  <c r="P38" i="2" s="1"/>
  <c r="Q38" i="2" s="1" a="1"/>
  <c r="Q38" i="2" s="1"/>
  <c r="P95" i="2" a="1"/>
  <c r="P95" i="2" s="1"/>
  <c r="Q95" i="2" s="1" a="1"/>
  <c r="Q95" i="2" s="1"/>
  <c r="R95" i="2" s="1" a="1"/>
  <c r="R95" i="2" s="1"/>
  <c r="S95" i="2" s="1" a="1"/>
  <c r="S95" i="2" s="1"/>
  <c r="P98" i="2" a="1"/>
  <c r="P98" i="2" s="1"/>
  <c r="Q98" i="2" s="1" a="1"/>
  <c r="Q98" i="2" s="1"/>
  <c r="P115" i="2" a="1"/>
  <c r="P115" i="2" s="1"/>
  <c r="Q115" i="2" s="1" a="1"/>
  <c r="Q115" i="2" s="1"/>
  <c r="P80" i="2" a="1"/>
  <c r="P80" i="2" s="1"/>
  <c r="Q80" i="2" s="1" a="1"/>
  <c r="Q80" i="2" s="1"/>
  <c r="P102" i="2" a="1"/>
  <c r="P102" i="2" s="1"/>
  <c r="Q102" i="2" s="1" a="1"/>
  <c r="Q102" i="2" s="1"/>
  <c r="R102" i="2" s="1" a="1"/>
  <c r="R102" i="2" s="1"/>
  <c r="C28" i="2"/>
  <c r="P119" i="2" a="1"/>
  <c r="P119" i="2" s="1"/>
  <c r="Q119" i="2" s="1" a="1"/>
  <c r="Q119" i="2" s="1"/>
  <c r="P73" i="2" a="1"/>
  <c r="P73" i="2" s="1"/>
  <c r="Q73" i="2" s="1" a="1"/>
  <c r="Q73" i="2" s="1"/>
  <c r="P29" i="2" a="1"/>
  <c r="P29" i="2" s="1"/>
  <c r="Q29" i="2" s="1" a="1"/>
  <c r="Q29" i="2" s="1"/>
  <c r="P70" i="2" a="1"/>
  <c r="P70" i="2" s="1"/>
  <c r="P79" i="2" a="1"/>
  <c r="P79" i="2" s="1"/>
  <c r="Q79" i="2" s="1" a="1"/>
  <c r="Q79" i="2" s="1"/>
  <c r="P36" i="2" a="1"/>
  <c r="P36" i="2" s="1"/>
  <c r="Q36" i="2" s="1" a="1"/>
  <c r="Q36" i="2" s="1"/>
  <c r="R36" i="2" s="1" a="1"/>
  <c r="R36" i="2" s="1"/>
  <c r="S36" i="2" s="1" a="1"/>
  <c r="S36" i="2" s="1"/>
  <c r="P39" i="2" a="1"/>
  <c r="P39" i="2" s="1"/>
  <c r="Q39" i="2" s="1" a="1"/>
  <c r="Q39" i="2" s="1"/>
  <c r="R39" i="2" s="1" a="1"/>
  <c r="R39" i="2" s="1"/>
  <c r="S39" i="2" s="1" a="1"/>
  <c r="S39" i="2" s="1"/>
  <c r="P88" i="2" a="1"/>
  <c r="P88" i="2" s="1"/>
  <c r="Q88" i="2" s="1" a="1"/>
  <c r="Q88" i="2" s="1"/>
  <c r="C111" i="2"/>
  <c r="C70" i="2"/>
  <c r="O70" i="2" s="1"/>
  <c r="W70" i="2" s="1"/>
  <c r="P81" i="2" a="1"/>
  <c r="P81" i="2" s="1"/>
  <c r="Q81" i="2" s="1" a="1"/>
  <c r="Q81" i="2" s="1"/>
  <c r="P47" i="2" a="1"/>
  <c r="P47" i="2" s="1"/>
  <c r="Q47" i="2" s="1" a="1"/>
  <c r="Q47" i="2" s="1"/>
  <c r="R47" i="2" s="1" a="1"/>
  <c r="R47" i="2" s="1"/>
  <c r="S83" i="2" a="1"/>
  <c r="S83" i="2" s="1"/>
  <c r="T83" i="2" s="1" a="1"/>
  <c r="T83" i="2" s="1"/>
  <c r="P101" i="2" a="1"/>
  <c r="P101" i="2" s="1"/>
  <c r="Q101" i="2" s="1" a="1"/>
  <c r="Q101" i="2" s="1"/>
  <c r="R101" i="2" s="1" a="1"/>
  <c r="R101" i="2" s="1"/>
  <c r="C121" i="2"/>
  <c r="O121" i="2" s="1"/>
  <c r="W121" i="2" s="1"/>
  <c r="C69" i="2"/>
  <c r="C26" i="2"/>
  <c r="O26" i="2" s="1"/>
  <c r="W26" i="2" s="1"/>
  <c r="P45" i="2" a="1"/>
  <c r="P45" i="2" s="1"/>
  <c r="Q45" i="2" s="1" a="1"/>
  <c r="Q45" i="2" s="1"/>
  <c r="P65" i="2" a="1"/>
  <c r="P65" i="2" s="1"/>
  <c r="Q65" i="2" s="1" a="1"/>
  <c r="Q65" i="2" s="1"/>
  <c r="P86" i="2" a="1"/>
  <c r="P86" i="2" s="1"/>
  <c r="Q86" i="2" s="1" a="1"/>
  <c r="Q86" i="2" s="1"/>
  <c r="P104" i="2" a="1"/>
  <c r="P104" i="2" s="1"/>
  <c r="Q104" i="2" s="1" a="1"/>
  <c r="Q104" i="2" s="1"/>
  <c r="C107" i="2"/>
  <c r="O107" i="2" s="1"/>
  <c r="W107" i="2" s="1"/>
  <c r="C67" i="2"/>
  <c r="O67" i="2" s="1"/>
  <c r="W67" i="2" s="1"/>
  <c r="C44" i="2"/>
  <c r="P91" i="2" a="1"/>
  <c r="P91" i="2" s="1"/>
  <c r="Q91" i="2" s="1" a="1"/>
  <c r="Q91" i="2" s="1"/>
  <c r="C106" i="2"/>
  <c r="O106" i="2" s="1"/>
  <c r="W106" i="2" s="1"/>
  <c r="C65" i="2"/>
  <c r="O65" i="2" s="1"/>
  <c r="W65" i="2" s="1"/>
  <c r="C25" i="2"/>
  <c r="O25" i="2" s="1"/>
  <c r="W25" i="2" s="1"/>
  <c r="P107" i="2" a="1"/>
  <c r="P107" i="2" s="1"/>
  <c r="C101" i="2"/>
  <c r="O101" i="2" s="1"/>
  <c r="W101" i="2" s="1"/>
  <c r="C61" i="2"/>
  <c r="O61" i="2" s="1"/>
  <c r="W61" i="2" s="1"/>
  <c r="P24" i="2" a="1"/>
  <c r="P24" i="2" s="1"/>
  <c r="Q24" i="2" s="1" a="1"/>
  <c r="Q24" i="2" s="1"/>
  <c r="R24" i="2" s="1" a="1"/>
  <c r="R24" i="2" s="1"/>
  <c r="P71" i="2" a="1"/>
  <c r="P71" i="2" s="1"/>
  <c r="P26" i="2" a="1"/>
  <c r="P26" i="2" s="1"/>
  <c r="Q26" i="2" s="1" a="1"/>
  <c r="Q26" i="2" s="1"/>
  <c r="P62" i="2" a="1"/>
  <c r="P62" i="2" s="1"/>
  <c r="P120" i="2" a="1"/>
  <c r="P120" i="2" s="1"/>
  <c r="Q120" i="2" s="1" a="1"/>
  <c r="Q120" i="2" s="1"/>
  <c r="P99" i="2" a="1"/>
  <c r="P99" i="2" s="1"/>
  <c r="Q99" i="2" s="1" a="1"/>
  <c r="Q99" i="2" s="1"/>
  <c r="P77" i="2" a="1"/>
  <c r="P77" i="2" s="1"/>
  <c r="Q77" i="2" s="1" a="1"/>
  <c r="Q77" i="2" s="1"/>
  <c r="P110" i="2" a="1"/>
  <c r="P110" i="2" s="1"/>
  <c r="Q110" i="2" s="1" a="1"/>
  <c r="Q110" i="2" s="1"/>
  <c r="C100" i="2"/>
  <c r="C57" i="2"/>
  <c r="O57" i="2" s="1"/>
  <c r="W57" i="2" s="1"/>
  <c r="P63" i="2" a="1"/>
  <c r="P63" i="2" s="1"/>
  <c r="Q63" i="2" s="1" a="1"/>
  <c r="Q63" i="2" s="1"/>
  <c r="P69" i="2" a="1"/>
  <c r="P69" i="2" s="1"/>
  <c r="Q69" i="2" s="1" a="1"/>
  <c r="Q69" i="2" s="1"/>
  <c r="P87" i="2" a="1"/>
  <c r="P87" i="2" s="1"/>
  <c r="C99" i="2"/>
  <c r="O99" i="2" s="1"/>
  <c r="W99" i="2" s="1"/>
  <c r="C54" i="2"/>
  <c r="O54" i="2" s="1"/>
  <c r="W54" i="2" s="1"/>
  <c r="P30" i="2" a="1"/>
  <c r="P30" i="2" s="1"/>
  <c r="P49" i="2" a="1"/>
  <c r="P49" i="2" s="1"/>
  <c r="Q49" i="2" s="1" a="1"/>
  <c r="Q49" i="2" s="1"/>
  <c r="P66" i="2" a="1"/>
  <c r="P66" i="2" s="1"/>
  <c r="P75" i="2" a="1"/>
  <c r="P75" i="2" s="1"/>
  <c r="C98" i="2"/>
  <c r="C52" i="2"/>
  <c r="P41" i="2" a="1"/>
  <c r="P41" i="2" s="1"/>
  <c r="C118" i="2"/>
  <c r="O118" i="2" s="1"/>
  <c r="W118" i="2" s="1"/>
  <c r="C95" i="2"/>
  <c r="O95" i="2" s="1"/>
  <c r="W95" i="2" s="1"/>
  <c r="C49" i="2"/>
  <c r="O49" i="2" s="1"/>
  <c r="W49" i="2" s="1"/>
  <c r="P28" i="2" a="1"/>
  <c r="P28" i="2" s="1"/>
  <c r="P61" i="2" a="1"/>
  <c r="P61" i="2" s="1"/>
  <c r="Q61" i="2" s="1" a="1"/>
  <c r="Q61" i="2" s="1"/>
  <c r="R61" i="2" s="1" a="1"/>
  <c r="R61" i="2" s="1"/>
  <c r="P85" i="2" a="1"/>
  <c r="P85" i="2" s="1"/>
  <c r="Q85" i="2" s="1" a="1"/>
  <c r="Q85" i="2" s="1"/>
  <c r="R85" i="2" s="1" a="1"/>
  <c r="R85" i="2" s="1"/>
  <c r="P92" i="2" a="1"/>
  <c r="P92" i="2" s="1"/>
  <c r="Q92" i="2" s="1" a="1"/>
  <c r="Q92" i="2" s="1"/>
  <c r="R92" i="2" s="1" a="1"/>
  <c r="R92" i="2" s="1"/>
  <c r="P46" i="2" a="1"/>
  <c r="P46" i="2" s="1"/>
  <c r="Q46" i="2" s="1" a="1"/>
  <c r="Q46" i="2" s="1"/>
  <c r="P96" i="2" a="1"/>
  <c r="P96" i="2" s="1"/>
  <c r="Q96" i="2" s="1" a="1"/>
  <c r="Q96" i="2" s="1"/>
  <c r="R96" i="2" s="1" a="1"/>
  <c r="R96" i="2" s="1"/>
  <c r="P54" i="2" a="1"/>
  <c r="P54" i="2" s="1"/>
  <c r="P72" i="2" a="1"/>
  <c r="P72" i="2" s="1"/>
  <c r="P84" i="2" a="1"/>
  <c r="P84" i="2" s="1"/>
  <c r="Q84" i="2" s="1" a="1"/>
  <c r="Q84" i="2" s="1"/>
  <c r="R84" i="2" s="1" a="1"/>
  <c r="R84" i="2" s="1"/>
  <c r="C115" i="2"/>
  <c r="O115" i="2" s="1"/>
  <c r="W115" i="2" s="1"/>
  <c r="C87" i="2"/>
  <c r="O87" i="2" s="1"/>
  <c r="W87" i="2" s="1"/>
  <c r="C47" i="2"/>
  <c r="O47" i="2" s="1"/>
  <c r="W47" i="2" s="1"/>
  <c r="C114" i="2"/>
  <c r="O114" i="2" s="1"/>
  <c r="W114" i="2" s="1"/>
  <c r="C81" i="2"/>
  <c r="O81" i="2" s="1"/>
  <c r="W81" i="2" s="1"/>
  <c r="C36" i="2"/>
  <c r="O36" i="2" s="1"/>
  <c r="W36" i="2" s="1"/>
  <c r="P44" i="2" a="1"/>
  <c r="P44" i="2" s="1"/>
  <c r="Q44" i="2" s="1" a="1"/>
  <c r="Q44" i="2" s="1"/>
  <c r="P58" i="2" a="1"/>
  <c r="P58" i="2" s="1"/>
  <c r="Q58" i="2" s="1" a="1"/>
  <c r="Q58" i="2" s="1"/>
  <c r="P67" i="2" a="1"/>
  <c r="P67" i="2" s="1"/>
  <c r="Q67" i="2" s="1" a="1"/>
  <c r="Q67" i="2" s="1"/>
  <c r="P97" i="2" a="1"/>
  <c r="P97" i="2" s="1"/>
  <c r="C113" i="2"/>
  <c r="O113" i="2" s="1"/>
  <c r="W113" i="2" s="1"/>
  <c r="C77" i="2"/>
  <c r="P23" i="2" a="1"/>
  <c r="P23" i="2" s="1"/>
  <c r="P114" i="2" a="1"/>
  <c r="P114" i="2" s="1"/>
  <c r="Q114" i="2" s="1" a="1"/>
  <c r="Q114" i="2" s="1"/>
  <c r="R114" i="2" s="1" a="1"/>
  <c r="R114" i="2" s="1"/>
  <c r="P121" i="2" a="1"/>
  <c r="P121" i="2" s="1"/>
  <c r="Q121" i="2" s="1" a="1"/>
  <c r="Q121" i="2" s="1"/>
  <c r="Q71" i="2" a="1"/>
  <c r="Q71" i="2" s="1"/>
  <c r="R71" i="2" s="1" a="1"/>
  <c r="R71" i="2" s="1"/>
  <c r="O77" i="2"/>
  <c r="W77" i="2" s="1"/>
  <c r="O44" i="2"/>
  <c r="W44" i="2" s="1"/>
  <c r="P22" i="2" a="1"/>
  <c r="P22" i="2" s="1"/>
  <c r="O32" i="2"/>
  <c r="W32" i="2" s="1"/>
  <c r="C27" i="2"/>
  <c r="C29" i="2"/>
  <c r="C31" i="2"/>
  <c r="C33" i="2"/>
  <c r="C35" i="2"/>
  <c r="C37" i="2"/>
  <c r="C39" i="2"/>
  <c r="C41" i="2"/>
  <c r="C43" i="2"/>
  <c r="C76" i="2"/>
  <c r="C78" i="2"/>
  <c r="C80" i="2"/>
  <c r="C82" i="2"/>
  <c r="C84" i="2"/>
  <c r="C86" i="2"/>
  <c r="C88" i="2"/>
  <c r="C90" i="2"/>
  <c r="C92" i="2"/>
  <c r="C23" i="2"/>
  <c r="C30" i="2"/>
  <c r="C56" i="2"/>
  <c r="C60" i="2"/>
  <c r="C71" i="2"/>
  <c r="C34" i="2"/>
  <c r="C48" i="2"/>
  <c r="C83" i="2"/>
  <c r="C97" i="2"/>
  <c r="C108" i="2"/>
  <c r="C24" i="2"/>
  <c r="C40" i="2"/>
  <c r="C50" i="2"/>
  <c r="C75" i="2"/>
  <c r="C73" i="2"/>
  <c r="C91" i="2"/>
  <c r="C103" i="2"/>
  <c r="C112" i="2"/>
  <c r="C45" i="2"/>
  <c r="C53" i="2"/>
  <c r="C63" i="2"/>
  <c r="C68" i="2"/>
  <c r="C74" i="2"/>
  <c r="C85" i="2"/>
  <c r="C116" i="2"/>
  <c r="C38" i="2"/>
  <c r="C59" i="2"/>
  <c r="C62" i="2"/>
  <c r="C94" i="2"/>
  <c r="C119" i="2"/>
  <c r="C46" i="2"/>
  <c r="C64" i="2"/>
  <c r="C72" i="2"/>
  <c r="C102" i="2"/>
  <c r="C105" i="2"/>
  <c r="Q41" i="2" a="1"/>
  <c r="Q41" i="2" s="1"/>
  <c r="O28" i="2"/>
  <c r="W28" i="2" s="1"/>
  <c r="O69" i="2"/>
  <c r="W69" i="2" s="1"/>
  <c r="C120" i="2"/>
  <c r="C117" i="2"/>
  <c r="C104" i="2"/>
  <c r="C79" i="2"/>
  <c r="C55" i="2"/>
  <c r="C58" i="2"/>
  <c r="C22" i="2"/>
  <c r="O111" i="2"/>
  <c r="W111" i="2" s="1"/>
  <c r="C110" i="2"/>
  <c r="C93" i="2"/>
  <c r="C51" i="2"/>
  <c r="P27" i="2" a="1"/>
  <c r="P27" i="2" s="1"/>
  <c r="O100" i="2"/>
  <c r="W100" i="2" s="1"/>
  <c r="O52" i="2"/>
  <c r="W52" i="2" s="1"/>
  <c r="O98" i="2"/>
  <c r="W98" i="2" s="1"/>
  <c r="C96" i="2"/>
  <c r="C109" i="2"/>
  <c r="C89" i="2"/>
  <c r="C66" i="2"/>
  <c r="C42" i="2"/>
  <c r="P25" i="2" a="1"/>
  <c r="P25" i="2" s="1"/>
  <c r="R29" i="2" a="1"/>
  <c r="R29" i="2" s="1"/>
  <c r="P32" i="2" a="1"/>
  <c r="P32" i="2" s="1"/>
  <c r="P31" i="2" a="1"/>
  <c r="P31" i="2" s="1"/>
  <c r="P35" i="2" a="1"/>
  <c r="P35" i="2" s="1"/>
  <c r="Q56" i="2" a="1"/>
  <c r="Q56" i="2" s="1"/>
  <c r="R56" i="2" s="1" a="1"/>
  <c r="R56" i="2" s="1"/>
  <c r="S56" i="2" s="1" a="1"/>
  <c r="S56" i="2" s="1"/>
  <c r="T56" i="2" s="1" a="1"/>
  <c r="T56" i="2" s="1"/>
  <c r="Q70" i="2" a="1"/>
  <c r="Q70" i="2" s="1"/>
  <c r="P34" i="2" a="1"/>
  <c r="P34" i="2" s="1"/>
  <c r="Q54" i="2" a="1"/>
  <c r="Q54" i="2" s="1"/>
  <c r="P37" i="2" a="1"/>
  <c r="P37" i="2" s="1"/>
  <c r="P40" i="2" a="1"/>
  <c r="P40" i="2" s="1"/>
  <c r="Q75" i="2" a="1"/>
  <c r="Q75" i="2" s="1"/>
  <c r="R75" i="2" s="1" a="1"/>
  <c r="R75" i="2" s="1"/>
  <c r="P33" i="2" a="1"/>
  <c r="P33" i="2" s="1"/>
  <c r="P48" i="2" a="1"/>
  <c r="P48" i="2" s="1"/>
  <c r="R53" i="2" a="1"/>
  <c r="R53" i="2" s="1"/>
  <c r="P59" i="2" a="1"/>
  <c r="P59" i="2" s="1"/>
  <c r="Q74" i="2" a="1"/>
  <c r="Q74" i="2" s="1"/>
  <c r="R74" i="2" s="1" a="1"/>
  <c r="R74" i="2" s="1"/>
  <c r="P42" i="2" a="1"/>
  <c r="P42" i="2" s="1"/>
  <c r="P57" i="2" a="1"/>
  <c r="P57" i="2" s="1"/>
  <c r="Q72" i="2" a="1"/>
  <c r="Q72" i="2" s="1"/>
  <c r="P43" i="2" a="1"/>
  <c r="P43" i="2" s="1"/>
  <c r="P50" i="2" a="1"/>
  <c r="P50" i="2" s="1"/>
  <c r="P52" i="2" a="1"/>
  <c r="P52" i="2" s="1"/>
  <c r="Q78" i="2" a="1"/>
  <c r="Q78" i="2" s="1"/>
  <c r="R78" i="2" a="1"/>
  <c r="R78" i="2" s="1"/>
  <c r="S78" i="2" s="1" a="1"/>
  <c r="S78" i="2" s="1"/>
  <c r="R100" i="2" a="1"/>
  <c r="R100" i="2" s="1"/>
  <c r="S100" i="2" a="1"/>
  <c r="S100" i="2" s="1"/>
  <c r="P64" i="2" a="1"/>
  <c r="P64" i="2" s="1"/>
  <c r="P55" i="2" a="1"/>
  <c r="P55" i="2" s="1"/>
  <c r="P108" i="2" a="1"/>
  <c r="P108" i="2" s="1"/>
  <c r="P51" i="2" a="1"/>
  <c r="P51" i="2" s="1"/>
  <c r="P60" i="2" a="1"/>
  <c r="P60" i="2" s="1"/>
  <c r="P76" i="2" a="1"/>
  <c r="P76" i="2" s="1"/>
  <c r="R79" i="2" a="1"/>
  <c r="R79" i="2" s="1"/>
  <c r="S79" i="2" s="1" a="1"/>
  <c r="S79" i="2" s="1"/>
  <c r="Q107" i="2" a="1"/>
  <c r="Q107" i="2" s="1"/>
  <c r="R107" i="2" s="1" a="1"/>
  <c r="R107" i="2" s="1"/>
  <c r="P68" i="2" a="1"/>
  <c r="P68" i="2" s="1"/>
  <c r="P82" i="2" a="1"/>
  <c r="P82" i="2" s="1"/>
  <c r="Q116" i="2" a="1"/>
  <c r="Q116" i="2" s="1"/>
  <c r="R116" i="2" s="1" a="1"/>
  <c r="R116" i="2" s="1"/>
  <c r="P94" i="2" a="1"/>
  <c r="P94" i="2" s="1"/>
  <c r="P105" i="2" a="1"/>
  <c r="P105" i="2" s="1"/>
  <c r="P109" i="2" a="1"/>
  <c r="P109" i="2" s="1"/>
  <c r="P118" i="2" a="1"/>
  <c r="P118" i="2" s="1"/>
  <c r="P89" i="2" a="1"/>
  <c r="P89" i="2" s="1"/>
  <c r="P112" i="2" a="1"/>
  <c r="P112" i="2" s="1"/>
  <c r="R117" i="2" a="1"/>
  <c r="R117" i="2" s="1"/>
  <c r="S117" i="2" s="1" a="1"/>
  <c r="S117" i="2" s="1"/>
  <c r="P103" i="2" a="1"/>
  <c r="P103" i="2" s="1"/>
  <c r="P106" i="2" a="1"/>
  <c r="P106" i="2" s="1"/>
  <c r="P113" i="2" a="1"/>
  <c r="P113" i="2" s="1"/>
  <c r="R81" i="2" l="1" a="1"/>
  <c r="R81" i="2" s="1"/>
  <c r="R110" i="2" a="1"/>
  <c r="R110" i="2" s="1"/>
  <c r="S110" i="2" s="1" a="1"/>
  <c r="S110" i="2" s="1"/>
  <c r="T110" i="2" s="1" a="1"/>
  <c r="T110" i="2" s="1"/>
  <c r="R65" i="2" a="1"/>
  <c r="R65" i="2" s="1"/>
  <c r="S65" i="2" s="1" a="1"/>
  <c r="S65" i="2" s="1"/>
  <c r="T65" i="2" s="1" a="1"/>
  <c r="T65" i="2" s="1"/>
  <c r="R119" i="2" a="1"/>
  <c r="R119" i="2" s="1"/>
  <c r="S119" i="2" s="1" a="1"/>
  <c r="S119" i="2" s="1"/>
  <c r="T119" i="2" s="1" a="1"/>
  <c r="T119" i="2" s="1"/>
  <c r="R88" i="2" a="1"/>
  <c r="R88" i="2" s="1"/>
  <c r="R115" i="2" a="1"/>
  <c r="R115" i="2" s="1"/>
  <c r="S115" i="2" s="1" a="1"/>
  <c r="S115" i="2" s="1"/>
  <c r="R45" i="2" a="1"/>
  <c r="R45" i="2" s="1"/>
  <c r="S114" i="2" a="1"/>
  <c r="S114" i="2" s="1"/>
  <c r="S107" i="2" a="1"/>
  <c r="S107" i="2" s="1"/>
  <c r="T107" i="2" s="1" a="1"/>
  <c r="T107" i="2" s="1"/>
  <c r="S75" i="2" a="1"/>
  <c r="S75" i="2" s="1"/>
  <c r="T75" i="2" s="1" a="1"/>
  <c r="T75" i="2" s="1"/>
  <c r="Q66" i="2" a="1"/>
  <c r="Q66" i="2" s="1"/>
  <c r="R66" i="2" s="1" a="1"/>
  <c r="R66" i="2" s="1"/>
  <c r="Q30" i="2" a="1"/>
  <c r="Q30" i="2" s="1"/>
  <c r="R30" i="2" s="1" a="1"/>
  <c r="R30" i="2" s="1"/>
  <c r="S30" i="2" s="1" a="1"/>
  <c r="S30" i="2" s="1"/>
  <c r="R49" i="2" a="1"/>
  <c r="R49" i="2" s="1"/>
  <c r="S49" i="2" s="1" a="1"/>
  <c r="S49" i="2" s="1"/>
  <c r="T49" i="2" s="1" a="1"/>
  <c r="T49" i="2" s="1"/>
  <c r="R26" i="2" a="1"/>
  <c r="R26" i="2" s="1"/>
  <c r="S26" i="2" s="1" a="1"/>
  <c r="S26" i="2" s="1"/>
  <c r="T26" i="2" s="1" a="1"/>
  <c r="T26" i="2" s="1"/>
  <c r="Q62" i="2" a="1"/>
  <c r="Q62" i="2" s="1"/>
  <c r="R62" i="2" s="1" a="1"/>
  <c r="R62" i="2" s="1"/>
  <c r="Q87" i="2" a="1"/>
  <c r="Q87" i="2" s="1"/>
  <c r="Q28" i="2" a="1"/>
  <c r="Q28" i="2" s="1"/>
  <c r="R28" i="2" s="1" a="1"/>
  <c r="R28" i="2" s="1"/>
  <c r="S28" i="2" s="1" a="1"/>
  <c r="S28" i="2" s="1"/>
  <c r="T28" i="2" s="1" a="1"/>
  <c r="T28" i="2" s="1"/>
  <c r="V28" i="2" s="1"/>
  <c r="S116" i="2" a="1"/>
  <c r="S116" i="2" s="1"/>
  <c r="T116" i="2" s="1" a="1"/>
  <c r="T116" i="2" s="1"/>
  <c r="R58" i="2" a="1"/>
  <c r="R58" i="2" s="1"/>
  <c r="S58" i="2" s="1" a="1"/>
  <c r="S58" i="2" s="1"/>
  <c r="R46" i="2" a="1"/>
  <c r="R46" i="2" s="1"/>
  <c r="S46" i="2" s="1" a="1"/>
  <c r="S46" i="2" s="1"/>
  <c r="T46" i="2" s="1" a="1"/>
  <c r="T46" i="2" s="1"/>
  <c r="R120" i="2" a="1"/>
  <c r="R120" i="2" s="1"/>
  <c r="S120" i="2" s="1" a="1"/>
  <c r="S120" i="2" s="1"/>
  <c r="T120" i="2" s="1" a="1"/>
  <c r="T120" i="2" s="1"/>
  <c r="R87" i="2" a="1"/>
  <c r="R87" i="2" s="1"/>
  <c r="S45" i="2" a="1"/>
  <c r="S45" i="2" s="1"/>
  <c r="T45" i="2" s="1" a="1"/>
  <c r="T45" i="2" s="1"/>
  <c r="Q23" i="2" a="1"/>
  <c r="Q23" i="2" s="1"/>
  <c r="R23" i="2" s="1" a="1"/>
  <c r="R23" i="2" s="1"/>
  <c r="S23" i="2" s="1" a="1"/>
  <c r="S23" i="2" s="1"/>
  <c r="T23" i="2" s="1" a="1"/>
  <c r="T23" i="2" s="1"/>
  <c r="Q97" i="2" a="1"/>
  <c r="Q97" i="2" s="1"/>
  <c r="R97" i="2" s="1" a="1"/>
  <c r="R97" i="2" s="1"/>
  <c r="T100" i="2" a="1"/>
  <c r="T100" i="2" s="1"/>
  <c r="S74" i="2" a="1"/>
  <c r="S74" i="2" s="1"/>
  <c r="T74" i="2" s="1" a="1"/>
  <c r="T74" i="2" s="1"/>
  <c r="S90" i="2" a="1"/>
  <c r="S90" i="2" s="1"/>
  <c r="T90" i="2" s="1" a="1"/>
  <c r="T90" i="2" s="1"/>
  <c r="S88" i="2" a="1"/>
  <c r="S88" i="2" s="1"/>
  <c r="T88" i="2" s="1" a="1"/>
  <c r="T88" i="2" s="1"/>
  <c r="Q35" i="2" a="1"/>
  <c r="Q35" i="2" s="1"/>
  <c r="O109" i="2"/>
  <c r="W109" i="2" s="1"/>
  <c r="O58" i="2"/>
  <c r="W58" i="2" s="1"/>
  <c r="O85" i="2"/>
  <c r="W85" i="2" s="1"/>
  <c r="O40" i="2"/>
  <c r="W40" i="2" s="1"/>
  <c r="O92" i="2"/>
  <c r="W92" i="2" s="1"/>
  <c r="O37" i="2"/>
  <c r="W37" i="2" s="1"/>
  <c r="R121" i="2" a="1"/>
  <c r="R121" i="2" s="1"/>
  <c r="S121" i="2" s="1" a="1"/>
  <c r="S121" i="2" s="1"/>
  <c r="R111" i="2" a="1"/>
  <c r="R111" i="2" s="1"/>
  <c r="S111" i="2" s="1" a="1"/>
  <c r="S111" i="2" s="1"/>
  <c r="R80" i="2" a="1"/>
  <c r="R80" i="2" s="1"/>
  <c r="S80" i="2" s="1" a="1"/>
  <c r="S80" i="2" s="1"/>
  <c r="T80" i="2" s="1" a="1"/>
  <c r="T80" i="2" s="1"/>
  <c r="Q48" i="2" a="1"/>
  <c r="Q48" i="2" s="1"/>
  <c r="R48" i="2" s="1" a="1"/>
  <c r="R48" i="2" s="1"/>
  <c r="Q27" i="2" a="1"/>
  <c r="Q27" i="2" s="1"/>
  <c r="R27" i="2" s="1" a="1"/>
  <c r="R27" i="2" s="1"/>
  <c r="O55" i="2"/>
  <c r="W55" i="2" s="1"/>
  <c r="O105" i="2"/>
  <c r="W105" i="2" s="1"/>
  <c r="O74" i="2"/>
  <c r="W74" i="2" s="1"/>
  <c r="O24" i="2"/>
  <c r="W24" i="2" s="1"/>
  <c r="O90" i="2"/>
  <c r="W90" i="2" s="1"/>
  <c r="O35" i="2"/>
  <c r="W35" i="2" s="1"/>
  <c r="Q76" i="2" a="1"/>
  <c r="Q76" i="2" s="1"/>
  <c r="R76" i="2" s="1" a="1"/>
  <c r="R76" i="2" s="1"/>
  <c r="R69" i="2" a="1"/>
  <c r="R69" i="2" s="1"/>
  <c r="S69" i="2" s="1" a="1"/>
  <c r="S69" i="2" s="1"/>
  <c r="T79" i="2" a="1"/>
  <c r="T79" i="2" s="1"/>
  <c r="T36" i="2" a="1"/>
  <c r="T36" i="2" s="1"/>
  <c r="V36" i="2" s="1"/>
  <c r="O51" i="2"/>
  <c r="W51" i="2" s="1"/>
  <c r="R41" i="2" a="1"/>
  <c r="R41" i="2" s="1"/>
  <c r="S41" i="2" s="1" a="1"/>
  <c r="S41" i="2" s="1"/>
  <c r="O102" i="2"/>
  <c r="W102" i="2" s="1"/>
  <c r="O68" i="2"/>
  <c r="W68" i="2" s="1"/>
  <c r="O108" i="2"/>
  <c r="W108" i="2" s="1"/>
  <c r="O88" i="2"/>
  <c r="W88" i="2" s="1"/>
  <c r="O33" i="2"/>
  <c r="W33" i="2" s="1"/>
  <c r="Q68" i="2" a="1"/>
  <c r="Q68" i="2" s="1"/>
  <c r="R68" i="2" s="1" a="1"/>
  <c r="R68" i="2" s="1"/>
  <c r="Q57" i="2" a="1"/>
  <c r="Q57" i="2" s="1"/>
  <c r="O93" i="2"/>
  <c r="W93" i="2" s="1"/>
  <c r="O79" i="2"/>
  <c r="W79" i="2" s="1"/>
  <c r="O72" i="2"/>
  <c r="W72" i="2" s="1"/>
  <c r="O63" i="2"/>
  <c r="W63" i="2" s="1"/>
  <c r="O97" i="2"/>
  <c r="W97" i="2" s="1"/>
  <c r="O86" i="2"/>
  <c r="W86" i="2" s="1"/>
  <c r="O31" i="2"/>
  <c r="W31" i="2" s="1"/>
  <c r="Q22" i="2" a="1"/>
  <c r="Q22" i="2" s="1"/>
  <c r="R22" i="2" s="1" a="1"/>
  <c r="R22" i="2" s="1"/>
  <c r="Q64" i="2" a="1"/>
  <c r="Q64" i="2" s="1"/>
  <c r="R64" i="2" s="1" a="1"/>
  <c r="R64" i="2" s="1"/>
  <c r="S64" i="2" s="1" a="1"/>
  <c r="S64" i="2" s="1"/>
  <c r="Q34" i="2" a="1"/>
  <c r="Q34" i="2" s="1"/>
  <c r="R34" i="2" s="1" a="1"/>
  <c r="R34" i="2" s="1"/>
  <c r="O96" i="2"/>
  <c r="W96" i="2" s="1"/>
  <c r="T117" i="2" a="1"/>
  <c r="T117" i="2" s="1"/>
  <c r="S96" i="2" a="1"/>
  <c r="S96" i="2" s="1"/>
  <c r="T96" i="2" s="1" a="1"/>
  <c r="T96" i="2" s="1"/>
  <c r="Q60" i="2" a="1"/>
  <c r="Q60" i="2" s="1"/>
  <c r="R60" i="2" s="1" a="1"/>
  <c r="R60" i="2" s="1"/>
  <c r="S85" i="2" a="1"/>
  <c r="S85" i="2" s="1"/>
  <c r="Q112" i="2" a="1"/>
  <c r="Q112" i="2" s="1"/>
  <c r="R112" i="2" s="1" a="1"/>
  <c r="R112" i="2" s="1"/>
  <c r="R99" i="2" a="1"/>
  <c r="R99" i="2" s="1"/>
  <c r="Q52" i="2" a="1"/>
  <c r="Q52" i="2" s="1"/>
  <c r="T39" i="2" a="1"/>
  <c r="T39" i="2" s="1"/>
  <c r="O53" i="2"/>
  <c r="W53" i="2" s="1"/>
  <c r="O84" i="2"/>
  <c r="W84" i="2" s="1"/>
  <c r="O29" i="2"/>
  <c r="W29" i="2" s="1"/>
  <c r="Q51" i="2" a="1"/>
  <c r="Q51" i="2" s="1"/>
  <c r="R51" i="2" s="1" a="1"/>
  <c r="R51" i="2" s="1"/>
  <c r="S51" i="2" s="1" a="1"/>
  <c r="S51" i="2" s="1"/>
  <c r="T95" i="2" a="1"/>
  <c r="T95" i="2" s="1"/>
  <c r="V95" i="2" s="1"/>
  <c r="S102" i="2" a="1"/>
  <c r="S102" i="2" s="1"/>
  <c r="Q59" i="2" a="1"/>
  <c r="Q59" i="2" s="1"/>
  <c r="R86" i="2" a="1"/>
  <c r="R86" i="2" s="1"/>
  <c r="S86" i="2" s="1" a="1"/>
  <c r="S86" i="2" s="1"/>
  <c r="O110" i="2"/>
  <c r="W110" i="2" s="1"/>
  <c r="O64" i="2"/>
  <c r="W64" i="2" s="1"/>
  <c r="O83" i="2"/>
  <c r="W83" i="2" s="1"/>
  <c r="Q113" i="2" a="1"/>
  <c r="Q113" i="2" s="1"/>
  <c r="R113" i="2" s="1" a="1"/>
  <c r="R113" i="2" s="1"/>
  <c r="Q33" i="2" a="1"/>
  <c r="Q33" i="2" s="1"/>
  <c r="R33" i="2" s="1" a="1"/>
  <c r="R33" i="2" s="1"/>
  <c r="S61" i="2" a="1"/>
  <c r="S61" i="2" s="1"/>
  <c r="S24" i="2" a="1"/>
  <c r="S24" i="2" s="1"/>
  <c r="O117" i="2"/>
  <c r="W117" i="2" s="1"/>
  <c r="O119" i="2"/>
  <c r="W119" i="2" s="1"/>
  <c r="O112" i="2"/>
  <c r="W112" i="2" s="1"/>
  <c r="O34" i="2"/>
  <c r="W34" i="2" s="1"/>
  <c r="O80" i="2"/>
  <c r="W80" i="2" s="1"/>
  <c r="R38" i="2" a="1"/>
  <c r="R38" i="2" s="1"/>
  <c r="S38" i="2" s="1" a="1"/>
  <c r="S38" i="2" s="1"/>
  <c r="Q103" i="2" a="1"/>
  <c r="Q103" i="2" s="1"/>
  <c r="R103" i="2" a="1"/>
  <c r="R103" i="2" s="1"/>
  <c r="S103" i="2" s="1" a="1"/>
  <c r="S103" i="2" s="1"/>
  <c r="Q109" i="2" a="1"/>
  <c r="Q109" i="2" s="1"/>
  <c r="R109" i="2" s="1" a="1"/>
  <c r="R109" i="2" s="1"/>
  <c r="R93" i="2" a="1"/>
  <c r="R93" i="2" s="1"/>
  <c r="S93" i="2" s="1" a="1"/>
  <c r="S93" i="2" s="1"/>
  <c r="S81" i="2" a="1"/>
  <c r="S81" i="2" s="1"/>
  <c r="T81" i="2" s="1" a="1"/>
  <c r="T81" i="2" s="1"/>
  <c r="V81" i="2" s="1"/>
  <c r="R72" i="2" a="1"/>
  <c r="R72" i="2" s="1"/>
  <c r="S72" i="2" s="1" a="1"/>
  <c r="S72" i="2" s="1"/>
  <c r="R104" i="2" a="1"/>
  <c r="R104" i="2" s="1"/>
  <c r="Q40" i="2" a="1"/>
  <c r="Q40" i="2" s="1"/>
  <c r="R40" i="2" a="1"/>
  <c r="R40" i="2" s="1"/>
  <c r="O120" i="2"/>
  <c r="W120" i="2" s="1"/>
  <c r="O94" i="2"/>
  <c r="W94" i="2" s="1"/>
  <c r="O103" i="2"/>
  <c r="W103" i="2" s="1"/>
  <c r="O71" i="2"/>
  <c r="W71" i="2" s="1"/>
  <c r="O78" i="2"/>
  <c r="W78" i="2" s="1"/>
  <c r="Q108" i="2" a="1"/>
  <c r="Q108" i="2" s="1"/>
  <c r="R108" i="2" s="1" a="1"/>
  <c r="R108" i="2" s="1"/>
  <c r="Q118" i="2" a="1"/>
  <c r="Q118" i="2" s="1"/>
  <c r="R118" i="2" a="1"/>
  <c r="R118" i="2" s="1"/>
  <c r="R98" i="2" a="1"/>
  <c r="R98" i="2" s="1"/>
  <c r="S84" i="2" a="1"/>
  <c r="S84" i="2" s="1"/>
  <c r="T84" i="2" s="1" a="1"/>
  <c r="T84" i="2" s="1"/>
  <c r="V100" i="2"/>
  <c r="Q42" i="2" a="1"/>
  <c r="Q42" i="2" s="1"/>
  <c r="R42" i="2" s="1" a="1"/>
  <c r="R42" i="2" s="1"/>
  <c r="O104" i="2"/>
  <c r="W104" i="2" s="1"/>
  <c r="Q89" i="2" a="1"/>
  <c r="Q89" i="2" s="1"/>
  <c r="R89" i="2" s="1" a="1"/>
  <c r="R89" i="2" s="1"/>
  <c r="Q31" i="2" a="1"/>
  <c r="Q31" i="2" s="1"/>
  <c r="R31" i="2" s="1" a="1"/>
  <c r="R31" i="2" s="1"/>
  <c r="O46" i="2"/>
  <c r="W46" i="2" s="1"/>
  <c r="O45" i="2"/>
  <c r="W45" i="2" s="1"/>
  <c r="O48" i="2"/>
  <c r="W48" i="2" s="1"/>
  <c r="O82" i="2"/>
  <c r="W82" i="2" s="1"/>
  <c r="O27" i="2"/>
  <c r="W27" i="2" s="1"/>
  <c r="Q43" i="2" a="1"/>
  <c r="Q43" i="2" s="1"/>
  <c r="R43" i="2" a="1"/>
  <c r="R43" i="2" s="1"/>
  <c r="S43" i="2" a="1"/>
  <c r="S43" i="2" s="1"/>
  <c r="Q37" i="2" a="1"/>
  <c r="Q37" i="2" s="1"/>
  <c r="O60" i="2"/>
  <c r="W60" i="2" s="1"/>
  <c r="Q94" i="2" a="1"/>
  <c r="Q94" i="2" s="1"/>
  <c r="R94" i="2" s="1" a="1"/>
  <c r="R94" i="2" s="1"/>
  <c r="T78" i="2" a="1"/>
  <c r="T78" i="2" s="1"/>
  <c r="R77" i="2" a="1"/>
  <c r="R77" i="2" s="1"/>
  <c r="S77" i="2" s="1" a="1"/>
  <c r="S77" i="2" s="1"/>
  <c r="O42" i="2"/>
  <c r="W42" i="2" s="1"/>
  <c r="O59" i="2"/>
  <c r="W59" i="2" s="1"/>
  <c r="O73" i="2"/>
  <c r="W73" i="2" s="1"/>
  <c r="O56" i="2"/>
  <c r="W56" i="2" s="1"/>
  <c r="O43" i="2"/>
  <c r="W43" i="2" s="1"/>
  <c r="S29" i="2" a="1"/>
  <c r="S29" i="2" s="1"/>
  <c r="T29" i="2" s="1" a="1"/>
  <c r="T29" i="2" s="1"/>
  <c r="Q50" i="2" a="1"/>
  <c r="Q50" i="2" s="1"/>
  <c r="R73" i="2" a="1"/>
  <c r="R73" i="2" s="1"/>
  <c r="S73" i="2" s="1" a="1"/>
  <c r="S73" i="2" s="1"/>
  <c r="R54" i="2" a="1"/>
  <c r="R54" i="2" s="1"/>
  <c r="R70" i="2" a="1"/>
  <c r="R70" i="2" s="1"/>
  <c r="Q106" i="2" a="1"/>
  <c r="Q106" i="2" s="1"/>
  <c r="Q105" i="2" a="1"/>
  <c r="Q105" i="2" s="1"/>
  <c r="Q25" i="2" a="1"/>
  <c r="Q25" i="2" s="1"/>
  <c r="R25" i="2" a="1"/>
  <c r="R25" i="2" s="1"/>
  <c r="O62" i="2"/>
  <c r="W62" i="2" s="1"/>
  <c r="O91" i="2"/>
  <c r="W91" i="2" s="1"/>
  <c r="O76" i="2"/>
  <c r="W76" i="2" s="1"/>
  <c r="T121" i="2" a="1"/>
  <c r="T121" i="2" s="1"/>
  <c r="T114" i="2" a="1"/>
  <c r="T114" i="2" s="1"/>
  <c r="V114" i="2" s="1"/>
  <c r="Q82" i="2" a="1"/>
  <c r="Q82" i="2" s="1"/>
  <c r="R82" i="2" s="1" a="1"/>
  <c r="R82" i="2" s="1"/>
  <c r="S101" i="2" a="1"/>
  <c r="S101" i="2" s="1"/>
  <c r="T101" i="2" s="1" a="1"/>
  <c r="T101" i="2" s="1"/>
  <c r="V101" i="2" s="1"/>
  <c r="R67" i="2" a="1"/>
  <c r="R67" i="2" s="1"/>
  <c r="S67" i="2" s="1" a="1"/>
  <c r="S67" i="2" s="1"/>
  <c r="Q32" i="2" a="1"/>
  <c r="Q32" i="2" s="1"/>
  <c r="R32" i="2" s="1" a="1"/>
  <c r="R32" i="2" s="1"/>
  <c r="O66" i="2"/>
  <c r="W66" i="2" s="1"/>
  <c r="O22" i="2"/>
  <c r="W22" i="2" s="1"/>
  <c r="F22" i="2"/>
  <c r="O38" i="2"/>
  <c r="W38" i="2" s="1"/>
  <c r="O75" i="2"/>
  <c r="W75" i="2" s="1"/>
  <c r="O30" i="2"/>
  <c r="O41" i="2"/>
  <c r="W41" i="2" s="1"/>
  <c r="S71" i="2" a="1"/>
  <c r="S71" i="2" s="1"/>
  <c r="T71" i="2" s="1" a="1"/>
  <c r="T71" i="2" s="1"/>
  <c r="Q55" i="2" a="1"/>
  <c r="Q55" i="2" s="1"/>
  <c r="R55" i="2" s="1" a="1"/>
  <c r="R55" i="2" s="1"/>
  <c r="S92" i="2" a="1"/>
  <c r="S92" i="2" s="1"/>
  <c r="S53" i="2" a="1"/>
  <c r="S53" i="2" s="1"/>
  <c r="R91" i="2" a="1"/>
  <c r="R91" i="2" s="1"/>
  <c r="S91" i="2" s="1" a="1"/>
  <c r="S91" i="2" s="1"/>
  <c r="R44" i="2" a="1"/>
  <c r="R44" i="2" s="1"/>
  <c r="O89" i="2"/>
  <c r="W89" i="2" s="1"/>
  <c r="R63" i="2" a="1"/>
  <c r="R63" i="2" s="1"/>
  <c r="S47" i="2" a="1"/>
  <c r="S47" i="2" s="1"/>
  <c r="O116" i="2"/>
  <c r="W116" i="2" s="1"/>
  <c r="O50" i="2"/>
  <c r="W50" i="2" s="1"/>
  <c r="O23" i="2"/>
  <c r="W23" i="2" s="1"/>
  <c r="O39" i="2"/>
  <c r="W39" i="2" s="1"/>
  <c r="V65" i="2" l="1"/>
  <c r="V23" i="2"/>
  <c r="T115" i="2" a="1"/>
  <c r="T115" i="2" s="1"/>
  <c r="V115" i="2" s="1"/>
  <c r="V88" i="2"/>
  <c r="V90" i="2"/>
  <c r="V107" i="2"/>
  <c r="V96" i="2"/>
  <c r="S89" i="2" a="1"/>
  <c r="S89" i="2" s="1"/>
  <c r="T89" i="2" s="1" a="1"/>
  <c r="T89" i="2" s="1"/>
  <c r="V89" i="2" s="1"/>
  <c r="V119" i="2"/>
  <c r="S113" i="2" a="1"/>
  <c r="S113" i="2" s="1"/>
  <c r="T113" i="2" a="1"/>
  <c r="T113" i="2" s="1"/>
  <c r="V113" i="2" s="1"/>
  <c r="S87" i="2" a="1"/>
  <c r="S87" i="2" s="1"/>
  <c r="T87" i="2" s="1" a="1"/>
  <c r="T87" i="2" s="1"/>
  <c r="V87" i="2" s="1"/>
  <c r="T30" i="2" a="1"/>
  <c r="T30" i="2" s="1"/>
  <c r="V30" i="2" s="1"/>
  <c r="S42" i="2" a="1"/>
  <c r="S42" i="2" s="1"/>
  <c r="T77" i="2" a="1"/>
  <c r="T77" i="2" s="1"/>
  <c r="V120" i="2"/>
  <c r="V75" i="2"/>
  <c r="V116" i="2"/>
  <c r="V39" i="2"/>
  <c r="V71" i="2"/>
  <c r="S62" i="2" a="1"/>
  <c r="S62" i="2" s="1"/>
  <c r="T62" i="2" a="1"/>
  <c r="T62" i="2" s="1"/>
  <c r="V62" i="2" s="1"/>
  <c r="S94" i="2" a="1"/>
  <c r="S94" i="2" s="1"/>
  <c r="T94" i="2" s="1" a="1"/>
  <c r="T94" i="2" s="1"/>
  <c r="V49" i="2"/>
  <c r="V78" i="2"/>
  <c r="S32" i="2" a="1"/>
  <c r="S32" i="2" s="1"/>
  <c r="T42" i="2" a="1"/>
  <c r="T42" i="2" s="1"/>
  <c r="V42" i="2" s="1"/>
  <c r="S66" i="2" a="1"/>
  <c r="S66" i="2" s="1"/>
  <c r="T66" i="2" s="1" a="1"/>
  <c r="T66" i="2" s="1"/>
  <c r="V66" i="2" s="1"/>
  <c r="T86" i="2" a="1"/>
  <c r="T86" i="2" s="1"/>
  <c r="V86" i="2" s="1"/>
  <c r="S55" i="2" a="1"/>
  <c r="S55" i="2" s="1"/>
  <c r="T55" i="2" s="1" a="1"/>
  <c r="T55" i="2" s="1"/>
  <c r="V55" i="2" s="1"/>
  <c r="S112" i="2" a="1"/>
  <c r="S112" i="2" s="1"/>
  <c r="T112" i="2" s="1" a="1"/>
  <c r="T112" i="2" s="1"/>
  <c r="V112" i="2" s="1"/>
  <c r="R57" i="2" a="1"/>
  <c r="R57" i="2" s="1"/>
  <c r="T58" i="2" a="1"/>
  <c r="T58" i="2" s="1"/>
  <c r="V58" i="2" s="1"/>
  <c r="T61" i="2" a="1"/>
  <c r="T61" i="2" s="1"/>
  <c r="V61" i="2" s="1"/>
  <c r="V77" i="2"/>
  <c r="T43" i="2" a="1"/>
  <c r="T43" i="2" s="1"/>
  <c r="V43" i="2" s="1"/>
  <c r="S97" i="2" a="1"/>
  <c r="S97" i="2" s="1"/>
  <c r="T97" i="2" s="1" a="1"/>
  <c r="T97" i="2" s="1"/>
  <c r="V117" i="2"/>
  <c r="V110" i="2"/>
  <c r="V46" i="2"/>
  <c r="T64" i="2" a="1"/>
  <c r="T64" i="2" s="1"/>
  <c r="V64" i="2" s="1"/>
  <c r="S33" i="2" a="1"/>
  <c r="S33" i="2" s="1"/>
  <c r="T33" i="2" s="1" a="1"/>
  <c r="T33" i="2" s="1"/>
  <c r="R37" i="2" a="1"/>
  <c r="R37" i="2" s="1"/>
  <c r="S37" i="2" s="1" a="1"/>
  <c r="S37" i="2" s="1"/>
  <c r="S76" i="2" a="1"/>
  <c r="S76" i="2" s="1"/>
  <c r="T76" i="2" s="1" a="1"/>
  <c r="T76" i="2" s="1"/>
  <c r="V76" i="2" s="1"/>
  <c r="T51" i="2" a="1"/>
  <c r="T51" i="2" s="1"/>
  <c r="V51" i="2" s="1"/>
  <c r="S68" i="2" a="1"/>
  <c r="S68" i="2" s="1"/>
  <c r="T68" i="2" s="1" a="1"/>
  <c r="T68" i="2" s="1"/>
  <c r="S27" i="2" a="1"/>
  <c r="S27" i="2" s="1"/>
  <c r="T27" i="2" s="1" a="1"/>
  <c r="T27" i="2" s="1"/>
  <c r="T103" i="2" a="1"/>
  <c r="T103" i="2" s="1"/>
  <c r="V103" i="2" s="1"/>
  <c r="T32" i="2" a="1"/>
  <c r="T32" i="2" s="1"/>
  <c r="V32" i="2" s="1"/>
  <c r="V56" i="2"/>
  <c r="R52" i="2" a="1"/>
  <c r="R52" i="2" s="1"/>
  <c r="S52" i="2" s="1" a="1"/>
  <c r="S52" i="2" s="1"/>
  <c r="S25" i="2" a="1"/>
  <c r="S25" i="2" s="1"/>
  <c r="T25" i="2" s="1" a="1"/>
  <c r="T25" i="2" s="1"/>
  <c r="R35" i="2" a="1"/>
  <c r="R35" i="2" s="1"/>
  <c r="S35" i="2" s="1" a="1"/>
  <c r="S35" i="2" s="1"/>
  <c r="T53" i="2" a="1"/>
  <c r="T53" i="2" s="1"/>
  <c r="V53" i="2" s="1"/>
  <c r="R106" i="2" a="1"/>
  <c r="R106" i="2" s="1"/>
  <c r="V84" i="2"/>
  <c r="S109" i="2" a="1"/>
  <c r="S109" i="2" s="1"/>
  <c r="T109" i="2" s="1" a="1"/>
  <c r="T109" i="2" s="1"/>
  <c r="V109" i="2" s="1"/>
  <c r="S99" i="2" a="1"/>
  <c r="S99" i="2" s="1"/>
  <c r="S60" i="2" a="1"/>
  <c r="S60" i="2" s="1"/>
  <c r="T60" i="2" s="1" a="1"/>
  <c r="T60" i="2" s="1"/>
  <c r="V60" i="2" s="1"/>
  <c r="T72" i="2" a="1"/>
  <c r="T72" i="2" s="1"/>
  <c r="V72" i="2" s="1"/>
  <c r="S48" i="2" a="1"/>
  <c r="S48" i="2" s="1"/>
  <c r="T48" i="2" s="1" a="1"/>
  <c r="T48" i="2" s="1"/>
  <c r="V48" i="2" s="1"/>
  <c r="W30" i="2"/>
  <c r="T92" i="2" a="1"/>
  <c r="T92" i="2" s="1"/>
  <c r="V92" i="2" s="1"/>
  <c r="V29" i="2"/>
  <c r="S108" i="2" a="1"/>
  <c r="S108" i="2" s="1"/>
  <c r="T24" i="2" a="1"/>
  <c r="T24" i="2" s="1"/>
  <c r="V24" i="2" s="1"/>
  <c r="S34" i="2" a="1"/>
  <c r="S34" i="2" s="1"/>
  <c r="S22" i="2" a="1"/>
  <c r="S22" i="2" s="1"/>
  <c r="T22" i="2" s="1" a="1"/>
  <c r="T22" i="2" s="1"/>
  <c r="T69" i="2" a="1"/>
  <c r="T69" i="2" s="1"/>
  <c r="V69" i="2" s="1"/>
  <c r="T91" i="2" a="1"/>
  <c r="T91" i="2" s="1"/>
  <c r="V91" i="2" s="1"/>
  <c r="R105" i="2" a="1"/>
  <c r="R105" i="2" s="1"/>
  <c r="S105" i="2" s="1" a="1"/>
  <c r="S105" i="2" s="1"/>
  <c r="V45" i="2"/>
  <c r="S63" i="2" a="1"/>
  <c r="S63" i="2" s="1"/>
  <c r="T63" i="2" s="1" a="1"/>
  <c r="T63" i="2" s="1"/>
  <c r="V63" i="2" s="1"/>
  <c r="S82" i="2" a="1"/>
  <c r="S82" i="2" s="1"/>
  <c r="T82" i="2" s="1" a="1"/>
  <c r="T82" i="2" s="1"/>
  <c r="S118" i="2" a="1"/>
  <c r="S118" i="2" s="1"/>
  <c r="T118" i="2" s="1" a="1"/>
  <c r="T118" i="2" s="1"/>
  <c r="AA22" i="2"/>
  <c r="B23" i="2"/>
  <c r="D23" i="2" a="1"/>
  <c r="D23" i="2" s="1"/>
  <c r="R50" i="2" a="1"/>
  <c r="R50" i="2" s="1"/>
  <c r="S40" i="2" a="1"/>
  <c r="S40" i="2" s="1"/>
  <c r="S31" i="2" a="1"/>
  <c r="S31" i="2" s="1"/>
  <c r="T111" i="2" a="1"/>
  <c r="T111" i="2" s="1"/>
  <c r="V111" i="2" s="1"/>
  <c r="V121" i="2"/>
  <c r="T102" i="2" a="1"/>
  <c r="T102" i="2" s="1"/>
  <c r="V102" i="2" s="1"/>
  <c r="T47" i="2" a="1"/>
  <c r="T47" i="2" s="1"/>
  <c r="V47" i="2" s="1"/>
  <c r="R59" i="2" a="1"/>
  <c r="R59" i="2" s="1"/>
  <c r="V79" i="2"/>
  <c r="T85" i="2" a="1"/>
  <c r="T85" i="2" s="1"/>
  <c r="V85" i="2" s="1"/>
  <c r="V74" i="2"/>
  <c r="T93" i="2" a="1"/>
  <c r="T93" i="2" s="1"/>
  <c r="V93" i="2" s="1"/>
  <c r="S98" i="2" a="1"/>
  <c r="S98" i="2" s="1"/>
  <c r="T98" i="2" s="1" a="1"/>
  <c r="T98" i="2" s="1"/>
  <c r="V80" i="2"/>
  <c r="V83" i="2"/>
  <c r="S44" i="2" a="1"/>
  <c r="S44" i="2" s="1"/>
  <c r="T44" i="2" s="1" a="1"/>
  <c r="T44" i="2" s="1"/>
  <c r="S54" i="2" a="1"/>
  <c r="S54" i="2" s="1"/>
  <c r="T54" i="2" s="1" a="1"/>
  <c r="T54" i="2" s="1"/>
  <c r="V97" i="2"/>
  <c r="V26" i="2"/>
  <c r="S70" i="2" a="1"/>
  <c r="S70" i="2" s="1"/>
  <c r="S104" i="2" a="1"/>
  <c r="S104" i="2" s="1"/>
  <c r="T67" i="2" a="1"/>
  <c r="T67" i="2" s="1"/>
  <c r="V67" i="2" s="1"/>
  <c r="T73" i="2" a="1"/>
  <c r="T73" i="2" s="1"/>
  <c r="V73" i="2" s="1"/>
  <c r="T38" i="2" a="1"/>
  <c r="T38" i="2" s="1"/>
  <c r="V38" i="2" s="1"/>
  <c r="T41" i="2" a="1"/>
  <c r="T41" i="2" s="1"/>
  <c r="V41" i="2" s="1"/>
  <c r="S57" i="2" l="1" a="1"/>
  <c r="S57" i="2" s="1"/>
  <c r="T57" i="2" s="1" a="1"/>
  <c r="T57" i="2" s="1"/>
  <c r="V94" i="2"/>
  <c r="V33" i="2"/>
  <c r="T37" i="2" a="1"/>
  <c r="T37" i="2" s="1"/>
  <c r="V37" i="2" s="1"/>
  <c r="V27" i="2"/>
  <c r="V54" i="2"/>
  <c r="T108" i="2" a="1"/>
  <c r="T108" i="2" s="1"/>
  <c r="V108" i="2" s="1"/>
  <c r="V118" i="2"/>
  <c r="V22" i="2"/>
  <c r="Z23" i="2"/>
  <c r="F23" i="2"/>
  <c r="D24" i="2" s="1" a="1"/>
  <c r="D24" i="2" s="1"/>
  <c r="T105" i="2" a="1"/>
  <c r="T105" i="2" s="1"/>
  <c r="V105" i="2" s="1"/>
  <c r="T31" i="2" a="1"/>
  <c r="T31" i="2" s="1"/>
  <c r="V31" i="2" s="1"/>
  <c r="G22" i="2" a="1"/>
  <c r="G22" i="2" s="1"/>
  <c r="H22" i="2" s="1"/>
  <c r="T34" i="2" a="1"/>
  <c r="T34" i="2" s="1"/>
  <c r="V34" i="2" s="1"/>
  <c r="S59" i="2" a="1"/>
  <c r="S59" i="2" s="1"/>
  <c r="T59" i="2" s="1" a="1"/>
  <c r="T59" i="2" s="1"/>
  <c r="T70" i="2" a="1"/>
  <c r="T70" i="2" s="1"/>
  <c r="V70" i="2" s="1"/>
  <c r="T52" i="2" a="1"/>
  <c r="T52" i="2" s="1"/>
  <c r="V52" i="2" s="1"/>
  <c r="V68" i="2"/>
  <c r="V98" i="2"/>
  <c r="T35" i="2" a="1"/>
  <c r="T35" i="2" s="1"/>
  <c r="V35" i="2" s="1"/>
  <c r="V82" i="2"/>
  <c r="T40" i="2" a="1"/>
  <c r="T40" i="2" s="1"/>
  <c r="V40" i="2" s="1"/>
  <c r="S106" i="2" a="1"/>
  <c r="S106" i="2" s="1"/>
  <c r="T106" i="2" s="1" a="1"/>
  <c r="T106" i="2" s="1"/>
  <c r="V25" i="2"/>
  <c r="S50" i="2" a="1"/>
  <c r="S50" i="2" s="1"/>
  <c r="V44" i="2"/>
  <c r="T104" i="2" a="1"/>
  <c r="T104" i="2" s="1"/>
  <c r="V104" i="2" s="1"/>
  <c r="T99" i="2" a="1"/>
  <c r="T99" i="2" s="1"/>
  <c r="V99" i="2" s="1"/>
  <c r="V57" i="2" l="1"/>
  <c r="B24" i="2"/>
  <c r="T50" i="2" a="1"/>
  <c r="T50" i="2" s="1"/>
  <c r="V50" i="2" s="1"/>
  <c r="Z24" i="2"/>
  <c r="F24" i="2"/>
  <c r="V106" i="2"/>
  <c r="AA23" i="2"/>
  <c r="AB22" i="2"/>
  <c r="V59" i="2"/>
  <c r="I22" i="2" l="1" a="1"/>
  <c r="I22" i="2" s="1"/>
  <c r="AC22" i="2"/>
  <c r="G23" i="2" a="1"/>
  <c r="G23" i="2" s="1"/>
  <c r="H23" i="2" s="1"/>
  <c r="AA24" i="2"/>
  <c r="B25" i="2"/>
  <c r="D25" i="2" a="1"/>
  <c r="D25" i="2" s="1"/>
  <c r="Z25" i="2" l="1"/>
  <c r="F25" i="2"/>
  <c r="B26" i="2" s="1"/>
  <c r="G24" i="2" a="1"/>
  <c r="G24" i="2" s="1"/>
  <c r="H24" i="2" s="1"/>
  <c r="AB23" i="2"/>
  <c r="J22" i="2" a="1"/>
  <c r="J22" i="2" s="1"/>
  <c r="U22" i="2" s="1"/>
  <c r="X22" i="2" s="1"/>
  <c r="AD22" i="2"/>
  <c r="Y22" i="2" l="1"/>
  <c r="D26" i="2" a="1"/>
  <c r="D26" i="2" s="1"/>
  <c r="K22" i="2" a="1"/>
  <c r="K22" i="2" s="1"/>
  <c r="AE22" i="2"/>
  <c r="L22" i="2" s="1" a="1"/>
  <c r="L22" i="2" s="1"/>
  <c r="AC23" i="2"/>
  <c r="I23" i="2" a="1"/>
  <c r="I23" i="2" s="1"/>
  <c r="AB24" i="2"/>
  <c r="AA25" i="2"/>
  <c r="G25" i="2" l="1" a="1"/>
  <c r="G25" i="2" s="1"/>
  <c r="H25" i="2" s="1"/>
  <c r="AC24" i="2"/>
  <c r="I24" i="2" a="1"/>
  <c r="I24" i="2" s="1"/>
  <c r="J23" i="2" a="1"/>
  <c r="J23" i="2" s="1"/>
  <c r="U23" i="2" s="1"/>
  <c r="X23" i="2" s="1"/>
  <c r="AD23" i="2"/>
  <c r="Z26" i="2"/>
  <c r="F26" i="2"/>
  <c r="J24" i="2" l="1" a="1"/>
  <c r="J24" i="2" s="1"/>
  <c r="U24" i="2" s="1"/>
  <c r="X24" i="2" s="1"/>
  <c r="AD24" i="2"/>
  <c r="AB25" i="2"/>
  <c r="AA26" i="2"/>
  <c r="D27" i="2" a="1"/>
  <c r="D27" i="2" s="1"/>
  <c r="B27" i="2"/>
  <c r="K23" i="2" a="1"/>
  <c r="K23" i="2" s="1"/>
  <c r="AE23" i="2"/>
  <c r="L23" i="2" s="1" a="1"/>
  <c r="L23" i="2" s="1"/>
  <c r="Y23" i="2"/>
  <c r="Z27" i="2" l="1"/>
  <c r="F27" i="2"/>
  <c r="D28" i="2" s="1" a="1"/>
  <c r="D28" i="2" s="1"/>
  <c r="G26" i="2" a="1"/>
  <c r="G26" i="2" s="1"/>
  <c r="H26" i="2" s="1"/>
  <c r="I25" i="2" a="1"/>
  <c r="I25" i="2" s="1"/>
  <c r="AC25" i="2"/>
  <c r="AE24" i="2"/>
  <c r="L24" i="2" s="1" a="1"/>
  <c r="L24" i="2" s="1"/>
  <c r="K24" i="2" a="1"/>
  <c r="K24" i="2" s="1"/>
  <c r="Y24" i="2"/>
  <c r="B28" i="2" l="1"/>
  <c r="Z28" i="2"/>
  <c r="F28" i="2"/>
  <c r="J25" i="2" a="1"/>
  <c r="J25" i="2" s="1"/>
  <c r="U25" i="2" s="1"/>
  <c r="X25" i="2" s="1"/>
  <c r="AD25" i="2"/>
  <c r="AB26" i="2"/>
  <c r="AA27" i="2"/>
  <c r="D29" i="2" l="1" a="1"/>
  <c r="D29" i="2" s="1"/>
  <c r="Z29" i="2" s="1"/>
  <c r="B29" i="2"/>
  <c r="G27" i="2" a="1"/>
  <c r="G27" i="2" s="1"/>
  <c r="H27" i="2" s="1"/>
  <c r="I26" i="2" a="1"/>
  <c r="I26" i="2" s="1"/>
  <c r="AC26" i="2"/>
  <c r="K25" i="2" a="1"/>
  <c r="K25" i="2" s="1"/>
  <c r="AE25" i="2"/>
  <c r="L25" i="2" s="1" a="1"/>
  <c r="L25" i="2" s="1"/>
  <c r="Y25" i="2"/>
  <c r="AA28" i="2"/>
  <c r="F29" i="2" l="1"/>
  <c r="B30" i="2" s="1"/>
  <c r="D30" i="2" a="1"/>
  <c r="D30" i="2" s="1"/>
  <c r="Z30" i="2" s="1"/>
  <c r="AA29" i="2"/>
  <c r="J26" i="2" a="1"/>
  <c r="J26" i="2" s="1"/>
  <c r="U26" i="2" s="1"/>
  <c r="X26" i="2" s="1"/>
  <c r="AD26" i="2"/>
  <c r="AB27" i="2"/>
  <c r="G28" i="2" a="1"/>
  <c r="G28" i="2" s="1"/>
  <c r="H28" i="2" s="1"/>
  <c r="F30" i="2" l="1"/>
  <c r="G29" i="2" a="1"/>
  <c r="G29" i="2" s="1"/>
  <c r="H29" i="2" s="1"/>
  <c r="AB28" i="2"/>
  <c r="I27" i="2" a="1"/>
  <c r="I27" i="2" s="1"/>
  <c r="AC27" i="2"/>
  <c r="AE26" i="2"/>
  <c r="L26" i="2" s="1" a="1"/>
  <c r="L26" i="2" s="1"/>
  <c r="K26" i="2" a="1"/>
  <c r="K26" i="2" s="1"/>
  <c r="Y26" i="2"/>
  <c r="AA30" i="2"/>
  <c r="B31" i="2"/>
  <c r="D31" i="2" a="1"/>
  <c r="D31" i="2" s="1"/>
  <c r="Z31" i="2" l="1"/>
  <c r="F31" i="2"/>
  <c r="D32" i="2" a="1"/>
  <c r="D32" i="2" s="1"/>
  <c r="B32" i="2"/>
  <c r="G30" i="2" a="1"/>
  <c r="G30" i="2" s="1"/>
  <c r="H30" i="2" s="1"/>
  <c r="J27" i="2" a="1"/>
  <c r="J27" i="2" s="1"/>
  <c r="U27" i="2" s="1"/>
  <c r="X27" i="2" s="1"/>
  <c r="AD27" i="2"/>
  <c r="I28" i="2" a="1"/>
  <c r="I28" i="2" s="1"/>
  <c r="AC28" i="2"/>
  <c r="AB29" i="2"/>
  <c r="I29" i="2" l="1" a="1"/>
  <c r="I29" i="2" s="1"/>
  <c r="AC29" i="2"/>
  <c r="J28" i="2" a="1"/>
  <c r="J28" i="2" s="1"/>
  <c r="U28" i="2" s="1"/>
  <c r="X28" i="2" s="1"/>
  <c r="AD28" i="2"/>
  <c r="K27" i="2" a="1"/>
  <c r="K27" i="2" s="1"/>
  <c r="AE27" i="2"/>
  <c r="L27" i="2" s="1" a="1"/>
  <c r="L27" i="2" s="1"/>
  <c r="Y27" i="2"/>
  <c r="AB30" i="2"/>
  <c r="D33" i="2" a="1"/>
  <c r="D33" i="2" s="1"/>
  <c r="B33" i="2"/>
  <c r="AA31" i="2"/>
  <c r="Z32" i="2"/>
  <c r="F32" i="2"/>
  <c r="Z33" i="2" l="1"/>
  <c r="F33" i="2"/>
  <c r="D34" i="2" s="1" a="1"/>
  <c r="D34" i="2" s="1"/>
  <c r="I30" i="2" a="1"/>
  <c r="I30" i="2" s="1"/>
  <c r="AC30" i="2"/>
  <c r="K28" i="2" a="1"/>
  <c r="K28" i="2" s="1"/>
  <c r="AE28" i="2"/>
  <c r="L28" i="2" s="1" a="1"/>
  <c r="L28" i="2" s="1"/>
  <c r="AA32" i="2"/>
  <c r="J29" i="2" a="1"/>
  <c r="J29" i="2" s="1"/>
  <c r="U29" i="2" s="1"/>
  <c r="X29" i="2" s="1"/>
  <c r="AD29" i="2"/>
  <c r="G31" i="2" a="1"/>
  <c r="G31" i="2" s="1"/>
  <c r="H31" i="2" s="1"/>
  <c r="Y28" i="2"/>
  <c r="Z34" i="2" l="1"/>
  <c r="F34" i="2"/>
  <c r="AA33" i="2"/>
  <c r="B34" i="2"/>
  <c r="K29" i="2" a="1"/>
  <c r="K29" i="2" s="1"/>
  <c r="AE29" i="2"/>
  <c r="L29" i="2" s="1" a="1"/>
  <c r="L29" i="2" s="1"/>
  <c r="Y29" i="2"/>
  <c r="G32" i="2" a="1"/>
  <c r="G32" i="2" s="1"/>
  <c r="H32" i="2" s="1"/>
  <c r="J30" i="2" a="1"/>
  <c r="J30" i="2" s="1"/>
  <c r="U30" i="2" s="1"/>
  <c r="X30" i="2" s="1"/>
  <c r="AD30" i="2"/>
  <c r="AB31" i="2"/>
  <c r="D35" i="2" l="1" a="1"/>
  <c r="D35" i="2" s="1"/>
  <c r="B35" i="2"/>
  <c r="G33" i="2" a="1"/>
  <c r="G33" i="2" s="1"/>
  <c r="H33" i="2" s="1"/>
  <c r="AA34" i="2"/>
  <c r="I31" i="2" a="1"/>
  <c r="I31" i="2" s="1"/>
  <c r="AC31" i="2"/>
  <c r="Y30" i="2"/>
  <c r="AB32" i="2"/>
  <c r="AE30" i="2"/>
  <c r="L30" i="2" s="1" a="1"/>
  <c r="L30" i="2" s="1"/>
  <c r="K30" i="2" a="1"/>
  <c r="K30" i="2" s="1"/>
  <c r="AB33" i="2" l="1"/>
  <c r="I32" i="2" a="1"/>
  <c r="I32" i="2" s="1"/>
  <c r="AC32" i="2"/>
  <c r="J31" i="2" a="1"/>
  <c r="J31" i="2" s="1"/>
  <c r="U31" i="2" s="1"/>
  <c r="X31" i="2" s="1"/>
  <c r="AD31" i="2"/>
  <c r="G34" i="2" a="1"/>
  <c r="G34" i="2" s="1"/>
  <c r="H34" i="2" s="1"/>
  <c r="Z35" i="2"/>
  <c r="F35" i="2"/>
  <c r="K31" i="2" l="1" a="1"/>
  <c r="K31" i="2" s="1"/>
  <c r="AE31" i="2"/>
  <c r="L31" i="2" s="1" a="1"/>
  <c r="L31" i="2" s="1"/>
  <c r="I33" i="2" a="1"/>
  <c r="I33" i="2" s="1"/>
  <c r="AC33" i="2"/>
  <c r="AA35" i="2"/>
  <c r="B36" i="2"/>
  <c r="D36" i="2" a="1"/>
  <c r="D36" i="2" s="1"/>
  <c r="AB34" i="2"/>
  <c r="Y31" i="2"/>
  <c r="J32" i="2" a="1"/>
  <c r="J32" i="2" s="1"/>
  <c r="U32" i="2" s="1"/>
  <c r="X32" i="2" s="1"/>
  <c r="AD32" i="2"/>
  <c r="K32" i="2" l="1" a="1"/>
  <c r="K32" i="2" s="1"/>
  <c r="AE32" i="2"/>
  <c r="L32" i="2" s="1" a="1"/>
  <c r="L32" i="2" s="1"/>
  <c r="I34" i="2" a="1"/>
  <c r="I34" i="2" s="1"/>
  <c r="AC34" i="2"/>
  <c r="G35" i="2" a="1"/>
  <c r="G35" i="2" s="1"/>
  <c r="H35" i="2" s="1"/>
  <c r="Z36" i="2"/>
  <c r="F36" i="2"/>
  <c r="D37" i="2" s="1" a="1"/>
  <c r="D37" i="2" s="1"/>
  <c r="Y32" i="2"/>
  <c r="J33" i="2" a="1"/>
  <c r="J33" i="2" s="1"/>
  <c r="U33" i="2" s="1"/>
  <c r="X33" i="2" s="1"/>
  <c r="AD33" i="2"/>
  <c r="B37" i="2" l="1"/>
  <c r="Z37" i="2"/>
  <c r="F37" i="2"/>
  <c r="AA36" i="2"/>
  <c r="AB35" i="2"/>
  <c r="J34" i="2" a="1"/>
  <c r="J34" i="2" s="1"/>
  <c r="U34" i="2" s="1"/>
  <c r="X34" i="2" s="1"/>
  <c r="AD34" i="2"/>
  <c r="AE33" i="2"/>
  <c r="L33" i="2" s="1" a="1"/>
  <c r="L33" i="2" s="1"/>
  <c r="K33" i="2" a="1"/>
  <c r="K33" i="2" s="1"/>
  <c r="Y33" i="2"/>
  <c r="D38" i="2" l="1" a="1"/>
  <c r="D38" i="2" s="1"/>
  <c r="F38" i="2" s="1"/>
  <c r="D39" i="2" s="1" a="1"/>
  <c r="D39" i="2" s="1"/>
  <c r="B38" i="2"/>
  <c r="Y34" i="2"/>
  <c r="I35" i="2" a="1"/>
  <c r="I35" i="2" s="1"/>
  <c r="AC35" i="2"/>
  <c r="G36" i="2" a="1"/>
  <c r="G36" i="2" s="1"/>
  <c r="H36" i="2" s="1"/>
  <c r="K34" i="2" a="1"/>
  <c r="K34" i="2" s="1"/>
  <c r="AE34" i="2"/>
  <c r="L34" i="2" s="1" a="1"/>
  <c r="L34" i="2" s="1"/>
  <c r="AA37" i="2"/>
  <c r="Z38" i="2" l="1"/>
  <c r="J35" i="2" a="1"/>
  <c r="J35" i="2" s="1"/>
  <c r="U35" i="2" s="1"/>
  <c r="X35" i="2" s="1"/>
  <c r="AD35" i="2"/>
  <c r="Z39" i="2"/>
  <c r="F39" i="2"/>
  <c r="AA38" i="2"/>
  <c r="AB36" i="2"/>
  <c r="B39" i="2"/>
  <c r="G37" i="2" a="1"/>
  <c r="G37" i="2" s="1"/>
  <c r="H37" i="2" s="1"/>
  <c r="D40" i="2" l="1" a="1"/>
  <c r="D40" i="2" s="1"/>
  <c r="B40" i="2"/>
  <c r="I36" i="2" a="1"/>
  <c r="I36" i="2" s="1"/>
  <c r="AC36" i="2"/>
  <c r="G38" i="2" a="1"/>
  <c r="G38" i="2" s="1"/>
  <c r="H38" i="2" s="1"/>
  <c r="AB37" i="2"/>
  <c r="AA39" i="2"/>
  <c r="K35" i="2" a="1"/>
  <c r="K35" i="2" s="1"/>
  <c r="AE35" i="2"/>
  <c r="L35" i="2" s="1" a="1"/>
  <c r="L35" i="2" s="1"/>
  <c r="Y35" i="2"/>
  <c r="G39" i="2" l="1" a="1"/>
  <c r="G39" i="2" s="1"/>
  <c r="H39" i="2" s="1"/>
  <c r="I37" i="2" a="1"/>
  <c r="I37" i="2" s="1"/>
  <c r="AC37" i="2"/>
  <c r="AB38" i="2"/>
  <c r="J36" i="2" a="1"/>
  <c r="J36" i="2" s="1"/>
  <c r="U36" i="2" s="1"/>
  <c r="X36" i="2" s="1"/>
  <c r="AD36" i="2"/>
  <c r="Z40" i="2"/>
  <c r="F40" i="2"/>
  <c r="Y36" i="2" l="1"/>
  <c r="I38" i="2" a="1"/>
  <c r="I38" i="2" s="1"/>
  <c r="AC38" i="2"/>
  <c r="AA40" i="2"/>
  <c r="B41" i="2"/>
  <c r="D41" i="2" a="1"/>
  <c r="D41" i="2" s="1"/>
  <c r="K36" i="2" a="1"/>
  <c r="K36" i="2" s="1"/>
  <c r="AE36" i="2"/>
  <c r="L36" i="2" s="1" a="1"/>
  <c r="L36" i="2" s="1"/>
  <c r="J37" i="2" a="1"/>
  <c r="J37" i="2" s="1"/>
  <c r="U37" i="2" s="1"/>
  <c r="X37" i="2" s="1"/>
  <c r="AD37" i="2"/>
  <c r="AB39" i="2"/>
  <c r="Z41" i="2" l="1"/>
  <c r="F41" i="2"/>
  <c r="G40" i="2" a="1"/>
  <c r="G40" i="2" s="1"/>
  <c r="H40" i="2" s="1"/>
  <c r="I39" i="2" a="1"/>
  <c r="I39" i="2" s="1"/>
  <c r="AC39" i="2"/>
  <c r="K37" i="2" a="1"/>
  <c r="K37" i="2" s="1"/>
  <c r="AE37" i="2"/>
  <c r="L37" i="2" s="1" a="1"/>
  <c r="L37" i="2" s="1"/>
  <c r="Y37" i="2"/>
  <c r="D42" i="2" a="1"/>
  <c r="D42" i="2" s="1"/>
  <c r="B42" i="2"/>
  <c r="J38" i="2" a="1"/>
  <c r="J38" i="2" s="1"/>
  <c r="U38" i="2" s="1"/>
  <c r="X38" i="2" s="1"/>
  <c r="AD38" i="2"/>
  <c r="Z42" i="2" l="1"/>
  <c r="F42" i="2"/>
  <c r="J39" i="2" a="1"/>
  <c r="J39" i="2" s="1"/>
  <c r="U39" i="2" s="1"/>
  <c r="X39" i="2" s="1"/>
  <c r="AD39" i="2"/>
  <c r="AB40" i="2"/>
  <c r="K38" i="2" a="1"/>
  <c r="K38" i="2" s="1"/>
  <c r="AE38" i="2"/>
  <c r="L38" i="2" s="1" a="1"/>
  <c r="L38" i="2" s="1"/>
  <c r="AA41" i="2"/>
  <c r="D43" i="2" a="1"/>
  <c r="D43" i="2" s="1"/>
  <c r="B43" i="2"/>
  <c r="Y38" i="2"/>
  <c r="Z43" i="2" l="1"/>
  <c r="F43" i="2"/>
  <c r="Y39" i="2"/>
  <c r="AA42" i="2"/>
  <c r="D44" i="2" a="1"/>
  <c r="D44" i="2" s="1"/>
  <c r="B44" i="2"/>
  <c r="G41" i="2" a="1"/>
  <c r="G41" i="2" s="1"/>
  <c r="H41" i="2" s="1"/>
  <c r="I40" i="2" a="1"/>
  <c r="I40" i="2" s="1"/>
  <c r="AC40" i="2"/>
  <c r="K39" i="2" a="1"/>
  <c r="K39" i="2" s="1"/>
  <c r="AE39" i="2"/>
  <c r="L39" i="2" s="1" a="1"/>
  <c r="L39" i="2" s="1"/>
  <c r="Z44" i="2" l="1"/>
  <c r="F44" i="2"/>
  <c r="G42" i="2" a="1"/>
  <c r="G42" i="2" s="1"/>
  <c r="H42" i="2" s="1"/>
  <c r="D45" i="2" a="1"/>
  <c r="D45" i="2" s="1"/>
  <c r="B45" i="2"/>
  <c r="AA43" i="2"/>
  <c r="J40" i="2" a="1"/>
  <c r="J40" i="2" s="1"/>
  <c r="U40" i="2" s="1"/>
  <c r="X40" i="2" s="1"/>
  <c r="AD40" i="2"/>
  <c r="AB41" i="2"/>
  <c r="Z45" i="2" l="1"/>
  <c r="F45" i="2"/>
  <c r="D46" i="2" s="1" a="1"/>
  <c r="D46" i="2" s="1"/>
  <c r="I41" i="2" a="1"/>
  <c r="I41" i="2" s="1"/>
  <c r="AC41" i="2"/>
  <c r="K40" i="2" a="1"/>
  <c r="K40" i="2" s="1"/>
  <c r="AE40" i="2"/>
  <c r="L40" i="2" s="1" a="1"/>
  <c r="L40" i="2" s="1"/>
  <c r="Y40" i="2"/>
  <c r="G43" i="2" a="1"/>
  <c r="G43" i="2" s="1"/>
  <c r="H43" i="2" s="1"/>
  <c r="AB42" i="2"/>
  <c r="AA44" i="2"/>
  <c r="B46" i="2" l="1"/>
  <c r="Z46" i="2"/>
  <c r="F46" i="2"/>
  <c r="J41" i="2" a="1"/>
  <c r="J41" i="2" s="1"/>
  <c r="U41" i="2" s="1"/>
  <c r="X41" i="2" s="1"/>
  <c r="AD41" i="2"/>
  <c r="AB43" i="2"/>
  <c r="G44" i="2" a="1"/>
  <c r="G44" i="2" s="1"/>
  <c r="H44" i="2" s="1"/>
  <c r="AA45" i="2"/>
  <c r="I42" i="2" a="1"/>
  <c r="I42" i="2" s="1"/>
  <c r="AC42" i="2"/>
  <c r="B47" i="2" l="1"/>
  <c r="I43" i="2" a="1"/>
  <c r="I43" i="2" s="1"/>
  <c r="AC43" i="2"/>
  <c r="D47" i="2" a="1"/>
  <c r="D47" i="2" s="1"/>
  <c r="G45" i="2" a="1"/>
  <c r="G45" i="2" s="1"/>
  <c r="H45" i="2" s="1"/>
  <c r="AB44" i="2"/>
  <c r="K41" i="2" a="1"/>
  <c r="K41" i="2" s="1"/>
  <c r="AE41" i="2"/>
  <c r="L41" i="2" s="1" a="1"/>
  <c r="L41" i="2" s="1"/>
  <c r="Y41" i="2"/>
  <c r="AA46" i="2"/>
  <c r="J42" i="2" a="1"/>
  <c r="J42" i="2" s="1"/>
  <c r="U42" i="2" s="1"/>
  <c r="X42" i="2" s="1"/>
  <c r="AD42" i="2"/>
  <c r="Z47" i="2" l="1"/>
  <c r="F47" i="2"/>
  <c r="G46" i="2" a="1"/>
  <c r="G46" i="2" s="1"/>
  <c r="H46" i="2" s="1"/>
  <c r="I44" i="2" a="1"/>
  <c r="I44" i="2" s="1"/>
  <c r="AC44" i="2"/>
  <c r="AB45" i="2"/>
  <c r="J43" i="2" a="1"/>
  <c r="J43" i="2" s="1"/>
  <c r="U43" i="2" s="1"/>
  <c r="X43" i="2" s="1"/>
  <c r="AD43" i="2"/>
  <c r="K42" i="2" a="1"/>
  <c r="K42" i="2" s="1"/>
  <c r="AE42" i="2"/>
  <c r="L42" i="2" s="1" a="1"/>
  <c r="L42" i="2" s="1"/>
  <c r="Y42" i="2"/>
  <c r="Y43" i="2" l="1"/>
  <c r="J44" i="2" a="1"/>
  <c r="J44" i="2" s="1"/>
  <c r="U44" i="2" s="1"/>
  <c r="X44" i="2" s="1"/>
  <c r="AD44" i="2"/>
  <c r="AB46" i="2"/>
  <c r="K43" i="2" a="1"/>
  <c r="K43" i="2" s="1"/>
  <c r="AE43" i="2"/>
  <c r="L43" i="2" s="1" a="1"/>
  <c r="L43" i="2" s="1"/>
  <c r="I45" i="2" a="1"/>
  <c r="I45" i="2" s="1"/>
  <c r="AC45" i="2"/>
  <c r="AA47" i="2"/>
  <c r="D48" i="2" a="1"/>
  <c r="D48" i="2" s="1"/>
  <c r="B48" i="2"/>
  <c r="G47" i="2" l="1" a="1"/>
  <c r="G47" i="2" s="1"/>
  <c r="H47" i="2" s="1"/>
  <c r="J45" i="2" a="1"/>
  <c r="J45" i="2" s="1"/>
  <c r="U45" i="2" s="1"/>
  <c r="X45" i="2" s="1"/>
  <c r="AD45" i="2"/>
  <c r="Z48" i="2"/>
  <c r="F48" i="2"/>
  <c r="D49" i="2" s="1" a="1"/>
  <c r="D49" i="2" s="1"/>
  <c r="K44" i="2" a="1"/>
  <c r="K44" i="2" s="1"/>
  <c r="AE44" i="2"/>
  <c r="L44" i="2" s="1" a="1"/>
  <c r="L44" i="2" s="1"/>
  <c r="I46" i="2" a="1"/>
  <c r="I46" i="2" s="1"/>
  <c r="AC46" i="2"/>
  <c r="Y44" i="2"/>
  <c r="B49" i="2" l="1"/>
  <c r="K45" i="2" a="1"/>
  <c r="K45" i="2" s="1"/>
  <c r="AE45" i="2"/>
  <c r="L45" i="2" s="1" a="1"/>
  <c r="L45" i="2" s="1"/>
  <c r="Y45" i="2"/>
  <c r="AB47" i="2"/>
  <c r="J46" i="2" a="1"/>
  <c r="J46" i="2" s="1"/>
  <c r="U46" i="2" s="1"/>
  <c r="X46" i="2" s="1"/>
  <c r="AD46" i="2"/>
  <c r="Z49" i="2"/>
  <c r="F49" i="2"/>
  <c r="AA48" i="2"/>
  <c r="Y46" i="2" l="1"/>
  <c r="G48" i="2" a="1"/>
  <c r="G48" i="2" s="1"/>
  <c r="H48" i="2" s="1"/>
  <c r="AA49" i="2"/>
  <c r="B50" i="2"/>
  <c r="D50" i="2" a="1"/>
  <c r="D50" i="2" s="1"/>
  <c r="K46" i="2" a="1"/>
  <c r="K46" i="2" s="1"/>
  <c r="AE46" i="2"/>
  <c r="L46" i="2" s="1" a="1"/>
  <c r="L46" i="2" s="1"/>
  <c r="I47" i="2" a="1"/>
  <c r="I47" i="2" s="1"/>
  <c r="AC47" i="2"/>
  <c r="Z50" i="2" l="1"/>
  <c r="F50" i="2"/>
  <c r="D51" i="2" s="1" a="1"/>
  <c r="D51" i="2" s="1"/>
  <c r="J47" i="2" a="1"/>
  <c r="J47" i="2" s="1"/>
  <c r="U47" i="2" s="1"/>
  <c r="X47" i="2" s="1"/>
  <c r="AD47" i="2"/>
  <c r="G49" i="2" a="1"/>
  <c r="G49" i="2" s="1"/>
  <c r="H49" i="2" s="1"/>
  <c r="AB48" i="2"/>
  <c r="B51" i="2" l="1"/>
  <c r="B52" i="2" s="1"/>
  <c r="Z51" i="2"/>
  <c r="F51" i="2"/>
  <c r="I48" i="2" a="1"/>
  <c r="I48" i="2" s="1"/>
  <c r="AC48" i="2"/>
  <c r="AB49" i="2"/>
  <c r="K47" i="2" a="1"/>
  <c r="K47" i="2" s="1"/>
  <c r="AE47" i="2"/>
  <c r="L47" i="2" s="1" a="1"/>
  <c r="L47" i="2" s="1"/>
  <c r="Y47" i="2"/>
  <c r="AA50" i="2"/>
  <c r="D52" i="2" l="1" a="1"/>
  <c r="D52" i="2" s="1"/>
  <c r="F52" i="2" s="1"/>
  <c r="D53" i="2" s="1" a="1"/>
  <c r="D53" i="2" s="1"/>
  <c r="G50" i="2" a="1"/>
  <c r="G50" i="2" s="1"/>
  <c r="H50" i="2" s="1"/>
  <c r="AA51" i="2"/>
  <c r="I49" i="2" a="1"/>
  <c r="I49" i="2" s="1"/>
  <c r="AC49" i="2"/>
  <c r="J48" i="2" a="1"/>
  <c r="J48" i="2" s="1"/>
  <c r="U48" i="2" s="1"/>
  <c r="X48" i="2" s="1"/>
  <c r="AD48" i="2"/>
  <c r="Z52" i="2" l="1"/>
  <c r="B53" i="2"/>
  <c r="Y48" i="2"/>
  <c r="J49" i="2" a="1"/>
  <c r="J49" i="2" s="1"/>
  <c r="U49" i="2" s="1"/>
  <c r="X49" i="2" s="1"/>
  <c r="AD49" i="2"/>
  <c r="G51" i="2" a="1"/>
  <c r="G51" i="2" s="1"/>
  <c r="H51" i="2" s="1"/>
  <c r="AA52" i="2"/>
  <c r="Z53" i="2"/>
  <c r="F53" i="2"/>
  <c r="B54" i="2" s="1"/>
  <c r="AB50" i="2"/>
  <c r="K48" i="2" a="1"/>
  <c r="K48" i="2" s="1"/>
  <c r="AE48" i="2"/>
  <c r="L48" i="2" s="1" a="1"/>
  <c r="L48" i="2" s="1"/>
  <c r="AA53" i="2" l="1"/>
  <c r="G52" i="2" a="1"/>
  <c r="G52" i="2" s="1"/>
  <c r="H52" i="2" s="1"/>
  <c r="AB51" i="2"/>
  <c r="D54" i="2" a="1"/>
  <c r="D54" i="2" s="1"/>
  <c r="K49" i="2" a="1"/>
  <c r="K49" i="2" s="1"/>
  <c r="AE49" i="2"/>
  <c r="L49" i="2" s="1" a="1"/>
  <c r="L49" i="2" s="1"/>
  <c r="Y49" i="2"/>
  <c r="I50" i="2" a="1"/>
  <c r="I50" i="2" s="1"/>
  <c r="AC50" i="2"/>
  <c r="Z54" i="2" l="1"/>
  <c r="F54" i="2"/>
  <c r="I51" i="2" a="1"/>
  <c r="I51" i="2" s="1"/>
  <c r="AC51" i="2"/>
  <c r="AB52" i="2"/>
  <c r="G53" i="2" a="1"/>
  <c r="G53" i="2" s="1"/>
  <c r="H53" i="2" s="1"/>
  <c r="J50" i="2" a="1"/>
  <c r="J50" i="2" s="1"/>
  <c r="U50" i="2" s="1"/>
  <c r="X50" i="2" s="1"/>
  <c r="AD50" i="2"/>
  <c r="I52" i="2" l="1" a="1"/>
  <c r="I52" i="2" s="1"/>
  <c r="AC52" i="2"/>
  <c r="J51" i="2" a="1"/>
  <c r="J51" i="2" s="1"/>
  <c r="U51" i="2" s="1"/>
  <c r="X51" i="2" s="1"/>
  <c r="AD51" i="2"/>
  <c r="K50" i="2" a="1"/>
  <c r="K50" i="2" s="1"/>
  <c r="AE50" i="2"/>
  <c r="L50" i="2" s="1" a="1"/>
  <c r="L50" i="2" s="1"/>
  <c r="Y50" i="2"/>
  <c r="AB53" i="2"/>
  <c r="AA54" i="2"/>
  <c r="D55" i="2" a="1"/>
  <c r="D55" i="2" s="1"/>
  <c r="B55" i="2"/>
  <c r="Z55" i="2" l="1"/>
  <c r="F55" i="2"/>
  <c r="B56" i="2" s="1"/>
  <c r="I53" i="2" a="1"/>
  <c r="I53" i="2" s="1"/>
  <c r="AC53" i="2"/>
  <c r="G54" i="2" a="1"/>
  <c r="G54" i="2" s="1"/>
  <c r="H54" i="2" s="1"/>
  <c r="K51" i="2" a="1"/>
  <c r="K51" i="2" s="1"/>
  <c r="AE51" i="2"/>
  <c r="L51" i="2" s="1" a="1"/>
  <c r="L51" i="2" s="1"/>
  <c r="Y51" i="2"/>
  <c r="J52" i="2" a="1"/>
  <c r="J52" i="2" s="1"/>
  <c r="U52" i="2" s="1"/>
  <c r="X52" i="2" s="1"/>
  <c r="AD52" i="2"/>
  <c r="D56" i="2" l="1" a="1"/>
  <c r="D56" i="2" s="1"/>
  <c r="F56" i="2" s="1"/>
  <c r="J53" i="2" a="1"/>
  <c r="J53" i="2" s="1"/>
  <c r="U53" i="2" s="1"/>
  <c r="X53" i="2" s="1"/>
  <c r="AD53" i="2"/>
  <c r="AA55" i="2"/>
  <c r="K52" i="2" a="1"/>
  <c r="K52" i="2" s="1"/>
  <c r="AE52" i="2"/>
  <c r="L52" i="2" s="1" a="1"/>
  <c r="L52" i="2" s="1"/>
  <c r="AB54" i="2"/>
  <c r="Y52" i="2"/>
  <c r="D57" i="2" l="1" a="1"/>
  <c r="D57" i="2" s="1"/>
  <c r="Z57" i="2" s="1"/>
  <c r="B57" i="2"/>
  <c r="Z56" i="2"/>
  <c r="AA56" i="2" s="1"/>
  <c r="G55" i="2" a="1"/>
  <c r="G55" i="2" s="1"/>
  <c r="H55" i="2" s="1"/>
  <c r="Y53" i="2"/>
  <c r="I54" i="2" a="1"/>
  <c r="I54" i="2" s="1"/>
  <c r="AC54" i="2"/>
  <c r="K53" i="2" a="1"/>
  <c r="K53" i="2" s="1"/>
  <c r="AE53" i="2"/>
  <c r="L53" i="2" s="1" a="1"/>
  <c r="L53" i="2" s="1"/>
  <c r="F57" i="2" l="1"/>
  <c r="D58" i="2" s="1" a="1"/>
  <c r="D58" i="2" s="1"/>
  <c r="Z58" i="2" s="1"/>
  <c r="G56" i="2" a="1"/>
  <c r="G56" i="2" s="1"/>
  <c r="H56" i="2" s="1"/>
  <c r="J54" i="2" a="1"/>
  <c r="J54" i="2" s="1"/>
  <c r="U54" i="2" s="1"/>
  <c r="X54" i="2" s="1"/>
  <c r="AD54" i="2"/>
  <c r="AB55" i="2"/>
  <c r="B58" i="2" l="1"/>
  <c r="F58" i="2"/>
  <c r="D59" i="2" s="1" a="1"/>
  <c r="D59" i="2" s="1"/>
  <c r="AA57" i="2"/>
  <c r="G57" i="2" s="1" a="1"/>
  <c r="G57" i="2" s="1"/>
  <c r="H57" i="2" s="1"/>
  <c r="I55" i="2" a="1"/>
  <c r="I55" i="2" s="1"/>
  <c r="AC55" i="2"/>
  <c r="K54" i="2" a="1"/>
  <c r="K54" i="2" s="1"/>
  <c r="AE54" i="2"/>
  <c r="L54" i="2" s="1" a="1"/>
  <c r="L54" i="2" s="1"/>
  <c r="Y54" i="2"/>
  <c r="AB56" i="2"/>
  <c r="AA58" i="2" l="1"/>
  <c r="G58" i="2" s="1" a="1"/>
  <c r="G58" i="2" s="1"/>
  <c r="H58" i="2" s="1"/>
  <c r="B59" i="2"/>
  <c r="D60" i="2" s="1" a="1"/>
  <c r="D60" i="2" s="1"/>
  <c r="Z59" i="2"/>
  <c r="F59" i="2"/>
  <c r="I56" i="2" a="1"/>
  <c r="I56" i="2" s="1"/>
  <c r="AC56" i="2"/>
  <c r="J55" i="2" a="1"/>
  <c r="J55" i="2" s="1"/>
  <c r="U55" i="2" s="1"/>
  <c r="X55" i="2" s="1"/>
  <c r="AD55" i="2"/>
  <c r="AB57" i="2"/>
  <c r="B60" i="2" l="1"/>
  <c r="Z60" i="2"/>
  <c r="F60" i="2"/>
  <c r="J56" i="2" a="1"/>
  <c r="J56" i="2" s="1"/>
  <c r="U56" i="2" s="1"/>
  <c r="X56" i="2" s="1"/>
  <c r="AD56" i="2"/>
  <c r="AB58" i="2"/>
  <c r="AA59" i="2"/>
  <c r="I57" i="2" a="1"/>
  <c r="I57" i="2" s="1"/>
  <c r="AC57" i="2"/>
  <c r="K55" i="2" a="1"/>
  <c r="K55" i="2" s="1"/>
  <c r="AE55" i="2"/>
  <c r="L55" i="2" s="1" a="1"/>
  <c r="L55" i="2" s="1"/>
  <c r="Y55" i="2"/>
  <c r="B61" i="2" l="1"/>
  <c r="D61" i="2" a="1"/>
  <c r="D61" i="2" s="1"/>
  <c r="Z61" i="2" s="1"/>
  <c r="J57" i="2" a="1"/>
  <c r="J57" i="2" s="1"/>
  <c r="U57" i="2" s="1"/>
  <c r="X57" i="2" s="1"/>
  <c r="AD57" i="2"/>
  <c r="G59" i="2" a="1"/>
  <c r="G59" i="2" s="1"/>
  <c r="H59" i="2" s="1"/>
  <c r="I58" i="2" a="1"/>
  <c r="I58" i="2" s="1"/>
  <c r="AC58" i="2"/>
  <c r="K56" i="2" a="1"/>
  <c r="K56" i="2" s="1"/>
  <c r="AE56" i="2"/>
  <c r="L56" i="2" s="1" a="1"/>
  <c r="L56" i="2" s="1"/>
  <c r="Y56" i="2"/>
  <c r="AA60" i="2"/>
  <c r="F61" i="2" l="1"/>
  <c r="D62" i="2" s="1" a="1"/>
  <c r="D62" i="2" s="1"/>
  <c r="Z62" i="2" s="1"/>
  <c r="G60" i="2" a="1"/>
  <c r="G60" i="2" s="1"/>
  <c r="H60" i="2" s="1"/>
  <c r="J58" i="2" a="1"/>
  <c r="J58" i="2" s="1"/>
  <c r="U58" i="2" s="1"/>
  <c r="X58" i="2" s="1"/>
  <c r="AD58" i="2"/>
  <c r="K57" i="2" a="1"/>
  <c r="K57" i="2" s="1"/>
  <c r="AE57" i="2"/>
  <c r="L57" i="2" s="1" a="1"/>
  <c r="L57" i="2" s="1"/>
  <c r="AB59" i="2"/>
  <c r="AA61" i="2"/>
  <c r="Y57" i="2"/>
  <c r="B62" i="2" l="1"/>
  <c r="F62" i="2"/>
  <c r="G61" i="2" a="1"/>
  <c r="G61" i="2" s="1"/>
  <c r="H61" i="2" s="1"/>
  <c r="I59" i="2" a="1"/>
  <c r="I59" i="2" s="1"/>
  <c r="AC59" i="2"/>
  <c r="K58" i="2" a="1"/>
  <c r="K58" i="2" s="1"/>
  <c r="AE58" i="2"/>
  <c r="L58" i="2" s="1" a="1"/>
  <c r="L58" i="2" s="1"/>
  <c r="Y58" i="2"/>
  <c r="D63" i="2" a="1"/>
  <c r="D63" i="2" s="1"/>
  <c r="B63" i="2"/>
  <c r="AB60" i="2"/>
  <c r="AA62" i="2"/>
  <c r="G62" i="2" l="1" a="1"/>
  <c r="G62" i="2" s="1"/>
  <c r="H62" i="2" s="1"/>
  <c r="I60" i="2" a="1"/>
  <c r="I60" i="2" s="1"/>
  <c r="AC60" i="2"/>
  <c r="Z63" i="2"/>
  <c r="F63" i="2"/>
  <c r="J59" i="2" a="1"/>
  <c r="J59" i="2" s="1"/>
  <c r="U59" i="2" s="1"/>
  <c r="X59" i="2" s="1"/>
  <c r="AD59" i="2"/>
  <c r="AB61" i="2"/>
  <c r="I61" i="2" l="1" a="1"/>
  <c r="I61" i="2" s="1"/>
  <c r="AC61" i="2"/>
  <c r="K59" i="2" a="1"/>
  <c r="K59" i="2" s="1"/>
  <c r="AE59" i="2"/>
  <c r="L59" i="2" s="1" a="1"/>
  <c r="L59" i="2" s="1"/>
  <c r="Y59" i="2"/>
  <c r="AA63" i="2"/>
  <c r="B64" i="2"/>
  <c r="D64" i="2" a="1"/>
  <c r="D64" i="2" s="1"/>
  <c r="J60" i="2" a="1"/>
  <c r="J60" i="2" s="1"/>
  <c r="U60" i="2" s="1"/>
  <c r="X60" i="2" s="1"/>
  <c r="AD60" i="2"/>
  <c r="AB62" i="2"/>
  <c r="Z64" i="2" l="1"/>
  <c r="F64" i="2"/>
  <c r="G63" i="2" a="1"/>
  <c r="G63" i="2" s="1"/>
  <c r="H63" i="2" s="1"/>
  <c r="I62" i="2" a="1"/>
  <c r="I62" i="2" s="1"/>
  <c r="AC62" i="2"/>
  <c r="K60" i="2" a="1"/>
  <c r="K60" i="2" s="1"/>
  <c r="AE60" i="2"/>
  <c r="L60" i="2" s="1" a="1"/>
  <c r="L60" i="2" s="1"/>
  <c r="Y60" i="2"/>
  <c r="D65" i="2" a="1"/>
  <c r="D65" i="2" s="1"/>
  <c r="B65" i="2"/>
  <c r="J61" i="2" a="1"/>
  <c r="J61" i="2" s="1"/>
  <c r="U61" i="2" s="1"/>
  <c r="X61" i="2" s="1"/>
  <c r="AD61" i="2"/>
  <c r="AB63" i="2" l="1"/>
  <c r="AC63" i="2" s="1"/>
  <c r="Z65" i="2"/>
  <c r="F65" i="2"/>
  <c r="B66" i="2" s="1"/>
  <c r="J62" i="2" a="1"/>
  <c r="J62" i="2" s="1"/>
  <c r="U62" i="2" s="1"/>
  <c r="X62" i="2" s="1"/>
  <c r="AD62" i="2"/>
  <c r="AA64" i="2"/>
  <c r="K61" i="2" a="1"/>
  <c r="K61" i="2" s="1"/>
  <c r="AE61" i="2"/>
  <c r="L61" i="2" s="1" a="1"/>
  <c r="L61" i="2" s="1"/>
  <c r="Y61" i="2"/>
  <c r="I63" i="2" l="1" a="1"/>
  <c r="I63" i="2" s="1"/>
  <c r="Y62" i="2"/>
  <c r="G64" i="2" a="1"/>
  <c r="G64" i="2" s="1"/>
  <c r="H64" i="2" s="1"/>
  <c r="J63" i="2" a="1"/>
  <c r="J63" i="2" s="1"/>
  <c r="U63" i="2" s="1"/>
  <c r="X63" i="2" s="1"/>
  <c r="AD63" i="2"/>
  <c r="K62" i="2" a="1"/>
  <c r="K62" i="2" s="1"/>
  <c r="AE62" i="2"/>
  <c r="L62" i="2" s="1" a="1"/>
  <c r="L62" i="2" s="1"/>
  <c r="AA65" i="2"/>
  <c r="D66" i="2" a="1"/>
  <c r="D66" i="2" s="1"/>
  <c r="Y63" i="2" l="1"/>
  <c r="AB64" i="2"/>
  <c r="Z66" i="2"/>
  <c r="F66" i="2"/>
  <c r="G65" i="2" a="1"/>
  <c r="G65" i="2" s="1"/>
  <c r="H65" i="2" s="1"/>
  <c r="K63" i="2" a="1"/>
  <c r="K63" i="2" s="1"/>
  <c r="AE63" i="2"/>
  <c r="L63" i="2" s="1" a="1"/>
  <c r="L63" i="2" s="1"/>
  <c r="AA66" i="2" l="1"/>
  <c r="D67" i="2" a="1"/>
  <c r="D67" i="2" s="1"/>
  <c r="B67" i="2"/>
  <c r="I64" i="2" a="1"/>
  <c r="I64" i="2" s="1"/>
  <c r="AC64" i="2"/>
  <c r="AB65" i="2"/>
  <c r="G66" i="2" l="1" a="1"/>
  <c r="G66" i="2" s="1"/>
  <c r="H66" i="2" s="1"/>
  <c r="I65" i="2" a="1"/>
  <c r="I65" i="2" s="1"/>
  <c r="AC65" i="2"/>
  <c r="J64" i="2" a="1"/>
  <c r="J64" i="2" s="1"/>
  <c r="U64" i="2" s="1"/>
  <c r="X64" i="2" s="1"/>
  <c r="AD64" i="2"/>
  <c r="Z67" i="2"/>
  <c r="F67" i="2"/>
  <c r="AA67" i="2" l="1"/>
  <c r="B68" i="2"/>
  <c r="D68" i="2" a="1"/>
  <c r="D68" i="2" s="1"/>
  <c r="K64" i="2" a="1"/>
  <c r="K64" i="2" s="1"/>
  <c r="AE64" i="2"/>
  <c r="L64" i="2" s="1" a="1"/>
  <c r="L64" i="2" s="1"/>
  <c r="Y64" i="2"/>
  <c r="J65" i="2" a="1"/>
  <c r="J65" i="2" s="1"/>
  <c r="U65" i="2" s="1"/>
  <c r="X65" i="2" s="1"/>
  <c r="AD65" i="2"/>
  <c r="AB66" i="2"/>
  <c r="Z68" i="2" l="1"/>
  <c r="F68" i="2"/>
  <c r="I66" i="2" a="1"/>
  <c r="I66" i="2" s="1"/>
  <c r="AC66" i="2"/>
  <c r="K65" i="2" a="1"/>
  <c r="K65" i="2" s="1"/>
  <c r="AE65" i="2"/>
  <c r="L65" i="2" s="1" a="1"/>
  <c r="L65" i="2" s="1"/>
  <c r="Y65" i="2"/>
  <c r="D69" i="2" a="1"/>
  <c r="D69" i="2" s="1"/>
  <c r="B69" i="2"/>
  <c r="G67" i="2" a="1"/>
  <c r="G67" i="2" s="1"/>
  <c r="H67" i="2" s="1"/>
  <c r="Z69" i="2" l="1"/>
  <c r="F69" i="2"/>
  <c r="D70" i="2" s="1" a="1"/>
  <c r="D70" i="2" s="1"/>
  <c r="J66" i="2" a="1"/>
  <c r="J66" i="2" s="1"/>
  <c r="U66" i="2" s="1"/>
  <c r="X66" i="2" s="1"/>
  <c r="AD66" i="2"/>
  <c r="AA68" i="2"/>
  <c r="AB67" i="2"/>
  <c r="B70" i="2" l="1"/>
  <c r="Z70" i="2"/>
  <c r="F70" i="2"/>
  <c r="I67" i="2" a="1"/>
  <c r="I67" i="2" s="1"/>
  <c r="AC67" i="2"/>
  <c r="G68" i="2" a="1"/>
  <c r="G68" i="2" s="1"/>
  <c r="H68" i="2" s="1"/>
  <c r="K66" i="2" a="1"/>
  <c r="K66" i="2" s="1"/>
  <c r="AE66" i="2"/>
  <c r="L66" i="2" s="1" a="1"/>
  <c r="L66" i="2" s="1"/>
  <c r="Y66" i="2"/>
  <c r="AA69" i="2"/>
  <c r="D71" i="2" l="1" a="1"/>
  <c r="D71" i="2" s="1"/>
  <c r="Z71" i="2" s="1"/>
  <c r="J67" i="2" a="1"/>
  <c r="J67" i="2" s="1"/>
  <c r="U67" i="2" s="1"/>
  <c r="X67" i="2" s="1"/>
  <c r="AD67" i="2"/>
  <c r="AA70" i="2"/>
  <c r="G69" i="2" a="1"/>
  <c r="G69" i="2" s="1"/>
  <c r="H69" i="2" s="1"/>
  <c r="AB68" i="2"/>
  <c r="B71" i="2"/>
  <c r="F71" i="2" l="1"/>
  <c r="D72" i="2" a="1"/>
  <c r="D72" i="2" s="1"/>
  <c r="B72" i="2"/>
  <c r="I68" i="2" a="1"/>
  <c r="I68" i="2" s="1"/>
  <c r="AC68" i="2"/>
  <c r="AB69" i="2"/>
  <c r="AA71" i="2"/>
  <c r="G70" i="2" a="1"/>
  <c r="G70" i="2" s="1"/>
  <c r="H70" i="2" s="1"/>
  <c r="K67" i="2" a="1"/>
  <c r="K67" i="2" s="1"/>
  <c r="AE67" i="2"/>
  <c r="L67" i="2" s="1" a="1"/>
  <c r="L67" i="2" s="1"/>
  <c r="Y67" i="2"/>
  <c r="G71" i="2" l="1" a="1"/>
  <c r="G71" i="2" s="1"/>
  <c r="H71" i="2" s="1"/>
  <c r="I69" i="2" a="1"/>
  <c r="I69" i="2" s="1"/>
  <c r="AC69" i="2"/>
  <c r="Z72" i="2"/>
  <c r="F72" i="2"/>
  <c r="AB70" i="2"/>
  <c r="J68" i="2" a="1"/>
  <c r="J68" i="2" s="1"/>
  <c r="U68" i="2" s="1"/>
  <c r="X68" i="2" s="1"/>
  <c r="AD68" i="2"/>
  <c r="D73" i="2" a="1"/>
  <c r="D73" i="2" s="1"/>
  <c r="B73" i="2"/>
  <c r="J69" i="2" l="1" a="1"/>
  <c r="J69" i="2" s="1"/>
  <c r="U69" i="2" s="1"/>
  <c r="X69" i="2" s="1"/>
  <c r="AD69" i="2"/>
  <c r="AB71" i="2"/>
  <c r="Y68" i="2"/>
  <c r="Z73" i="2"/>
  <c r="F73" i="2"/>
  <c r="B74" i="2" s="1"/>
  <c r="K68" i="2" a="1"/>
  <c r="K68" i="2" s="1"/>
  <c r="AE68" i="2"/>
  <c r="L68" i="2" s="1" a="1"/>
  <c r="L68" i="2" s="1"/>
  <c r="I70" i="2" a="1"/>
  <c r="I70" i="2" s="1"/>
  <c r="AC70" i="2"/>
  <c r="AA72" i="2"/>
  <c r="Y69" i="2" l="1"/>
  <c r="G72" i="2" a="1"/>
  <c r="G72" i="2" s="1"/>
  <c r="H72" i="2" s="1"/>
  <c r="J70" i="2" a="1"/>
  <c r="J70" i="2" s="1"/>
  <c r="U70" i="2" s="1"/>
  <c r="X70" i="2" s="1"/>
  <c r="AD70" i="2"/>
  <c r="AA73" i="2"/>
  <c r="D74" i="2" a="1"/>
  <c r="D74" i="2" s="1"/>
  <c r="I71" i="2" a="1"/>
  <c r="I71" i="2" s="1"/>
  <c r="AC71" i="2"/>
  <c r="K69" i="2" a="1"/>
  <c r="K69" i="2" s="1"/>
  <c r="AE69" i="2"/>
  <c r="L69" i="2" s="1" a="1"/>
  <c r="L69" i="2" s="1"/>
  <c r="Z74" i="2" l="1"/>
  <c r="F74" i="2"/>
  <c r="G73" i="2" a="1"/>
  <c r="G73" i="2" s="1"/>
  <c r="H73" i="2" s="1"/>
  <c r="K70" i="2" a="1"/>
  <c r="K70" i="2" s="1"/>
  <c r="AE70" i="2"/>
  <c r="L70" i="2" s="1" a="1"/>
  <c r="L70" i="2" s="1"/>
  <c r="Y70" i="2"/>
  <c r="AB72" i="2"/>
  <c r="J71" i="2" a="1"/>
  <c r="J71" i="2" s="1"/>
  <c r="U71" i="2" s="1"/>
  <c r="X71" i="2" s="1"/>
  <c r="AD71" i="2"/>
  <c r="K71" i="2" l="1" a="1"/>
  <c r="K71" i="2" s="1"/>
  <c r="AE71" i="2"/>
  <c r="L71" i="2" s="1" a="1"/>
  <c r="L71" i="2" s="1"/>
  <c r="Y71" i="2"/>
  <c r="I72" i="2" a="1"/>
  <c r="I72" i="2" s="1"/>
  <c r="AC72" i="2"/>
  <c r="AB73" i="2"/>
  <c r="AA74" i="2"/>
  <c r="D75" i="2" a="1"/>
  <c r="D75" i="2" s="1"/>
  <c r="B75" i="2"/>
  <c r="Z75" i="2" l="1"/>
  <c r="F75" i="2"/>
  <c r="G74" i="2" a="1"/>
  <c r="G74" i="2" s="1"/>
  <c r="H74" i="2" s="1"/>
  <c r="D76" i="2" a="1"/>
  <c r="D76" i="2" s="1"/>
  <c r="B76" i="2"/>
  <c r="I73" i="2" a="1"/>
  <c r="I73" i="2" s="1"/>
  <c r="AC73" i="2"/>
  <c r="J72" i="2" a="1"/>
  <c r="J72" i="2" s="1"/>
  <c r="U72" i="2" s="1"/>
  <c r="X72" i="2" s="1"/>
  <c r="AD72" i="2"/>
  <c r="K72" i="2" l="1" a="1"/>
  <c r="K72" i="2" s="1"/>
  <c r="AE72" i="2"/>
  <c r="L72" i="2" s="1" a="1"/>
  <c r="L72" i="2" s="1"/>
  <c r="Z76" i="2"/>
  <c r="F76" i="2"/>
  <c r="AB74" i="2"/>
  <c r="AA75" i="2"/>
  <c r="Y72" i="2"/>
  <c r="J73" i="2" a="1"/>
  <c r="J73" i="2" s="1"/>
  <c r="U73" i="2" s="1"/>
  <c r="X73" i="2" s="1"/>
  <c r="AD73" i="2"/>
  <c r="D77" i="2" a="1"/>
  <c r="D77" i="2" s="1"/>
  <c r="B77" i="2"/>
  <c r="Y73" i="2" l="1"/>
  <c r="I74" i="2" a="1"/>
  <c r="I74" i="2" s="1"/>
  <c r="AC74" i="2"/>
  <c r="Z77" i="2"/>
  <c r="F77" i="2"/>
  <c r="D78" i="2" s="1" a="1"/>
  <c r="D78" i="2" s="1"/>
  <c r="K73" i="2" a="1"/>
  <c r="K73" i="2" s="1"/>
  <c r="AE73" i="2"/>
  <c r="L73" i="2" s="1" a="1"/>
  <c r="L73" i="2" s="1"/>
  <c r="G75" i="2" a="1"/>
  <c r="G75" i="2" s="1"/>
  <c r="H75" i="2" s="1"/>
  <c r="AA76" i="2"/>
  <c r="Z78" i="2" l="1"/>
  <c r="F78" i="2"/>
  <c r="AB75" i="2"/>
  <c r="J74" i="2" a="1"/>
  <c r="J74" i="2" s="1"/>
  <c r="U74" i="2" s="1"/>
  <c r="X74" i="2" s="1"/>
  <c r="AD74" i="2"/>
  <c r="AA77" i="2"/>
  <c r="B78" i="2"/>
  <c r="G76" i="2" a="1"/>
  <c r="G76" i="2" s="1"/>
  <c r="H76" i="2" s="1"/>
  <c r="AB76" i="2" l="1"/>
  <c r="Y74" i="2"/>
  <c r="D79" i="2" a="1"/>
  <c r="D79" i="2" s="1"/>
  <c r="B79" i="2"/>
  <c r="G77" i="2" a="1"/>
  <c r="G77" i="2" s="1"/>
  <c r="H77" i="2" s="1"/>
  <c r="K74" i="2" a="1"/>
  <c r="K74" i="2" s="1"/>
  <c r="AE74" i="2"/>
  <c r="L74" i="2" s="1" a="1"/>
  <c r="L74" i="2" s="1"/>
  <c r="I75" i="2" a="1"/>
  <c r="I75" i="2" s="1"/>
  <c r="AC75" i="2"/>
  <c r="AA78" i="2"/>
  <c r="G78" i="2" l="1" a="1"/>
  <c r="G78" i="2" s="1"/>
  <c r="H78" i="2" s="1"/>
  <c r="J75" i="2" a="1"/>
  <c r="J75" i="2" s="1"/>
  <c r="U75" i="2" s="1"/>
  <c r="X75" i="2" s="1"/>
  <c r="AD75" i="2"/>
  <c r="AB77" i="2"/>
  <c r="Z79" i="2"/>
  <c r="F79" i="2"/>
  <c r="B80" i="2" s="1"/>
  <c r="I76" i="2" a="1"/>
  <c r="I76" i="2" s="1"/>
  <c r="AC76" i="2"/>
  <c r="D80" i="2" l="1" a="1"/>
  <c r="D80" i="2" s="1"/>
  <c r="F80" i="2" s="1"/>
  <c r="J76" i="2" a="1"/>
  <c r="J76" i="2" s="1"/>
  <c r="U76" i="2" s="1"/>
  <c r="X76" i="2" s="1"/>
  <c r="AD76" i="2"/>
  <c r="AA79" i="2"/>
  <c r="I77" i="2" a="1"/>
  <c r="I77" i="2" s="1"/>
  <c r="AC77" i="2"/>
  <c r="K75" i="2" a="1"/>
  <c r="K75" i="2" s="1"/>
  <c r="AE75" i="2"/>
  <c r="L75" i="2" s="1" a="1"/>
  <c r="L75" i="2" s="1"/>
  <c r="Y75" i="2"/>
  <c r="AB78" i="2"/>
  <c r="D81" i="2" l="1" a="1"/>
  <c r="D81" i="2" s="1"/>
  <c r="Z81" i="2" s="1"/>
  <c r="B81" i="2"/>
  <c r="Z80" i="2"/>
  <c r="J77" i="2" a="1"/>
  <c r="J77" i="2" s="1"/>
  <c r="U77" i="2" s="1"/>
  <c r="X77" i="2" s="1"/>
  <c r="AD77" i="2"/>
  <c r="I78" i="2" a="1"/>
  <c r="I78" i="2" s="1"/>
  <c r="AC78" i="2"/>
  <c r="K76" i="2" a="1"/>
  <c r="K76" i="2" s="1"/>
  <c r="AE76" i="2"/>
  <c r="L76" i="2" s="1" a="1"/>
  <c r="L76" i="2" s="1"/>
  <c r="G79" i="2" a="1"/>
  <c r="G79" i="2" s="1"/>
  <c r="H79" i="2" s="1"/>
  <c r="AA80" i="2"/>
  <c r="Y76" i="2"/>
  <c r="F81" i="2" l="1"/>
  <c r="K77" i="2" a="1"/>
  <c r="K77" i="2" s="1"/>
  <c r="AE77" i="2"/>
  <c r="L77" i="2" s="1" a="1"/>
  <c r="L77" i="2" s="1"/>
  <c r="J78" i="2" a="1"/>
  <c r="J78" i="2" s="1"/>
  <c r="U78" i="2" s="1"/>
  <c r="X78" i="2" s="1"/>
  <c r="AD78" i="2"/>
  <c r="Y77" i="2"/>
  <c r="G80" i="2" a="1"/>
  <c r="G80" i="2" s="1"/>
  <c r="H80" i="2" s="1"/>
  <c r="AA81" i="2"/>
  <c r="AB79" i="2"/>
  <c r="D82" i="2" l="1" a="1"/>
  <c r="D82" i="2" s="1"/>
  <c r="B82" i="2"/>
  <c r="K78" i="2" a="1"/>
  <c r="K78" i="2" s="1"/>
  <c r="AE78" i="2"/>
  <c r="L78" i="2" s="1" a="1"/>
  <c r="L78" i="2" s="1"/>
  <c r="I79" i="2" a="1"/>
  <c r="I79" i="2" s="1"/>
  <c r="AC79" i="2"/>
  <c r="AB80" i="2"/>
  <c r="Y78" i="2"/>
  <c r="G81" i="2" a="1"/>
  <c r="G81" i="2" s="1"/>
  <c r="H81" i="2" s="1"/>
  <c r="Z82" i="2" l="1"/>
  <c r="F82" i="2"/>
  <c r="I80" i="2" a="1"/>
  <c r="I80" i="2" s="1"/>
  <c r="AC80" i="2"/>
  <c r="J79" i="2" a="1"/>
  <c r="J79" i="2" s="1"/>
  <c r="U79" i="2" s="1"/>
  <c r="X79" i="2" s="1"/>
  <c r="AD79" i="2"/>
  <c r="AB81" i="2"/>
  <c r="AA82" i="2" l="1"/>
  <c r="G82" i="2" s="1" a="1"/>
  <c r="G82" i="2" s="1"/>
  <c r="H82" i="2" s="1"/>
  <c r="B83" i="2"/>
  <c r="D83" i="2" a="1"/>
  <c r="D83" i="2" s="1"/>
  <c r="I81" i="2" a="1"/>
  <c r="I81" i="2" s="1"/>
  <c r="AC81" i="2"/>
  <c r="K79" i="2" a="1"/>
  <c r="K79" i="2" s="1"/>
  <c r="AE79" i="2"/>
  <c r="L79" i="2" s="1" a="1"/>
  <c r="L79" i="2" s="1"/>
  <c r="Y79" i="2"/>
  <c r="J80" i="2" a="1"/>
  <c r="J80" i="2" s="1"/>
  <c r="U80" i="2" s="1"/>
  <c r="X80" i="2" s="1"/>
  <c r="AD80" i="2"/>
  <c r="AB82" i="2" l="1"/>
  <c r="Z83" i="2"/>
  <c r="F83" i="2"/>
  <c r="AA83" i="2" s="1"/>
  <c r="G83" i="2" s="1" a="1"/>
  <c r="G83" i="2" s="1"/>
  <c r="H83" i="2" s="1"/>
  <c r="D84" i="2" a="1"/>
  <c r="D84" i="2" s="1"/>
  <c r="B84" i="2"/>
  <c r="I82" i="2" a="1"/>
  <c r="I82" i="2" s="1"/>
  <c r="AC82" i="2"/>
  <c r="K80" i="2" a="1"/>
  <c r="K80" i="2" s="1"/>
  <c r="AE80" i="2"/>
  <c r="L80" i="2" s="1" a="1"/>
  <c r="L80" i="2" s="1"/>
  <c r="J81" i="2" a="1"/>
  <c r="J81" i="2" s="1"/>
  <c r="U81" i="2" s="1"/>
  <c r="X81" i="2" s="1"/>
  <c r="AD81" i="2"/>
  <c r="Y80" i="2"/>
  <c r="F84" i="2" l="1"/>
  <c r="B85" i="2" s="1"/>
  <c r="Z84" i="2"/>
  <c r="AB83" i="2"/>
  <c r="I83" i="2" s="1" a="1"/>
  <c r="I83" i="2" s="1"/>
  <c r="Y81" i="2"/>
  <c r="J82" i="2" a="1"/>
  <c r="J82" i="2" s="1"/>
  <c r="U82" i="2" s="1"/>
  <c r="X82" i="2" s="1"/>
  <c r="AD82" i="2"/>
  <c r="K81" i="2" a="1"/>
  <c r="K81" i="2" s="1"/>
  <c r="AE81" i="2"/>
  <c r="L81" i="2" s="1" a="1"/>
  <c r="L81" i="2" s="1"/>
  <c r="AC83" i="2" l="1"/>
  <c r="J83" i="2" s="1" a="1"/>
  <c r="J83" i="2" s="1"/>
  <c r="U83" i="2" s="1"/>
  <c r="X83" i="2" s="1"/>
  <c r="AA84" i="2"/>
  <c r="D85" i="2" a="1"/>
  <c r="D85" i="2" s="1"/>
  <c r="K82" i="2" a="1"/>
  <c r="K82" i="2" s="1"/>
  <c r="AE82" i="2"/>
  <c r="L82" i="2" s="1" a="1"/>
  <c r="L82" i="2" s="1"/>
  <c r="Y82" i="2"/>
  <c r="AD83" i="2"/>
  <c r="G84" i="2" l="1" a="1"/>
  <c r="G84" i="2" s="1"/>
  <c r="H84" i="2" s="1"/>
  <c r="Z85" i="2"/>
  <c r="F85" i="2"/>
  <c r="K83" i="2" a="1"/>
  <c r="K83" i="2" s="1"/>
  <c r="AE83" i="2"/>
  <c r="L83" i="2" s="1" a="1"/>
  <c r="L83" i="2" s="1"/>
  <c r="Y83" i="2"/>
  <c r="AA85" i="2" l="1"/>
  <c r="D86" i="2" a="1"/>
  <c r="D86" i="2" s="1"/>
  <c r="B86" i="2"/>
  <c r="AB84" i="2"/>
  <c r="G85" i="2" l="1" a="1"/>
  <c r="G85" i="2" s="1"/>
  <c r="H85" i="2" s="1"/>
  <c r="I84" i="2" a="1"/>
  <c r="I84" i="2" s="1"/>
  <c r="AC84" i="2"/>
  <c r="Z86" i="2"/>
  <c r="F86" i="2"/>
  <c r="D87" i="2" l="1" a="1"/>
  <c r="D87" i="2" s="1"/>
  <c r="AA86" i="2"/>
  <c r="B87" i="2"/>
  <c r="AD84" i="2"/>
  <c r="J84" i="2" a="1"/>
  <c r="J84" i="2" s="1"/>
  <c r="U84" i="2" s="1"/>
  <c r="X84" i="2" s="1"/>
  <c r="Y84" i="2" s="1"/>
  <c r="AB85" i="2"/>
  <c r="K84" i="2" l="1" a="1"/>
  <c r="K84" i="2" s="1"/>
  <c r="AE84" i="2"/>
  <c r="L84" i="2" s="1" a="1"/>
  <c r="L84" i="2" s="1"/>
  <c r="I85" i="2" a="1"/>
  <c r="I85" i="2" s="1"/>
  <c r="AC85" i="2"/>
  <c r="G86" i="2" a="1"/>
  <c r="G86" i="2" s="1"/>
  <c r="H86" i="2" s="1"/>
  <c r="Z87" i="2"/>
  <c r="F87" i="2"/>
  <c r="B88" i="2" s="1"/>
  <c r="AA87" i="2" l="1"/>
  <c r="AB86" i="2"/>
  <c r="J85" i="2" a="1"/>
  <c r="J85" i="2" s="1"/>
  <c r="U85" i="2" s="1"/>
  <c r="X85" i="2" s="1"/>
  <c r="Y85" i="2" s="1"/>
  <c r="AD85" i="2"/>
  <c r="D88" i="2" a="1"/>
  <c r="D88" i="2" s="1"/>
  <c r="AE85" i="2" l="1"/>
  <c r="L85" i="2" s="1" a="1"/>
  <c r="L85" i="2" s="1"/>
  <c r="K85" i="2" a="1"/>
  <c r="K85" i="2" s="1"/>
  <c r="AC86" i="2"/>
  <c r="I86" i="2" a="1"/>
  <c r="I86" i="2" s="1"/>
  <c r="Z88" i="2"/>
  <c r="F88" i="2"/>
  <c r="G87" i="2" a="1"/>
  <c r="G87" i="2" s="1"/>
  <c r="H87" i="2" s="1"/>
  <c r="AA88" i="2" l="1"/>
  <c r="D89" i="2" a="1"/>
  <c r="D89" i="2" s="1"/>
  <c r="B89" i="2"/>
  <c r="J86" i="2" a="1"/>
  <c r="J86" i="2" s="1"/>
  <c r="U86" i="2" s="1"/>
  <c r="X86" i="2" s="1"/>
  <c r="Y86" i="2" s="1"/>
  <c r="AD86" i="2"/>
  <c r="AB87" i="2"/>
  <c r="F89" i="2" l="1"/>
  <c r="D90" i="2" s="1" a="1"/>
  <c r="D90" i="2" s="1"/>
  <c r="Z89" i="2"/>
  <c r="AC87" i="2"/>
  <c r="I87" i="2" a="1"/>
  <c r="I87" i="2" s="1"/>
  <c r="AE86" i="2"/>
  <c r="L86" i="2" s="1" a="1"/>
  <c r="L86" i="2" s="1"/>
  <c r="K86" i="2" a="1"/>
  <c r="K86" i="2" s="1"/>
  <c r="G88" i="2" a="1"/>
  <c r="G88" i="2" s="1"/>
  <c r="H88" i="2" s="1"/>
  <c r="Z90" i="2" l="1"/>
  <c r="F90" i="2"/>
  <c r="AA90" i="2" s="1"/>
  <c r="G90" i="2" s="1" a="1"/>
  <c r="G90" i="2" s="1"/>
  <c r="H90" i="2" s="1"/>
  <c r="AB88" i="2"/>
  <c r="AD87" i="2"/>
  <c r="J87" i="2" a="1"/>
  <c r="J87" i="2" s="1"/>
  <c r="U87" i="2" s="1"/>
  <c r="X87" i="2" s="1"/>
  <c r="Y87" i="2" s="1"/>
  <c r="AA89" i="2"/>
  <c r="B90" i="2"/>
  <c r="D91" i="2" l="1" a="1"/>
  <c r="D91" i="2" s="1"/>
  <c r="B91" i="2"/>
  <c r="K87" i="2" a="1"/>
  <c r="K87" i="2" s="1"/>
  <c r="AE87" i="2"/>
  <c r="L87" i="2" s="1" a="1"/>
  <c r="L87" i="2" s="1"/>
  <c r="AB90" i="2"/>
  <c r="I90" i="2" s="1" a="1"/>
  <c r="I90" i="2" s="1"/>
  <c r="G89" i="2" a="1"/>
  <c r="G89" i="2" s="1"/>
  <c r="H89" i="2" s="1"/>
  <c r="AC88" i="2"/>
  <c r="I88" i="2" a="1"/>
  <c r="I88" i="2" s="1"/>
  <c r="J88" i="2" l="1" a="1"/>
  <c r="J88" i="2" s="1"/>
  <c r="U88" i="2" s="1"/>
  <c r="X88" i="2" s="1"/>
  <c r="Y88" i="2" s="1"/>
  <c r="AD88" i="2"/>
  <c r="AC90" i="2"/>
  <c r="AB89" i="2"/>
  <c r="Z91" i="2"/>
  <c r="F91" i="2"/>
  <c r="AA91" i="2" s="1"/>
  <c r="J90" i="2" a="1"/>
  <c r="J90" i="2" s="1"/>
  <c r="U90" i="2" s="1"/>
  <c r="X90" i="2" s="1"/>
  <c r="AD90" i="2"/>
  <c r="I89" i="2" l="1" a="1"/>
  <c r="I89" i="2" s="1"/>
  <c r="AC89" i="2"/>
  <c r="G91" i="2" a="1"/>
  <c r="G91" i="2" s="1"/>
  <c r="H91" i="2" s="1"/>
  <c r="B92" i="2"/>
  <c r="D92" i="2" a="1"/>
  <c r="D92" i="2" s="1"/>
  <c r="AE88" i="2"/>
  <c r="L88" i="2" s="1" a="1"/>
  <c r="L88" i="2" s="1"/>
  <c r="K88" i="2" a="1"/>
  <c r="K88" i="2" s="1"/>
  <c r="K90" i="2" a="1"/>
  <c r="K90" i="2" s="1"/>
  <c r="AE90" i="2"/>
  <c r="L90" i="2" s="1" a="1"/>
  <c r="L90" i="2" s="1"/>
  <c r="Y90" i="2"/>
  <c r="AD89" i="2" l="1"/>
  <c r="J89" i="2" a="1"/>
  <c r="J89" i="2" s="1"/>
  <c r="U89" i="2" s="1"/>
  <c r="X89" i="2" s="1"/>
  <c r="Y89" i="2" s="1"/>
  <c r="Z92" i="2"/>
  <c r="F92" i="2"/>
  <c r="AB91" i="2"/>
  <c r="B93" i="2" l="1"/>
  <c r="AA92" i="2"/>
  <c r="I91" i="2" a="1"/>
  <c r="I91" i="2" s="1"/>
  <c r="AC91" i="2"/>
  <c r="K89" i="2" a="1"/>
  <c r="K89" i="2" s="1"/>
  <c r="AE89" i="2"/>
  <c r="L89" i="2" s="1" a="1"/>
  <c r="L89" i="2" s="1"/>
  <c r="D93" i="2" a="1"/>
  <c r="D93" i="2" s="1"/>
  <c r="F93" i="2" l="1"/>
  <c r="Z93" i="2"/>
  <c r="G92" i="2" a="1"/>
  <c r="G92" i="2" s="1"/>
  <c r="H92" i="2" s="1"/>
  <c r="AD91" i="2"/>
  <c r="J91" i="2" a="1"/>
  <c r="J91" i="2" s="1"/>
  <c r="U91" i="2" s="1"/>
  <c r="X91" i="2" s="1"/>
  <c r="Y91" i="2" s="1"/>
  <c r="D94" i="2" a="1"/>
  <c r="D94" i="2" s="1"/>
  <c r="B94" i="2"/>
  <c r="F94" i="2" l="1"/>
  <c r="Z94" i="2"/>
  <c r="K91" i="2" a="1"/>
  <c r="K91" i="2" s="1"/>
  <c r="AE91" i="2"/>
  <c r="L91" i="2" s="1" a="1"/>
  <c r="L91" i="2" s="1"/>
  <c r="AB92" i="2"/>
  <c r="AA93" i="2"/>
  <c r="AC92" i="2" l="1"/>
  <c r="I92" i="2" a="1"/>
  <c r="I92" i="2" s="1"/>
  <c r="G93" i="2" a="1"/>
  <c r="G93" i="2" s="1"/>
  <c r="H93" i="2" s="1"/>
  <c r="AA94" i="2"/>
  <c r="D95" i="2" a="1"/>
  <c r="D95" i="2" s="1"/>
  <c r="B95" i="2"/>
  <c r="Z95" i="2" l="1"/>
  <c r="F95" i="2"/>
  <c r="AA95" i="2" s="1"/>
  <c r="G95" i="2" s="1" a="1"/>
  <c r="G95" i="2" s="1"/>
  <c r="H95" i="2" s="1"/>
  <c r="AB93" i="2"/>
  <c r="J92" i="2" a="1"/>
  <c r="J92" i="2" s="1"/>
  <c r="U92" i="2" s="1"/>
  <c r="X92" i="2" s="1"/>
  <c r="Y92" i="2" s="1"/>
  <c r="AD92" i="2"/>
  <c r="G94" i="2" a="1"/>
  <c r="G94" i="2" s="1"/>
  <c r="H94" i="2" s="1"/>
  <c r="AB95" i="2" l="1"/>
  <c r="AB94" i="2"/>
  <c r="K92" i="2" a="1"/>
  <c r="K92" i="2" s="1"/>
  <c r="AE92" i="2"/>
  <c r="L92" i="2" s="1" a="1"/>
  <c r="L92" i="2" s="1"/>
  <c r="I93" i="2" a="1"/>
  <c r="I93" i="2" s="1"/>
  <c r="AC93" i="2"/>
  <c r="D96" i="2" a="1"/>
  <c r="D96" i="2" s="1"/>
  <c r="B96" i="2"/>
  <c r="I95" i="2" a="1"/>
  <c r="I95" i="2" s="1"/>
  <c r="AC95" i="2"/>
  <c r="Z96" i="2" l="1"/>
  <c r="F96" i="2"/>
  <c r="AA96" i="2" s="1"/>
  <c r="J93" i="2" a="1"/>
  <c r="J93" i="2" s="1"/>
  <c r="U93" i="2" s="1"/>
  <c r="X93" i="2" s="1"/>
  <c r="Y93" i="2" s="1"/>
  <c r="AD93" i="2"/>
  <c r="AC94" i="2"/>
  <c r="I94" i="2" a="1"/>
  <c r="I94" i="2" s="1"/>
  <c r="J95" i="2" a="1"/>
  <c r="J95" i="2" s="1"/>
  <c r="U95" i="2" s="1"/>
  <c r="X95" i="2" s="1"/>
  <c r="AD95" i="2"/>
  <c r="K93" i="2" l="1" a="1"/>
  <c r="K93" i="2" s="1"/>
  <c r="AE93" i="2"/>
  <c r="L93" i="2" s="1" a="1"/>
  <c r="L93" i="2" s="1"/>
  <c r="G96" i="2" a="1"/>
  <c r="G96" i="2" s="1"/>
  <c r="H96" i="2" s="1"/>
  <c r="J94" i="2" a="1"/>
  <c r="J94" i="2" s="1"/>
  <c r="U94" i="2" s="1"/>
  <c r="X94" i="2" s="1"/>
  <c r="Y94" i="2" s="1"/>
  <c r="AD94" i="2"/>
  <c r="D97" i="2" a="1"/>
  <c r="D97" i="2" s="1"/>
  <c r="B97" i="2"/>
  <c r="K95" i="2" a="1"/>
  <c r="K95" i="2" s="1"/>
  <c r="AE95" i="2"/>
  <c r="L95" i="2" s="1" a="1"/>
  <c r="L95" i="2" s="1"/>
  <c r="Y95" i="2"/>
  <c r="Z97" i="2" l="1"/>
  <c r="F97" i="2"/>
  <c r="D98" i="2" s="1" a="1"/>
  <c r="D98" i="2" s="1"/>
  <c r="K94" i="2" a="1"/>
  <c r="K94" i="2" s="1"/>
  <c r="AE94" i="2"/>
  <c r="L94" i="2" s="1" a="1"/>
  <c r="L94" i="2" s="1"/>
  <c r="AB96" i="2"/>
  <c r="AA97" i="2" l="1"/>
  <c r="G97" i="2" s="1" a="1"/>
  <c r="G97" i="2" s="1"/>
  <c r="H97" i="2" s="1"/>
  <c r="F98" i="2"/>
  <c r="Z98" i="2"/>
  <c r="AC96" i="2"/>
  <c r="I96" i="2" a="1"/>
  <c r="I96" i="2" s="1"/>
  <c r="B98" i="2"/>
  <c r="AA98" i="2" l="1"/>
  <c r="AB97" i="2"/>
  <c r="B99" i="2"/>
  <c r="D99" i="2" a="1"/>
  <c r="D99" i="2" s="1"/>
  <c r="J96" i="2" a="1"/>
  <c r="J96" i="2" s="1"/>
  <c r="U96" i="2" s="1"/>
  <c r="X96" i="2" s="1"/>
  <c r="Y96" i="2" s="1"/>
  <c r="AD96" i="2"/>
  <c r="G98" i="2" a="1"/>
  <c r="G98" i="2" s="1"/>
  <c r="H98" i="2" s="1"/>
  <c r="AC97" i="2" l="1"/>
  <c r="I97" i="2" a="1"/>
  <c r="I97" i="2" s="1"/>
  <c r="AB98" i="2"/>
  <c r="K96" i="2" a="1"/>
  <c r="K96" i="2" s="1"/>
  <c r="AE96" i="2"/>
  <c r="L96" i="2" s="1" a="1"/>
  <c r="L96" i="2" s="1"/>
  <c r="F99" i="2"/>
  <c r="Z99" i="2"/>
  <c r="D100" i="2" a="1"/>
  <c r="D100" i="2" s="1"/>
  <c r="B100" i="2"/>
  <c r="AA99" i="2" l="1"/>
  <c r="G99" i="2" s="1" a="1"/>
  <c r="G99" i="2" s="1"/>
  <c r="H99" i="2" s="1"/>
  <c r="Z100" i="2"/>
  <c r="F100" i="2"/>
  <c r="B101" i="2" s="1"/>
  <c r="I98" i="2" a="1"/>
  <c r="I98" i="2" s="1"/>
  <c r="AC98" i="2"/>
  <c r="J97" i="2" a="1"/>
  <c r="J97" i="2" s="1"/>
  <c r="U97" i="2" s="1"/>
  <c r="X97" i="2" s="1"/>
  <c r="Y97" i="2" s="1"/>
  <c r="AD97" i="2"/>
  <c r="AE97" i="2" l="1"/>
  <c r="L97" i="2" s="1" a="1"/>
  <c r="L97" i="2" s="1"/>
  <c r="K97" i="2" a="1"/>
  <c r="K97" i="2" s="1"/>
  <c r="D101" i="2" a="1"/>
  <c r="D101" i="2" s="1"/>
  <c r="AA100" i="2"/>
  <c r="J98" i="2" a="1"/>
  <c r="J98" i="2" s="1"/>
  <c r="U98" i="2" s="1"/>
  <c r="X98" i="2" s="1"/>
  <c r="Y98" i="2" s="1"/>
  <c r="AD98" i="2"/>
  <c r="AB99" i="2"/>
  <c r="I99" i="2" l="1" a="1"/>
  <c r="I99" i="2" s="1"/>
  <c r="AC99" i="2"/>
  <c r="G100" i="2" a="1"/>
  <c r="G100" i="2" s="1"/>
  <c r="H100" i="2" s="1"/>
  <c r="F101" i="2"/>
  <c r="Z101" i="2"/>
  <c r="AE98" i="2"/>
  <c r="L98" i="2" s="1" a="1"/>
  <c r="L98" i="2" s="1"/>
  <c r="K98" i="2" a="1"/>
  <c r="K98" i="2" s="1"/>
  <c r="AB100" i="2" l="1"/>
  <c r="AA101" i="2"/>
  <c r="B102" i="2"/>
  <c r="D102" i="2" a="1"/>
  <c r="D102" i="2" s="1"/>
  <c r="J99" i="2" a="1"/>
  <c r="J99" i="2" s="1"/>
  <c r="U99" i="2" s="1"/>
  <c r="X99" i="2" s="1"/>
  <c r="Y99" i="2" s="1"/>
  <c r="AD99" i="2"/>
  <c r="Z102" i="2" l="1"/>
  <c r="F102" i="2"/>
  <c r="AA102" i="2" s="1"/>
  <c r="G101" i="2" a="1"/>
  <c r="G101" i="2" s="1"/>
  <c r="H101" i="2" s="1"/>
  <c r="K99" i="2" a="1"/>
  <c r="K99" i="2" s="1"/>
  <c r="AE99" i="2"/>
  <c r="L99" i="2" s="1" a="1"/>
  <c r="L99" i="2" s="1"/>
  <c r="I100" i="2" a="1"/>
  <c r="I100" i="2" s="1"/>
  <c r="AC100" i="2"/>
  <c r="J100" i="2" l="1" a="1"/>
  <c r="J100" i="2" s="1"/>
  <c r="U100" i="2" s="1"/>
  <c r="X100" i="2" s="1"/>
  <c r="Y100" i="2" s="1"/>
  <c r="AD100" i="2"/>
  <c r="AB101" i="2"/>
  <c r="G102" i="2" a="1"/>
  <c r="G102" i="2" s="1"/>
  <c r="H102" i="2" s="1"/>
  <c r="B103" i="2"/>
  <c r="D103" i="2" a="1"/>
  <c r="D103" i="2" s="1"/>
  <c r="AB102" i="2" l="1"/>
  <c r="Z103" i="2"/>
  <c r="F103" i="2"/>
  <c r="I101" i="2" a="1"/>
  <c r="I101" i="2" s="1"/>
  <c r="AC101" i="2"/>
  <c r="K100" i="2" a="1"/>
  <c r="K100" i="2" s="1"/>
  <c r="AE100" i="2"/>
  <c r="L100" i="2" s="1" a="1"/>
  <c r="L100" i="2" s="1"/>
  <c r="J101" i="2" l="1" a="1"/>
  <c r="J101" i="2" s="1"/>
  <c r="U101" i="2" s="1"/>
  <c r="X101" i="2" s="1"/>
  <c r="Y101" i="2" s="1"/>
  <c r="AD101" i="2"/>
  <c r="D104" i="2" a="1"/>
  <c r="D104" i="2" s="1"/>
  <c r="AA103" i="2"/>
  <c r="I102" i="2" a="1"/>
  <c r="I102" i="2" s="1"/>
  <c r="AC102" i="2"/>
  <c r="B104" i="2"/>
  <c r="AD102" i="2" l="1"/>
  <c r="J102" i="2" a="1"/>
  <c r="J102" i="2" s="1"/>
  <c r="U102" i="2" s="1"/>
  <c r="X102" i="2" s="1"/>
  <c r="Y102" i="2" s="1"/>
  <c r="G103" i="2" a="1"/>
  <c r="G103" i="2" s="1"/>
  <c r="H103" i="2" s="1"/>
  <c r="F104" i="2"/>
  <c r="Z104" i="2"/>
  <c r="K101" i="2" a="1"/>
  <c r="K101" i="2" s="1"/>
  <c r="AE101" i="2"/>
  <c r="L101" i="2" s="1" a="1"/>
  <c r="L101" i="2" s="1"/>
  <c r="AB103" i="2" l="1"/>
  <c r="AA104" i="2"/>
  <c r="B105" i="2"/>
  <c r="D105" i="2" a="1"/>
  <c r="D105" i="2" s="1"/>
  <c r="K102" i="2" a="1"/>
  <c r="K102" i="2" s="1"/>
  <c r="AE102" i="2"/>
  <c r="L102" i="2" s="1" a="1"/>
  <c r="L102" i="2" s="1"/>
  <c r="F105" i="2" l="1"/>
  <c r="Z105" i="2"/>
  <c r="B106" i="2"/>
  <c r="D106" i="2" a="1"/>
  <c r="D106" i="2" s="1"/>
  <c r="G104" i="2" a="1"/>
  <c r="G104" i="2" s="1"/>
  <c r="H104" i="2" s="1"/>
  <c r="I103" i="2" a="1"/>
  <c r="I103" i="2" s="1"/>
  <c r="AC103" i="2"/>
  <c r="J103" i="2" l="1" a="1"/>
  <c r="J103" i="2" s="1"/>
  <c r="U103" i="2" s="1"/>
  <c r="X103" i="2" s="1"/>
  <c r="Y103" i="2" s="1"/>
  <c r="AD103" i="2"/>
  <c r="AB104" i="2"/>
  <c r="Z106" i="2"/>
  <c r="F106" i="2"/>
  <c r="AA106" i="2" s="1"/>
  <c r="AA105" i="2"/>
  <c r="G106" i="2" l="1" a="1"/>
  <c r="G106" i="2" s="1"/>
  <c r="H106" i="2" s="1"/>
  <c r="G105" i="2" a="1"/>
  <c r="G105" i="2" s="1"/>
  <c r="H105" i="2" s="1"/>
  <c r="B107" i="2"/>
  <c r="I104" i="2" a="1"/>
  <c r="I104" i="2" s="1"/>
  <c r="AC104" i="2"/>
  <c r="D107" i="2" a="1"/>
  <c r="D107" i="2" s="1"/>
  <c r="AE103" i="2"/>
  <c r="L103" i="2" s="1" a="1"/>
  <c r="L103" i="2" s="1"/>
  <c r="K103" i="2" a="1"/>
  <c r="K103" i="2" s="1"/>
  <c r="Z107" i="2" l="1"/>
  <c r="F107" i="2"/>
  <c r="J104" i="2" a="1"/>
  <c r="J104" i="2" s="1"/>
  <c r="U104" i="2" s="1"/>
  <c r="X104" i="2" s="1"/>
  <c r="Y104" i="2" s="1"/>
  <c r="AD104" i="2"/>
  <c r="B108" i="2"/>
  <c r="AB105" i="2"/>
  <c r="AB106" i="2"/>
  <c r="AC106" i="2" l="1"/>
  <c r="I106" i="2" a="1"/>
  <c r="I106" i="2" s="1"/>
  <c r="I105" i="2" a="1"/>
  <c r="I105" i="2" s="1"/>
  <c r="AC105" i="2"/>
  <c r="AE104" i="2"/>
  <c r="L104" i="2" s="1" a="1"/>
  <c r="L104" i="2" s="1"/>
  <c r="K104" i="2" a="1"/>
  <c r="K104" i="2" s="1"/>
  <c r="D108" i="2" a="1"/>
  <c r="D108" i="2" s="1"/>
  <c r="AA107" i="2"/>
  <c r="AD105" i="2" l="1"/>
  <c r="J105" i="2" a="1"/>
  <c r="J105" i="2" s="1"/>
  <c r="U105" i="2" s="1"/>
  <c r="X105" i="2" s="1"/>
  <c r="Y105" i="2" s="1"/>
  <c r="G107" i="2" a="1"/>
  <c r="G107" i="2" s="1"/>
  <c r="H107" i="2" s="1"/>
  <c r="Z108" i="2"/>
  <c r="F108" i="2"/>
  <c r="J106" i="2" a="1"/>
  <c r="J106" i="2" s="1"/>
  <c r="U106" i="2" s="1"/>
  <c r="X106" i="2" s="1"/>
  <c r="Y106" i="2" s="1"/>
  <c r="AD106" i="2"/>
  <c r="AA108" i="2" l="1"/>
  <c r="B109" i="2"/>
  <c r="D109" i="2" a="1"/>
  <c r="D109" i="2" s="1"/>
  <c r="AB107" i="2"/>
  <c r="AE106" i="2"/>
  <c r="L106" i="2" s="1" a="1"/>
  <c r="L106" i="2" s="1"/>
  <c r="K106" i="2" a="1"/>
  <c r="K106" i="2" s="1"/>
  <c r="K105" i="2" a="1"/>
  <c r="K105" i="2" s="1"/>
  <c r="AE105" i="2"/>
  <c r="L105" i="2" s="1" a="1"/>
  <c r="L105" i="2" s="1"/>
  <c r="I107" i="2" l="1" a="1"/>
  <c r="I107" i="2" s="1"/>
  <c r="AC107" i="2"/>
  <c r="F109" i="2"/>
  <c r="Z109" i="2"/>
  <c r="B110" i="2"/>
  <c r="D110" i="2" a="1"/>
  <c r="D110" i="2" s="1"/>
  <c r="G108" i="2" a="1"/>
  <c r="G108" i="2" s="1"/>
  <c r="H108" i="2" s="1"/>
  <c r="AB108" i="2" l="1"/>
  <c r="Z110" i="2"/>
  <c r="F110" i="2"/>
  <c r="AA109" i="2"/>
  <c r="B111" i="2"/>
  <c r="AD107" i="2"/>
  <c r="J107" i="2" a="1"/>
  <c r="J107" i="2" s="1"/>
  <c r="U107" i="2" s="1"/>
  <c r="X107" i="2" s="1"/>
  <c r="Y107" i="2" s="1"/>
  <c r="G109" i="2" l="1" a="1"/>
  <c r="G109" i="2" s="1"/>
  <c r="H109" i="2" s="1"/>
  <c r="D111" i="2" a="1"/>
  <c r="D111" i="2" s="1"/>
  <c r="AA110" i="2"/>
  <c r="K107" i="2" a="1"/>
  <c r="K107" i="2" s="1"/>
  <c r="AE107" i="2"/>
  <c r="L107" i="2" s="1" a="1"/>
  <c r="L107" i="2" s="1"/>
  <c r="I108" i="2" a="1"/>
  <c r="I108" i="2" s="1"/>
  <c r="AC108" i="2"/>
  <c r="J108" i="2" l="1" a="1"/>
  <c r="J108" i="2" s="1"/>
  <c r="U108" i="2" s="1"/>
  <c r="X108" i="2" s="1"/>
  <c r="Y108" i="2" s="1"/>
  <c r="AD108" i="2"/>
  <c r="G110" i="2" a="1"/>
  <c r="G110" i="2" s="1"/>
  <c r="H110" i="2" s="1"/>
  <c r="F111" i="2"/>
  <c r="Z111" i="2"/>
  <c r="AB109" i="2"/>
  <c r="I109" i="2" l="1" a="1"/>
  <c r="I109" i="2" s="1"/>
  <c r="AC109" i="2"/>
  <c r="AA111" i="2"/>
  <c r="D112" i="2" a="1"/>
  <c r="D112" i="2" s="1"/>
  <c r="B112" i="2"/>
  <c r="AB110" i="2"/>
  <c r="AE108" i="2"/>
  <c r="L108" i="2" s="1" a="1"/>
  <c r="L108" i="2" s="1"/>
  <c r="K108" i="2" a="1"/>
  <c r="K108" i="2" s="1"/>
  <c r="I110" i="2" l="1" a="1"/>
  <c r="I110" i="2" s="1"/>
  <c r="AC110" i="2"/>
  <c r="G111" i="2" a="1"/>
  <c r="G111" i="2" s="1"/>
  <c r="H111" i="2" s="1"/>
  <c r="Z112" i="2"/>
  <c r="F112" i="2"/>
  <c r="J109" i="2" a="1"/>
  <c r="J109" i="2" s="1"/>
  <c r="U109" i="2" s="1"/>
  <c r="X109" i="2" s="1"/>
  <c r="Y109" i="2" s="1"/>
  <c r="AD109" i="2"/>
  <c r="B113" i="2"/>
  <c r="K109" i="2" l="1" a="1"/>
  <c r="K109" i="2" s="1"/>
  <c r="AE109" i="2"/>
  <c r="L109" i="2" s="1" a="1"/>
  <c r="L109" i="2" s="1"/>
  <c r="D113" i="2" a="1"/>
  <c r="D113" i="2" s="1"/>
  <c r="AA112" i="2"/>
  <c r="AB111" i="2"/>
  <c r="J110" i="2" a="1"/>
  <c r="J110" i="2" s="1"/>
  <c r="U110" i="2" s="1"/>
  <c r="X110" i="2" s="1"/>
  <c r="Y110" i="2" s="1"/>
  <c r="AD110" i="2"/>
  <c r="K110" i="2" l="1" a="1"/>
  <c r="K110" i="2" s="1"/>
  <c r="AE110" i="2"/>
  <c r="L110" i="2" s="1" a="1"/>
  <c r="L110" i="2" s="1"/>
  <c r="G112" i="2" a="1"/>
  <c r="G112" i="2" s="1"/>
  <c r="H112" i="2" s="1"/>
  <c r="F113" i="2"/>
  <c r="Z113" i="2"/>
  <c r="AC111" i="2"/>
  <c r="I111" i="2" a="1"/>
  <c r="I111" i="2" s="1"/>
  <c r="AD111" i="2" l="1"/>
  <c r="J111" i="2" a="1"/>
  <c r="J111" i="2" s="1"/>
  <c r="U111" i="2" s="1"/>
  <c r="X111" i="2" s="1"/>
  <c r="Y111" i="2" s="1"/>
  <c r="AA113" i="2"/>
  <c r="D114" i="2" a="1"/>
  <c r="D114" i="2" s="1"/>
  <c r="B114" i="2"/>
  <c r="AB112" i="2"/>
  <c r="AC112" i="2" l="1"/>
  <c r="I112" i="2" a="1"/>
  <c r="I112" i="2" s="1"/>
  <c r="G113" i="2" a="1"/>
  <c r="G113" i="2" s="1"/>
  <c r="H113" i="2" s="1"/>
  <c r="Z114" i="2"/>
  <c r="F114" i="2"/>
  <c r="AE111" i="2"/>
  <c r="L111" i="2" s="1" a="1"/>
  <c r="L111" i="2" s="1"/>
  <c r="K111" i="2" a="1"/>
  <c r="K111" i="2" s="1"/>
  <c r="D115" i="2" l="1" a="1"/>
  <c r="D115" i="2" s="1"/>
  <c r="AA114" i="2"/>
  <c r="AD112" i="2"/>
  <c r="J112" i="2" a="1"/>
  <c r="J112" i="2" s="1"/>
  <c r="U112" i="2" s="1"/>
  <c r="X112" i="2" s="1"/>
  <c r="Y112" i="2" s="1"/>
  <c r="AB113" i="2"/>
  <c r="B115" i="2"/>
  <c r="F115" i="2" l="1"/>
  <c r="Z115" i="2"/>
  <c r="I113" i="2" a="1"/>
  <c r="I113" i="2" s="1"/>
  <c r="AC113" i="2"/>
  <c r="K112" i="2" a="1"/>
  <c r="K112" i="2" s="1"/>
  <c r="AE112" i="2"/>
  <c r="L112" i="2" s="1" a="1"/>
  <c r="L112" i="2" s="1"/>
  <c r="G114" i="2" a="1"/>
  <c r="G114" i="2" s="1"/>
  <c r="H114" i="2" s="1"/>
  <c r="AA115" i="2" l="1"/>
  <c r="G115" i="2" s="1" a="1"/>
  <c r="G115" i="2" s="1"/>
  <c r="H115" i="2" s="1"/>
  <c r="AB114" i="2"/>
  <c r="B116" i="2"/>
  <c r="D116" i="2" a="1"/>
  <c r="D116" i="2" s="1"/>
  <c r="J113" i="2" a="1"/>
  <c r="J113" i="2" s="1"/>
  <c r="U113" i="2" s="1"/>
  <c r="X113" i="2" s="1"/>
  <c r="AD113" i="2"/>
  <c r="K113" i="2" l="1" a="1"/>
  <c r="K113" i="2" s="1"/>
  <c r="AE113" i="2"/>
  <c r="L113" i="2" s="1" a="1"/>
  <c r="L113" i="2" s="1"/>
  <c r="F116" i="2"/>
  <c r="Z116" i="2"/>
  <c r="I114" i="2" a="1"/>
  <c r="I114" i="2" s="1"/>
  <c r="AC114" i="2"/>
  <c r="Y113" i="2"/>
  <c r="B117" i="2"/>
  <c r="D117" i="2" a="1"/>
  <c r="D117" i="2" s="1"/>
  <c r="AB115" i="2"/>
  <c r="AA116" i="2" l="1"/>
  <c r="F117" i="2"/>
  <c r="AA117" i="2" s="1"/>
  <c r="Z117" i="2"/>
  <c r="AC115" i="2"/>
  <c r="I115" i="2" a="1"/>
  <c r="I115" i="2" s="1"/>
  <c r="AD114" i="2"/>
  <c r="J114" i="2" a="1"/>
  <c r="J114" i="2" s="1"/>
  <c r="U114" i="2" s="1"/>
  <c r="X114" i="2" s="1"/>
  <c r="G116" i="2" a="1"/>
  <c r="G116" i="2" s="1"/>
  <c r="H116" i="2" s="1"/>
  <c r="G117" i="2" l="1" a="1"/>
  <c r="G117" i="2" s="1"/>
  <c r="H117" i="2" s="1"/>
  <c r="Y114" i="2"/>
  <c r="K114" i="2" a="1"/>
  <c r="K114" i="2" s="1"/>
  <c r="AE114" i="2"/>
  <c r="L114" i="2" s="1" a="1"/>
  <c r="L114" i="2" s="1"/>
  <c r="D118" i="2" a="1"/>
  <c r="D118" i="2" s="1"/>
  <c r="AB116" i="2"/>
  <c r="J115" i="2" a="1"/>
  <c r="J115" i="2" s="1"/>
  <c r="U115" i="2" s="1"/>
  <c r="X115" i="2" s="1"/>
  <c r="AD115" i="2"/>
  <c r="B118" i="2"/>
  <c r="Y115" i="2" l="1"/>
  <c r="Z118" i="2"/>
  <c r="F118" i="2"/>
  <c r="I116" i="2" a="1"/>
  <c r="I116" i="2" s="1"/>
  <c r="AC116" i="2"/>
  <c r="B119" i="2"/>
  <c r="D119" i="2" a="1"/>
  <c r="D119" i="2" s="1"/>
  <c r="K115" i="2" a="1"/>
  <c r="K115" i="2" s="1"/>
  <c r="AE115" i="2"/>
  <c r="L115" i="2" s="1" a="1"/>
  <c r="L115" i="2" s="1"/>
  <c r="AB117" i="2"/>
  <c r="AA118" i="2" l="1"/>
  <c r="G118" i="2" s="1" a="1"/>
  <c r="G118" i="2" s="1"/>
  <c r="H118" i="2" s="1"/>
  <c r="AC117" i="2"/>
  <c r="I117" i="2" a="1"/>
  <c r="I117" i="2" s="1"/>
  <c r="F119" i="2"/>
  <c r="B120" i="2" s="1"/>
  <c r="Z119" i="2"/>
  <c r="J116" i="2" a="1"/>
  <c r="J116" i="2" s="1"/>
  <c r="U116" i="2" s="1"/>
  <c r="X116" i="2" s="1"/>
  <c r="AD116" i="2"/>
  <c r="AB118" i="2" l="1"/>
  <c r="Y116" i="2"/>
  <c r="K116" i="2" a="1"/>
  <c r="K116" i="2" s="1"/>
  <c r="AE116" i="2"/>
  <c r="L116" i="2" s="1" a="1"/>
  <c r="L116" i="2" s="1"/>
  <c r="AA119" i="2"/>
  <c r="D120" i="2" a="1"/>
  <c r="D120" i="2" s="1"/>
  <c r="J117" i="2" a="1"/>
  <c r="J117" i="2" s="1"/>
  <c r="U117" i="2" s="1"/>
  <c r="X117" i="2" s="1"/>
  <c r="AD117" i="2"/>
  <c r="AE117" i="2" l="1"/>
  <c r="L117" i="2" s="1" a="1"/>
  <c r="L117" i="2" s="1"/>
  <c r="K117" i="2" a="1"/>
  <c r="K117" i="2" s="1"/>
  <c r="Y117" i="2"/>
  <c r="Z120" i="2"/>
  <c r="F120" i="2"/>
  <c r="G119" i="2" a="1"/>
  <c r="G119" i="2" s="1"/>
  <c r="H119" i="2" s="1"/>
  <c r="I118" i="2" a="1"/>
  <c r="I118" i="2" s="1"/>
  <c r="AC118" i="2"/>
  <c r="J118" i="2" l="1" a="1"/>
  <c r="J118" i="2" s="1"/>
  <c r="U118" i="2" s="1"/>
  <c r="X118" i="2" s="1"/>
  <c r="AD118" i="2"/>
  <c r="AA120" i="2"/>
  <c r="D121" i="2" a="1"/>
  <c r="D121" i="2" s="1"/>
  <c r="B121" i="2"/>
  <c r="AB119" i="2"/>
  <c r="AC119" i="2" l="1"/>
  <c r="I119" i="2" a="1"/>
  <c r="I119" i="2" s="1"/>
  <c r="G120" i="2" a="1"/>
  <c r="G120" i="2" s="1"/>
  <c r="H120" i="2" s="1"/>
  <c r="Z121" i="2"/>
  <c r="F121" i="2"/>
  <c r="AA121" i="2" s="1"/>
  <c r="AE118" i="2"/>
  <c r="L118" i="2" s="1" a="1"/>
  <c r="L118" i="2" s="1"/>
  <c r="K118" i="2" a="1"/>
  <c r="K118" i="2" s="1"/>
  <c r="Y118" i="2"/>
  <c r="J119" i="2" l="1" a="1"/>
  <c r="J119" i="2" s="1"/>
  <c r="U119" i="2" s="1"/>
  <c r="X119" i="2" s="1"/>
  <c r="AD119" i="2"/>
  <c r="G121" i="2" a="1"/>
  <c r="G121" i="2" s="1"/>
  <c r="H121" i="2" s="1"/>
  <c r="AB120" i="2"/>
  <c r="AC120" i="2" l="1"/>
  <c r="I120" i="2" a="1"/>
  <c r="I120" i="2" s="1"/>
  <c r="AB121" i="2"/>
  <c r="K119" i="2" a="1"/>
  <c r="K119" i="2" s="1"/>
  <c r="AE119" i="2"/>
  <c r="L119" i="2" s="1" a="1"/>
  <c r="L119" i="2" s="1"/>
  <c r="Y119" i="2"/>
  <c r="I121" i="2" l="1" a="1"/>
  <c r="I121" i="2" s="1"/>
  <c r="AC121" i="2"/>
  <c r="J120" i="2" a="1"/>
  <c r="J120" i="2" s="1"/>
  <c r="U120" i="2" s="1"/>
  <c r="X120" i="2" s="1"/>
  <c r="AD120" i="2"/>
  <c r="Y120" i="2" l="1"/>
  <c r="K120" i="2" a="1"/>
  <c r="K120" i="2" s="1"/>
  <c r="AE120" i="2"/>
  <c r="L120" i="2" s="1" a="1"/>
  <c r="L120" i="2" s="1"/>
  <c r="J121" i="2" a="1"/>
  <c r="J121" i="2" s="1"/>
  <c r="U121" i="2" s="1"/>
  <c r="X121" i="2" s="1"/>
  <c r="AD121" i="2"/>
  <c r="B15" i="2" a="1"/>
  <c r="B15" i="2" l="1"/>
  <c r="Y121" i="2"/>
  <c r="AE121" i="2"/>
  <c r="L121" i="2" s="1" a="1"/>
  <c r="L121" i="2" s="1"/>
  <c r="K121" i="2" a="1"/>
  <c r="K121" i="2" s="1"/>
  <c r="B14" i="2" a="1"/>
  <c r="B14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<sst xmlns="http://schemas.openxmlformats.org/spreadsheetml/2006/main" count="18103" uniqueCount="1486">
  <si>
    <t># of Card Decks</t>
  </si>
  <si>
    <t>Analyzing the Impact of Blackjack Strategies on Long-Term Winnings through Simulation</t>
  </si>
  <si>
    <t>Bet</t>
  </si>
  <si>
    <t>Probability of drawing Ace, 2, …, 9</t>
  </si>
  <si>
    <t>Probability of drawing 10s(10, Jacks, Queens, Kings)</t>
  </si>
  <si>
    <t>Strategy</t>
  </si>
  <si>
    <t>Detail</t>
  </si>
  <si>
    <t>Basic Strategy</t>
  </si>
  <si>
    <t>Advanced(Risky Strategy)</t>
  </si>
  <si>
    <t># of Hands</t>
  </si>
  <si>
    <t>Strategy to Utilize</t>
  </si>
  <si>
    <t>Dealer Qualification</t>
  </si>
  <si>
    <t>Hand Number</t>
  </si>
  <si>
    <t>Hand Type</t>
  </si>
  <si>
    <t>Strategy Used</t>
  </si>
  <si>
    <t>Player's Card 1(X1)</t>
  </si>
  <si>
    <t>Player's Card 2(X2)</t>
  </si>
  <si>
    <t>Player's Card 3(X3)</t>
  </si>
  <si>
    <t>Player's Card 4(X4)</t>
  </si>
  <si>
    <t>Player's Card 5(X5)</t>
  </si>
  <si>
    <t>Dealer's Upcard(Y1)</t>
  </si>
  <si>
    <t>Dealer's Downcard(Y2)</t>
  </si>
  <si>
    <t>Dealer's Card 3(Y3)</t>
  </si>
  <si>
    <t>Dealer's Card 4(Y4)</t>
  </si>
  <si>
    <t>Dealer's Card 5(Y5)</t>
  </si>
  <si>
    <t>Dealer's Card 6(Y6)</t>
  </si>
  <si>
    <t>Dealer's Card 7(Y7)</t>
  </si>
  <si>
    <t>Outcome</t>
  </si>
  <si>
    <t>Profit/Loss</t>
  </si>
  <si>
    <t>Player Total</t>
  </si>
  <si>
    <t>Dealer Total</t>
  </si>
  <si>
    <t>Regular</t>
  </si>
  <si>
    <t>Draw Card</t>
  </si>
  <si>
    <t>Probability</t>
  </si>
  <si>
    <t>Split?</t>
  </si>
  <si>
    <t>Double Down?</t>
  </si>
  <si>
    <t>Soft Hand?</t>
  </si>
  <si>
    <t>Hit Third Card?</t>
  </si>
  <si>
    <t>Hit Fourth Card?</t>
  </si>
  <si>
    <t>Hit Fifth Card?</t>
  </si>
  <si>
    <t>Total Wins</t>
  </si>
  <si>
    <t>Total Profit</t>
  </si>
  <si>
    <t>Name</t>
  </si>
  <si>
    <t>Simulation</t>
  </si>
  <si>
    <t>Cell</t>
  </si>
  <si>
    <t>Function</t>
  </si>
  <si>
    <t>Graph</t>
  </si>
  <si>
    <t>Minimum</t>
  </si>
  <si>
    <t>Maximum</t>
  </si>
  <si>
    <t>Mean</t>
  </si>
  <si>
    <t>Mode</t>
  </si>
  <si>
    <t>Median</t>
  </si>
  <si>
    <t>Std. Deviation</t>
  </si>
  <si>
    <t>Errors</t>
  </si>
  <si>
    <t>Filtered</t>
  </si>
  <si>
    <t xml:space="preserve">Category: &lt;none&gt; </t>
  </si>
  <si>
    <t>Sim 1</t>
  </si>
  <si>
    <t>B12</t>
  </si>
  <si>
    <t>RiskSimtable(F2:F3)</t>
  </si>
  <si>
    <t>Sim 2</t>
  </si>
  <si>
    <t xml:space="preserve">Category: Basic </t>
  </si>
  <si>
    <t>Basic / Player's Card 1(X1)</t>
  </si>
  <si>
    <t>D22</t>
  </si>
  <si>
    <t>RiskDiscrete($F$9:$F$18,$G$9:$G$18)</t>
  </si>
  <si>
    <t>Basic / Player's Card 2(X2)</t>
  </si>
  <si>
    <t>E22</t>
  </si>
  <si>
    <t>Basic / Player's Card 3(X3)</t>
  </si>
  <si>
    <t>G22</t>
  </si>
  <si>
    <t>Basic / Player's Card 4(X4)</t>
  </si>
  <si>
    <t>I22</t>
  </si>
  <si>
    <t>RiskDiscrete($F$9:$F$18, $G$9:$G$18)</t>
  </si>
  <si>
    <t>Basic / Player's Card 5(X5)</t>
  </si>
  <si>
    <t>J22</t>
  </si>
  <si>
    <t>Basic / Dealer's Upcard(Y1)</t>
  </si>
  <si>
    <t>K22</t>
  </si>
  <si>
    <t>Basic / Dealer's Downcard(Y2)</t>
  </si>
  <si>
    <t>L22</t>
  </si>
  <si>
    <t>Basic / Dealer's Card 3(Y3)</t>
  </si>
  <si>
    <t>N22</t>
  </si>
  <si>
    <t>Basic / Dealer's Card 4(Y4)</t>
  </si>
  <si>
    <t>Basic / Dealer's Card 5(Y5)</t>
  </si>
  <si>
    <t>P22</t>
  </si>
  <si>
    <t>Basic / Dealer's Card 6(Y6)</t>
  </si>
  <si>
    <t>Q22</t>
  </si>
  <si>
    <t>Basic / Dealer's Card 7(Y7)</t>
  </si>
  <si>
    <t>R22</t>
  </si>
  <si>
    <t>N/A</t>
  </si>
  <si>
    <t>D23</t>
  </si>
  <si>
    <t>E23</t>
  </si>
  <si>
    <t>G23</t>
  </si>
  <si>
    <t>I23</t>
  </si>
  <si>
    <t>J23</t>
  </si>
  <si>
    <t>K23</t>
  </si>
  <si>
    <t>L23</t>
  </si>
  <si>
    <t>N23</t>
  </si>
  <si>
    <t>P23</t>
  </si>
  <si>
    <t>Q23</t>
  </si>
  <si>
    <t>R23</t>
  </si>
  <si>
    <t>D24</t>
  </si>
  <si>
    <t>E24</t>
  </si>
  <si>
    <t>G24</t>
  </si>
  <si>
    <t>I24</t>
  </si>
  <si>
    <t>J24</t>
  </si>
  <si>
    <t>K24</t>
  </si>
  <si>
    <t>L24</t>
  </si>
  <si>
    <t>N24</t>
  </si>
  <si>
    <t>P24</t>
  </si>
  <si>
    <t>Q24</t>
  </si>
  <si>
    <t>R24</t>
  </si>
  <si>
    <t>D25</t>
  </si>
  <si>
    <t>E25</t>
  </si>
  <si>
    <t>G25</t>
  </si>
  <si>
    <t>I25</t>
  </si>
  <si>
    <t>J25</t>
  </si>
  <si>
    <t>K25</t>
  </si>
  <si>
    <t>L25</t>
  </si>
  <si>
    <t>N25</t>
  </si>
  <si>
    <t>P25</t>
  </si>
  <si>
    <t>Q25</t>
  </si>
  <si>
    <t>R25</t>
  </si>
  <si>
    <t>D26</t>
  </si>
  <si>
    <t>E26</t>
  </si>
  <si>
    <t>G26</t>
  </si>
  <si>
    <t>I26</t>
  </si>
  <si>
    <t>J26</t>
  </si>
  <si>
    <t>K26</t>
  </si>
  <si>
    <t>L26</t>
  </si>
  <si>
    <t>N26</t>
  </si>
  <si>
    <t>P26</t>
  </si>
  <si>
    <t>Q26</t>
  </si>
  <si>
    <t>R26</t>
  </si>
  <si>
    <t>D27</t>
  </si>
  <si>
    <t>E27</t>
  </si>
  <si>
    <t>G27</t>
  </si>
  <si>
    <t>I27</t>
  </si>
  <si>
    <t>J27</t>
  </si>
  <si>
    <t>K27</t>
  </si>
  <si>
    <t>L27</t>
  </si>
  <si>
    <t>N27</t>
  </si>
  <si>
    <t>P27</t>
  </si>
  <si>
    <t>Q27</t>
  </si>
  <si>
    <t>R27</t>
  </si>
  <si>
    <t>D28</t>
  </si>
  <si>
    <t>E28</t>
  </si>
  <si>
    <t>G28</t>
  </si>
  <si>
    <t>I28</t>
  </si>
  <si>
    <t>J28</t>
  </si>
  <si>
    <t>K28</t>
  </si>
  <si>
    <t>L28</t>
  </si>
  <si>
    <t>N28</t>
  </si>
  <si>
    <t>P28</t>
  </si>
  <si>
    <t>Q28</t>
  </si>
  <si>
    <t>R28</t>
  </si>
  <si>
    <t>D29</t>
  </si>
  <si>
    <t>E29</t>
  </si>
  <si>
    <t>G29</t>
  </si>
  <si>
    <t>I29</t>
  </si>
  <si>
    <t>J29</t>
  </si>
  <si>
    <t>K29</t>
  </si>
  <si>
    <t>L29</t>
  </si>
  <si>
    <t>N29</t>
  </si>
  <si>
    <t>P29</t>
  </si>
  <si>
    <t>Q29</t>
  </si>
  <si>
    <t>R29</t>
  </si>
  <si>
    <t>D30</t>
  </si>
  <si>
    <t>E30</t>
  </si>
  <si>
    <t>G30</t>
  </si>
  <si>
    <t>I30</t>
  </si>
  <si>
    <t>J30</t>
  </si>
  <si>
    <t>K30</t>
  </si>
  <si>
    <t>L30</t>
  </si>
  <si>
    <t>N30</t>
  </si>
  <si>
    <t>P30</t>
  </si>
  <si>
    <t>Q30</t>
  </si>
  <si>
    <t>R30</t>
  </si>
  <si>
    <t>D31</t>
  </si>
  <si>
    <t>E31</t>
  </si>
  <si>
    <t>G31</t>
  </si>
  <si>
    <t>I31</t>
  </si>
  <si>
    <t>J31</t>
  </si>
  <si>
    <t>K31</t>
  </si>
  <si>
    <t>L31</t>
  </si>
  <si>
    <t>N31</t>
  </si>
  <si>
    <t>P31</t>
  </si>
  <si>
    <t>Q31</t>
  </si>
  <si>
    <t>R31</t>
  </si>
  <si>
    <t>D32</t>
  </si>
  <si>
    <t>E32</t>
  </si>
  <si>
    <t>G32</t>
  </si>
  <si>
    <t>I32</t>
  </si>
  <si>
    <t>J32</t>
  </si>
  <si>
    <t>K32</t>
  </si>
  <si>
    <t>L32</t>
  </si>
  <si>
    <t>N32</t>
  </si>
  <si>
    <t>P32</t>
  </si>
  <si>
    <t>Q32</t>
  </si>
  <si>
    <t>R32</t>
  </si>
  <si>
    <t>D33</t>
  </si>
  <si>
    <t>E33</t>
  </si>
  <si>
    <t>G33</t>
  </si>
  <si>
    <t>I33</t>
  </si>
  <si>
    <t>J33</t>
  </si>
  <si>
    <t>K33</t>
  </si>
  <si>
    <t>L33</t>
  </si>
  <si>
    <t>N33</t>
  </si>
  <si>
    <t>P33</t>
  </si>
  <si>
    <t>Q33</t>
  </si>
  <si>
    <t>R33</t>
  </si>
  <si>
    <t>D34</t>
  </si>
  <si>
    <t>E34</t>
  </si>
  <si>
    <t>G34</t>
  </si>
  <si>
    <t>I34</t>
  </si>
  <si>
    <t>J34</t>
  </si>
  <si>
    <t>K34</t>
  </si>
  <si>
    <t>L34</t>
  </si>
  <si>
    <t>N34</t>
  </si>
  <si>
    <t>P34</t>
  </si>
  <si>
    <t>Q34</t>
  </si>
  <si>
    <t>R34</t>
  </si>
  <si>
    <t>D35</t>
  </si>
  <si>
    <t>E35</t>
  </si>
  <si>
    <t>G35</t>
  </si>
  <si>
    <t>I35</t>
  </si>
  <si>
    <t>J35</t>
  </si>
  <si>
    <t>K35</t>
  </si>
  <si>
    <t>L35</t>
  </si>
  <si>
    <t>N35</t>
  </si>
  <si>
    <t>P35</t>
  </si>
  <si>
    <t>Q35</t>
  </si>
  <si>
    <t>R35</t>
  </si>
  <si>
    <t>D36</t>
  </si>
  <si>
    <t>E36</t>
  </si>
  <si>
    <t>G36</t>
  </si>
  <si>
    <t>I36</t>
  </si>
  <si>
    <t>J36</t>
  </si>
  <si>
    <t>K36</t>
  </si>
  <si>
    <t>L36</t>
  </si>
  <si>
    <t>N36</t>
  </si>
  <si>
    <t>P36</t>
  </si>
  <si>
    <t>Q36</t>
  </si>
  <si>
    <t>R36</t>
  </si>
  <si>
    <t>D37</t>
  </si>
  <si>
    <t>E37</t>
  </si>
  <si>
    <t>G37</t>
  </si>
  <si>
    <t>I37</t>
  </si>
  <si>
    <t>J37</t>
  </si>
  <si>
    <t>K37</t>
  </si>
  <si>
    <t>L37</t>
  </si>
  <si>
    <t>N37</t>
  </si>
  <si>
    <t>P37</t>
  </si>
  <si>
    <t>Q37</t>
  </si>
  <si>
    <t>R37</t>
  </si>
  <si>
    <t>D38</t>
  </si>
  <si>
    <t>E38</t>
  </si>
  <si>
    <t>G38</t>
  </si>
  <si>
    <t>I38</t>
  </si>
  <si>
    <t>J38</t>
  </si>
  <si>
    <t>K38</t>
  </si>
  <si>
    <t>L38</t>
  </si>
  <si>
    <t>N38</t>
  </si>
  <si>
    <t>P38</t>
  </si>
  <si>
    <t>Q38</t>
  </si>
  <si>
    <t>R38</t>
  </si>
  <si>
    <t>D39</t>
  </si>
  <si>
    <t>E39</t>
  </si>
  <si>
    <t>G39</t>
  </si>
  <si>
    <t>I39</t>
  </si>
  <si>
    <t>J39</t>
  </si>
  <si>
    <t>K39</t>
  </si>
  <si>
    <t>L39</t>
  </si>
  <si>
    <t>N39</t>
  </si>
  <si>
    <t>P39</t>
  </si>
  <si>
    <t>Q39</t>
  </si>
  <si>
    <t>R39</t>
  </si>
  <si>
    <t>D40</t>
  </si>
  <si>
    <t>E40</t>
  </si>
  <si>
    <t>G40</t>
  </si>
  <si>
    <t>I40</t>
  </si>
  <si>
    <t>J40</t>
  </si>
  <si>
    <t>K40</t>
  </si>
  <si>
    <t>L40</t>
  </si>
  <si>
    <t>N40</t>
  </si>
  <si>
    <t>P40</t>
  </si>
  <si>
    <t>Q40</t>
  </si>
  <si>
    <t>R40</t>
  </si>
  <si>
    <t>D41</t>
  </si>
  <si>
    <t>E41</t>
  </si>
  <si>
    <t>G41</t>
  </si>
  <si>
    <t>I41</t>
  </si>
  <si>
    <t>J41</t>
  </si>
  <si>
    <t>K41</t>
  </si>
  <si>
    <t>L41</t>
  </si>
  <si>
    <t>N41</t>
  </si>
  <si>
    <t>P41</t>
  </si>
  <si>
    <t>Q41</t>
  </si>
  <si>
    <t>R41</t>
  </si>
  <si>
    <t>D42</t>
  </si>
  <si>
    <t>E42</t>
  </si>
  <si>
    <t>G42</t>
  </si>
  <si>
    <t>I42</t>
  </si>
  <si>
    <t>J42</t>
  </si>
  <si>
    <t>K42</t>
  </si>
  <si>
    <t>L42</t>
  </si>
  <si>
    <t>N42</t>
  </si>
  <si>
    <t>P42</t>
  </si>
  <si>
    <t>Q42</t>
  </si>
  <si>
    <t>R42</t>
  </si>
  <si>
    <t>D43</t>
  </si>
  <si>
    <t>E43</t>
  </si>
  <si>
    <t>G43</t>
  </si>
  <si>
    <t>I43</t>
  </si>
  <si>
    <t>J43</t>
  </si>
  <si>
    <t>K43</t>
  </si>
  <si>
    <t>L43</t>
  </si>
  <si>
    <t>N43</t>
  </si>
  <si>
    <t>P43</t>
  </si>
  <si>
    <t>Q43</t>
  </si>
  <si>
    <t>R43</t>
  </si>
  <si>
    <t>D44</t>
  </si>
  <si>
    <t>E44</t>
  </si>
  <si>
    <t>G44</t>
  </si>
  <si>
    <t>I44</t>
  </si>
  <si>
    <t>J44</t>
  </si>
  <si>
    <t>K44</t>
  </si>
  <si>
    <t>L44</t>
  </si>
  <si>
    <t>N44</t>
  </si>
  <si>
    <t>P44</t>
  </si>
  <si>
    <t>Q44</t>
  </si>
  <si>
    <t>R44</t>
  </si>
  <si>
    <t>D45</t>
  </si>
  <si>
    <t>E45</t>
  </si>
  <si>
    <t>G45</t>
  </si>
  <si>
    <t>I45</t>
  </si>
  <si>
    <t>J45</t>
  </si>
  <si>
    <t>K45</t>
  </si>
  <si>
    <t>L45</t>
  </si>
  <si>
    <t>N45</t>
  </si>
  <si>
    <t>P45</t>
  </si>
  <si>
    <t>Q45</t>
  </si>
  <si>
    <t>R45</t>
  </si>
  <si>
    <t>D46</t>
  </si>
  <si>
    <t>E46</t>
  </si>
  <si>
    <t>G46</t>
  </si>
  <si>
    <t>I46</t>
  </si>
  <si>
    <t>J46</t>
  </si>
  <si>
    <t>K46</t>
  </si>
  <si>
    <t>L46</t>
  </si>
  <si>
    <t>N46</t>
  </si>
  <si>
    <t>P46</t>
  </si>
  <si>
    <t>Q46</t>
  </si>
  <si>
    <t>R46</t>
  </si>
  <si>
    <t>D47</t>
  </si>
  <si>
    <t>E47</t>
  </si>
  <si>
    <t>G47</t>
  </si>
  <si>
    <t>I47</t>
  </si>
  <si>
    <t>J47</t>
  </si>
  <si>
    <t>K47</t>
  </si>
  <si>
    <t>L47</t>
  </si>
  <si>
    <t>N47</t>
  </si>
  <si>
    <t>P47</t>
  </si>
  <si>
    <t>Q47</t>
  </si>
  <si>
    <t>R47</t>
  </si>
  <si>
    <t>D48</t>
  </si>
  <si>
    <t>E48</t>
  </si>
  <si>
    <t>G48</t>
  </si>
  <si>
    <t>I48</t>
  </si>
  <si>
    <t>J48</t>
  </si>
  <si>
    <t>K48</t>
  </si>
  <si>
    <t>L48</t>
  </si>
  <si>
    <t>N48</t>
  </si>
  <si>
    <t>P48</t>
  </si>
  <si>
    <t>Q48</t>
  </si>
  <si>
    <t>R48</t>
  </si>
  <si>
    <t>D49</t>
  </si>
  <si>
    <t>E49</t>
  </si>
  <si>
    <t>G49</t>
  </si>
  <si>
    <t>I49</t>
  </si>
  <si>
    <t>J49</t>
  </si>
  <si>
    <t>K49</t>
  </si>
  <si>
    <t>L49</t>
  </si>
  <si>
    <t>N49</t>
  </si>
  <si>
    <t>P49</t>
  </si>
  <si>
    <t>Q49</t>
  </si>
  <si>
    <t>R49</t>
  </si>
  <si>
    <t>D50</t>
  </si>
  <si>
    <t>E50</t>
  </si>
  <si>
    <t>G50</t>
  </si>
  <si>
    <t>I50</t>
  </si>
  <si>
    <t>J50</t>
  </si>
  <si>
    <t>K50</t>
  </si>
  <si>
    <t>L50</t>
  </si>
  <si>
    <t>N50</t>
  </si>
  <si>
    <t>P50</t>
  </si>
  <si>
    <t>Q50</t>
  </si>
  <si>
    <t>R50</t>
  </si>
  <si>
    <t>D51</t>
  </si>
  <si>
    <t>E51</t>
  </si>
  <si>
    <t>G51</t>
  </si>
  <si>
    <t>I51</t>
  </si>
  <si>
    <t>J51</t>
  </si>
  <si>
    <t>K51</t>
  </si>
  <si>
    <t>L51</t>
  </si>
  <si>
    <t>N51</t>
  </si>
  <si>
    <t>P51</t>
  </si>
  <si>
    <t>Q51</t>
  </si>
  <si>
    <t>R51</t>
  </si>
  <si>
    <t>D52</t>
  </si>
  <si>
    <t>E52</t>
  </si>
  <si>
    <t>G52</t>
  </si>
  <si>
    <t>I52</t>
  </si>
  <si>
    <t>J52</t>
  </si>
  <si>
    <t>K52</t>
  </si>
  <si>
    <t>L52</t>
  </si>
  <si>
    <t>N52</t>
  </si>
  <si>
    <t>P52</t>
  </si>
  <si>
    <t>Q52</t>
  </si>
  <si>
    <t>R52</t>
  </si>
  <si>
    <t>D53</t>
  </si>
  <si>
    <t>E53</t>
  </si>
  <si>
    <t>G53</t>
  </si>
  <si>
    <t>I53</t>
  </si>
  <si>
    <t>J53</t>
  </si>
  <si>
    <t>K53</t>
  </si>
  <si>
    <t>L53</t>
  </si>
  <si>
    <t>N53</t>
  </si>
  <si>
    <t>P53</t>
  </si>
  <si>
    <t>Q53</t>
  </si>
  <si>
    <t>R53</t>
  </si>
  <si>
    <t>D54</t>
  </si>
  <si>
    <t>E54</t>
  </si>
  <si>
    <t>G54</t>
  </si>
  <si>
    <t>I54</t>
  </si>
  <si>
    <t>J54</t>
  </si>
  <si>
    <t>K54</t>
  </si>
  <si>
    <t>L54</t>
  </si>
  <si>
    <t>N54</t>
  </si>
  <si>
    <t>P54</t>
  </si>
  <si>
    <t>Q54</t>
  </si>
  <si>
    <t>R54</t>
  </si>
  <si>
    <t>D55</t>
  </si>
  <si>
    <t>E55</t>
  </si>
  <si>
    <t>G55</t>
  </si>
  <si>
    <t>I55</t>
  </si>
  <si>
    <t>J55</t>
  </si>
  <si>
    <t>K55</t>
  </si>
  <si>
    <t>L55</t>
  </si>
  <si>
    <t>N55</t>
  </si>
  <si>
    <t>P55</t>
  </si>
  <si>
    <t>Q55</t>
  </si>
  <si>
    <t>R55</t>
  </si>
  <si>
    <t>D56</t>
  </si>
  <si>
    <t>E56</t>
  </si>
  <si>
    <t>G56</t>
  </si>
  <si>
    <t>I56</t>
  </si>
  <si>
    <t>J56</t>
  </si>
  <si>
    <t>K56</t>
  </si>
  <si>
    <t>L56</t>
  </si>
  <si>
    <t>N56</t>
  </si>
  <si>
    <t>P56</t>
  </si>
  <si>
    <t>Q56</t>
  </si>
  <si>
    <t>R56</t>
  </si>
  <si>
    <t>D57</t>
  </si>
  <si>
    <t>E57</t>
  </si>
  <si>
    <t>G57</t>
  </si>
  <si>
    <t>I57</t>
  </si>
  <si>
    <t>J57</t>
  </si>
  <si>
    <t>K57</t>
  </si>
  <si>
    <t>L57</t>
  </si>
  <si>
    <t>N57</t>
  </si>
  <si>
    <t>P57</t>
  </si>
  <si>
    <t>Q57</t>
  </si>
  <si>
    <t>R57</t>
  </si>
  <si>
    <t>D58</t>
  </si>
  <si>
    <t>E58</t>
  </si>
  <si>
    <t>G58</t>
  </si>
  <si>
    <t>I58</t>
  </si>
  <si>
    <t>J58</t>
  </si>
  <si>
    <t>K58</t>
  </si>
  <si>
    <t>L58</t>
  </si>
  <si>
    <t>N58</t>
  </si>
  <si>
    <t>P58</t>
  </si>
  <si>
    <t>Q58</t>
  </si>
  <si>
    <t>R58</t>
  </si>
  <si>
    <t>D59</t>
  </si>
  <si>
    <t>E59</t>
  </si>
  <si>
    <t>G59</t>
  </si>
  <si>
    <t>I59</t>
  </si>
  <si>
    <t>J59</t>
  </si>
  <si>
    <t>K59</t>
  </si>
  <si>
    <t>L59</t>
  </si>
  <si>
    <t>N59</t>
  </si>
  <si>
    <t>P59</t>
  </si>
  <si>
    <t>Q59</t>
  </si>
  <si>
    <t>R59</t>
  </si>
  <si>
    <t>D60</t>
  </si>
  <si>
    <t>E60</t>
  </si>
  <si>
    <t>G60</t>
  </si>
  <si>
    <t>I60</t>
  </si>
  <si>
    <t>J60</t>
  </si>
  <si>
    <t>K60</t>
  </si>
  <si>
    <t>L60</t>
  </si>
  <si>
    <t>N60</t>
  </si>
  <si>
    <t>P60</t>
  </si>
  <si>
    <t>Q60</t>
  </si>
  <si>
    <t>R60</t>
  </si>
  <si>
    <t>D61</t>
  </si>
  <si>
    <t>E61</t>
  </si>
  <si>
    <t>G61</t>
  </si>
  <si>
    <t>I61</t>
  </si>
  <si>
    <t>J61</t>
  </si>
  <si>
    <t>K61</t>
  </si>
  <si>
    <t>L61</t>
  </si>
  <si>
    <t>N61</t>
  </si>
  <si>
    <t>P61</t>
  </si>
  <si>
    <t>Q61</t>
  </si>
  <si>
    <t>R61</t>
  </si>
  <si>
    <t>D62</t>
  </si>
  <si>
    <t>E62</t>
  </si>
  <si>
    <t>G62</t>
  </si>
  <si>
    <t>I62</t>
  </si>
  <si>
    <t>J62</t>
  </si>
  <si>
    <t>K62</t>
  </si>
  <si>
    <t>L62</t>
  </si>
  <si>
    <t>N62</t>
  </si>
  <si>
    <t>P62</t>
  </si>
  <si>
    <t>Q62</t>
  </si>
  <si>
    <t>R62</t>
  </si>
  <si>
    <t>D63</t>
  </si>
  <si>
    <t>E63</t>
  </si>
  <si>
    <t>G63</t>
  </si>
  <si>
    <t>I63</t>
  </si>
  <si>
    <t>J63</t>
  </si>
  <si>
    <t>K63</t>
  </si>
  <si>
    <t>L63</t>
  </si>
  <si>
    <t>N63</t>
  </si>
  <si>
    <t>P63</t>
  </si>
  <si>
    <t>Q63</t>
  </si>
  <si>
    <t>R63</t>
  </si>
  <si>
    <t>D64</t>
  </si>
  <si>
    <t>E64</t>
  </si>
  <si>
    <t>G64</t>
  </si>
  <si>
    <t>I64</t>
  </si>
  <si>
    <t>J64</t>
  </si>
  <si>
    <t>K64</t>
  </si>
  <si>
    <t>L64</t>
  </si>
  <si>
    <t>N64</t>
  </si>
  <si>
    <t>P64</t>
  </si>
  <si>
    <t>Q64</t>
  </si>
  <si>
    <t>R64</t>
  </si>
  <si>
    <t>D65</t>
  </si>
  <si>
    <t>E65</t>
  </si>
  <si>
    <t>G65</t>
  </si>
  <si>
    <t>I65</t>
  </si>
  <si>
    <t>J65</t>
  </si>
  <si>
    <t>K65</t>
  </si>
  <si>
    <t>L65</t>
  </si>
  <si>
    <t>N65</t>
  </si>
  <si>
    <t>P65</t>
  </si>
  <si>
    <t>Q65</t>
  </si>
  <si>
    <t>R65</t>
  </si>
  <si>
    <t>D66</t>
  </si>
  <si>
    <t>E66</t>
  </si>
  <si>
    <t>G66</t>
  </si>
  <si>
    <t>I66</t>
  </si>
  <si>
    <t>J66</t>
  </si>
  <si>
    <t>K66</t>
  </si>
  <si>
    <t>L66</t>
  </si>
  <si>
    <t>N66</t>
  </si>
  <si>
    <t>P66</t>
  </si>
  <si>
    <t>Q66</t>
  </si>
  <si>
    <t>R66</t>
  </si>
  <si>
    <t>D67</t>
  </si>
  <si>
    <t>E67</t>
  </si>
  <si>
    <t>G67</t>
  </si>
  <si>
    <t>I67</t>
  </si>
  <si>
    <t>J67</t>
  </si>
  <si>
    <t>K67</t>
  </si>
  <si>
    <t>L67</t>
  </si>
  <si>
    <t>N67</t>
  </si>
  <si>
    <t>P67</t>
  </si>
  <si>
    <t>Q67</t>
  </si>
  <si>
    <t>R67</t>
  </si>
  <si>
    <t>D68</t>
  </si>
  <si>
    <t>E68</t>
  </si>
  <si>
    <t>G68</t>
  </si>
  <si>
    <t>I68</t>
  </si>
  <si>
    <t>J68</t>
  </si>
  <si>
    <t>K68</t>
  </si>
  <si>
    <t>L68</t>
  </si>
  <si>
    <t>N68</t>
  </si>
  <si>
    <t>P68</t>
  </si>
  <si>
    <t>Q68</t>
  </si>
  <si>
    <t>R68</t>
  </si>
  <si>
    <t>D69</t>
  </si>
  <si>
    <t>E69</t>
  </si>
  <si>
    <t>G69</t>
  </si>
  <si>
    <t>I69</t>
  </si>
  <si>
    <t>J69</t>
  </si>
  <si>
    <t>K69</t>
  </si>
  <si>
    <t>L69</t>
  </si>
  <si>
    <t>N69</t>
  </si>
  <si>
    <t>P69</t>
  </si>
  <si>
    <t>Q69</t>
  </si>
  <si>
    <t>R69</t>
  </si>
  <si>
    <t>D70</t>
  </si>
  <si>
    <t>E70</t>
  </si>
  <si>
    <t>G70</t>
  </si>
  <si>
    <t>I70</t>
  </si>
  <si>
    <t>J70</t>
  </si>
  <si>
    <t>K70</t>
  </si>
  <si>
    <t>L70</t>
  </si>
  <si>
    <t>N70</t>
  </si>
  <si>
    <t>P70</t>
  </si>
  <si>
    <t>Q70</t>
  </si>
  <si>
    <t>R70</t>
  </si>
  <si>
    <t>D71</t>
  </si>
  <si>
    <t>E71</t>
  </si>
  <si>
    <t>G71</t>
  </si>
  <si>
    <t>I71</t>
  </si>
  <si>
    <t>J71</t>
  </si>
  <si>
    <t>K71</t>
  </si>
  <si>
    <t>L71</t>
  </si>
  <si>
    <t>N71</t>
  </si>
  <si>
    <t>P71</t>
  </si>
  <si>
    <t>Q71</t>
  </si>
  <si>
    <t>R71</t>
  </si>
  <si>
    <t>D72</t>
  </si>
  <si>
    <t>E72</t>
  </si>
  <si>
    <t>G72</t>
  </si>
  <si>
    <t>I72</t>
  </si>
  <si>
    <t>J72</t>
  </si>
  <si>
    <t>K72</t>
  </si>
  <si>
    <t>L72</t>
  </si>
  <si>
    <t>N72</t>
  </si>
  <si>
    <t>P72</t>
  </si>
  <si>
    <t>Q72</t>
  </si>
  <si>
    <t>R72</t>
  </si>
  <si>
    <t>D73</t>
  </si>
  <si>
    <t>E73</t>
  </si>
  <si>
    <t>G73</t>
  </si>
  <si>
    <t>I73</t>
  </si>
  <si>
    <t>J73</t>
  </si>
  <si>
    <t>K73</t>
  </si>
  <si>
    <t>L73</t>
  </si>
  <si>
    <t>N73</t>
  </si>
  <si>
    <t>P73</t>
  </si>
  <si>
    <t>Q73</t>
  </si>
  <si>
    <t>R73</t>
  </si>
  <si>
    <t>D74</t>
  </si>
  <si>
    <t>E74</t>
  </si>
  <si>
    <t>G74</t>
  </si>
  <si>
    <t>I74</t>
  </si>
  <si>
    <t>J74</t>
  </si>
  <si>
    <t>K74</t>
  </si>
  <si>
    <t>L74</t>
  </si>
  <si>
    <t>N74</t>
  </si>
  <si>
    <t>P74</t>
  </si>
  <si>
    <t>Q74</t>
  </si>
  <si>
    <t>R74</t>
  </si>
  <si>
    <t>D75</t>
  </si>
  <si>
    <t>E75</t>
  </si>
  <si>
    <t>G75</t>
  </si>
  <si>
    <t>I75</t>
  </si>
  <si>
    <t>J75</t>
  </si>
  <si>
    <t>K75</t>
  </si>
  <si>
    <t>L75</t>
  </si>
  <si>
    <t>N75</t>
  </si>
  <si>
    <t>P75</t>
  </si>
  <si>
    <t>Q75</t>
  </si>
  <si>
    <t>R75</t>
  </si>
  <si>
    <t>D76</t>
  </si>
  <si>
    <t>E76</t>
  </si>
  <si>
    <t>G76</t>
  </si>
  <si>
    <t>I76</t>
  </si>
  <si>
    <t>J76</t>
  </si>
  <si>
    <t>K76</t>
  </si>
  <si>
    <t>L76</t>
  </si>
  <si>
    <t>N76</t>
  </si>
  <si>
    <t>P76</t>
  </si>
  <si>
    <t>Q76</t>
  </si>
  <si>
    <t>R76</t>
  </si>
  <si>
    <t>D77</t>
  </si>
  <si>
    <t>E77</t>
  </si>
  <si>
    <t>G77</t>
  </si>
  <si>
    <t>I77</t>
  </si>
  <si>
    <t>J77</t>
  </si>
  <si>
    <t>K77</t>
  </si>
  <si>
    <t>L77</t>
  </si>
  <si>
    <t>N77</t>
  </si>
  <si>
    <t>P77</t>
  </si>
  <si>
    <t>Q77</t>
  </si>
  <si>
    <t>R77</t>
  </si>
  <si>
    <t>D78</t>
  </si>
  <si>
    <t>E78</t>
  </si>
  <si>
    <t>G78</t>
  </si>
  <si>
    <t>I78</t>
  </si>
  <si>
    <t>J78</t>
  </si>
  <si>
    <t>K78</t>
  </si>
  <si>
    <t>L78</t>
  </si>
  <si>
    <t>N78</t>
  </si>
  <si>
    <t>P78</t>
  </si>
  <si>
    <t>Q78</t>
  </si>
  <si>
    <t>R78</t>
  </si>
  <si>
    <t>D79</t>
  </si>
  <si>
    <t>E79</t>
  </si>
  <si>
    <t>G79</t>
  </si>
  <si>
    <t>I79</t>
  </si>
  <si>
    <t>J79</t>
  </si>
  <si>
    <t>K79</t>
  </si>
  <si>
    <t>L79</t>
  </si>
  <si>
    <t>N79</t>
  </si>
  <si>
    <t>P79</t>
  </si>
  <si>
    <t>Q79</t>
  </si>
  <si>
    <t>R79</t>
  </si>
  <si>
    <t>D80</t>
  </si>
  <si>
    <t>E80</t>
  </si>
  <si>
    <t>G80</t>
  </si>
  <si>
    <t>I80</t>
  </si>
  <si>
    <t>J80</t>
  </si>
  <si>
    <t>K80</t>
  </si>
  <si>
    <t>L80</t>
  </si>
  <si>
    <t>N80</t>
  </si>
  <si>
    <t>P80</t>
  </si>
  <si>
    <t>Q80</t>
  </si>
  <si>
    <t>R80</t>
  </si>
  <si>
    <t>D81</t>
  </si>
  <si>
    <t>E81</t>
  </si>
  <si>
    <t>G81</t>
  </si>
  <si>
    <t>I81</t>
  </si>
  <si>
    <t>J81</t>
  </si>
  <si>
    <t>K81</t>
  </si>
  <si>
    <t>L81</t>
  </si>
  <si>
    <t>N81</t>
  </si>
  <si>
    <t>P81</t>
  </si>
  <si>
    <t>Q81</t>
  </si>
  <si>
    <t>R81</t>
  </si>
  <si>
    <t>D82</t>
  </si>
  <si>
    <t>E82</t>
  </si>
  <si>
    <t>G82</t>
  </si>
  <si>
    <t>I82</t>
  </si>
  <si>
    <t>J82</t>
  </si>
  <si>
    <t>K82</t>
  </si>
  <si>
    <t>L82</t>
  </si>
  <si>
    <t>N82</t>
  </si>
  <si>
    <t>P82</t>
  </si>
  <si>
    <t>Q82</t>
  </si>
  <si>
    <t>R82</t>
  </si>
  <si>
    <t>D83</t>
  </si>
  <si>
    <t>E83</t>
  </si>
  <si>
    <t>G83</t>
  </si>
  <si>
    <t>I83</t>
  </si>
  <si>
    <t>J83</t>
  </si>
  <si>
    <t>K83</t>
  </si>
  <si>
    <t>L83</t>
  </si>
  <si>
    <t>N83</t>
  </si>
  <si>
    <t>P83</t>
  </si>
  <si>
    <t>Q83</t>
  </si>
  <si>
    <t>R83</t>
  </si>
  <si>
    <t>D84</t>
  </si>
  <si>
    <t>E84</t>
  </si>
  <si>
    <t>G84</t>
  </si>
  <si>
    <t>I84</t>
  </si>
  <si>
    <t>J84</t>
  </si>
  <si>
    <t>K84</t>
  </si>
  <si>
    <t>L84</t>
  </si>
  <si>
    <t>N84</t>
  </si>
  <si>
    <t>P84</t>
  </si>
  <si>
    <t>Q84</t>
  </si>
  <si>
    <t>R84</t>
  </si>
  <si>
    <t>D85</t>
  </si>
  <si>
    <t>E85</t>
  </si>
  <si>
    <t>G85</t>
  </si>
  <si>
    <t>I85</t>
  </si>
  <si>
    <t>J85</t>
  </si>
  <si>
    <t>K85</t>
  </si>
  <si>
    <t>L85</t>
  </si>
  <si>
    <t>N85</t>
  </si>
  <si>
    <t>P85</t>
  </si>
  <si>
    <t>Q85</t>
  </si>
  <si>
    <t>R85</t>
  </si>
  <si>
    <t>D86</t>
  </si>
  <si>
    <t>E86</t>
  </si>
  <si>
    <t>G86</t>
  </si>
  <si>
    <t>I86</t>
  </si>
  <si>
    <t>J86</t>
  </si>
  <si>
    <t>K86</t>
  </si>
  <si>
    <t>L86</t>
  </si>
  <si>
    <t>N86</t>
  </si>
  <si>
    <t>P86</t>
  </si>
  <si>
    <t>Q86</t>
  </si>
  <si>
    <t>R86</t>
  </si>
  <si>
    <t>D87</t>
  </si>
  <si>
    <t>E87</t>
  </si>
  <si>
    <t>G87</t>
  </si>
  <si>
    <t>I87</t>
  </si>
  <si>
    <t>J87</t>
  </si>
  <si>
    <t>K87</t>
  </si>
  <si>
    <t>L87</t>
  </si>
  <si>
    <t>N87</t>
  </si>
  <si>
    <t>P87</t>
  </si>
  <si>
    <t>Q87</t>
  </si>
  <si>
    <t>R87</t>
  </si>
  <si>
    <t>D88</t>
  </si>
  <si>
    <t>E88</t>
  </si>
  <si>
    <t>G88</t>
  </si>
  <si>
    <t>I88</t>
  </si>
  <si>
    <t>J88</t>
  </si>
  <si>
    <t>K88</t>
  </si>
  <si>
    <t>L88</t>
  </si>
  <si>
    <t>N88</t>
  </si>
  <si>
    <t>P88</t>
  </si>
  <si>
    <t>Q88</t>
  </si>
  <si>
    <t>R88</t>
  </si>
  <si>
    <t>D89</t>
  </si>
  <si>
    <t>E89</t>
  </si>
  <si>
    <t>G89</t>
  </si>
  <si>
    <t>I89</t>
  </si>
  <si>
    <t>J89</t>
  </si>
  <si>
    <t>K89</t>
  </si>
  <si>
    <t>L89</t>
  </si>
  <si>
    <t>N89</t>
  </si>
  <si>
    <t>P89</t>
  </si>
  <si>
    <t>Q89</t>
  </si>
  <si>
    <t>R89</t>
  </si>
  <si>
    <t>D90</t>
  </si>
  <si>
    <t>E90</t>
  </si>
  <si>
    <t>G90</t>
  </si>
  <si>
    <t>I90</t>
  </si>
  <si>
    <t>J90</t>
  </si>
  <si>
    <t>K90</t>
  </si>
  <si>
    <t>L90</t>
  </si>
  <si>
    <t>N90</t>
  </si>
  <si>
    <t>P90</t>
  </si>
  <si>
    <t>Q90</t>
  </si>
  <si>
    <t>R90</t>
  </si>
  <si>
    <t>D91</t>
  </si>
  <si>
    <t>E91</t>
  </si>
  <si>
    <t>G91</t>
  </si>
  <si>
    <t>I91</t>
  </si>
  <si>
    <t>J91</t>
  </si>
  <si>
    <t>K91</t>
  </si>
  <si>
    <t>L91</t>
  </si>
  <si>
    <t>N91</t>
  </si>
  <si>
    <t>P91</t>
  </si>
  <si>
    <t>Q91</t>
  </si>
  <si>
    <t>R91</t>
  </si>
  <si>
    <t>D92</t>
  </si>
  <si>
    <t>E92</t>
  </si>
  <si>
    <t>G92</t>
  </si>
  <si>
    <t>I92</t>
  </si>
  <si>
    <t>J92</t>
  </si>
  <si>
    <t>K92</t>
  </si>
  <si>
    <t>L92</t>
  </si>
  <si>
    <t>N92</t>
  </si>
  <si>
    <t>P92</t>
  </si>
  <si>
    <t>Q92</t>
  </si>
  <si>
    <t>R92</t>
  </si>
  <si>
    <t>D93</t>
  </si>
  <si>
    <t>E93</t>
  </si>
  <si>
    <t>G93</t>
  </si>
  <si>
    <t>I93</t>
  </si>
  <si>
    <t>J93</t>
  </si>
  <si>
    <t>K93</t>
  </si>
  <si>
    <t>L93</t>
  </si>
  <si>
    <t>N93</t>
  </si>
  <si>
    <t>P93</t>
  </si>
  <si>
    <t>Q93</t>
  </si>
  <si>
    <t>R93</t>
  </si>
  <si>
    <t>D94</t>
  </si>
  <si>
    <t>E94</t>
  </si>
  <si>
    <t>G94</t>
  </si>
  <si>
    <t>I94</t>
  </si>
  <si>
    <t>J94</t>
  </si>
  <si>
    <t>K94</t>
  </si>
  <si>
    <t>L94</t>
  </si>
  <si>
    <t>N94</t>
  </si>
  <si>
    <t>P94</t>
  </si>
  <si>
    <t>Q94</t>
  </si>
  <si>
    <t>R94</t>
  </si>
  <si>
    <t>D95</t>
  </si>
  <si>
    <t>E95</t>
  </si>
  <si>
    <t>G95</t>
  </si>
  <si>
    <t>I95</t>
  </si>
  <si>
    <t>J95</t>
  </si>
  <si>
    <t>K95</t>
  </si>
  <si>
    <t>L95</t>
  </si>
  <si>
    <t>N95</t>
  </si>
  <si>
    <t>P95</t>
  </si>
  <si>
    <t>Q95</t>
  </si>
  <si>
    <t>R95</t>
  </si>
  <si>
    <t>D96</t>
  </si>
  <si>
    <t>E96</t>
  </si>
  <si>
    <t>G96</t>
  </si>
  <si>
    <t>I96</t>
  </si>
  <si>
    <t>J96</t>
  </si>
  <si>
    <t>K96</t>
  </si>
  <si>
    <t>L96</t>
  </si>
  <si>
    <t>N96</t>
  </si>
  <si>
    <t>P96</t>
  </si>
  <si>
    <t>Q96</t>
  </si>
  <si>
    <t>R96</t>
  </si>
  <si>
    <t>D97</t>
  </si>
  <si>
    <t>E97</t>
  </si>
  <si>
    <t>G97</t>
  </si>
  <si>
    <t>I97</t>
  </si>
  <si>
    <t>J97</t>
  </si>
  <si>
    <t>K97</t>
  </si>
  <si>
    <t>L97</t>
  </si>
  <si>
    <t>N97</t>
  </si>
  <si>
    <t>P97</t>
  </si>
  <si>
    <t>Q97</t>
  </si>
  <si>
    <t>R97</t>
  </si>
  <si>
    <t>D98</t>
  </si>
  <si>
    <t>E98</t>
  </si>
  <si>
    <t>G98</t>
  </si>
  <si>
    <t>I98</t>
  </si>
  <si>
    <t>J98</t>
  </si>
  <si>
    <t>K98</t>
  </si>
  <si>
    <t>L98</t>
  </si>
  <si>
    <t>N98</t>
  </si>
  <si>
    <t>P98</t>
  </si>
  <si>
    <t>Q98</t>
  </si>
  <si>
    <t>R98</t>
  </si>
  <si>
    <t>D99</t>
  </si>
  <si>
    <t>E99</t>
  </si>
  <si>
    <t>G99</t>
  </si>
  <si>
    <t>I99</t>
  </si>
  <si>
    <t>J99</t>
  </si>
  <si>
    <t>K99</t>
  </si>
  <si>
    <t>L99</t>
  </si>
  <si>
    <t>N99</t>
  </si>
  <si>
    <t>P99</t>
  </si>
  <si>
    <t>Q99</t>
  </si>
  <si>
    <t>R99</t>
  </si>
  <si>
    <t>D100</t>
  </si>
  <si>
    <t>E100</t>
  </si>
  <si>
    <t>G100</t>
  </si>
  <si>
    <t>I100</t>
  </si>
  <si>
    <t>J100</t>
  </si>
  <si>
    <t>K100</t>
  </si>
  <si>
    <t>L100</t>
  </si>
  <si>
    <t>N100</t>
  </si>
  <si>
    <t>P100</t>
  </si>
  <si>
    <t>Q100</t>
  </si>
  <si>
    <t>R100</t>
  </si>
  <si>
    <t>D101</t>
  </si>
  <si>
    <t>E101</t>
  </si>
  <si>
    <t>G101</t>
  </si>
  <si>
    <t>I101</t>
  </si>
  <si>
    <t>J101</t>
  </si>
  <si>
    <t>K101</t>
  </si>
  <si>
    <t>L101</t>
  </si>
  <si>
    <t>N101</t>
  </si>
  <si>
    <t>P101</t>
  </si>
  <si>
    <t>Q101</t>
  </si>
  <si>
    <t>R101</t>
  </si>
  <si>
    <t>D102</t>
  </si>
  <si>
    <t>E102</t>
  </si>
  <si>
    <t>G102</t>
  </si>
  <si>
    <t>I102</t>
  </si>
  <si>
    <t>J102</t>
  </si>
  <si>
    <t>K102</t>
  </si>
  <si>
    <t>L102</t>
  </si>
  <si>
    <t>N102</t>
  </si>
  <si>
    <t>P102</t>
  </si>
  <si>
    <t>Q102</t>
  </si>
  <si>
    <t>R102</t>
  </si>
  <si>
    <t>D103</t>
  </si>
  <si>
    <t>E103</t>
  </si>
  <si>
    <t>G103</t>
  </si>
  <si>
    <t>I103</t>
  </si>
  <si>
    <t>J103</t>
  </si>
  <si>
    <t>K103</t>
  </si>
  <si>
    <t>L103</t>
  </si>
  <si>
    <t>N103</t>
  </si>
  <si>
    <t>P103</t>
  </si>
  <si>
    <t>Q103</t>
  </si>
  <si>
    <t>R103</t>
  </si>
  <si>
    <t>D104</t>
  </si>
  <si>
    <t>E104</t>
  </si>
  <si>
    <t>G104</t>
  </si>
  <si>
    <t>I104</t>
  </si>
  <si>
    <t>J104</t>
  </si>
  <si>
    <t>K104</t>
  </si>
  <si>
    <t>L104</t>
  </si>
  <si>
    <t>N104</t>
  </si>
  <si>
    <t>P104</t>
  </si>
  <si>
    <t>Q104</t>
  </si>
  <si>
    <t>R104</t>
  </si>
  <si>
    <t>D105</t>
  </si>
  <si>
    <t>E105</t>
  </si>
  <si>
    <t>G105</t>
  </si>
  <si>
    <t>I105</t>
  </si>
  <si>
    <t>J105</t>
  </si>
  <si>
    <t>K105</t>
  </si>
  <si>
    <t>L105</t>
  </si>
  <si>
    <t>N105</t>
  </si>
  <si>
    <t>P105</t>
  </si>
  <si>
    <t>Q105</t>
  </si>
  <si>
    <t>R105</t>
  </si>
  <si>
    <t>D106</t>
  </si>
  <si>
    <t>E106</t>
  </si>
  <si>
    <t>G106</t>
  </si>
  <si>
    <t>I106</t>
  </si>
  <si>
    <t>J106</t>
  </si>
  <si>
    <t>K106</t>
  </si>
  <si>
    <t>L106</t>
  </si>
  <si>
    <t>N106</t>
  </si>
  <si>
    <t>P106</t>
  </si>
  <si>
    <t>Q106</t>
  </si>
  <si>
    <t>R106</t>
  </si>
  <si>
    <t>D107</t>
  </si>
  <si>
    <t>E107</t>
  </si>
  <si>
    <t>G107</t>
  </si>
  <si>
    <t>I107</t>
  </si>
  <si>
    <t>J107</t>
  </si>
  <si>
    <t>K107</t>
  </si>
  <si>
    <t>L107</t>
  </si>
  <si>
    <t>N107</t>
  </si>
  <si>
    <t>P107</t>
  </si>
  <si>
    <t>Q107</t>
  </si>
  <si>
    <t>R107</t>
  </si>
  <si>
    <t>D108</t>
  </si>
  <si>
    <t>E108</t>
  </si>
  <si>
    <t>G108</t>
  </si>
  <si>
    <t>I108</t>
  </si>
  <si>
    <t>J108</t>
  </si>
  <si>
    <t>K108</t>
  </si>
  <si>
    <t>L108</t>
  </si>
  <si>
    <t>N108</t>
  </si>
  <si>
    <t>P108</t>
  </si>
  <si>
    <t>Q108</t>
  </si>
  <si>
    <t>R108</t>
  </si>
  <si>
    <t>D109</t>
  </si>
  <si>
    <t>E109</t>
  </si>
  <si>
    <t>G109</t>
  </si>
  <si>
    <t>I109</t>
  </si>
  <si>
    <t>J109</t>
  </si>
  <si>
    <t>K109</t>
  </si>
  <si>
    <t>L109</t>
  </si>
  <si>
    <t>N109</t>
  </si>
  <si>
    <t>P109</t>
  </si>
  <si>
    <t>Q109</t>
  </si>
  <si>
    <t>R109</t>
  </si>
  <si>
    <t>D110</t>
  </si>
  <si>
    <t>E110</t>
  </si>
  <si>
    <t>G110</t>
  </si>
  <si>
    <t>I110</t>
  </si>
  <si>
    <t>J110</t>
  </si>
  <si>
    <t>K110</t>
  </si>
  <si>
    <t>L110</t>
  </si>
  <si>
    <t>N110</t>
  </si>
  <si>
    <t>P110</t>
  </si>
  <si>
    <t>Q110</t>
  </si>
  <si>
    <t>R110</t>
  </si>
  <si>
    <t>D111</t>
  </si>
  <si>
    <t>E111</t>
  </si>
  <si>
    <t>G111</t>
  </si>
  <si>
    <t>I111</t>
  </si>
  <si>
    <t>J111</t>
  </si>
  <si>
    <t>K111</t>
  </si>
  <si>
    <t>L111</t>
  </si>
  <si>
    <t>N111</t>
  </si>
  <si>
    <t>P111</t>
  </si>
  <si>
    <t>Q111</t>
  </si>
  <si>
    <t>R111</t>
  </si>
  <si>
    <t>D112</t>
  </si>
  <si>
    <t>E112</t>
  </si>
  <si>
    <t>G112</t>
  </si>
  <si>
    <t>I112</t>
  </si>
  <si>
    <t>J112</t>
  </si>
  <si>
    <t>K112</t>
  </si>
  <si>
    <t>L112</t>
  </si>
  <si>
    <t>N112</t>
  </si>
  <si>
    <t>P112</t>
  </si>
  <si>
    <t>Q112</t>
  </si>
  <si>
    <t>R112</t>
  </si>
  <si>
    <t>D113</t>
  </si>
  <si>
    <t>E113</t>
  </si>
  <si>
    <t>G113</t>
  </si>
  <si>
    <t>I113</t>
  </si>
  <si>
    <t>J113</t>
  </si>
  <si>
    <t>K113</t>
  </si>
  <si>
    <t>L113</t>
  </si>
  <si>
    <t>N113</t>
  </si>
  <si>
    <t>P113</t>
  </si>
  <si>
    <t>Q113</t>
  </si>
  <si>
    <t>R113</t>
  </si>
  <si>
    <t>D114</t>
  </si>
  <si>
    <t>E114</t>
  </si>
  <si>
    <t>G114</t>
  </si>
  <si>
    <t>I114</t>
  </si>
  <si>
    <t>J114</t>
  </si>
  <si>
    <t>K114</t>
  </si>
  <si>
    <t>L114</t>
  </si>
  <si>
    <t>N114</t>
  </si>
  <si>
    <t>P114</t>
  </si>
  <si>
    <t>Q114</t>
  </si>
  <si>
    <t>R114</t>
  </si>
  <si>
    <t>D115</t>
  </si>
  <si>
    <t>E115</t>
  </si>
  <si>
    <t>G115</t>
  </si>
  <si>
    <t>I115</t>
  </si>
  <si>
    <t>J115</t>
  </si>
  <si>
    <t>K115</t>
  </si>
  <si>
    <t>L115</t>
  </si>
  <si>
    <t>N115</t>
  </si>
  <si>
    <t>P115</t>
  </si>
  <si>
    <t>Q115</t>
  </si>
  <si>
    <t>R115</t>
  </si>
  <si>
    <t>D116</t>
  </si>
  <si>
    <t>E116</t>
  </si>
  <si>
    <t>G116</t>
  </si>
  <si>
    <t>I116</t>
  </si>
  <si>
    <t>J116</t>
  </si>
  <si>
    <t>K116</t>
  </si>
  <si>
    <t>L116</t>
  </si>
  <si>
    <t>N116</t>
  </si>
  <si>
    <t>P116</t>
  </si>
  <si>
    <t>Q116</t>
  </si>
  <si>
    <t>R116</t>
  </si>
  <si>
    <t>D117</t>
  </si>
  <si>
    <t>E117</t>
  </si>
  <si>
    <t>G117</t>
  </si>
  <si>
    <t>I117</t>
  </si>
  <si>
    <t>J117</t>
  </si>
  <si>
    <t>K117</t>
  </si>
  <si>
    <t>L117</t>
  </si>
  <si>
    <t>N117</t>
  </si>
  <si>
    <t>P117</t>
  </si>
  <si>
    <t>Q117</t>
  </si>
  <si>
    <t>R117</t>
  </si>
  <si>
    <t>D118</t>
  </si>
  <si>
    <t>E118</t>
  </si>
  <si>
    <t>G118</t>
  </si>
  <si>
    <t>I118</t>
  </si>
  <si>
    <t>J118</t>
  </si>
  <si>
    <t>K118</t>
  </si>
  <si>
    <t>L118</t>
  </si>
  <si>
    <t>N118</t>
  </si>
  <si>
    <t>P118</t>
  </si>
  <si>
    <t>Q118</t>
  </si>
  <si>
    <t>R118</t>
  </si>
  <si>
    <t>D119</t>
  </si>
  <si>
    <t>E119</t>
  </si>
  <si>
    <t>G119</t>
  </si>
  <si>
    <t>I119</t>
  </si>
  <si>
    <t>J119</t>
  </si>
  <si>
    <t>K119</t>
  </si>
  <si>
    <t>L119</t>
  </si>
  <si>
    <t>N119</t>
  </si>
  <si>
    <t>P119</t>
  </si>
  <si>
    <t>Q119</t>
  </si>
  <si>
    <t>R119</t>
  </si>
  <si>
    <t>D120</t>
  </si>
  <si>
    <t>E120</t>
  </si>
  <si>
    <t>G120</t>
  </si>
  <si>
    <t>I120</t>
  </si>
  <si>
    <t>J120</t>
  </si>
  <si>
    <t>K120</t>
  </si>
  <si>
    <t>L120</t>
  </si>
  <si>
    <t>N120</t>
  </si>
  <si>
    <t>P120</t>
  </si>
  <si>
    <t>Q120</t>
  </si>
  <si>
    <t>R120</t>
  </si>
  <si>
    <t>D121</t>
  </si>
  <si>
    <t>E121</t>
  </si>
  <si>
    <t>G121</t>
  </si>
  <si>
    <t>I121</t>
  </si>
  <si>
    <t>J121</t>
  </si>
  <si>
    <t>K121</t>
  </si>
  <si>
    <t>L121</t>
  </si>
  <si>
    <t>N121</t>
  </si>
  <si>
    <t>P121</t>
  </si>
  <si>
    <t>Q121</t>
  </si>
  <si>
    <t>R121</t>
  </si>
  <si>
    <t>B14</t>
  </si>
  <si>
    <t>RiskOutput()</t>
  </si>
  <si>
    <t>B15</t>
  </si>
  <si>
    <t>No available information</t>
  </si>
  <si>
    <t>Hit Sixth Card?</t>
  </si>
  <si>
    <t>Player's Card 6(X6)</t>
  </si>
  <si>
    <t>Hit Seventh Card?</t>
  </si>
  <si>
    <t>Player's Card 7(X7)</t>
  </si>
  <si>
    <t>Basic / Player's Card 6(X6)</t>
  </si>
  <si>
    <t>Basic / Player's Card 7(X7)</t>
  </si>
  <si>
    <t>M22</t>
  </si>
  <si>
    <t>S22</t>
  </si>
  <si>
    <t>T22</t>
  </si>
  <si>
    <t>M23</t>
  </si>
  <si>
    <t>S23</t>
  </si>
  <si>
    <t>T23</t>
  </si>
  <si>
    <t>M24</t>
  </si>
  <si>
    <t>S24</t>
  </si>
  <si>
    <t>T24</t>
  </si>
  <si>
    <t>M25</t>
  </si>
  <si>
    <t>S25</t>
  </si>
  <si>
    <t>T25</t>
  </si>
  <si>
    <t>M26</t>
  </si>
  <si>
    <t>S26</t>
  </si>
  <si>
    <t>T26</t>
  </si>
  <si>
    <t>M27</t>
  </si>
  <si>
    <t>S27</t>
  </si>
  <si>
    <t>T27</t>
  </si>
  <si>
    <t>M28</t>
  </si>
  <si>
    <t>S28</t>
  </si>
  <si>
    <t>T28</t>
  </si>
  <si>
    <t>M29</t>
  </si>
  <si>
    <t>S29</t>
  </si>
  <si>
    <t>T29</t>
  </si>
  <si>
    <t>M30</t>
  </si>
  <si>
    <t>S30</t>
  </si>
  <si>
    <t>T30</t>
  </si>
  <si>
    <t>M31</t>
  </si>
  <si>
    <t>S31</t>
  </si>
  <si>
    <t>T31</t>
  </si>
  <si>
    <t>M32</t>
  </si>
  <si>
    <t>S32</t>
  </si>
  <si>
    <t>T32</t>
  </si>
  <si>
    <t>M33</t>
  </si>
  <si>
    <t>S33</t>
  </si>
  <si>
    <t>T33</t>
  </si>
  <si>
    <t>M34</t>
  </si>
  <si>
    <t>S34</t>
  </si>
  <si>
    <t>T34</t>
  </si>
  <si>
    <t>M35</t>
  </si>
  <si>
    <t>S35</t>
  </si>
  <si>
    <t>T35</t>
  </si>
  <si>
    <t>M36</t>
  </si>
  <si>
    <t>S36</t>
  </si>
  <si>
    <t>T36</t>
  </si>
  <si>
    <t>M37</t>
  </si>
  <si>
    <t>S37</t>
  </si>
  <si>
    <t>T37</t>
  </si>
  <si>
    <t>M38</t>
  </si>
  <si>
    <t>S38</t>
  </si>
  <si>
    <t>T38</t>
  </si>
  <si>
    <t>M39</t>
  </si>
  <si>
    <t>S39</t>
  </si>
  <si>
    <t>T39</t>
  </si>
  <si>
    <t>M40</t>
  </si>
  <si>
    <t>S40</t>
  </si>
  <si>
    <t>T40</t>
  </si>
  <si>
    <t>M41</t>
  </si>
  <si>
    <t>S41</t>
  </si>
  <si>
    <t>T41</t>
  </si>
  <si>
    <t>M42</t>
  </si>
  <si>
    <t>S42</t>
  </si>
  <si>
    <t>T42</t>
  </si>
  <si>
    <t>M43</t>
  </si>
  <si>
    <t>S43</t>
  </si>
  <si>
    <t>T43</t>
  </si>
  <si>
    <t>M44</t>
  </si>
  <si>
    <t>S44</t>
  </si>
  <si>
    <t>T44</t>
  </si>
  <si>
    <t>M45</t>
  </si>
  <si>
    <t>S45</t>
  </si>
  <si>
    <t>T45</t>
  </si>
  <si>
    <t>M46</t>
  </si>
  <si>
    <t>S46</t>
  </si>
  <si>
    <t>T46</t>
  </si>
  <si>
    <t>M47</t>
  </si>
  <si>
    <t>S47</t>
  </si>
  <si>
    <t>T47</t>
  </si>
  <si>
    <t>M48</t>
  </si>
  <si>
    <t>S48</t>
  </si>
  <si>
    <t>T48</t>
  </si>
  <si>
    <t>M49</t>
  </si>
  <si>
    <t>S49</t>
  </si>
  <si>
    <t>T49</t>
  </si>
  <si>
    <t>M50</t>
  </si>
  <si>
    <t>S50</t>
  </si>
  <si>
    <t>T50</t>
  </si>
  <si>
    <t>M51</t>
  </si>
  <si>
    <t>S51</t>
  </si>
  <si>
    <t>T51</t>
  </si>
  <si>
    <t>M52</t>
  </si>
  <si>
    <t>S52</t>
  </si>
  <si>
    <t>T52</t>
  </si>
  <si>
    <t>M53</t>
  </si>
  <si>
    <t>S53</t>
  </si>
  <si>
    <t>T53</t>
  </si>
  <si>
    <t>M54</t>
  </si>
  <si>
    <t>S54</t>
  </si>
  <si>
    <t>T54</t>
  </si>
  <si>
    <t>M55</t>
  </si>
  <si>
    <t>S55</t>
  </si>
  <si>
    <t>T55</t>
  </si>
  <si>
    <t>M56</t>
  </si>
  <si>
    <t>S56</t>
  </si>
  <si>
    <t>T56</t>
  </si>
  <si>
    <t>M57</t>
  </si>
  <si>
    <t>S57</t>
  </si>
  <si>
    <t>T57</t>
  </si>
  <si>
    <t>M58</t>
  </si>
  <si>
    <t>S58</t>
  </si>
  <si>
    <t>T58</t>
  </si>
  <si>
    <t>M59</t>
  </si>
  <si>
    <t>S59</t>
  </si>
  <si>
    <t>T59</t>
  </si>
  <si>
    <t>M60</t>
  </si>
  <si>
    <t>S60</t>
  </si>
  <si>
    <t>T60</t>
  </si>
  <si>
    <t>M61</t>
  </si>
  <si>
    <t>S61</t>
  </si>
  <si>
    <t>T61</t>
  </si>
  <si>
    <t>M62</t>
  </si>
  <si>
    <t>S62</t>
  </si>
  <si>
    <t>T62</t>
  </si>
  <si>
    <t>M63</t>
  </si>
  <si>
    <t>S63</t>
  </si>
  <si>
    <t>T63</t>
  </si>
  <si>
    <t>M64</t>
  </si>
  <si>
    <t>S64</t>
  </si>
  <si>
    <t>T64</t>
  </si>
  <si>
    <t>M65</t>
  </si>
  <si>
    <t>S65</t>
  </si>
  <si>
    <t>T65</t>
  </si>
  <si>
    <t>M66</t>
  </si>
  <si>
    <t>S66</t>
  </si>
  <si>
    <t>T66</t>
  </si>
  <si>
    <t>M67</t>
  </si>
  <si>
    <t>S67</t>
  </si>
  <si>
    <t>T67</t>
  </si>
  <si>
    <t>M68</t>
  </si>
  <si>
    <t>S68</t>
  </si>
  <si>
    <t>T68</t>
  </si>
  <si>
    <t>M69</t>
  </si>
  <si>
    <t>S69</t>
  </si>
  <si>
    <t>T69</t>
  </si>
  <si>
    <t>M70</t>
  </si>
  <si>
    <t>S70</t>
  </si>
  <si>
    <t>T70</t>
  </si>
  <si>
    <t>M71</t>
  </si>
  <si>
    <t>S71</t>
  </si>
  <si>
    <t>T71</t>
  </si>
  <si>
    <t>M72</t>
  </si>
  <si>
    <t>S72</t>
  </si>
  <si>
    <t>T72</t>
  </si>
  <si>
    <t>M73</t>
  </si>
  <si>
    <t>S73</t>
  </si>
  <si>
    <t>T73</t>
  </si>
  <si>
    <t>M74</t>
  </si>
  <si>
    <t>S74</t>
  </si>
  <si>
    <t>T74</t>
  </si>
  <si>
    <t>M75</t>
  </si>
  <si>
    <t>S75</t>
  </si>
  <si>
    <t>T75</t>
  </si>
  <si>
    <t>M76</t>
  </si>
  <si>
    <t>S76</t>
  </si>
  <si>
    <t>T76</t>
  </si>
  <si>
    <t>M77</t>
  </si>
  <si>
    <t>S77</t>
  </si>
  <si>
    <t>T77</t>
  </si>
  <si>
    <t>M78</t>
  </si>
  <si>
    <t>S78</t>
  </si>
  <si>
    <t>T78</t>
  </si>
  <si>
    <t>M79</t>
  </si>
  <si>
    <t>S79</t>
  </si>
  <si>
    <t>T79</t>
  </si>
  <si>
    <t>M80</t>
  </si>
  <si>
    <t>S80</t>
  </si>
  <si>
    <t>T80</t>
  </si>
  <si>
    <t>M81</t>
  </si>
  <si>
    <t>S81</t>
  </si>
  <si>
    <t>T81</t>
  </si>
  <si>
    <t>M82</t>
  </si>
  <si>
    <t>S82</t>
  </si>
  <si>
    <t>T82</t>
  </si>
  <si>
    <t>M83</t>
  </si>
  <si>
    <t>S83</t>
  </si>
  <si>
    <t>T83</t>
  </si>
  <si>
    <t>M84</t>
  </si>
  <si>
    <t>S84</t>
  </si>
  <si>
    <t>T84</t>
  </si>
  <si>
    <t>M85</t>
  </si>
  <si>
    <t>S85</t>
  </si>
  <si>
    <t>T85</t>
  </si>
  <si>
    <t>M86</t>
  </si>
  <si>
    <t>S86</t>
  </si>
  <si>
    <t>T86</t>
  </si>
  <si>
    <t>M87</t>
  </si>
  <si>
    <t>S87</t>
  </si>
  <si>
    <t>T87</t>
  </si>
  <si>
    <t>M88</t>
  </si>
  <si>
    <t>S88</t>
  </si>
  <si>
    <t>T88</t>
  </si>
  <si>
    <t>M89</t>
  </si>
  <si>
    <t>S89</t>
  </si>
  <si>
    <t>T89</t>
  </si>
  <si>
    <t>M90</t>
  </si>
  <si>
    <t>S90</t>
  </si>
  <si>
    <t>T90</t>
  </si>
  <si>
    <t>M91</t>
  </si>
  <si>
    <t>S91</t>
  </si>
  <si>
    <t>T91</t>
  </si>
  <si>
    <t>M92</t>
  </si>
  <si>
    <t>S92</t>
  </si>
  <si>
    <t>T92</t>
  </si>
  <si>
    <t>M93</t>
  </si>
  <si>
    <t>S93</t>
  </si>
  <si>
    <t>T93</t>
  </si>
  <si>
    <t>M94</t>
  </si>
  <si>
    <t>S94</t>
  </si>
  <si>
    <t>T94</t>
  </si>
  <si>
    <t>M95</t>
  </si>
  <si>
    <t>S95</t>
  </si>
  <si>
    <t>T95</t>
  </si>
  <si>
    <t>M96</t>
  </si>
  <si>
    <t>S96</t>
  </si>
  <si>
    <t>T96</t>
  </si>
  <si>
    <t>M97</t>
  </si>
  <si>
    <t>S97</t>
  </si>
  <si>
    <t>T97</t>
  </si>
  <si>
    <t>M98</t>
  </si>
  <si>
    <t>S98</t>
  </si>
  <si>
    <t>T98</t>
  </si>
  <si>
    <t>M99</t>
  </si>
  <si>
    <t>S99</t>
  </si>
  <si>
    <t>T99</t>
  </si>
  <si>
    <t>M100</t>
  </si>
  <si>
    <t>S100</t>
  </si>
  <si>
    <t>T100</t>
  </si>
  <si>
    <t>M101</t>
  </si>
  <si>
    <t>S101</t>
  </si>
  <si>
    <t>T101</t>
  </si>
  <si>
    <t>M102</t>
  </si>
  <si>
    <t>S102</t>
  </si>
  <si>
    <t>T102</t>
  </si>
  <si>
    <t>M103</t>
  </si>
  <si>
    <t>S103</t>
  </si>
  <si>
    <t>T103</t>
  </si>
  <si>
    <t>M104</t>
  </si>
  <si>
    <t>S104</t>
  </si>
  <si>
    <t>T104</t>
  </si>
  <si>
    <t>M105</t>
  </si>
  <si>
    <t>S105</t>
  </si>
  <si>
    <t>T105</t>
  </si>
  <si>
    <t>M106</t>
  </si>
  <si>
    <t>S106</t>
  </si>
  <si>
    <t>T106</t>
  </si>
  <si>
    <t>M107</t>
  </si>
  <si>
    <t>S107</t>
  </si>
  <si>
    <t>T107</t>
  </si>
  <si>
    <t>M108</t>
  </si>
  <si>
    <t>S108</t>
  </si>
  <si>
    <t>T108</t>
  </si>
  <si>
    <t>M109</t>
  </si>
  <si>
    <t>S109</t>
  </si>
  <si>
    <t>T109</t>
  </si>
  <si>
    <t>M110</t>
  </si>
  <si>
    <t>S110</t>
  </si>
  <si>
    <t>T110</t>
  </si>
  <si>
    <t>M111</t>
  </si>
  <si>
    <t>S111</t>
  </si>
  <si>
    <t>T111</t>
  </si>
  <si>
    <t>M112</t>
  </si>
  <si>
    <t>S112</t>
  </si>
  <si>
    <t>T112</t>
  </si>
  <si>
    <t>M113</t>
  </si>
  <si>
    <t>S113</t>
  </si>
  <si>
    <t>T113</t>
  </si>
  <si>
    <t>M114</t>
  </si>
  <si>
    <t>S114</t>
  </si>
  <si>
    <t>T114</t>
  </si>
  <si>
    <t>M115</t>
  </si>
  <si>
    <t>S115</t>
  </si>
  <si>
    <t>T115</t>
  </si>
  <si>
    <t>M116</t>
  </si>
  <si>
    <t>S116</t>
  </si>
  <si>
    <t>T116</t>
  </si>
  <si>
    <t>M117</t>
  </si>
  <si>
    <t>S117</t>
  </si>
  <si>
    <t>T117</t>
  </si>
  <si>
    <t>M118</t>
  </si>
  <si>
    <t>S118</t>
  </si>
  <si>
    <t>T118</t>
  </si>
  <si>
    <t>M119</t>
  </si>
  <si>
    <t>S119</t>
  </si>
  <si>
    <t>T119</t>
  </si>
  <si>
    <t>M120</t>
  </si>
  <si>
    <t>S120</t>
  </si>
  <si>
    <t>T120</t>
  </si>
  <si>
    <t>M121</t>
  </si>
  <si>
    <t>S121</t>
  </si>
  <si>
    <t>T121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</si>
</sst>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"/>
  </numFmts>
  <fonts count="4" x14ac:knownFonts="1">
    <font>
      <sz val="11"/>
      <color theme="1"/>
      <name val="Aptos Narrow"/>
      <family val="2"/>
      <charset val="134"/>
      <scheme val="minor"/>
    </font>
    <font>
      <sz val="11"/>
      <color theme="1"/>
      <name val="Aptos Narrow"/>
      <family val="2"/>
      <scheme val="minor"/>
    </font>
    <font>
      <sz val="9"/>
      <color rgb="FF000000"/>
      <name val="Calibri"/>
      <family val="2"/>
    </font>
    <font>
      <b/>
      <sz val="14"/>
      <color theme="1"/>
      <name val="Aptos Display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hair">
        <color theme="0" tint="-0.249977111117893"/>
      </right>
      <top style="medium">
        <color indexed="64"/>
      </top>
      <bottom/>
      <diagonal/>
    </border>
    <border>
      <left/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indexed="64"/>
      </right>
      <top style="thin">
        <color theme="0" tint="-0.249977111117893"/>
      </top>
      <bottom style="medium">
        <color theme="0" tint="-0.249977111117893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1" fillId="0" borderId="0" xfId="1"/>
    <xf numFmtId="0" fontId="2" fillId="2" borderId="2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2" fillId="2" borderId="4" xfId="1" applyFont="1" applyFill="1" applyBorder="1" applyAlignment="1">
      <alignment horizontal="left"/>
    </xf>
    <xf numFmtId="0" fontId="2" fillId="2" borderId="5" xfId="1" applyFont="1" applyFill="1" applyBorder="1" applyAlignment="1">
      <alignment horizontal="left"/>
    </xf>
    <xf numFmtId="9" fontId="2" fillId="2" borderId="5" xfId="1" applyNumberFormat="1" applyFont="1" applyFill="1" applyBorder="1" applyAlignment="1">
      <alignment horizontal="left"/>
    </xf>
    <xf numFmtId="0" fontId="2" fillId="2" borderId="6" xfId="1" applyFont="1" applyFill="1" applyBorder="1" applyAlignment="1">
      <alignment horizontal="left"/>
    </xf>
    <xf numFmtId="0" fontId="2" fillId="2" borderId="7" xfId="1" applyFont="1" applyFill="1" applyBorder="1" applyAlignment="1">
      <alignment horizontal="left"/>
    </xf>
    <xf numFmtId="0" fontId="2" fillId="2" borderId="8" xfId="1" applyFont="1" applyFill="1" applyBorder="1" applyAlignment="1">
      <alignment horizontal="left"/>
    </xf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2" borderId="7" xfId="1" applyFont="1" applyFill="1" applyBorder="1" applyAlignment="1">
      <alignment horizontal="left"/>
    </xf>
    <xf numFmtId="0" fontId="2" fillId="2" borderId="8" xfId="1" applyFont="1" applyFill="1" applyBorder="1" applyAlignment="1">
      <alignment horizontal="left"/>
    </xf>
    <xf numFmtId="0" fontId="2" fillId="0" borderId="8" xfId="1" applyFont="1" applyBorder="1" applyAlignment="1">
      <alignment horizontal="left"/>
    </xf>
    <xf numFmtId="3" fontId="2" fillId="0" borderId="8" xfId="1" applyNumberFormat="1" applyFont="1" applyBorder="1" applyAlignment="1">
      <alignment horizontal="left"/>
    </xf>
    <xf numFmtId="1" fontId="2" fillId="0" borderId="8" xfId="1" applyNumberFormat="1" applyFont="1" applyBorder="1" applyAlignment="1">
      <alignment horizontal="left"/>
    </xf>
    <xf numFmtId="1" fontId="2" fillId="0" borderId="9" xfId="1" applyNumberFormat="1" applyFont="1" applyBorder="1" applyAlignment="1">
      <alignment horizontal="left"/>
    </xf>
    <xf numFmtId="164" fontId="2" fillId="0" borderId="8" xfId="1" applyNumberFormat="1" applyFont="1" applyBorder="1" applyAlignment="1">
      <alignment horizontal="left"/>
    </xf>
    <xf numFmtId="0" fontId="2" fillId="2" borderId="10" xfId="1" applyFont="1" applyFill="1" applyBorder="1" applyAlignment="1">
      <alignment horizontal="left"/>
    </xf>
    <xf numFmtId="0" fontId="2" fillId="2" borderId="11" xfId="1" applyFont="1" applyFill="1" applyBorder="1" applyAlignment="1">
      <alignment horizontal="left"/>
    </xf>
    <xf numFmtId="0" fontId="2" fillId="0" borderId="11" xfId="1" applyFont="1" applyBorder="1" applyAlignment="1">
      <alignment horizontal="left"/>
    </xf>
    <xf numFmtId="3" fontId="2" fillId="0" borderId="11" xfId="1" applyNumberFormat="1" applyFont="1" applyBorder="1" applyAlignment="1">
      <alignment horizontal="left"/>
    </xf>
    <xf numFmtId="164" fontId="2" fillId="0" borderId="11" xfId="1" applyNumberFormat="1" applyFont="1" applyBorder="1" applyAlignment="1">
      <alignment horizontal="left"/>
    </xf>
    <xf numFmtId="1" fontId="2" fillId="0" borderId="11" xfId="1" applyNumberFormat="1" applyFont="1" applyBorder="1" applyAlignment="1">
      <alignment horizontal="left"/>
    </xf>
    <xf numFmtId="1" fontId="2" fillId="0" borderId="12" xfId="1" applyNumberFormat="1" applyFont="1" applyBorder="1" applyAlignment="1">
      <alignment horizontal="left"/>
    </xf>
    <xf numFmtId="0" fontId="3" fillId="3" borderId="0" xfId="1" applyFont="1" applyFill="1"/>
    <xf numFmtId="4" fontId="2" fillId="0" borderId="8" xfId="1" applyNumberFormat="1" applyFont="1" applyBorder="1" applyAlignment="1">
      <alignment horizontal="left"/>
    </xf>
    <xf numFmtId="165" fontId="2" fillId="0" borderId="8" xfId="1" applyNumberFormat="1" applyFont="1" applyBorder="1" applyAlignment="1">
      <alignment horizontal="left"/>
    </xf>
    <xf numFmtId="165" fontId="2" fillId="0" borderId="11" xfId="1" applyNumberFormat="1" applyFont="1" applyBorder="1" applyAlignment="1">
      <alignment horizontal="left"/>
    </xf>
    <xf numFmtId="0" fontId="3" fillId="3" borderId="0" xfId="0" applyFont="1" applyFill="1"/>
  </cellXfs>
  <cellStyles count="2">
    <cellStyle name="Normal" xfId="0" builtinId="0"/>
    <cellStyle name="Normal 2" xfId="1" xr:uid="{D7F39D40-5AAB-41EA-A193-BB56DFF6B8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1477" Type="http://schemas.openxmlformats.org/officeDocument/2006/relationships/image" Target="../media/image1477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515" Type="http://schemas.openxmlformats.org/officeDocument/2006/relationships/image" Target="../media/image1515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1559" Type="http://schemas.openxmlformats.org/officeDocument/2006/relationships/image" Target="../media/image1559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1508" Type="http://schemas.openxmlformats.org/officeDocument/2006/relationships/image" Target="../media/image1508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1558" Type="http://schemas.openxmlformats.org/officeDocument/2006/relationships/image" Target="../media/image155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1507" Type="http://schemas.openxmlformats.org/officeDocument/2006/relationships/image" Target="../media/image1507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529" Type="http://schemas.openxmlformats.org/officeDocument/2006/relationships/image" Target="../media/image1529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912" Type="http://schemas.openxmlformats.org/officeDocument/2006/relationships/image" Target="../media/image912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2" Type="http://schemas.openxmlformats.org/officeDocument/2006/relationships/image" Target="../media/image12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1557" Type="http://schemas.openxmlformats.org/officeDocument/2006/relationships/image" Target="../media/image155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1579" Type="http://schemas.openxmlformats.org/officeDocument/2006/relationships/image" Target="../media/image1579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1506" Type="http://schemas.openxmlformats.org/officeDocument/2006/relationships/image" Target="../media/image1506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517" Type="http://schemas.openxmlformats.org/officeDocument/2006/relationships/image" Target="../media/image15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1501" Type="http://schemas.openxmlformats.org/officeDocument/2006/relationships/image" Target="../media/image1501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1578" Type="http://schemas.openxmlformats.org/officeDocument/2006/relationships/image" Target="../media/image157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05" Type="http://schemas.openxmlformats.org/officeDocument/2006/relationships/image" Target="../media/image1505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1527" Type="http://schemas.openxmlformats.org/officeDocument/2006/relationships/image" Target="../media/image15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1549" Type="http://schemas.openxmlformats.org/officeDocument/2006/relationships/image" Target="../media/image154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1509" Type="http://schemas.openxmlformats.org/officeDocument/2006/relationships/image" Target="../media/image1509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500" Type="http://schemas.openxmlformats.org/officeDocument/2006/relationships/image" Target="../media/image1500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504" Type="http://schemas.openxmlformats.org/officeDocument/2006/relationships/image" Target="../media/image1504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519" Type="http://schemas.openxmlformats.org/officeDocument/2006/relationships/image" Target="../media/image1519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503" Type="http://schemas.openxmlformats.org/officeDocument/2006/relationships/image" Target="../media/image1503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99" Type="http://schemas.openxmlformats.org/officeDocument/2006/relationships/image" Target="../media/image299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502" Type="http://schemas.openxmlformats.org/officeDocument/2006/relationships/image" Target="../media/image150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85.png"/><Relationship Id="rId2" Type="http://schemas.openxmlformats.org/officeDocument/2006/relationships/image" Target="../media/image1584.png"/><Relationship Id="rId1" Type="http://schemas.openxmlformats.org/officeDocument/2006/relationships/image" Target="../media/image1583.png"/><Relationship Id="rId5" Type="http://schemas.openxmlformats.org/officeDocument/2006/relationships/image" Target="../media/image1582.png"/><Relationship Id="rId4" Type="http://schemas.openxmlformats.org/officeDocument/2006/relationships/image" Target="../media/image158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0493B-2EE9-4D15-94C9-64B6DEF10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619625" y="36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97C41A-6CAB-4DC8-853A-293EDA18C5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619625" y="54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9C451D-B2DE-4168-AD7E-30F16FA37E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0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5485D2-185D-4FF7-8FA0-6DECCD172C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8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671761-D455-43A0-907D-C7427F90D0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6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7A058F-5511-4D67-A994-8A5593A2B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4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8ED387-ACC2-4E58-9038-B8B291F4C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619625" y="162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A40F73-8483-467C-A995-EA66A95BEB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619625" y="180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8EA099-B3F4-4899-8963-36B7E0D472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619625" y="199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60A17-A4E2-4198-B8F9-4AE97B243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619625" y="217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A9AFF7-4A4F-4531-98DB-A5A51B1CE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619625" y="235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849BAF-1FBB-436A-88F0-9EE9813F5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619625" y="253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D45407-B96A-4CBA-9FC8-BEDCC1A029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619625" y="271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D36CE5-8237-47D5-A5D4-801693611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619625" y="289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BDC8F8-F583-4628-9C82-CF50EE2B9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4619625" y="307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E3CF27-879B-4BCF-8C58-16060CDCE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4619625" y="325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C499A6-0657-49DB-BA79-C5103AB9F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3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0B7B11A-E01A-4E4E-A54F-DE4328158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1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040E5-30EC-46B2-A802-EF415F85F9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0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DD7A50-0B70-4E4D-9337-A57D2DF91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8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6</xdr:col>
      <xdr:colOff>0</xdr:colOff>
      <xdr:row>26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EB86F1-555A-450F-84B1-E459D34E6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619625" y="416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1F560A0-1254-48B1-9341-D4FCE75915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619625" y="434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387DC9-4FE2-4FB5-BE0C-168524893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619625" y="452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7D7119-CAE2-47FE-B5F4-7B5ADBC3D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619625" y="470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866F059-E315-434E-ADCD-0D93FD1BE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619625" y="488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</xdr:row>
      <xdr:rowOff>0</xdr:rowOff>
    </xdr:from>
    <xdr:to>
      <xdr:col>6</xdr:col>
      <xdr:colOff>0</xdr:colOff>
      <xdr:row>31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9522C0-92FF-4B3F-98AC-E218EA3D7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619625" y="506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4EB58D-B188-4BF7-8276-8EEDC3F371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619625" y="524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58729D8-A874-4C37-A6E8-2630265BE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619625" y="542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28BC72-020E-4AAF-B924-3D2A167B5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1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7694E1B-E3EA-470F-A3DE-8DE3C85B2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9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6</xdr:col>
      <xdr:colOff>0</xdr:colOff>
      <xdr:row>36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F0C29E-C4FA-402B-B365-99939F7C0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7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56C67D-36FE-4106-A4E3-9EF4B4B47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619625" y="615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29707F5-8D9F-48CC-8BD6-1790B37A4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33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BACEE7-FA46-47C5-AEBE-160D5E7F7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51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380C83C-52A8-48DD-BD3B-87F20AC19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69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B6E0A6-4C45-478B-9F24-AAB16C4A6E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87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D9F6923-C2F8-4537-8E49-241C88A97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05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2F603F-B7F4-4E0D-B6D4-93FB23280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23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28E7FB5-0CF6-43F3-B8AD-DFFD94452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41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</xdr:row>
      <xdr:rowOff>0</xdr:rowOff>
    </xdr:from>
    <xdr:to>
      <xdr:col>6</xdr:col>
      <xdr:colOff>0</xdr:colOff>
      <xdr:row>45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765124B-EF49-4D87-9809-48AE31DA09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60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9F57D3F-48A4-4A54-9726-902C39AA6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619625" y="778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BF7DD9E-1FB4-4CE3-BB86-E28474A4D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619625" y="796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599A2CF-E27C-4D2F-8F7D-39005BD631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4619625" y="814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4A560A-AC9B-4DCD-AE6C-6F181970A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619625" y="832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9E37C17-B201-4F3B-97C5-49BB70AB8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619625" y="850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A3E6263-D67F-4F69-9D78-FD699DF9C3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619625" y="868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E8E5116-AD78-4241-867B-B6490CA6C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619625" y="886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671F6F7-FD8A-47C9-A362-14C188E30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619625" y="904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0</xdr:rowOff>
    </xdr:from>
    <xdr:to>
      <xdr:col>6</xdr:col>
      <xdr:colOff>0</xdr:colOff>
      <xdr:row>54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BEB6059-603F-42F0-BE52-D3A8B40DE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619625" y="922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</xdr:row>
      <xdr:rowOff>0</xdr:rowOff>
    </xdr:from>
    <xdr:to>
      <xdr:col>6</xdr:col>
      <xdr:colOff>0</xdr:colOff>
      <xdr:row>55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F1D0CA-0321-4122-8C34-10AB9C04CF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619625" y="941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</xdr:row>
      <xdr:rowOff>0</xdr:rowOff>
    </xdr:from>
    <xdr:to>
      <xdr:col>6</xdr:col>
      <xdr:colOff>0</xdr:colOff>
      <xdr:row>56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3FA31B4-AF7B-4DFE-BBAE-F8EE50DA3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59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</xdr:row>
      <xdr:rowOff>0</xdr:rowOff>
    </xdr:from>
    <xdr:to>
      <xdr:col>6</xdr:col>
      <xdr:colOff>0</xdr:colOff>
      <xdr:row>57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FCA3EE1-9DFE-4F63-8EE2-D4AC7DD5F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77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</xdr:row>
      <xdr:rowOff>0</xdr:rowOff>
    </xdr:from>
    <xdr:to>
      <xdr:col>6</xdr:col>
      <xdr:colOff>0</xdr:colOff>
      <xdr:row>58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03705EB-8268-4BE6-97E6-B463EDA203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95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0</xdr:rowOff>
    </xdr:from>
    <xdr:to>
      <xdr:col>6</xdr:col>
      <xdr:colOff>0</xdr:colOff>
      <xdr:row>59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DF6D4E2-8DF9-403A-88F4-09B592BEA8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13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6</xdr:col>
      <xdr:colOff>0</xdr:colOff>
      <xdr:row>60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695EC11-3888-4A68-86DF-B18AE5D7AD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619625" y="1031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6</xdr:col>
      <xdr:colOff>0</xdr:colOff>
      <xdr:row>61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F70A659-7F20-488B-AD6C-2242F9501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619625" y="1049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</xdr:row>
      <xdr:rowOff>0</xdr:rowOff>
    </xdr:from>
    <xdr:to>
      <xdr:col>6</xdr:col>
      <xdr:colOff>0</xdr:colOff>
      <xdr:row>62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8D57B26-42E1-43CB-85BB-508C22752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619625" y="1067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0</xdr:rowOff>
    </xdr:from>
    <xdr:to>
      <xdr:col>6</xdr:col>
      <xdr:colOff>0</xdr:colOff>
      <xdr:row>63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6F3BCD2-A29B-45A7-9559-C6FF0BAEB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619625" y="1085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</xdr:row>
      <xdr:rowOff>0</xdr:rowOff>
    </xdr:from>
    <xdr:to>
      <xdr:col>6</xdr:col>
      <xdr:colOff>0</xdr:colOff>
      <xdr:row>64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0B29A70-F4C1-402C-A4D4-25ECEA663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4619625" y="1103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6</xdr:col>
      <xdr:colOff>0</xdr:colOff>
      <xdr:row>65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748CD9-7CD3-4531-96D4-61C6B7A6B2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4619625" y="1122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0</xdr:rowOff>
    </xdr:from>
    <xdr:to>
      <xdr:col>6</xdr:col>
      <xdr:colOff>0</xdr:colOff>
      <xdr:row>66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33BAD69-3723-4C12-BF29-871FE1908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4619625" y="1140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6</xdr:col>
      <xdr:colOff>0</xdr:colOff>
      <xdr:row>67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F48EFFC-45B4-4642-AFCB-9C0F282B7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4619625" y="1158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6</xdr:col>
      <xdr:colOff>0</xdr:colOff>
      <xdr:row>68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433C475-79F5-4D51-BBFD-B92281EB0B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176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</xdr:row>
      <xdr:rowOff>0</xdr:rowOff>
    </xdr:from>
    <xdr:to>
      <xdr:col>6</xdr:col>
      <xdr:colOff>0</xdr:colOff>
      <xdr:row>69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A643402-E0E2-428D-B000-75D22688C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194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</xdr:row>
      <xdr:rowOff>0</xdr:rowOff>
    </xdr:from>
    <xdr:to>
      <xdr:col>6</xdr:col>
      <xdr:colOff>0</xdr:colOff>
      <xdr:row>70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84C4206-BA81-44B4-BA20-7EB983E41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12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6</xdr:col>
      <xdr:colOff>0</xdr:colOff>
      <xdr:row>71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AE5E3D8-B5D4-4E4A-BA77-6CD26DD65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tretch>
          <a:fillRect/>
        </a:stretch>
      </xdr:blipFill>
      <xdr:spPr>
        <a:xfrm>
          <a:off x="4619625" y="1230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</xdr:row>
      <xdr:rowOff>0</xdr:rowOff>
    </xdr:from>
    <xdr:to>
      <xdr:col>6</xdr:col>
      <xdr:colOff>0</xdr:colOff>
      <xdr:row>72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47BACBD-8C43-4DD3-AFDE-987995672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48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</xdr:row>
      <xdr:rowOff>0</xdr:rowOff>
    </xdr:from>
    <xdr:to>
      <xdr:col>6</xdr:col>
      <xdr:colOff>0</xdr:colOff>
      <xdr:row>73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F21352E-4517-4C6D-AA00-D5F40F928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66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</xdr:row>
      <xdr:rowOff>0</xdr:rowOff>
    </xdr:from>
    <xdr:to>
      <xdr:col>6</xdr:col>
      <xdr:colOff>0</xdr:colOff>
      <xdr:row>74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C2A0E5D-16C3-4586-9DFA-9D97765AB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84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</xdr:row>
      <xdr:rowOff>0</xdr:rowOff>
    </xdr:from>
    <xdr:to>
      <xdr:col>6</xdr:col>
      <xdr:colOff>0</xdr:colOff>
      <xdr:row>75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AF82EC2-F862-4A32-9A30-9B64B78E6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03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</xdr:row>
      <xdr:rowOff>0</xdr:rowOff>
    </xdr:from>
    <xdr:to>
      <xdr:col>6</xdr:col>
      <xdr:colOff>0</xdr:colOff>
      <xdr:row>76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1EA7F78-5510-43A5-8480-CACC02E44F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21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0F73697-2792-4B0C-94AC-957C455EA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39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</xdr:row>
      <xdr:rowOff>0</xdr:rowOff>
    </xdr:from>
    <xdr:to>
      <xdr:col>6</xdr:col>
      <xdr:colOff>0</xdr:colOff>
      <xdr:row>78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9C2600E-748F-4A53-8C60-37EA36C56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57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</xdr:row>
      <xdr:rowOff>0</xdr:rowOff>
    </xdr:from>
    <xdr:to>
      <xdr:col>6</xdr:col>
      <xdr:colOff>0</xdr:colOff>
      <xdr:row>79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9AB0C70-8AD9-4081-8D40-01CA0199D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75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</xdr:row>
      <xdr:rowOff>0</xdr:rowOff>
    </xdr:from>
    <xdr:to>
      <xdr:col>6</xdr:col>
      <xdr:colOff>0</xdr:colOff>
      <xdr:row>80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C5CE150-E395-496F-AD7E-A05720242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tretch>
          <a:fillRect/>
        </a:stretch>
      </xdr:blipFill>
      <xdr:spPr>
        <a:xfrm>
          <a:off x="4619625" y="1393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</xdr:row>
      <xdr:rowOff>0</xdr:rowOff>
    </xdr:from>
    <xdr:to>
      <xdr:col>6</xdr:col>
      <xdr:colOff>0</xdr:colOff>
      <xdr:row>81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EB2C577-B2D0-4C61-9393-0BE491473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619625" y="1411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</xdr:row>
      <xdr:rowOff>0</xdr:rowOff>
    </xdr:from>
    <xdr:to>
      <xdr:col>6</xdr:col>
      <xdr:colOff>0</xdr:colOff>
      <xdr:row>82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5D12FC2-781F-45D2-993C-FCCAF59B6F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619625" y="1429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0</xdr:rowOff>
    </xdr:from>
    <xdr:to>
      <xdr:col>6</xdr:col>
      <xdr:colOff>0</xdr:colOff>
      <xdr:row>83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52DCDE8-DD30-40CD-8E21-5C47BDD69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619625" y="1447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6</xdr:col>
      <xdr:colOff>0</xdr:colOff>
      <xdr:row>84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66704FB-8698-49CD-B979-B6EC43D05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619625" y="1465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</xdr:row>
      <xdr:rowOff>0</xdr:rowOff>
    </xdr:from>
    <xdr:to>
      <xdr:col>6</xdr:col>
      <xdr:colOff>0</xdr:colOff>
      <xdr:row>85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5CA0D41-4C2D-49D6-83E0-A65410AED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619625" y="1483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</xdr:row>
      <xdr:rowOff>0</xdr:rowOff>
    </xdr:from>
    <xdr:to>
      <xdr:col>6</xdr:col>
      <xdr:colOff>0</xdr:colOff>
      <xdr:row>86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34B6D03-6A50-4AC0-AA2D-F436F5272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619625" y="1502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</xdr:row>
      <xdr:rowOff>0</xdr:rowOff>
    </xdr:from>
    <xdr:to>
      <xdr:col>6</xdr:col>
      <xdr:colOff>0</xdr:colOff>
      <xdr:row>87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50C34B1-9C20-4105-BC64-B794AD98C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619625" y="1520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</xdr:row>
      <xdr:rowOff>0</xdr:rowOff>
    </xdr:from>
    <xdr:to>
      <xdr:col>6</xdr:col>
      <xdr:colOff>0</xdr:colOff>
      <xdr:row>88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05803F-3F2C-4A4F-AF7C-1281F0B25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619625" y="1538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</xdr:row>
      <xdr:rowOff>0</xdr:rowOff>
    </xdr:from>
    <xdr:to>
      <xdr:col>6</xdr:col>
      <xdr:colOff>0</xdr:colOff>
      <xdr:row>89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6D95447-DBBF-44A1-B7AD-1B99DE510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tretch>
          <a:fillRect/>
        </a:stretch>
      </xdr:blipFill>
      <xdr:spPr>
        <a:xfrm>
          <a:off x="4619625" y="1556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</xdr:row>
      <xdr:rowOff>0</xdr:rowOff>
    </xdr:from>
    <xdr:to>
      <xdr:col>6</xdr:col>
      <xdr:colOff>0</xdr:colOff>
      <xdr:row>90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19ED54F-3A3A-44AD-929A-5C8D484158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74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</xdr:row>
      <xdr:rowOff>0</xdr:rowOff>
    </xdr:from>
    <xdr:to>
      <xdr:col>6</xdr:col>
      <xdr:colOff>0</xdr:colOff>
      <xdr:row>91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33FD27C-705B-48C2-BD1E-5C65EFCAE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92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</xdr:row>
      <xdr:rowOff>0</xdr:rowOff>
    </xdr:from>
    <xdr:to>
      <xdr:col>6</xdr:col>
      <xdr:colOff>0</xdr:colOff>
      <xdr:row>92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F04F107-4413-41F9-B6CE-EC9E22B8AC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10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</xdr:row>
      <xdr:rowOff>0</xdr:rowOff>
    </xdr:from>
    <xdr:to>
      <xdr:col>6</xdr:col>
      <xdr:colOff>0</xdr:colOff>
      <xdr:row>93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F1D322B-29D9-4E55-BEB5-B28BFF8C7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28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</xdr:row>
      <xdr:rowOff>0</xdr:rowOff>
    </xdr:from>
    <xdr:to>
      <xdr:col>6</xdr:col>
      <xdr:colOff>0</xdr:colOff>
      <xdr:row>94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8F00226-244C-4B68-A25D-9563C1ABDB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tretch>
          <a:fillRect/>
        </a:stretch>
      </xdr:blipFill>
      <xdr:spPr>
        <a:xfrm>
          <a:off x="4619625" y="1646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</xdr:row>
      <xdr:rowOff>0</xdr:rowOff>
    </xdr:from>
    <xdr:to>
      <xdr:col>6</xdr:col>
      <xdr:colOff>0</xdr:colOff>
      <xdr:row>95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EE7877A-8306-48CE-91F3-7464FD81F4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tretch>
          <a:fillRect/>
        </a:stretch>
      </xdr:blipFill>
      <xdr:spPr>
        <a:xfrm>
          <a:off x="4619625" y="1664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0</xdr:rowOff>
    </xdr:from>
    <xdr:to>
      <xdr:col>6</xdr:col>
      <xdr:colOff>0</xdr:colOff>
      <xdr:row>96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68C7AA6-AF12-4C3D-90A5-ADFAD2277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tretch>
          <a:fillRect/>
        </a:stretch>
      </xdr:blipFill>
      <xdr:spPr>
        <a:xfrm>
          <a:off x="4619625" y="1683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</xdr:row>
      <xdr:rowOff>0</xdr:rowOff>
    </xdr:from>
    <xdr:to>
      <xdr:col>6</xdr:col>
      <xdr:colOff>0</xdr:colOff>
      <xdr:row>97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67A7B8E-3421-4117-B29F-56CECFC88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tretch>
          <a:fillRect/>
        </a:stretch>
      </xdr:blipFill>
      <xdr:spPr>
        <a:xfrm>
          <a:off x="4619625" y="1701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</xdr:row>
      <xdr:rowOff>0</xdr:rowOff>
    </xdr:from>
    <xdr:to>
      <xdr:col>6</xdr:col>
      <xdr:colOff>0</xdr:colOff>
      <xdr:row>98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49EFFA5-E1A2-4B77-8FB8-40173A146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tretch>
          <a:fillRect/>
        </a:stretch>
      </xdr:blipFill>
      <xdr:spPr>
        <a:xfrm>
          <a:off x="4619625" y="1719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B0110C1-4FAB-44B6-956C-4EB1B3192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tretch>
          <a:fillRect/>
        </a:stretch>
      </xdr:blipFill>
      <xdr:spPr>
        <a:xfrm>
          <a:off x="4619625" y="1737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</xdr:row>
      <xdr:rowOff>0</xdr:rowOff>
    </xdr:from>
    <xdr:to>
      <xdr:col>6</xdr:col>
      <xdr:colOff>0</xdr:colOff>
      <xdr:row>100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CC5E8A6-7D83-43BA-8BDB-40B066F57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tretch>
          <a:fillRect/>
        </a:stretch>
      </xdr:blipFill>
      <xdr:spPr>
        <a:xfrm>
          <a:off x="4619625" y="1755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0</xdr:rowOff>
    </xdr:from>
    <xdr:to>
      <xdr:col>6</xdr:col>
      <xdr:colOff>0</xdr:colOff>
      <xdr:row>101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2D2AE757-7D67-49E1-95E5-2FB7B33C2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tretch>
          <a:fillRect/>
        </a:stretch>
      </xdr:blipFill>
      <xdr:spPr>
        <a:xfrm>
          <a:off x="4619625" y="1773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</xdr:row>
      <xdr:rowOff>0</xdr:rowOff>
    </xdr:from>
    <xdr:to>
      <xdr:col>6</xdr:col>
      <xdr:colOff>0</xdr:colOff>
      <xdr:row>102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874FEDA-96FC-435D-87F4-DE9F04C4C3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91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</xdr:row>
      <xdr:rowOff>0</xdr:rowOff>
    </xdr:from>
    <xdr:to>
      <xdr:col>6</xdr:col>
      <xdr:colOff>0</xdr:colOff>
      <xdr:row>103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C66ABF4C-6693-472C-98DA-C573E1508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09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</xdr:row>
      <xdr:rowOff>0</xdr:rowOff>
    </xdr:from>
    <xdr:to>
      <xdr:col>6</xdr:col>
      <xdr:colOff>0</xdr:colOff>
      <xdr:row>104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973CC6C-1924-4308-91CF-9E238C80B9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27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</xdr:row>
      <xdr:rowOff>0</xdr:rowOff>
    </xdr:from>
    <xdr:to>
      <xdr:col>6</xdr:col>
      <xdr:colOff>0</xdr:colOff>
      <xdr:row>105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31F86FCA-3099-4B4B-978F-7F902CE43A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619625" y="1845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</xdr:row>
      <xdr:rowOff>0</xdr:rowOff>
    </xdr:from>
    <xdr:to>
      <xdr:col>6</xdr:col>
      <xdr:colOff>0</xdr:colOff>
      <xdr:row>106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70BC003C-AEEE-4BBB-890E-FCC547007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64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</xdr:row>
      <xdr:rowOff>0</xdr:rowOff>
    </xdr:from>
    <xdr:to>
      <xdr:col>6</xdr:col>
      <xdr:colOff>0</xdr:colOff>
      <xdr:row>107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839A9E92-625C-4861-90F7-1A0C3E9717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882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</xdr:row>
      <xdr:rowOff>0</xdr:rowOff>
    </xdr:from>
    <xdr:to>
      <xdr:col>6</xdr:col>
      <xdr:colOff>0</xdr:colOff>
      <xdr:row>108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785185F-55D6-4A17-9AFB-1BA4FA6AF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00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</xdr:row>
      <xdr:rowOff>0</xdr:rowOff>
    </xdr:from>
    <xdr:to>
      <xdr:col>6</xdr:col>
      <xdr:colOff>0</xdr:colOff>
      <xdr:row>109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863763D-E340-4CF4-BC15-0C6866534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18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</xdr:row>
      <xdr:rowOff>0</xdr:rowOff>
    </xdr:from>
    <xdr:to>
      <xdr:col>6</xdr:col>
      <xdr:colOff>0</xdr:colOff>
      <xdr:row>110</xdr:row>
      <xdr:rowOff>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8A851BD-BAD6-4FD5-902A-E92E5700D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36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</xdr:row>
      <xdr:rowOff>0</xdr:rowOff>
    </xdr:from>
    <xdr:to>
      <xdr:col>6</xdr:col>
      <xdr:colOff>0</xdr:colOff>
      <xdr:row>111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4EF59EA-5586-40A7-A9EA-5367CF7D4E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54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</xdr:row>
      <xdr:rowOff>0</xdr:rowOff>
    </xdr:from>
    <xdr:to>
      <xdr:col>6</xdr:col>
      <xdr:colOff>0</xdr:colOff>
      <xdr:row>112</xdr:row>
      <xdr:rowOff>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8DA10EB-0D10-453A-8F12-D01F0E4D5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72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</xdr:row>
      <xdr:rowOff>0</xdr:rowOff>
    </xdr:from>
    <xdr:to>
      <xdr:col>6</xdr:col>
      <xdr:colOff>0</xdr:colOff>
      <xdr:row>113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C942CCD8-8D19-484E-9DA3-DF8821C90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90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</xdr:row>
      <xdr:rowOff>0</xdr:rowOff>
    </xdr:from>
    <xdr:to>
      <xdr:col>6</xdr:col>
      <xdr:colOff>0</xdr:colOff>
      <xdr:row>114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1D2955D-8C96-4DB8-9A29-F5E1086AF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619625" y="2008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</xdr:row>
      <xdr:rowOff>0</xdr:rowOff>
    </xdr:from>
    <xdr:to>
      <xdr:col>6</xdr:col>
      <xdr:colOff>0</xdr:colOff>
      <xdr:row>115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72CCB1D-FF0A-460F-8F84-FF254778B4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tretch>
          <a:fillRect/>
        </a:stretch>
      </xdr:blipFill>
      <xdr:spPr>
        <a:xfrm>
          <a:off x="4619625" y="2026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0</xdr:rowOff>
    </xdr:from>
    <xdr:to>
      <xdr:col>6</xdr:col>
      <xdr:colOff>0</xdr:colOff>
      <xdr:row>116</xdr:row>
      <xdr:rowOff>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B1BE2C8-6C6A-40E8-A690-CBFA36455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619625" y="2045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</xdr:row>
      <xdr:rowOff>0</xdr:rowOff>
    </xdr:from>
    <xdr:to>
      <xdr:col>6</xdr:col>
      <xdr:colOff>0</xdr:colOff>
      <xdr:row>117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E057192E-3B98-4A1E-9F46-DE9A86CC6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tretch>
          <a:fillRect/>
        </a:stretch>
      </xdr:blipFill>
      <xdr:spPr>
        <a:xfrm>
          <a:off x="4619625" y="2063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</xdr:row>
      <xdr:rowOff>0</xdr:rowOff>
    </xdr:from>
    <xdr:to>
      <xdr:col>6</xdr:col>
      <xdr:colOff>0</xdr:colOff>
      <xdr:row>118</xdr:row>
      <xdr:rowOff>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6C30E4-8145-4D86-8CD3-7804FC47F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tretch>
          <a:fillRect/>
        </a:stretch>
      </xdr:blipFill>
      <xdr:spPr>
        <a:xfrm>
          <a:off x="4619625" y="2081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6</xdr:col>
      <xdr:colOff>0</xdr:colOff>
      <xdr:row>119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1396691-355B-4B75-9AFC-AF3D045EC5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tretch>
          <a:fillRect/>
        </a:stretch>
      </xdr:blipFill>
      <xdr:spPr>
        <a:xfrm>
          <a:off x="4619625" y="2099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</xdr:row>
      <xdr:rowOff>0</xdr:rowOff>
    </xdr:from>
    <xdr:to>
      <xdr:col>6</xdr:col>
      <xdr:colOff>0</xdr:colOff>
      <xdr:row>120</xdr:row>
      <xdr:rowOff>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E4A545A2-D1D8-4D55-8AD4-1DBD58C04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tretch>
          <a:fillRect/>
        </a:stretch>
      </xdr:blipFill>
      <xdr:spPr>
        <a:xfrm>
          <a:off x="4619625" y="2117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</xdr:row>
      <xdr:rowOff>0</xdr:rowOff>
    </xdr:from>
    <xdr:to>
      <xdr:col>6</xdr:col>
      <xdr:colOff>0</xdr:colOff>
      <xdr:row>121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E173C8D-49E8-439F-A383-1C1352F58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tretch>
          <a:fillRect/>
        </a:stretch>
      </xdr:blipFill>
      <xdr:spPr>
        <a:xfrm>
          <a:off x="4619625" y="2135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0</xdr:rowOff>
    </xdr:from>
    <xdr:to>
      <xdr:col>6</xdr:col>
      <xdr:colOff>0</xdr:colOff>
      <xdr:row>122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68C3F29-1DF2-4D8B-ACFE-8071A2B6C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tretch>
          <a:fillRect/>
        </a:stretch>
      </xdr:blipFill>
      <xdr:spPr>
        <a:xfrm>
          <a:off x="4619625" y="2153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</xdr:row>
      <xdr:rowOff>0</xdr:rowOff>
    </xdr:from>
    <xdr:to>
      <xdr:col>6</xdr:col>
      <xdr:colOff>0</xdr:colOff>
      <xdr:row>123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2B243FE-C139-4A1D-88D2-DFA165943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619625" y="2171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</xdr:row>
      <xdr:rowOff>0</xdr:rowOff>
    </xdr:from>
    <xdr:to>
      <xdr:col>6</xdr:col>
      <xdr:colOff>0</xdr:colOff>
      <xdr:row>124</xdr:row>
      <xdr:rowOff>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607DAFE-C728-44DE-B7CC-97305F3AF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89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</xdr:row>
      <xdr:rowOff>0</xdr:rowOff>
    </xdr:from>
    <xdr:to>
      <xdr:col>6</xdr:col>
      <xdr:colOff>0</xdr:colOff>
      <xdr:row>125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A9CDB6E-49F8-4C74-A812-9D6441C1A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07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</xdr:row>
      <xdr:rowOff>0</xdr:rowOff>
    </xdr:from>
    <xdr:to>
      <xdr:col>6</xdr:col>
      <xdr:colOff>0</xdr:colOff>
      <xdr:row>126</xdr:row>
      <xdr:rowOff>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8E2FCF02-E9BE-4B4F-8923-936E32607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25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</xdr:row>
      <xdr:rowOff>0</xdr:rowOff>
    </xdr:from>
    <xdr:to>
      <xdr:col>6</xdr:col>
      <xdr:colOff>0</xdr:colOff>
      <xdr:row>127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5A7004A-BFE3-4C05-A420-2435F5E12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44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</xdr:row>
      <xdr:rowOff>0</xdr:rowOff>
    </xdr:from>
    <xdr:to>
      <xdr:col>6</xdr:col>
      <xdr:colOff>0</xdr:colOff>
      <xdr:row>128</xdr:row>
      <xdr:rowOff>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49C58AF-61AF-40C5-A23B-ACD43C4AA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619625" y="2262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</xdr:row>
      <xdr:rowOff>0</xdr:rowOff>
    </xdr:from>
    <xdr:to>
      <xdr:col>6</xdr:col>
      <xdr:colOff>0</xdr:colOff>
      <xdr:row>129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C5657C28-61CD-4204-87CD-CC7B37736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619625" y="2280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</xdr:row>
      <xdr:rowOff>0</xdr:rowOff>
    </xdr:from>
    <xdr:to>
      <xdr:col>6</xdr:col>
      <xdr:colOff>0</xdr:colOff>
      <xdr:row>130</xdr:row>
      <xdr:rowOff>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D884354-0ECB-41B5-8697-45015F147B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619625" y="2298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</xdr:row>
      <xdr:rowOff>0</xdr:rowOff>
    </xdr:from>
    <xdr:to>
      <xdr:col>6</xdr:col>
      <xdr:colOff>0</xdr:colOff>
      <xdr:row>131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5F2AF29-4B93-4F9E-8A5A-C7A6A3A7E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619625" y="2316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5BB9650E-C35E-4EE5-80EC-F5579B9BA4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tretch>
          <a:fillRect/>
        </a:stretch>
      </xdr:blipFill>
      <xdr:spPr>
        <a:xfrm>
          <a:off x="4619625" y="2334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</xdr:row>
      <xdr:rowOff>0</xdr:rowOff>
    </xdr:from>
    <xdr:to>
      <xdr:col>6</xdr:col>
      <xdr:colOff>0</xdr:colOff>
      <xdr:row>133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E7B82D-5973-4200-9FFB-5FABDBA08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tretch>
          <a:fillRect/>
        </a:stretch>
      </xdr:blipFill>
      <xdr:spPr>
        <a:xfrm>
          <a:off x="4619625" y="2352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</xdr:row>
      <xdr:rowOff>0</xdr:rowOff>
    </xdr:from>
    <xdr:to>
      <xdr:col>6</xdr:col>
      <xdr:colOff>0</xdr:colOff>
      <xdr:row>134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C1E533CE-B098-46A7-9BD0-CE96AEB519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619625" y="2370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</xdr:row>
      <xdr:rowOff>0</xdr:rowOff>
    </xdr:from>
    <xdr:to>
      <xdr:col>6</xdr:col>
      <xdr:colOff>0</xdr:colOff>
      <xdr:row>135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BE25E908-07B8-4AA3-A5C7-966119692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619625" y="2388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</xdr:row>
      <xdr:rowOff>0</xdr:rowOff>
    </xdr:from>
    <xdr:to>
      <xdr:col>6</xdr:col>
      <xdr:colOff>0</xdr:colOff>
      <xdr:row>136</xdr:row>
      <xdr:rowOff>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23EBA9AF-1759-44BF-AD92-B590028C6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2406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</xdr:row>
      <xdr:rowOff>0</xdr:rowOff>
    </xdr:from>
    <xdr:to>
      <xdr:col>6</xdr:col>
      <xdr:colOff>0</xdr:colOff>
      <xdr:row>137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BD6F737-F116-48C9-9B05-BA0F716C5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2425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</xdr:row>
      <xdr:rowOff>0</xdr:rowOff>
    </xdr:from>
    <xdr:to>
      <xdr:col>6</xdr:col>
      <xdr:colOff>0</xdr:colOff>
      <xdr:row>138</xdr:row>
      <xdr:rowOff>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5C47A6F-DF82-4233-9D79-63EC51B82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43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6</xdr:col>
      <xdr:colOff>0</xdr:colOff>
      <xdr:row>139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5C16A26-C058-4766-B022-B0BFBFD152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619625" y="2461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</xdr:row>
      <xdr:rowOff>0</xdr:rowOff>
    </xdr:from>
    <xdr:to>
      <xdr:col>6</xdr:col>
      <xdr:colOff>0</xdr:colOff>
      <xdr:row>140</xdr:row>
      <xdr:rowOff>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73F8BA2-2263-45B4-B7FF-7CF26FD7B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79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</xdr:row>
      <xdr:rowOff>0</xdr:rowOff>
    </xdr:from>
    <xdr:to>
      <xdr:col>6</xdr:col>
      <xdr:colOff>0</xdr:colOff>
      <xdr:row>141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2AA8055-1E41-4AFB-8EB8-CEB42D4A3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tretch>
          <a:fillRect/>
        </a:stretch>
      </xdr:blipFill>
      <xdr:spPr>
        <a:xfrm>
          <a:off x="4619625" y="2497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</xdr:row>
      <xdr:rowOff>0</xdr:rowOff>
    </xdr:from>
    <xdr:to>
      <xdr:col>6</xdr:col>
      <xdr:colOff>0</xdr:colOff>
      <xdr:row>142</xdr:row>
      <xdr:rowOff>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5F752711-3687-4390-A726-7001BDA7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15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6</xdr:col>
      <xdr:colOff>0</xdr:colOff>
      <xdr:row>143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A81D5EF-7BB2-44E6-8FEC-8826748A25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33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</xdr:row>
      <xdr:rowOff>0</xdr:rowOff>
    </xdr:from>
    <xdr:to>
      <xdr:col>6</xdr:col>
      <xdr:colOff>0</xdr:colOff>
      <xdr:row>144</xdr:row>
      <xdr:rowOff>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35A567DF-8FFB-472A-97F4-821E473D6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51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</xdr:row>
      <xdr:rowOff>0</xdr:rowOff>
    </xdr:from>
    <xdr:to>
      <xdr:col>6</xdr:col>
      <xdr:colOff>0</xdr:colOff>
      <xdr:row>145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D5256F1D-0EB6-447E-9925-CCBCD5A2C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69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FB588880-F6A1-4893-8959-F3880B74D3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87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</xdr:row>
      <xdr:rowOff>0</xdr:rowOff>
    </xdr:from>
    <xdr:to>
      <xdr:col>6</xdr:col>
      <xdr:colOff>0</xdr:colOff>
      <xdr:row>147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C3FF1A9-727C-4D31-B541-496FAB883E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06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</xdr:row>
      <xdr:rowOff>0</xdr:rowOff>
    </xdr:from>
    <xdr:to>
      <xdr:col>6</xdr:col>
      <xdr:colOff>0</xdr:colOff>
      <xdr:row>148</xdr:row>
      <xdr:rowOff>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551EFE1D-5CE0-43C2-9C75-7A0DFED137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tretch>
          <a:fillRect/>
        </a:stretch>
      </xdr:blipFill>
      <xdr:spPr>
        <a:xfrm>
          <a:off x="4619625" y="2624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</xdr:row>
      <xdr:rowOff>0</xdr:rowOff>
    </xdr:from>
    <xdr:to>
      <xdr:col>6</xdr:col>
      <xdr:colOff>0</xdr:colOff>
      <xdr:row>149</xdr:row>
      <xdr:rowOff>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CB18A41-B994-4C98-8816-079B30559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tretch>
          <a:fillRect/>
        </a:stretch>
      </xdr:blipFill>
      <xdr:spPr>
        <a:xfrm>
          <a:off x="4619625" y="2642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</xdr:row>
      <xdr:rowOff>0</xdr:rowOff>
    </xdr:from>
    <xdr:to>
      <xdr:col>6</xdr:col>
      <xdr:colOff>0</xdr:colOff>
      <xdr:row>150</xdr:row>
      <xdr:rowOff>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22F2A1F-B533-4873-A199-B672E869D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tretch>
          <a:fillRect/>
        </a:stretch>
      </xdr:blipFill>
      <xdr:spPr>
        <a:xfrm>
          <a:off x="4619625" y="2660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0</xdr:colOff>
      <xdr:row>151</xdr:row>
      <xdr:rowOff>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3C7E913C-CD52-400D-925A-FF46F74BA6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tretch>
          <a:fillRect/>
        </a:stretch>
      </xdr:blipFill>
      <xdr:spPr>
        <a:xfrm>
          <a:off x="4619625" y="2678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</xdr:row>
      <xdr:rowOff>0</xdr:rowOff>
    </xdr:from>
    <xdr:to>
      <xdr:col>6</xdr:col>
      <xdr:colOff>0</xdr:colOff>
      <xdr:row>152</xdr:row>
      <xdr:rowOff>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8AD8921-63AB-4BE9-81C4-5F8006B00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619625" y="2696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</xdr:row>
      <xdr:rowOff>0</xdr:rowOff>
    </xdr:from>
    <xdr:to>
      <xdr:col>6</xdr:col>
      <xdr:colOff>0</xdr:colOff>
      <xdr:row>153</xdr:row>
      <xdr:rowOff>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DF0986DF-1E93-4D77-9426-F39825EE3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619625" y="2714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</xdr:row>
      <xdr:rowOff>0</xdr:rowOff>
    </xdr:from>
    <xdr:to>
      <xdr:col>6</xdr:col>
      <xdr:colOff>0</xdr:colOff>
      <xdr:row>154</xdr:row>
      <xdr:rowOff>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8728789E-AA9A-4E93-8C07-2553457AA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tretch>
          <a:fillRect/>
        </a:stretch>
      </xdr:blipFill>
      <xdr:spPr>
        <a:xfrm>
          <a:off x="4619625" y="2732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</xdr:row>
      <xdr:rowOff>0</xdr:rowOff>
    </xdr:from>
    <xdr:to>
      <xdr:col>6</xdr:col>
      <xdr:colOff>0</xdr:colOff>
      <xdr:row>155</xdr:row>
      <xdr:rowOff>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819EFE4-B097-43F4-B7B1-BDA78DA810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619625" y="2750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0</xdr:rowOff>
    </xdr:from>
    <xdr:to>
      <xdr:col>6</xdr:col>
      <xdr:colOff>0</xdr:colOff>
      <xdr:row>156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41594E18-54BD-4E91-BF59-E83DAE954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619625" y="2768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2FB11746-4449-45EA-9345-0B7FA7AC0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619625" y="2787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</xdr:row>
      <xdr:rowOff>0</xdr:rowOff>
    </xdr:from>
    <xdr:to>
      <xdr:col>6</xdr:col>
      <xdr:colOff>0</xdr:colOff>
      <xdr:row>158</xdr:row>
      <xdr:rowOff>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61DAD9B6-9B90-4406-A29A-A37449E21E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05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</xdr:row>
      <xdr:rowOff>0</xdr:rowOff>
    </xdr:from>
    <xdr:to>
      <xdr:col>6</xdr:col>
      <xdr:colOff>0</xdr:colOff>
      <xdr:row>159</xdr:row>
      <xdr:rowOff>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16346133-AD40-45E4-BA3B-1668CF7D6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23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</xdr:row>
      <xdr:rowOff>0</xdr:rowOff>
    </xdr:from>
    <xdr:to>
      <xdr:col>6</xdr:col>
      <xdr:colOff>0</xdr:colOff>
      <xdr:row>160</xdr:row>
      <xdr:rowOff>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0150E38-302D-4192-A8D9-4CCFA71809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41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</xdr:row>
      <xdr:rowOff>0</xdr:rowOff>
    </xdr:from>
    <xdr:to>
      <xdr:col>6</xdr:col>
      <xdr:colOff>0</xdr:colOff>
      <xdr:row>161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A5BB9B8-3C1E-4146-9F3D-0B4D399BF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59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</xdr:row>
      <xdr:rowOff>0</xdr:rowOff>
    </xdr:from>
    <xdr:to>
      <xdr:col>6</xdr:col>
      <xdr:colOff>0</xdr:colOff>
      <xdr:row>162</xdr:row>
      <xdr:rowOff>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BB7C30C7-0C8D-4BD2-A240-5FEA4585E0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tretch>
          <a:fillRect/>
        </a:stretch>
      </xdr:blipFill>
      <xdr:spPr>
        <a:xfrm>
          <a:off x="4619625" y="2877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</xdr:row>
      <xdr:rowOff>0</xdr:rowOff>
    </xdr:from>
    <xdr:to>
      <xdr:col>6</xdr:col>
      <xdr:colOff>0</xdr:colOff>
      <xdr:row>163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5F936E5F-4792-4128-8B21-FB39BDD0B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tretch>
          <a:fillRect/>
        </a:stretch>
      </xdr:blipFill>
      <xdr:spPr>
        <a:xfrm>
          <a:off x="4619625" y="2895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</xdr:row>
      <xdr:rowOff>0</xdr:rowOff>
    </xdr:from>
    <xdr:to>
      <xdr:col>6</xdr:col>
      <xdr:colOff>0</xdr:colOff>
      <xdr:row>164</xdr:row>
      <xdr:rowOff>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FB6FCF73-9AE9-40F9-8695-3A6B046236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tretch>
          <a:fillRect/>
        </a:stretch>
      </xdr:blipFill>
      <xdr:spPr>
        <a:xfrm>
          <a:off x="4619625" y="2913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0</xdr:rowOff>
    </xdr:from>
    <xdr:to>
      <xdr:col>6</xdr:col>
      <xdr:colOff>0</xdr:colOff>
      <xdr:row>165</xdr:row>
      <xdr:rowOff>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B493FBE0-D4D1-4036-865B-43FD54865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tretch>
          <a:fillRect/>
        </a:stretch>
      </xdr:blipFill>
      <xdr:spPr>
        <a:xfrm>
          <a:off x="4619625" y="2931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</xdr:row>
      <xdr:rowOff>0</xdr:rowOff>
    </xdr:from>
    <xdr:to>
      <xdr:col>6</xdr:col>
      <xdr:colOff>0</xdr:colOff>
      <xdr:row>166</xdr:row>
      <xdr:rowOff>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FAB8433F-FCA1-43D6-B9B6-DC5CF27C0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tretch>
          <a:fillRect/>
        </a:stretch>
      </xdr:blipFill>
      <xdr:spPr>
        <a:xfrm>
          <a:off x="4619625" y="2949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</xdr:row>
      <xdr:rowOff>0</xdr:rowOff>
    </xdr:from>
    <xdr:to>
      <xdr:col>6</xdr:col>
      <xdr:colOff>0</xdr:colOff>
      <xdr:row>167</xdr:row>
      <xdr:rowOff>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EED124B-0410-4F7C-8290-1C498EB1D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tretch>
          <a:fillRect/>
        </a:stretch>
      </xdr:blipFill>
      <xdr:spPr>
        <a:xfrm>
          <a:off x="4619625" y="2967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F09032A6-B7FA-4DD3-B39D-5FF140FF43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tretch>
          <a:fillRect/>
        </a:stretch>
      </xdr:blipFill>
      <xdr:spPr>
        <a:xfrm>
          <a:off x="4619625" y="2986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</xdr:row>
      <xdr:rowOff>0</xdr:rowOff>
    </xdr:from>
    <xdr:to>
      <xdr:col>6</xdr:col>
      <xdr:colOff>0</xdr:colOff>
      <xdr:row>169</xdr:row>
      <xdr:rowOff>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21F5DBFF-FC58-4C1D-8158-669C3CB9AB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tretch>
          <a:fillRect/>
        </a:stretch>
      </xdr:blipFill>
      <xdr:spPr>
        <a:xfrm>
          <a:off x="4619625" y="3004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</xdr:row>
      <xdr:rowOff>0</xdr:rowOff>
    </xdr:from>
    <xdr:to>
      <xdr:col>6</xdr:col>
      <xdr:colOff>0</xdr:colOff>
      <xdr:row>170</xdr:row>
      <xdr:rowOff>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13DD1B38-6F2A-4376-98ED-3103E816D6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3022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</xdr:row>
      <xdr:rowOff>0</xdr:rowOff>
    </xdr:from>
    <xdr:to>
      <xdr:col>6</xdr:col>
      <xdr:colOff>0</xdr:colOff>
      <xdr:row>171</xdr:row>
      <xdr:rowOff>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ED9C84B2-4E33-413D-B74B-7559526627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3040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</xdr:row>
      <xdr:rowOff>0</xdr:rowOff>
    </xdr:from>
    <xdr:to>
      <xdr:col>6</xdr:col>
      <xdr:colOff>0</xdr:colOff>
      <xdr:row>172</xdr:row>
      <xdr:rowOff>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F77C9D9-99C0-4BD2-B0E8-7340EB74A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58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</xdr:row>
      <xdr:rowOff>0</xdr:rowOff>
    </xdr:from>
    <xdr:to>
      <xdr:col>6</xdr:col>
      <xdr:colOff>0</xdr:colOff>
      <xdr:row>173</xdr:row>
      <xdr:rowOff>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23ECF56-8AF4-47C9-B6A9-F293A4B99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tretch>
          <a:fillRect/>
        </a:stretch>
      </xdr:blipFill>
      <xdr:spPr>
        <a:xfrm>
          <a:off x="4619625" y="3076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</xdr:row>
      <xdr:rowOff>0</xdr:rowOff>
    </xdr:from>
    <xdr:to>
      <xdr:col>6</xdr:col>
      <xdr:colOff>0</xdr:colOff>
      <xdr:row>174</xdr:row>
      <xdr:rowOff>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1D58F911-DE61-4AD6-81E0-3074B509F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94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</xdr:row>
      <xdr:rowOff>0</xdr:rowOff>
    </xdr:from>
    <xdr:to>
      <xdr:col>6</xdr:col>
      <xdr:colOff>0</xdr:colOff>
      <xdr:row>175</xdr:row>
      <xdr:rowOff>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E757505-61E7-4331-935A-92A798C971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619625" y="3112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</xdr:row>
      <xdr:rowOff>0</xdr:rowOff>
    </xdr:from>
    <xdr:to>
      <xdr:col>6</xdr:col>
      <xdr:colOff>0</xdr:colOff>
      <xdr:row>176</xdr:row>
      <xdr:rowOff>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44087A5-7BC7-4C57-BF54-5D2E908BA4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30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</xdr:row>
      <xdr:rowOff>0</xdr:rowOff>
    </xdr:from>
    <xdr:to>
      <xdr:col>6</xdr:col>
      <xdr:colOff>0</xdr:colOff>
      <xdr:row>177</xdr:row>
      <xdr:rowOff>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0569055-E3C7-4F8B-97E0-09BE60233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8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</xdr:row>
      <xdr:rowOff>0</xdr:rowOff>
    </xdr:from>
    <xdr:to>
      <xdr:col>6</xdr:col>
      <xdr:colOff>0</xdr:colOff>
      <xdr:row>178</xdr:row>
      <xdr:rowOff>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BD07066C-9560-46BC-8465-9B5DBA914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67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4A55283-68E9-4D48-B01D-F54E636DD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85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</xdr:row>
      <xdr:rowOff>0</xdr:rowOff>
    </xdr:from>
    <xdr:to>
      <xdr:col>6</xdr:col>
      <xdr:colOff>0</xdr:colOff>
      <xdr:row>180</xdr:row>
      <xdr:rowOff>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CEE9136-CD89-4BD8-9565-EB8D59F1B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03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</xdr:row>
      <xdr:rowOff>0</xdr:rowOff>
    </xdr:from>
    <xdr:to>
      <xdr:col>6</xdr:col>
      <xdr:colOff>0</xdr:colOff>
      <xdr:row>181</xdr:row>
      <xdr:rowOff>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8405CD40-C87E-4182-96D7-7D105D6B1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21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</xdr:row>
      <xdr:rowOff>0</xdr:rowOff>
    </xdr:from>
    <xdr:to>
      <xdr:col>6</xdr:col>
      <xdr:colOff>0</xdr:colOff>
      <xdr:row>182</xdr:row>
      <xdr:rowOff>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9BCBEE16-6053-427E-A61B-C43F54F5C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619625" y="3239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</xdr:row>
      <xdr:rowOff>0</xdr:rowOff>
    </xdr:from>
    <xdr:to>
      <xdr:col>6</xdr:col>
      <xdr:colOff>0</xdr:colOff>
      <xdr:row>183</xdr:row>
      <xdr:rowOff>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1F9FD976-62F9-4244-9B3F-90FD6A386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619625" y="3257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</xdr:row>
      <xdr:rowOff>0</xdr:rowOff>
    </xdr:from>
    <xdr:to>
      <xdr:col>6</xdr:col>
      <xdr:colOff>0</xdr:colOff>
      <xdr:row>184</xdr:row>
      <xdr:rowOff>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047D50A-6D7B-4769-A820-1D0FF9B8A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tretch>
          <a:fillRect/>
        </a:stretch>
      </xdr:blipFill>
      <xdr:spPr>
        <a:xfrm>
          <a:off x="4619625" y="3275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0</xdr:colOff>
      <xdr:row>185</xdr:row>
      <xdr:rowOff>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500B7227-A8E8-451A-A584-5A41D2FC5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tretch>
          <a:fillRect/>
        </a:stretch>
      </xdr:blipFill>
      <xdr:spPr>
        <a:xfrm>
          <a:off x="4619625" y="3293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</xdr:row>
      <xdr:rowOff>0</xdr:rowOff>
    </xdr:from>
    <xdr:to>
      <xdr:col>6</xdr:col>
      <xdr:colOff>0</xdr:colOff>
      <xdr:row>186</xdr:row>
      <xdr:rowOff>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0EF5BCE-8C20-47B6-B47A-7B3478C82D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tretch>
          <a:fillRect/>
        </a:stretch>
      </xdr:blipFill>
      <xdr:spPr>
        <a:xfrm>
          <a:off x="4619625" y="3311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</xdr:row>
      <xdr:rowOff>0</xdr:rowOff>
    </xdr:from>
    <xdr:to>
      <xdr:col>6</xdr:col>
      <xdr:colOff>0</xdr:colOff>
      <xdr:row>187</xdr:row>
      <xdr:rowOff>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810031E-66B1-4D6C-A88D-FD858F4DE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tretch>
          <a:fillRect/>
        </a:stretch>
      </xdr:blipFill>
      <xdr:spPr>
        <a:xfrm>
          <a:off x="4619625" y="3329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</xdr:row>
      <xdr:rowOff>0</xdr:rowOff>
    </xdr:from>
    <xdr:to>
      <xdr:col>6</xdr:col>
      <xdr:colOff>0</xdr:colOff>
      <xdr:row>188</xdr:row>
      <xdr:rowOff>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B3E0A68B-6F53-4BE4-B715-30A7BC45A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tretch>
          <a:fillRect/>
        </a:stretch>
      </xdr:blipFill>
      <xdr:spPr>
        <a:xfrm>
          <a:off x="4619625" y="3348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</xdr:row>
      <xdr:rowOff>0</xdr:rowOff>
    </xdr:from>
    <xdr:to>
      <xdr:col>6</xdr:col>
      <xdr:colOff>0</xdr:colOff>
      <xdr:row>189</xdr:row>
      <xdr:rowOff>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0E954FE-E897-4DA1-979F-8B60A0321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619625" y="3366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4C5046AA-24ED-452E-8EF0-6878C41CF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tretch>
          <a:fillRect/>
        </a:stretch>
      </xdr:blipFill>
      <xdr:spPr>
        <a:xfrm>
          <a:off x="4619625" y="3384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</xdr:row>
      <xdr:rowOff>0</xdr:rowOff>
    </xdr:from>
    <xdr:to>
      <xdr:col>6</xdr:col>
      <xdr:colOff>0</xdr:colOff>
      <xdr:row>191</xdr:row>
      <xdr:rowOff>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2042D777-55BC-46D1-8192-03081CD0B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619625" y="3402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</xdr:row>
      <xdr:rowOff>0</xdr:rowOff>
    </xdr:from>
    <xdr:to>
      <xdr:col>6</xdr:col>
      <xdr:colOff>0</xdr:colOff>
      <xdr:row>192</xdr:row>
      <xdr:rowOff>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CCA93A3B-851F-4AF6-810B-CE5634254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20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</xdr:row>
      <xdr:rowOff>0</xdr:rowOff>
    </xdr:from>
    <xdr:to>
      <xdr:col>6</xdr:col>
      <xdr:colOff>0</xdr:colOff>
      <xdr:row>193</xdr:row>
      <xdr:rowOff>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8F944048-B4EC-434D-82B5-02352B296D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38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0</xdr:colOff>
      <xdr:row>194</xdr:row>
      <xdr:rowOff>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EB33E39B-0B12-4ABE-B7AE-E3A618104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56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</xdr:row>
      <xdr:rowOff>0</xdr:rowOff>
    </xdr:from>
    <xdr:to>
      <xdr:col>6</xdr:col>
      <xdr:colOff>0</xdr:colOff>
      <xdr:row>195</xdr:row>
      <xdr:rowOff>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E7CC9BE6-8191-41F4-9463-050FB5030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74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</xdr:row>
      <xdr:rowOff>0</xdr:rowOff>
    </xdr:from>
    <xdr:to>
      <xdr:col>6</xdr:col>
      <xdr:colOff>0</xdr:colOff>
      <xdr:row>196</xdr:row>
      <xdr:rowOff>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1A44BBC3-D71B-4535-9B62-CBE0AF8CC3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619625" y="3492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</xdr:row>
      <xdr:rowOff>0</xdr:rowOff>
    </xdr:from>
    <xdr:to>
      <xdr:col>6</xdr:col>
      <xdr:colOff>0</xdr:colOff>
      <xdr:row>197</xdr:row>
      <xdr:rowOff>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E834340-E080-4A75-AAA0-16EE534DC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619625" y="3510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</xdr:row>
      <xdr:rowOff>0</xdr:rowOff>
    </xdr:from>
    <xdr:to>
      <xdr:col>6</xdr:col>
      <xdr:colOff>0</xdr:colOff>
      <xdr:row>198</xdr:row>
      <xdr:rowOff>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F4B5F5E-FFD1-4086-B9FB-7D3FBF907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tretch>
          <a:fillRect/>
        </a:stretch>
      </xdr:blipFill>
      <xdr:spPr>
        <a:xfrm>
          <a:off x="4619625" y="3529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</xdr:row>
      <xdr:rowOff>0</xdr:rowOff>
    </xdr:from>
    <xdr:to>
      <xdr:col>6</xdr:col>
      <xdr:colOff>0</xdr:colOff>
      <xdr:row>199</xdr:row>
      <xdr:rowOff>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ECB801E3-608B-4CAA-939F-F90ABEEFF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tretch>
          <a:fillRect/>
        </a:stretch>
      </xdr:blipFill>
      <xdr:spPr>
        <a:xfrm>
          <a:off x="4619625" y="3547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</xdr:row>
      <xdr:rowOff>0</xdr:rowOff>
    </xdr:from>
    <xdr:to>
      <xdr:col>6</xdr:col>
      <xdr:colOff>0</xdr:colOff>
      <xdr:row>200</xdr:row>
      <xdr:rowOff>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EBDBFF25-CDDE-4643-B245-0CD1298DC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tretch>
          <a:fillRect/>
        </a:stretch>
      </xdr:blipFill>
      <xdr:spPr>
        <a:xfrm>
          <a:off x="4619625" y="3565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4D126921-18BF-4076-9B18-357A0965F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tretch>
          <a:fillRect/>
        </a:stretch>
      </xdr:blipFill>
      <xdr:spPr>
        <a:xfrm>
          <a:off x="4619625" y="3583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</xdr:row>
      <xdr:rowOff>0</xdr:rowOff>
    </xdr:from>
    <xdr:to>
      <xdr:col>6</xdr:col>
      <xdr:colOff>0</xdr:colOff>
      <xdr:row>202</xdr:row>
      <xdr:rowOff>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E125BA77-89A0-43BA-8324-B86FD2A4D0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/>
        <a:stretch>
          <a:fillRect/>
        </a:stretch>
      </xdr:blipFill>
      <xdr:spPr>
        <a:xfrm>
          <a:off x="4619625" y="3601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</xdr:row>
      <xdr:rowOff>0</xdr:rowOff>
    </xdr:from>
    <xdr:to>
      <xdr:col>6</xdr:col>
      <xdr:colOff>0</xdr:colOff>
      <xdr:row>203</xdr:row>
      <xdr:rowOff>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479AFCE-C4ED-4ED3-9BD9-47AD43D128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/>
        <a:stretch>
          <a:fillRect/>
        </a:stretch>
      </xdr:blipFill>
      <xdr:spPr>
        <a:xfrm>
          <a:off x="4619625" y="3619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</xdr:row>
      <xdr:rowOff>0</xdr:rowOff>
    </xdr:from>
    <xdr:to>
      <xdr:col>6</xdr:col>
      <xdr:colOff>0</xdr:colOff>
      <xdr:row>204</xdr:row>
      <xdr:rowOff>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2AB3390B-9C8E-4B85-8603-D75CAA5E7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3637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</xdr:row>
      <xdr:rowOff>0</xdr:rowOff>
    </xdr:from>
    <xdr:to>
      <xdr:col>6</xdr:col>
      <xdr:colOff>0</xdr:colOff>
      <xdr:row>205</xdr:row>
      <xdr:rowOff>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ECA5FDBA-4175-4E60-9E0C-B50525625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3655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</xdr:row>
      <xdr:rowOff>0</xdr:rowOff>
    </xdr:from>
    <xdr:to>
      <xdr:col>6</xdr:col>
      <xdr:colOff>0</xdr:colOff>
      <xdr:row>206</xdr:row>
      <xdr:rowOff>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B80943E9-D303-498D-AB7D-ACA492E73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73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</xdr:row>
      <xdr:rowOff>0</xdr:rowOff>
    </xdr:from>
    <xdr:to>
      <xdr:col>6</xdr:col>
      <xdr:colOff>0</xdr:colOff>
      <xdr:row>207</xdr:row>
      <xdr:rowOff>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8A642F26-3819-442C-A17F-5200E2B66E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tretch>
          <a:fillRect/>
        </a:stretch>
      </xdr:blipFill>
      <xdr:spPr>
        <a:xfrm>
          <a:off x="4619625" y="3691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0</xdr:colOff>
      <xdr:row>208</xdr:row>
      <xdr:rowOff>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CA00CBF7-0F3C-44C6-87FB-06271B506D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09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</xdr:row>
      <xdr:rowOff>0</xdr:rowOff>
    </xdr:from>
    <xdr:to>
      <xdr:col>6</xdr:col>
      <xdr:colOff>0</xdr:colOff>
      <xdr:row>209</xdr:row>
      <xdr:rowOff>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5F7BE2C1-EB72-4BA4-B15E-821C58992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28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</xdr:row>
      <xdr:rowOff>0</xdr:rowOff>
    </xdr:from>
    <xdr:to>
      <xdr:col>6</xdr:col>
      <xdr:colOff>0</xdr:colOff>
      <xdr:row>210</xdr:row>
      <xdr:rowOff>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C1555A05-06E4-4CBA-962F-7577958E89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46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</xdr:row>
      <xdr:rowOff>0</xdr:rowOff>
    </xdr:from>
    <xdr:to>
      <xdr:col>6</xdr:col>
      <xdr:colOff>0</xdr:colOff>
      <xdr:row>211</xdr:row>
      <xdr:rowOff>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D248D39D-4435-4327-9AE3-262C1F247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64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</xdr:row>
      <xdr:rowOff>0</xdr:rowOff>
    </xdr:from>
    <xdr:to>
      <xdr:col>6</xdr:col>
      <xdr:colOff>0</xdr:colOff>
      <xdr:row>212</xdr:row>
      <xdr:rowOff>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F1C22AE2-E808-4AD5-8F5C-D2889A39E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82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</xdr:row>
      <xdr:rowOff>0</xdr:rowOff>
    </xdr:from>
    <xdr:to>
      <xdr:col>6</xdr:col>
      <xdr:colOff>0</xdr:colOff>
      <xdr:row>213</xdr:row>
      <xdr:rowOff>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50FF7902-4C55-41DF-9DE8-73D8FBCA3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00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</xdr:row>
      <xdr:rowOff>0</xdr:rowOff>
    </xdr:from>
    <xdr:to>
      <xdr:col>6</xdr:col>
      <xdr:colOff>0</xdr:colOff>
      <xdr:row>214</xdr:row>
      <xdr:rowOff>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2487D5B-16A9-44FF-B6B1-971179F6E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18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</xdr:row>
      <xdr:rowOff>0</xdr:rowOff>
    </xdr:from>
    <xdr:to>
      <xdr:col>6</xdr:col>
      <xdr:colOff>0</xdr:colOff>
      <xdr:row>215</xdr:row>
      <xdr:rowOff>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CA9BB868-473C-4D7A-9870-983C1BEEF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36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</xdr:row>
      <xdr:rowOff>0</xdr:rowOff>
    </xdr:from>
    <xdr:to>
      <xdr:col>6</xdr:col>
      <xdr:colOff>0</xdr:colOff>
      <xdr:row>216</xdr:row>
      <xdr:rowOff>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E6482DDC-A8FA-4C5B-BA29-3A8E3643CB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619625" y="3854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</xdr:row>
      <xdr:rowOff>0</xdr:rowOff>
    </xdr:from>
    <xdr:to>
      <xdr:col>6</xdr:col>
      <xdr:colOff>0</xdr:colOff>
      <xdr:row>217</xdr:row>
      <xdr:rowOff>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BA476D4-E0FC-4D46-A9C7-D2DF27455D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tretch>
          <a:fillRect/>
        </a:stretch>
      </xdr:blipFill>
      <xdr:spPr>
        <a:xfrm>
          <a:off x="4619625" y="3872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</xdr:row>
      <xdr:rowOff>0</xdr:rowOff>
    </xdr:from>
    <xdr:to>
      <xdr:col>6</xdr:col>
      <xdr:colOff>0</xdr:colOff>
      <xdr:row>218</xdr:row>
      <xdr:rowOff>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14E3DC1A-C17B-40F0-B6A1-762A9559F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619625" y="3890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0</xdr:rowOff>
    </xdr:from>
    <xdr:to>
      <xdr:col>6</xdr:col>
      <xdr:colOff>0</xdr:colOff>
      <xdr:row>219</xdr:row>
      <xdr:rowOff>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1D4E128C-F23E-4176-B8F4-DD33F0E04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tretch>
          <a:fillRect/>
        </a:stretch>
      </xdr:blipFill>
      <xdr:spPr>
        <a:xfrm>
          <a:off x="4619625" y="3909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</xdr:row>
      <xdr:rowOff>0</xdr:rowOff>
    </xdr:from>
    <xdr:to>
      <xdr:col>6</xdr:col>
      <xdr:colOff>0</xdr:colOff>
      <xdr:row>220</xdr:row>
      <xdr:rowOff>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C679BEF1-2D87-4DE0-A781-03E7CEB74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619625" y="3927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</xdr:row>
      <xdr:rowOff>0</xdr:rowOff>
    </xdr:from>
    <xdr:to>
      <xdr:col>6</xdr:col>
      <xdr:colOff>0</xdr:colOff>
      <xdr:row>221</xdr:row>
      <xdr:rowOff>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B441896-2526-4DA7-8FA8-AD673DA87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/>
        <a:stretch>
          <a:fillRect/>
        </a:stretch>
      </xdr:blipFill>
      <xdr:spPr>
        <a:xfrm>
          <a:off x="4619625" y="3945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0</xdr:colOff>
      <xdr:row>222</xdr:row>
      <xdr:rowOff>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D81A2435-9347-4AA5-868A-74BBE6BCE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/>
        <a:stretch>
          <a:fillRect/>
        </a:stretch>
      </xdr:blipFill>
      <xdr:spPr>
        <a:xfrm>
          <a:off x="4619625" y="3963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</xdr:row>
      <xdr:rowOff>0</xdr:rowOff>
    </xdr:from>
    <xdr:to>
      <xdr:col>6</xdr:col>
      <xdr:colOff>0</xdr:colOff>
      <xdr:row>223</xdr:row>
      <xdr:rowOff>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BB431E70-EDB9-4B09-A167-0CB5BB7BC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/>
        <a:stretch>
          <a:fillRect/>
        </a:stretch>
      </xdr:blipFill>
      <xdr:spPr>
        <a:xfrm>
          <a:off x="4619625" y="3981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</xdr:row>
      <xdr:rowOff>0</xdr:rowOff>
    </xdr:from>
    <xdr:to>
      <xdr:col>6</xdr:col>
      <xdr:colOff>0</xdr:colOff>
      <xdr:row>224</xdr:row>
      <xdr:rowOff>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52E4D37-A84F-40A3-8462-6FB47674C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tretch>
          <a:fillRect/>
        </a:stretch>
      </xdr:blipFill>
      <xdr:spPr>
        <a:xfrm>
          <a:off x="4619625" y="3999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</xdr:row>
      <xdr:rowOff>0</xdr:rowOff>
    </xdr:from>
    <xdr:to>
      <xdr:col>6</xdr:col>
      <xdr:colOff>0</xdr:colOff>
      <xdr:row>225</xdr:row>
      <xdr:rowOff>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E2A493C-649B-4085-B313-52A89EE94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/>
        <a:stretch>
          <a:fillRect/>
        </a:stretch>
      </xdr:blipFill>
      <xdr:spPr>
        <a:xfrm>
          <a:off x="4619625" y="4017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8349C142-72FB-44CE-9F75-CD30F2C74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35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</xdr:row>
      <xdr:rowOff>0</xdr:rowOff>
    </xdr:from>
    <xdr:to>
      <xdr:col>6</xdr:col>
      <xdr:colOff>0</xdr:colOff>
      <xdr:row>227</xdr:row>
      <xdr:rowOff>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F36ADF0-BBED-4EE5-9A8F-93B4D2744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53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</xdr:row>
      <xdr:rowOff>0</xdr:rowOff>
    </xdr:from>
    <xdr:to>
      <xdr:col>6</xdr:col>
      <xdr:colOff>0</xdr:colOff>
      <xdr:row>228</xdr:row>
      <xdr:rowOff>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98313943-E023-4CA3-873A-E1F11E5CD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71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</xdr:row>
      <xdr:rowOff>0</xdr:rowOff>
    </xdr:from>
    <xdr:to>
      <xdr:col>6</xdr:col>
      <xdr:colOff>0</xdr:colOff>
      <xdr:row>229</xdr:row>
      <xdr:rowOff>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4837422B-403A-4D42-8343-672D14847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90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0</xdr:colOff>
      <xdr:row>230</xdr:row>
      <xdr:rowOff>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5ADD1D99-CC31-412B-B2C2-965B16AC7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tretch>
          <a:fillRect/>
        </a:stretch>
      </xdr:blipFill>
      <xdr:spPr>
        <a:xfrm>
          <a:off x="4619625" y="4108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</xdr:row>
      <xdr:rowOff>0</xdr:rowOff>
    </xdr:from>
    <xdr:to>
      <xdr:col>6</xdr:col>
      <xdr:colOff>0</xdr:colOff>
      <xdr:row>231</xdr:row>
      <xdr:rowOff>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662AD7B-EA60-4071-9550-B01330C8A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tretch>
          <a:fillRect/>
        </a:stretch>
      </xdr:blipFill>
      <xdr:spPr>
        <a:xfrm>
          <a:off x="4619625" y="4126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</xdr:row>
      <xdr:rowOff>0</xdr:rowOff>
    </xdr:from>
    <xdr:to>
      <xdr:col>6</xdr:col>
      <xdr:colOff>0</xdr:colOff>
      <xdr:row>232</xdr:row>
      <xdr:rowOff>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D784A34A-40BF-493F-BAC5-791F2C1EFE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619625" y="4144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</xdr:row>
      <xdr:rowOff>0</xdr:rowOff>
    </xdr:from>
    <xdr:to>
      <xdr:col>6</xdr:col>
      <xdr:colOff>0</xdr:colOff>
      <xdr:row>233</xdr:row>
      <xdr:rowOff>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BAFAF09C-ACF3-4848-BB0F-45BFB123B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619625" y="4162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</xdr:row>
      <xdr:rowOff>0</xdr:rowOff>
    </xdr:from>
    <xdr:to>
      <xdr:col>6</xdr:col>
      <xdr:colOff>0</xdr:colOff>
      <xdr:row>234</xdr:row>
      <xdr:rowOff>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7A25D48-6588-4C0F-8C88-A0970FEB9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619625" y="4180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</xdr:row>
      <xdr:rowOff>0</xdr:rowOff>
    </xdr:from>
    <xdr:to>
      <xdr:col>6</xdr:col>
      <xdr:colOff>0</xdr:colOff>
      <xdr:row>235</xdr:row>
      <xdr:rowOff>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38EDF6C5-3D91-472B-8F38-55BFFAA0E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619625" y="4198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</xdr:row>
      <xdr:rowOff>0</xdr:rowOff>
    </xdr:from>
    <xdr:to>
      <xdr:col>6</xdr:col>
      <xdr:colOff>0</xdr:colOff>
      <xdr:row>236</xdr:row>
      <xdr:rowOff>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351091A9-4E59-4DBA-82DE-3C053D629A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tretch>
          <a:fillRect/>
        </a:stretch>
      </xdr:blipFill>
      <xdr:spPr>
        <a:xfrm>
          <a:off x="4619625" y="4216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EF3E7E4D-E888-4405-8B9D-B244C9112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tretch>
          <a:fillRect/>
        </a:stretch>
      </xdr:blipFill>
      <xdr:spPr>
        <a:xfrm>
          <a:off x="4619625" y="4234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0</xdr:colOff>
      <xdr:row>238</xdr:row>
      <xdr:rowOff>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DBF22B9B-8D95-45A8-93F9-800F0E995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52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</xdr:row>
      <xdr:rowOff>0</xdr:rowOff>
    </xdr:from>
    <xdr:to>
      <xdr:col>6</xdr:col>
      <xdr:colOff>0</xdr:colOff>
      <xdr:row>239</xdr:row>
      <xdr:rowOff>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CAEA016D-3572-4571-910E-AD7559EE2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71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</xdr:row>
      <xdr:rowOff>0</xdr:rowOff>
    </xdr:from>
    <xdr:to>
      <xdr:col>6</xdr:col>
      <xdr:colOff>0</xdr:colOff>
      <xdr:row>240</xdr:row>
      <xdr:rowOff>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17360624-9B58-408B-AF78-41A4D9AE4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89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</xdr:row>
      <xdr:rowOff>0</xdr:rowOff>
    </xdr:from>
    <xdr:to>
      <xdr:col>6</xdr:col>
      <xdr:colOff>0</xdr:colOff>
      <xdr:row>241</xdr:row>
      <xdr:rowOff>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A5F3774C-B336-4A9F-8047-7D26C0D3E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/>
        <a:stretch>
          <a:fillRect/>
        </a:stretch>
      </xdr:blipFill>
      <xdr:spPr>
        <a:xfrm>
          <a:off x="4619625" y="4307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</xdr:row>
      <xdr:rowOff>0</xdr:rowOff>
    </xdr:from>
    <xdr:to>
      <xdr:col>6</xdr:col>
      <xdr:colOff>0</xdr:colOff>
      <xdr:row>242</xdr:row>
      <xdr:rowOff>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73AD5850-FB00-4493-9D5E-9BF82F00D6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25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</xdr:row>
      <xdr:rowOff>0</xdr:rowOff>
    </xdr:from>
    <xdr:to>
      <xdr:col>6</xdr:col>
      <xdr:colOff>0</xdr:colOff>
      <xdr:row>243</xdr:row>
      <xdr:rowOff>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ED27FE44-2015-4DA3-9A8D-D905A96A5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tretch>
          <a:fillRect/>
        </a:stretch>
      </xdr:blipFill>
      <xdr:spPr>
        <a:xfrm>
          <a:off x="4619625" y="4343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</xdr:row>
      <xdr:rowOff>0</xdr:rowOff>
    </xdr:from>
    <xdr:to>
      <xdr:col>6</xdr:col>
      <xdr:colOff>0</xdr:colOff>
      <xdr:row>244</xdr:row>
      <xdr:rowOff>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4409A8AA-BBB0-4E49-B04B-0C5042095C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61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</xdr:row>
      <xdr:rowOff>0</xdr:rowOff>
    </xdr:from>
    <xdr:to>
      <xdr:col>6</xdr:col>
      <xdr:colOff>0</xdr:colOff>
      <xdr:row>245</xdr:row>
      <xdr:rowOff>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62C6431-542C-4F28-8D03-126CBA874A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9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</xdr:row>
      <xdr:rowOff>0</xdr:rowOff>
    </xdr:from>
    <xdr:to>
      <xdr:col>6</xdr:col>
      <xdr:colOff>0</xdr:colOff>
      <xdr:row>246</xdr:row>
      <xdr:rowOff>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B41D54A1-A20B-4F31-9C40-C47A8E5AE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97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</xdr:row>
      <xdr:rowOff>0</xdr:rowOff>
    </xdr:from>
    <xdr:to>
      <xdr:col>6</xdr:col>
      <xdr:colOff>0</xdr:colOff>
      <xdr:row>247</xdr:row>
      <xdr:rowOff>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3C403F2F-3C72-46A6-90BA-54E2F46F1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15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</xdr:row>
      <xdr:rowOff>0</xdr:rowOff>
    </xdr:from>
    <xdr:to>
      <xdr:col>6</xdr:col>
      <xdr:colOff>0</xdr:colOff>
      <xdr:row>248</xdr:row>
      <xdr:rowOff>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F0810E1-4A2A-47E0-8894-FCF382608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33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</xdr:row>
      <xdr:rowOff>0</xdr:rowOff>
    </xdr:from>
    <xdr:to>
      <xdr:col>6</xdr:col>
      <xdr:colOff>0</xdr:colOff>
      <xdr:row>249</xdr:row>
      <xdr:rowOff>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9DCDD669-E656-43F6-BCE1-CAD9E74B3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51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</xdr:row>
      <xdr:rowOff>0</xdr:rowOff>
    </xdr:from>
    <xdr:to>
      <xdr:col>6</xdr:col>
      <xdr:colOff>0</xdr:colOff>
      <xdr:row>250</xdr:row>
      <xdr:rowOff>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50F0D9E4-3327-4883-9B3D-37C5B9BCF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/>
        <a:stretch>
          <a:fillRect/>
        </a:stretch>
      </xdr:blipFill>
      <xdr:spPr>
        <a:xfrm>
          <a:off x="4619625" y="4470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</xdr:row>
      <xdr:rowOff>0</xdr:rowOff>
    </xdr:from>
    <xdr:to>
      <xdr:col>6</xdr:col>
      <xdr:colOff>0</xdr:colOff>
      <xdr:row>251</xdr:row>
      <xdr:rowOff>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B4071899-69E1-48A9-9D76-2FDF350A3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/>
        <a:stretch>
          <a:fillRect/>
        </a:stretch>
      </xdr:blipFill>
      <xdr:spPr>
        <a:xfrm>
          <a:off x="4619625" y="4488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</xdr:row>
      <xdr:rowOff>0</xdr:rowOff>
    </xdr:from>
    <xdr:to>
      <xdr:col>6</xdr:col>
      <xdr:colOff>0</xdr:colOff>
      <xdr:row>252</xdr:row>
      <xdr:rowOff>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467504E6-8EF3-402E-8DE5-B4B17C6E7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/>
        <a:stretch>
          <a:fillRect/>
        </a:stretch>
      </xdr:blipFill>
      <xdr:spPr>
        <a:xfrm>
          <a:off x="4619625" y="4506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</xdr:row>
      <xdr:rowOff>0</xdr:rowOff>
    </xdr:from>
    <xdr:to>
      <xdr:col>6</xdr:col>
      <xdr:colOff>0</xdr:colOff>
      <xdr:row>253</xdr:row>
      <xdr:rowOff>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EFA8D06C-81A6-4891-974A-0FA51D4F6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619625" y="4524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</xdr:row>
      <xdr:rowOff>0</xdr:rowOff>
    </xdr:from>
    <xdr:to>
      <xdr:col>6</xdr:col>
      <xdr:colOff>0</xdr:colOff>
      <xdr:row>254</xdr:row>
      <xdr:rowOff>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1A5B511-7C7F-4C68-9BC0-0FCAFDDAF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619625" y="4542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</xdr:row>
      <xdr:rowOff>0</xdr:rowOff>
    </xdr:from>
    <xdr:to>
      <xdr:col>6</xdr:col>
      <xdr:colOff>0</xdr:colOff>
      <xdr:row>255</xdr:row>
      <xdr:rowOff>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C244FA08-C35A-4C01-A055-1BE22A096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619625" y="4560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</xdr:row>
      <xdr:rowOff>0</xdr:rowOff>
    </xdr:from>
    <xdr:to>
      <xdr:col>6</xdr:col>
      <xdr:colOff>0</xdr:colOff>
      <xdr:row>256</xdr:row>
      <xdr:rowOff>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B728F17-7F26-4DEC-B8E0-06D78937F4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619625" y="4578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</xdr:row>
      <xdr:rowOff>0</xdr:rowOff>
    </xdr:from>
    <xdr:to>
      <xdr:col>6</xdr:col>
      <xdr:colOff>0</xdr:colOff>
      <xdr:row>257</xdr:row>
      <xdr:rowOff>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5C71DCA6-0496-45C8-BD4D-B7184A969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/>
        <a:stretch>
          <a:fillRect/>
        </a:stretch>
      </xdr:blipFill>
      <xdr:spPr>
        <a:xfrm>
          <a:off x="4619625" y="4596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</xdr:row>
      <xdr:rowOff>0</xdr:rowOff>
    </xdr:from>
    <xdr:to>
      <xdr:col>6</xdr:col>
      <xdr:colOff>0</xdr:colOff>
      <xdr:row>258</xdr:row>
      <xdr:rowOff>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27DA1CE1-716C-4BB8-9F43-12F77370E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/>
        <a:stretch>
          <a:fillRect/>
        </a:stretch>
      </xdr:blipFill>
      <xdr:spPr>
        <a:xfrm>
          <a:off x="4619625" y="4614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</xdr:row>
      <xdr:rowOff>0</xdr:rowOff>
    </xdr:from>
    <xdr:to>
      <xdr:col>6</xdr:col>
      <xdr:colOff>0</xdr:colOff>
      <xdr:row>259</xdr:row>
      <xdr:rowOff>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3379706-4417-48CC-8BE4-3B60478EC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/>
        <a:stretch>
          <a:fillRect/>
        </a:stretch>
      </xdr:blipFill>
      <xdr:spPr>
        <a:xfrm>
          <a:off x="4619625" y="4632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</xdr:row>
      <xdr:rowOff>0</xdr:rowOff>
    </xdr:from>
    <xdr:to>
      <xdr:col>6</xdr:col>
      <xdr:colOff>0</xdr:colOff>
      <xdr:row>260</xdr:row>
      <xdr:rowOff>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65DF5DF-AB7E-4970-B03B-768B46449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51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</xdr:row>
      <xdr:rowOff>0</xdr:rowOff>
    </xdr:from>
    <xdr:to>
      <xdr:col>6</xdr:col>
      <xdr:colOff>0</xdr:colOff>
      <xdr:row>261</xdr:row>
      <xdr:rowOff>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4FDE4082-6FCE-4C4C-8418-A359C97C4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69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</xdr:row>
      <xdr:rowOff>0</xdr:rowOff>
    </xdr:from>
    <xdr:to>
      <xdr:col>6</xdr:col>
      <xdr:colOff>0</xdr:colOff>
      <xdr:row>262</xdr:row>
      <xdr:rowOff>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FE78EED2-537E-4AB8-BBE6-A58735CEB9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87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</xdr:row>
      <xdr:rowOff>0</xdr:rowOff>
    </xdr:from>
    <xdr:to>
      <xdr:col>6</xdr:col>
      <xdr:colOff>0</xdr:colOff>
      <xdr:row>263</xdr:row>
      <xdr:rowOff>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1DBFEB8F-2ED5-4EDF-8BC0-DB7F14902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05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</xdr:row>
      <xdr:rowOff>0</xdr:rowOff>
    </xdr:from>
    <xdr:to>
      <xdr:col>6</xdr:col>
      <xdr:colOff>0</xdr:colOff>
      <xdr:row>264</xdr:row>
      <xdr:rowOff>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11958053-B600-4EE7-BCA9-F563224097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/>
        <a:stretch>
          <a:fillRect/>
        </a:stretch>
      </xdr:blipFill>
      <xdr:spPr>
        <a:xfrm>
          <a:off x="4619625" y="4723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</xdr:row>
      <xdr:rowOff>0</xdr:rowOff>
    </xdr:from>
    <xdr:to>
      <xdr:col>6</xdr:col>
      <xdr:colOff>0</xdr:colOff>
      <xdr:row>265</xdr:row>
      <xdr:rowOff>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ED86C51-9D4F-44CD-A0DD-7CBC2C5FAF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/>
        <a:stretch>
          <a:fillRect/>
        </a:stretch>
      </xdr:blipFill>
      <xdr:spPr>
        <a:xfrm>
          <a:off x="4619625" y="4741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</xdr:row>
      <xdr:rowOff>0</xdr:rowOff>
    </xdr:from>
    <xdr:to>
      <xdr:col>6</xdr:col>
      <xdr:colOff>0</xdr:colOff>
      <xdr:row>266</xdr:row>
      <xdr:rowOff>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342125FD-647F-4908-AF0A-FBF85EE61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/>
        <a:stretch>
          <a:fillRect/>
        </a:stretch>
      </xdr:blipFill>
      <xdr:spPr>
        <a:xfrm>
          <a:off x="4619625" y="4759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</xdr:row>
      <xdr:rowOff>0</xdr:rowOff>
    </xdr:from>
    <xdr:to>
      <xdr:col>6</xdr:col>
      <xdr:colOff>0</xdr:colOff>
      <xdr:row>267</xdr:row>
      <xdr:rowOff>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3A63E723-B7A7-4318-A598-3DF9DD42AA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/>
        <a:stretch>
          <a:fillRect/>
        </a:stretch>
      </xdr:blipFill>
      <xdr:spPr>
        <a:xfrm>
          <a:off x="4619625" y="4777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</xdr:row>
      <xdr:rowOff>0</xdr:rowOff>
    </xdr:from>
    <xdr:to>
      <xdr:col>6</xdr:col>
      <xdr:colOff>0</xdr:colOff>
      <xdr:row>268</xdr:row>
      <xdr:rowOff>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B6896619-E0BC-41B9-814C-99BBC28DF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619625" y="4795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</xdr:row>
      <xdr:rowOff>0</xdr:rowOff>
    </xdr:from>
    <xdr:to>
      <xdr:col>6</xdr:col>
      <xdr:colOff>0</xdr:colOff>
      <xdr:row>269</xdr:row>
      <xdr:rowOff>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9E3B2DBD-6FB0-401D-8C9E-90C21571F0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619625" y="4813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</xdr:row>
      <xdr:rowOff>0</xdr:rowOff>
    </xdr:from>
    <xdr:to>
      <xdr:col>6</xdr:col>
      <xdr:colOff>0</xdr:colOff>
      <xdr:row>270</xdr:row>
      <xdr:rowOff>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9CC3405-07C0-4857-AF3B-A9ED2B1A5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/>
        <a:stretch>
          <a:fillRect/>
        </a:stretch>
      </xdr:blipFill>
      <xdr:spPr>
        <a:xfrm>
          <a:off x="4619625" y="4832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</xdr:row>
      <xdr:rowOff>0</xdr:rowOff>
    </xdr:from>
    <xdr:to>
      <xdr:col>6</xdr:col>
      <xdr:colOff>0</xdr:colOff>
      <xdr:row>271</xdr:row>
      <xdr:rowOff>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C3932E78-3C3D-4C90-9BCB-5E1D9F08E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/>
        <a:stretch>
          <a:fillRect/>
        </a:stretch>
      </xdr:blipFill>
      <xdr:spPr>
        <a:xfrm>
          <a:off x="4619625" y="4850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</xdr:row>
      <xdr:rowOff>0</xdr:rowOff>
    </xdr:from>
    <xdr:to>
      <xdr:col>6</xdr:col>
      <xdr:colOff>0</xdr:colOff>
      <xdr:row>272</xdr:row>
      <xdr:rowOff>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E2EAB1AE-164C-44C3-B8BC-CDE136EAF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4868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</xdr:row>
      <xdr:rowOff>0</xdr:rowOff>
    </xdr:from>
    <xdr:to>
      <xdr:col>6</xdr:col>
      <xdr:colOff>0</xdr:colOff>
      <xdr:row>273</xdr:row>
      <xdr:rowOff>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4673BEC8-F203-4831-9CCD-6EC3FE35D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4886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</xdr:row>
      <xdr:rowOff>0</xdr:rowOff>
    </xdr:from>
    <xdr:to>
      <xdr:col>6</xdr:col>
      <xdr:colOff>0</xdr:colOff>
      <xdr:row>274</xdr:row>
      <xdr:rowOff>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B42DD2D-5CE3-4A9C-B608-F3F7811915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04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</xdr:row>
      <xdr:rowOff>0</xdr:rowOff>
    </xdr:from>
    <xdr:to>
      <xdr:col>6</xdr:col>
      <xdr:colOff>0</xdr:colOff>
      <xdr:row>275</xdr:row>
      <xdr:rowOff>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11A9C2AA-453B-4A4D-B888-C34FFBB49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tretch>
          <a:fillRect/>
        </a:stretch>
      </xdr:blipFill>
      <xdr:spPr>
        <a:xfrm>
          <a:off x="4619625" y="4922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</xdr:row>
      <xdr:rowOff>0</xdr:rowOff>
    </xdr:from>
    <xdr:to>
      <xdr:col>6</xdr:col>
      <xdr:colOff>0</xdr:colOff>
      <xdr:row>276</xdr:row>
      <xdr:rowOff>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6049726-C1B0-4A30-958C-F85DD7BFBC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40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</xdr:row>
      <xdr:rowOff>0</xdr:rowOff>
    </xdr:from>
    <xdr:to>
      <xdr:col>6</xdr:col>
      <xdr:colOff>0</xdr:colOff>
      <xdr:row>277</xdr:row>
      <xdr:rowOff>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2953F193-23AA-4DCE-AB78-4725C269EB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4958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</xdr:row>
      <xdr:rowOff>0</xdr:rowOff>
    </xdr:from>
    <xdr:to>
      <xdr:col>6</xdr:col>
      <xdr:colOff>0</xdr:colOff>
      <xdr:row>278</xdr:row>
      <xdr:rowOff>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33B8EA28-64A4-40A8-8FD3-C14E257593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76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</xdr:row>
      <xdr:rowOff>0</xdr:rowOff>
    </xdr:from>
    <xdr:to>
      <xdr:col>6</xdr:col>
      <xdr:colOff>0</xdr:colOff>
      <xdr:row>279</xdr:row>
      <xdr:rowOff>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43C9752C-229A-4552-887E-7F0B14EA2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94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</xdr:row>
      <xdr:rowOff>0</xdr:rowOff>
    </xdr:from>
    <xdr:to>
      <xdr:col>6</xdr:col>
      <xdr:colOff>0</xdr:colOff>
      <xdr:row>280</xdr:row>
      <xdr:rowOff>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BE2C0E34-921B-4076-9724-7BF6E86D2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13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</xdr:row>
      <xdr:rowOff>0</xdr:rowOff>
    </xdr:from>
    <xdr:to>
      <xdr:col>6</xdr:col>
      <xdr:colOff>0</xdr:colOff>
      <xdr:row>281</xdr:row>
      <xdr:rowOff>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59F7FEC5-D9BC-47AF-91A7-6F3A93A45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31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</xdr:row>
      <xdr:rowOff>0</xdr:rowOff>
    </xdr:from>
    <xdr:to>
      <xdr:col>6</xdr:col>
      <xdr:colOff>0</xdr:colOff>
      <xdr:row>282</xdr:row>
      <xdr:rowOff>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C72E50F0-1F04-4B23-96F5-EBE044A45D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49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</xdr:row>
      <xdr:rowOff>0</xdr:rowOff>
    </xdr:from>
    <xdr:to>
      <xdr:col>6</xdr:col>
      <xdr:colOff>0</xdr:colOff>
      <xdr:row>283</xdr:row>
      <xdr:rowOff>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BC115E2-D983-43A2-AF4B-4A2FE4249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67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</xdr:row>
      <xdr:rowOff>0</xdr:rowOff>
    </xdr:from>
    <xdr:to>
      <xdr:col>6</xdr:col>
      <xdr:colOff>0</xdr:colOff>
      <xdr:row>284</xdr:row>
      <xdr:rowOff>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71EE7684-83B1-4B8D-A7D4-A1977A00C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"/>
        <a:stretch>
          <a:fillRect/>
        </a:stretch>
      </xdr:blipFill>
      <xdr:spPr>
        <a:xfrm>
          <a:off x="4619625" y="5085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</xdr:row>
      <xdr:rowOff>0</xdr:rowOff>
    </xdr:from>
    <xdr:to>
      <xdr:col>6</xdr:col>
      <xdr:colOff>0</xdr:colOff>
      <xdr:row>285</xdr:row>
      <xdr:rowOff>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19EBB870-0035-49B1-966A-E7AFAA932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/>
        <a:stretch>
          <a:fillRect/>
        </a:stretch>
      </xdr:blipFill>
      <xdr:spPr>
        <a:xfrm>
          <a:off x="4619625" y="5103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</xdr:row>
      <xdr:rowOff>0</xdr:rowOff>
    </xdr:from>
    <xdr:to>
      <xdr:col>6</xdr:col>
      <xdr:colOff>0</xdr:colOff>
      <xdr:row>286</xdr:row>
      <xdr:rowOff>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3621824-EBA2-4AAF-8578-98049C72A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"/>
        <a:stretch>
          <a:fillRect/>
        </a:stretch>
      </xdr:blipFill>
      <xdr:spPr>
        <a:xfrm>
          <a:off x="4619625" y="5121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</xdr:row>
      <xdr:rowOff>0</xdr:rowOff>
    </xdr:from>
    <xdr:to>
      <xdr:col>6</xdr:col>
      <xdr:colOff>0</xdr:colOff>
      <xdr:row>287</xdr:row>
      <xdr:rowOff>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AAE03EF7-EE92-4CE2-862A-0A71C4DBB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"/>
        <a:stretch>
          <a:fillRect/>
        </a:stretch>
      </xdr:blipFill>
      <xdr:spPr>
        <a:xfrm>
          <a:off x="4619625" y="5139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</xdr:row>
      <xdr:rowOff>0</xdr:rowOff>
    </xdr:from>
    <xdr:to>
      <xdr:col>6</xdr:col>
      <xdr:colOff>0</xdr:colOff>
      <xdr:row>288</xdr:row>
      <xdr:rowOff>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ED7F978D-DF58-4B23-9FA0-A98057F95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619625" y="5157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</xdr:row>
      <xdr:rowOff>0</xdr:rowOff>
    </xdr:from>
    <xdr:to>
      <xdr:col>6</xdr:col>
      <xdr:colOff>0</xdr:colOff>
      <xdr:row>289</xdr:row>
      <xdr:rowOff>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58E091D-9E84-4CF6-97BC-357C4F09B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619625" y="5175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</xdr:row>
      <xdr:rowOff>0</xdr:rowOff>
    </xdr:from>
    <xdr:to>
      <xdr:col>6</xdr:col>
      <xdr:colOff>0</xdr:colOff>
      <xdr:row>290</xdr:row>
      <xdr:rowOff>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486CA0F4-C7AD-447F-B5D3-01141D2CD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619625" y="5193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</xdr:row>
      <xdr:rowOff>0</xdr:rowOff>
    </xdr:from>
    <xdr:to>
      <xdr:col>6</xdr:col>
      <xdr:colOff>0</xdr:colOff>
      <xdr:row>291</xdr:row>
      <xdr:rowOff>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1EA6789-498F-48D0-93AB-3273C91824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/>
        <a:stretch>
          <a:fillRect/>
        </a:stretch>
      </xdr:blipFill>
      <xdr:spPr>
        <a:xfrm>
          <a:off x="4619625" y="5212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DB470ABA-3E6D-4FB6-9A69-09D5BC18B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"/>
        <a:stretch>
          <a:fillRect/>
        </a:stretch>
      </xdr:blipFill>
      <xdr:spPr>
        <a:xfrm>
          <a:off x="4619625" y="5230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</xdr:row>
      <xdr:rowOff>0</xdr:rowOff>
    </xdr:from>
    <xdr:to>
      <xdr:col>6</xdr:col>
      <xdr:colOff>0</xdr:colOff>
      <xdr:row>293</xdr:row>
      <xdr:rowOff>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66A3FB9-9524-4862-85FD-2C7F610EC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"/>
        <a:stretch>
          <a:fillRect/>
        </a:stretch>
      </xdr:blipFill>
      <xdr:spPr>
        <a:xfrm>
          <a:off x="4619625" y="5248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</xdr:row>
      <xdr:rowOff>0</xdr:rowOff>
    </xdr:from>
    <xdr:to>
      <xdr:col>6</xdr:col>
      <xdr:colOff>0</xdr:colOff>
      <xdr:row>294</xdr:row>
      <xdr:rowOff>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5D18B41D-E3D0-4BAE-A532-3616491EE5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66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</xdr:row>
      <xdr:rowOff>0</xdr:rowOff>
    </xdr:from>
    <xdr:to>
      <xdr:col>6</xdr:col>
      <xdr:colOff>0</xdr:colOff>
      <xdr:row>295</xdr:row>
      <xdr:rowOff>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B7922653-1101-44FE-AD89-7A1066AA0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84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</xdr:row>
      <xdr:rowOff>0</xdr:rowOff>
    </xdr:from>
    <xdr:to>
      <xdr:col>6</xdr:col>
      <xdr:colOff>0</xdr:colOff>
      <xdr:row>296</xdr:row>
      <xdr:rowOff>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3FAC0BA9-0667-4C03-8C97-24885CD0A6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02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</xdr:row>
      <xdr:rowOff>0</xdr:rowOff>
    </xdr:from>
    <xdr:to>
      <xdr:col>6</xdr:col>
      <xdr:colOff>0</xdr:colOff>
      <xdr:row>297</xdr:row>
      <xdr:rowOff>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3E46451-D319-4D8A-B56D-B627C6D125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20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</xdr:row>
      <xdr:rowOff>0</xdr:rowOff>
    </xdr:from>
    <xdr:to>
      <xdr:col>6</xdr:col>
      <xdr:colOff>0</xdr:colOff>
      <xdr:row>298</xdr:row>
      <xdr:rowOff>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ADD83DA-A315-4DEA-97DF-C2BF99629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tretch>
          <a:fillRect/>
        </a:stretch>
      </xdr:blipFill>
      <xdr:spPr>
        <a:xfrm>
          <a:off x="4619625" y="5338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</xdr:row>
      <xdr:rowOff>0</xdr:rowOff>
    </xdr:from>
    <xdr:to>
      <xdr:col>6</xdr:col>
      <xdr:colOff>0</xdr:colOff>
      <xdr:row>299</xdr:row>
      <xdr:rowOff>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D4F9C608-CCD7-4223-87CC-202F796C7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tretch>
          <a:fillRect/>
        </a:stretch>
      </xdr:blipFill>
      <xdr:spPr>
        <a:xfrm>
          <a:off x="4619625" y="5356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</xdr:row>
      <xdr:rowOff>0</xdr:rowOff>
    </xdr:from>
    <xdr:to>
      <xdr:col>6</xdr:col>
      <xdr:colOff>0</xdr:colOff>
      <xdr:row>300</xdr:row>
      <xdr:rowOff>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97B64F45-9FFA-4187-8EE0-44B3CD8541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tretch>
          <a:fillRect/>
        </a:stretch>
      </xdr:blipFill>
      <xdr:spPr>
        <a:xfrm>
          <a:off x="4619625" y="5374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</xdr:row>
      <xdr:rowOff>0</xdr:rowOff>
    </xdr:from>
    <xdr:to>
      <xdr:col>6</xdr:col>
      <xdr:colOff>0</xdr:colOff>
      <xdr:row>301</xdr:row>
      <xdr:rowOff>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017056E-0CF4-4083-9537-6DE5AB2DF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tretch>
          <a:fillRect/>
        </a:stretch>
      </xdr:blipFill>
      <xdr:spPr>
        <a:xfrm>
          <a:off x="4619625" y="5393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</xdr:row>
      <xdr:rowOff>0</xdr:rowOff>
    </xdr:from>
    <xdr:to>
      <xdr:col>6</xdr:col>
      <xdr:colOff>0</xdr:colOff>
      <xdr:row>302</xdr:row>
      <xdr:rowOff>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ABC82F68-75D1-4401-BFC3-F5AE830DB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/>
        <a:stretch>
          <a:fillRect/>
        </a:stretch>
      </xdr:blipFill>
      <xdr:spPr>
        <a:xfrm>
          <a:off x="4619625" y="5411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54C4169-5E82-48B7-A1FA-E542DD9AC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/>
        <a:stretch>
          <a:fillRect/>
        </a:stretch>
      </xdr:blipFill>
      <xdr:spPr>
        <a:xfrm>
          <a:off x="4619625" y="5429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</xdr:row>
      <xdr:rowOff>0</xdr:rowOff>
    </xdr:from>
    <xdr:to>
      <xdr:col>6</xdr:col>
      <xdr:colOff>0</xdr:colOff>
      <xdr:row>304</xdr:row>
      <xdr:rowOff>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AADD00F-6134-4E97-B406-C25E12B6E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619625" y="5447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</xdr:row>
      <xdr:rowOff>0</xdr:rowOff>
    </xdr:from>
    <xdr:to>
      <xdr:col>6</xdr:col>
      <xdr:colOff>0</xdr:colOff>
      <xdr:row>305</xdr:row>
      <xdr:rowOff>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114B9DF7-595D-45F7-ABBF-04913A5773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619625" y="5465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</xdr:row>
      <xdr:rowOff>0</xdr:rowOff>
    </xdr:from>
    <xdr:to>
      <xdr:col>6</xdr:col>
      <xdr:colOff>0</xdr:colOff>
      <xdr:row>306</xdr:row>
      <xdr:rowOff>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357F2F3-E6AB-4A45-9095-3037E6CD1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619625" y="5483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</xdr:row>
      <xdr:rowOff>0</xdr:rowOff>
    </xdr:from>
    <xdr:to>
      <xdr:col>6</xdr:col>
      <xdr:colOff>0</xdr:colOff>
      <xdr:row>307</xdr:row>
      <xdr:rowOff>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946042FD-6053-4A21-8612-C4E15C2D6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619625" y="5501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</xdr:row>
      <xdr:rowOff>0</xdr:rowOff>
    </xdr:from>
    <xdr:to>
      <xdr:col>6</xdr:col>
      <xdr:colOff>0</xdr:colOff>
      <xdr:row>308</xdr:row>
      <xdr:rowOff>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B4EC1DD2-4CA6-4446-B18C-1375C4FA0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19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</xdr:row>
      <xdr:rowOff>0</xdr:rowOff>
    </xdr:from>
    <xdr:to>
      <xdr:col>6</xdr:col>
      <xdr:colOff>0</xdr:colOff>
      <xdr:row>309</xdr:row>
      <xdr:rowOff>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EB1FF463-4651-47DD-8223-2BAF121D3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619625" y="5537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</xdr:row>
      <xdr:rowOff>0</xdr:rowOff>
    </xdr:from>
    <xdr:to>
      <xdr:col>6</xdr:col>
      <xdr:colOff>0</xdr:colOff>
      <xdr:row>310</xdr:row>
      <xdr:rowOff>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6C46A6C2-D9E9-4ACC-A1CD-787660B280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55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</xdr:row>
      <xdr:rowOff>0</xdr:rowOff>
    </xdr:from>
    <xdr:to>
      <xdr:col>6</xdr:col>
      <xdr:colOff>0</xdr:colOff>
      <xdr:row>311</xdr:row>
      <xdr:rowOff>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B155C977-4DF2-45E4-A211-36D9FE4277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"/>
        <a:stretch>
          <a:fillRect/>
        </a:stretch>
      </xdr:blipFill>
      <xdr:spPr>
        <a:xfrm>
          <a:off x="4619625" y="5574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</xdr:row>
      <xdr:rowOff>0</xdr:rowOff>
    </xdr:from>
    <xdr:to>
      <xdr:col>6</xdr:col>
      <xdr:colOff>0</xdr:colOff>
      <xdr:row>312</xdr:row>
      <xdr:rowOff>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FFB6DCB3-8999-436F-AA55-8BD0248ED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92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</xdr:row>
      <xdr:rowOff>0</xdr:rowOff>
    </xdr:from>
    <xdr:to>
      <xdr:col>6</xdr:col>
      <xdr:colOff>0</xdr:colOff>
      <xdr:row>313</xdr:row>
      <xdr:rowOff>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18A4B9F8-3FAF-427C-B047-AFC296841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10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D7112BBF-0006-4A00-91B0-6B3997B1A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28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</xdr:row>
      <xdr:rowOff>0</xdr:rowOff>
    </xdr:from>
    <xdr:to>
      <xdr:col>6</xdr:col>
      <xdr:colOff>0</xdr:colOff>
      <xdr:row>315</xdr:row>
      <xdr:rowOff>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9FA21DA9-D3A9-4240-BA99-FB0F3D02D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46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</xdr:row>
      <xdr:rowOff>0</xdr:rowOff>
    </xdr:from>
    <xdr:to>
      <xdr:col>6</xdr:col>
      <xdr:colOff>0</xdr:colOff>
      <xdr:row>316</xdr:row>
      <xdr:rowOff>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BFF43D6B-60EB-452D-9680-DA0D29959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64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</xdr:row>
      <xdr:rowOff>0</xdr:rowOff>
    </xdr:from>
    <xdr:to>
      <xdr:col>6</xdr:col>
      <xdr:colOff>0</xdr:colOff>
      <xdr:row>317</xdr:row>
      <xdr:rowOff>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D041B84E-B0EE-4F37-8469-DE036260D9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82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</xdr:row>
      <xdr:rowOff>0</xdr:rowOff>
    </xdr:from>
    <xdr:to>
      <xdr:col>6</xdr:col>
      <xdr:colOff>0</xdr:colOff>
      <xdr:row>318</xdr:row>
      <xdr:rowOff>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6003DC34-E917-489A-ABF6-564F69031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/>
        <a:stretch>
          <a:fillRect/>
        </a:stretch>
      </xdr:blipFill>
      <xdr:spPr>
        <a:xfrm>
          <a:off x="4619625" y="5700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</xdr:row>
      <xdr:rowOff>0</xdr:rowOff>
    </xdr:from>
    <xdr:to>
      <xdr:col>6</xdr:col>
      <xdr:colOff>0</xdr:colOff>
      <xdr:row>319</xdr:row>
      <xdr:rowOff>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DDA5968C-9B22-4B2A-9D27-A634AB90C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"/>
        <a:stretch>
          <a:fillRect/>
        </a:stretch>
      </xdr:blipFill>
      <xdr:spPr>
        <a:xfrm>
          <a:off x="4619625" y="5718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</xdr:row>
      <xdr:rowOff>0</xdr:rowOff>
    </xdr:from>
    <xdr:to>
      <xdr:col>6</xdr:col>
      <xdr:colOff>0</xdr:colOff>
      <xdr:row>320</xdr:row>
      <xdr:rowOff>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3C51969-25FC-48EE-9A9C-BE7731DF3B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"/>
        <a:stretch>
          <a:fillRect/>
        </a:stretch>
      </xdr:blipFill>
      <xdr:spPr>
        <a:xfrm>
          <a:off x="4619625" y="5736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</xdr:row>
      <xdr:rowOff>0</xdr:rowOff>
    </xdr:from>
    <xdr:to>
      <xdr:col>6</xdr:col>
      <xdr:colOff>0</xdr:colOff>
      <xdr:row>321</xdr:row>
      <xdr:rowOff>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A9EF701-9E1E-49C6-9071-BB2B834A5A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/>
        <a:stretch>
          <a:fillRect/>
        </a:stretch>
      </xdr:blipFill>
      <xdr:spPr>
        <a:xfrm>
          <a:off x="4619625" y="5755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</xdr:row>
      <xdr:rowOff>0</xdr:rowOff>
    </xdr:from>
    <xdr:to>
      <xdr:col>6</xdr:col>
      <xdr:colOff>0</xdr:colOff>
      <xdr:row>322</xdr:row>
      <xdr:rowOff>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AC262CA-E3C0-49EA-A02C-2793D9723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/>
        <a:stretch>
          <a:fillRect/>
        </a:stretch>
      </xdr:blipFill>
      <xdr:spPr>
        <a:xfrm>
          <a:off x="4619625" y="5773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</xdr:row>
      <xdr:rowOff>0</xdr:rowOff>
    </xdr:from>
    <xdr:to>
      <xdr:col>6</xdr:col>
      <xdr:colOff>0</xdr:colOff>
      <xdr:row>323</xdr:row>
      <xdr:rowOff>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5F12C801-7E16-4762-A377-35A251D1DD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619625" y="5791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</xdr:row>
      <xdr:rowOff>0</xdr:rowOff>
    </xdr:from>
    <xdr:to>
      <xdr:col>6</xdr:col>
      <xdr:colOff>0</xdr:colOff>
      <xdr:row>324</xdr:row>
      <xdr:rowOff>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EB7B403F-23A0-46C1-961A-52FAD5BE1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619625" y="5809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</xdr:row>
      <xdr:rowOff>0</xdr:rowOff>
    </xdr:from>
    <xdr:to>
      <xdr:col>6</xdr:col>
      <xdr:colOff>0</xdr:colOff>
      <xdr:row>325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B0BFC88F-2ED1-4666-88BD-266E069D9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/>
        <a:stretch>
          <a:fillRect/>
        </a:stretch>
      </xdr:blipFill>
      <xdr:spPr>
        <a:xfrm>
          <a:off x="4619625" y="5827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</xdr:row>
      <xdr:rowOff>0</xdr:rowOff>
    </xdr:from>
    <xdr:to>
      <xdr:col>6</xdr:col>
      <xdr:colOff>0</xdr:colOff>
      <xdr:row>326</xdr:row>
      <xdr:rowOff>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CC0F73F-D612-4F89-8BA8-B4906EC59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"/>
        <a:stretch>
          <a:fillRect/>
        </a:stretch>
      </xdr:blipFill>
      <xdr:spPr>
        <a:xfrm>
          <a:off x="4619625" y="5845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</xdr:row>
      <xdr:rowOff>0</xdr:rowOff>
    </xdr:from>
    <xdr:to>
      <xdr:col>6</xdr:col>
      <xdr:colOff>0</xdr:colOff>
      <xdr:row>327</xdr:row>
      <xdr:rowOff>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6048ACA9-C1C8-4780-9DEB-AA461124D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"/>
        <a:stretch>
          <a:fillRect/>
        </a:stretch>
      </xdr:blipFill>
      <xdr:spPr>
        <a:xfrm>
          <a:off x="4619625" y="5863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3704B850-8C53-43EF-B2D5-B8CD4517F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81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</xdr:row>
      <xdr:rowOff>0</xdr:rowOff>
    </xdr:from>
    <xdr:to>
      <xdr:col>6</xdr:col>
      <xdr:colOff>0</xdr:colOff>
      <xdr:row>329</xdr:row>
      <xdr:rowOff>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F43CAC56-EEB6-42CF-8638-2D87080C53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99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</xdr:row>
      <xdr:rowOff>0</xdr:rowOff>
    </xdr:from>
    <xdr:to>
      <xdr:col>6</xdr:col>
      <xdr:colOff>0</xdr:colOff>
      <xdr:row>330</xdr:row>
      <xdr:rowOff>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ACFE3ACB-347C-4D4B-A03B-863C900B2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17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</xdr:row>
      <xdr:rowOff>0</xdr:rowOff>
    </xdr:from>
    <xdr:to>
      <xdr:col>6</xdr:col>
      <xdr:colOff>0</xdr:colOff>
      <xdr:row>331</xdr:row>
      <xdr:rowOff>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26844B39-EED9-4054-A201-3E6EE2269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35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</xdr:row>
      <xdr:rowOff>0</xdr:rowOff>
    </xdr:from>
    <xdr:to>
      <xdr:col>6</xdr:col>
      <xdr:colOff>0</xdr:colOff>
      <xdr:row>332</xdr:row>
      <xdr:rowOff>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610417C-AB4C-4D23-87A0-E8F346037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"/>
        <a:stretch>
          <a:fillRect/>
        </a:stretch>
      </xdr:blipFill>
      <xdr:spPr>
        <a:xfrm>
          <a:off x="4619625" y="5954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</xdr:row>
      <xdr:rowOff>0</xdr:rowOff>
    </xdr:from>
    <xdr:to>
      <xdr:col>6</xdr:col>
      <xdr:colOff>0</xdr:colOff>
      <xdr:row>333</xdr:row>
      <xdr:rowOff>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8F4645DA-4AB7-4B56-ADEF-4FEDB0DAD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"/>
        <a:stretch>
          <a:fillRect/>
        </a:stretch>
      </xdr:blipFill>
      <xdr:spPr>
        <a:xfrm>
          <a:off x="4619625" y="5972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</xdr:row>
      <xdr:rowOff>0</xdr:rowOff>
    </xdr:from>
    <xdr:to>
      <xdr:col>6</xdr:col>
      <xdr:colOff>0</xdr:colOff>
      <xdr:row>334</xdr:row>
      <xdr:rowOff>0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F8998540-591E-4666-AB24-F7AEEAC14A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"/>
        <a:stretch>
          <a:fillRect/>
        </a:stretch>
      </xdr:blipFill>
      <xdr:spPr>
        <a:xfrm>
          <a:off x="4619625" y="5990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</xdr:row>
      <xdr:rowOff>0</xdr:rowOff>
    </xdr:from>
    <xdr:to>
      <xdr:col>6</xdr:col>
      <xdr:colOff>0</xdr:colOff>
      <xdr:row>335</xdr:row>
      <xdr:rowOff>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158323A7-587F-4463-A8E2-E902CFC9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"/>
        <a:stretch>
          <a:fillRect/>
        </a:stretch>
      </xdr:blipFill>
      <xdr:spPr>
        <a:xfrm>
          <a:off x="4619625" y="6008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</xdr:row>
      <xdr:rowOff>0</xdr:rowOff>
    </xdr:from>
    <xdr:to>
      <xdr:col>6</xdr:col>
      <xdr:colOff>0</xdr:colOff>
      <xdr:row>336</xdr:row>
      <xdr:rowOff>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50F5A35D-C4EC-490E-9CC1-9F20EAB7E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"/>
        <a:stretch>
          <a:fillRect/>
        </a:stretch>
      </xdr:blipFill>
      <xdr:spPr>
        <a:xfrm>
          <a:off x="4619625" y="6026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</xdr:row>
      <xdr:rowOff>0</xdr:rowOff>
    </xdr:from>
    <xdr:to>
      <xdr:col>6</xdr:col>
      <xdr:colOff>0</xdr:colOff>
      <xdr:row>337</xdr:row>
      <xdr:rowOff>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E2621779-57F6-4BBC-A570-677ED74606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"/>
        <a:stretch>
          <a:fillRect/>
        </a:stretch>
      </xdr:blipFill>
      <xdr:spPr>
        <a:xfrm>
          <a:off x="4619625" y="6044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</xdr:row>
      <xdr:rowOff>0</xdr:rowOff>
    </xdr:from>
    <xdr:to>
      <xdr:col>6</xdr:col>
      <xdr:colOff>0</xdr:colOff>
      <xdr:row>338</xdr:row>
      <xdr:rowOff>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BF094DDA-47A4-4C86-9B72-1A751047C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619625" y="6062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</xdr:row>
      <xdr:rowOff>0</xdr:rowOff>
    </xdr:from>
    <xdr:to>
      <xdr:col>6</xdr:col>
      <xdr:colOff>0</xdr:colOff>
      <xdr:row>339</xdr:row>
      <xdr:rowOff>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413592D-AFA3-42D1-B0DB-ACE34A6266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619625" y="6080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</xdr:row>
      <xdr:rowOff>0</xdr:rowOff>
    </xdr:from>
    <xdr:to>
      <xdr:col>6</xdr:col>
      <xdr:colOff>0</xdr:colOff>
      <xdr:row>340</xdr:row>
      <xdr:rowOff>0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AE828D3B-ACD3-4F14-8996-BEDFB39AE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619625" y="6098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</xdr:row>
      <xdr:rowOff>0</xdr:rowOff>
    </xdr:from>
    <xdr:to>
      <xdr:col>6</xdr:col>
      <xdr:colOff>0</xdr:colOff>
      <xdr:row>341</xdr:row>
      <xdr:rowOff>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F08A838-8903-48AC-8E15-3CDAE92D2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619625" y="6116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</xdr:row>
      <xdr:rowOff>0</xdr:rowOff>
    </xdr:from>
    <xdr:to>
      <xdr:col>6</xdr:col>
      <xdr:colOff>0</xdr:colOff>
      <xdr:row>342</xdr:row>
      <xdr:rowOff>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F7DFE367-5022-4D81-A686-F45000CE7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35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</xdr:row>
      <xdr:rowOff>0</xdr:rowOff>
    </xdr:from>
    <xdr:to>
      <xdr:col>6</xdr:col>
      <xdr:colOff>0</xdr:colOff>
      <xdr:row>343</xdr:row>
      <xdr:rowOff>0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E9F6DEAA-4C75-406A-ADA0-C8079BEEF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619625" y="6153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</xdr:row>
      <xdr:rowOff>0</xdr:rowOff>
    </xdr:from>
    <xdr:to>
      <xdr:col>6</xdr:col>
      <xdr:colOff>0</xdr:colOff>
      <xdr:row>344</xdr:row>
      <xdr:rowOff>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399BBB39-A5AF-43AD-9BC2-14F4B2FFBD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171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</xdr:row>
      <xdr:rowOff>0</xdr:rowOff>
    </xdr:from>
    <xdr:to>
      <xdr:col>6</xdr:col>
      <xdr:colOff>0</xdr:colOff>
      <xdr:row>345</xdr:row>
      <xdr:rowOff>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78EBF5E1-EEA7-4429-A109-A7841507D9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619625" y="6189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</xdr:row>
      <xdr:rowOff>0</xdr:rowOff>
    </xdr:from>
    <xdr:to>
      <xdr:col>6</xdr:col>
      <xdr:colOff>0</xdr:colOff>
      <xdr:row>346</xdr:row>
      <xdr:rowOff>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D5003C48-C493-40A2-930C-6118B0F9DA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207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</xdr:row>
      <xdr:rowOff>0</xdr:rowOff>
    </xdr:from>
    <xdr:to>
      <xdr:col>6</xdr:col>
      <xdr:colOff>0</xdr:colOff>
      <xdr:row>347</xdr:row>
      <xdr:rowOff>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D954C977-F4F4-44C0-AEA3-7ABB272571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225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</xdr:row>
      <xdr:rowOff>0</xdr:rowOff>
    </xdr:from>
    <xdr:to>
      <xdr:col>6</xdr:col>
      <xdr:colOff>0</xdr:colOff>
      <xdr:row>348</xdr:row>
      <xdr:rowOff>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87638DA6-0264-464A-8A21-107E7CED1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243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</xdr:row>
      <xdr:rowOff>0</xdr:rowOff>
    </xdr:from>
    <xdr:to>
      <xdr:col>6</xdr:col>
      <xdr:colOff>0</xdr:colOff>
      <xdr:row>349</xdr:row>
      <xdr:rowOff>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D99E1B09-8DC7-4E53-9AD5-E079BC618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261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</xdr:row>
      <xdr:rowOff>0</xdr:rowOff>
    </xdr:from>
    <xdr:to>
      <xdr:col>6</xdr:col>
      <xdr:colOff>0</xdr:colOff>
      <xdr:row>350</xdr:row>
      <xdr:rowOff>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EC0FC8CC-53E4-4A2F-96DA-60F8BD2F0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279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</xdr:row>
      <xdr:rowOff>0</xdr:rowOff>
    </xdr:from>
    <xdr:to>
      <xdr:col>6</xdr:col>
      <xdr:colOff>0</xdr:colOff>
      <xdr:row>351</xdr:row>
      <xdr:rowOff>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5542AE5-0DD6-4649-B3D4-F41B2EB1AD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297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</xdr:row>
      <xdr:rowOff>0</xdr:rowOff>
    </xdr:from>
    <xdr:to>
      <xdr:col>6</xdr:col>
      <xdr:colOff>0</xdr:colOff>
      <xdr:row>352</xdr:row>
      <xdr:rowOff>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DE49B4CE-B818-424D-9F95-10C2BED91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3"/>
        <a:stretch>
          <a:fillRect/>
        </a:stretch>
      </xdr:blipFill>
      <xdr:spPr>
        <a:xfrm>
          <a:off x="4619625" y="6316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</xdr:row>
      <xdr:rowOff>0</xdr:rowOff>
    </xdr:from>
    <xdr:to>
      <xdr:col>6</xdr:col>
      <xdr:colOff>0</xdr:colOff>
      <xdr:row>353</xdr:row>
      <xdr:rowOff>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34BF1D9C-1941-4245-9B62-4F20A89626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4"/>
        <a:stretch>
          <a:fillRect/>
        </a:stretch>
      </xdr:blipFill>
      <xdr:spPr>
        <a:xfrm>
          <a:off x="4619625" y="6334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</xdr:row>
      <xdr:rowOff>0</xdr:rowOff>
    </xdr:from>
    <xdr:to>
      <xdr:col>6</xdr:col>
      <xdr:colOff>0</xdr:colOff>
      <xdr:row>354</xdr:row>
      <xdr:rowOff>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9B488AB5-374A-4004-9907-20BEF0C3D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5"/>
        <a:stretch>
          <a:fillRect/>
        </a:stretch>
      </xdr:blipFill>
      <xdr:spPr>
        <a:xfrm>
          <a:off x="4619625" y="6352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</xdr:row>
      <xdr:rowOff>0</xdr:rowOff>
    </xdr:from>
    <xdr:to>
      <xdr:col>6</xdr:col>
      <xdr:colOff>0</xdr:colOff>
      <xdr:row>355</xdr:row>
      <xdr:rowOff>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CD967FA0-702F-419D-94E9-1A753E5897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6"/>
        <a:stretch>
          <a:fillRect/>
        </a:stretch>
      </xdr:blipFill>
      <xdr:spPr>
        <a:xfrm>
          <a:off x="4619625" y="6370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</xdr:row>
      <xdr:rowOff>0</xdr:rowOff>
    </xdr:from>
    <xdr:to>
      <xdr:col>6</xdr:col>
      <xdr:colOff>0</xdr:colOff>
      <xdr:row>356</xdr:row>
      <xdr:rowOff>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EEE9B35A-F5DE-4C1A-A4AF-0399FE9BE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/>
        <a:stretch>
          <a:fillRect/>
        </a:stretch>
      </xdr:blipFill>
      <xdr:spPr>
        <a:xfrm>
          <a:off x="4619625" y="6388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</xdr:row>
      <xdr:rowOff>0</xdr:rowOff>
    </xdr:from>
    <xdr:to>
      <xdr:col>6</xdr:col>
      <xdr:colOff>0</xdr:colOff>
      <xdr:row>357</xdr:row>
      <xdr:rowOff>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335D2F10-7B58-4FB5-BB76-813D4A763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619625" y="6406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</xdr:row>
      <xdr:rowOff>0</xdr:rowOff>
    </xdr:from>
    <xdr:to>
      <xdr:col>6</xdr:col>
      <xdr:colOff>0</xdr:colOff>
      <xdr:row>358</xdr:row>
      <xdr:rowOff>0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A10DEFF1-F5B5-4845-AEB0-D1D234ACD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619625" y="6424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</xdr:row>
      <xdr:rowOff>0</xdr:rowOff>
    </xdr:from>
    <xdr:to>
      <xdr:col>6</xdr:col>
      <xdr:colOff>0</xdr:colOff>
      <xdr:row>359</xdr:row>
      <xdr:rowOff>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1BDB9C01-D1D8-415E-A052-22381AA80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0"/>
        <a:stretch>
          <a:fillRect/>
        </a:stretch>
      </xdr:blipFill>
      <xdr:spPr>
        <a:xfrm>
          <a:off x="4619625" y="6442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</xdr:row>
      <xdr:rowOff>0</xdr:rowOff>
    </xdr:from>
    <xdr:to>
      <xdr:col>6</xdr:col>
      <xdr:colOff>0</xdr:colOff>
      <xdr:row>360</xdr:row>
      <xdr:rowOff>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DAAE8909-D126-4B4F-B133-8B0B94B4C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1"/>
        <a:stretch>
          <a:fillRect/>
        </a:stretch>
      </xdr:blipFill>
      <xdr:spPr>
        <a:xfrm>
          <a:off x="4619625" y="6460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</xdr:row>
      <xdr:rowOff>0</xdr:rowOff>
    </xdr:from>
    <xdr:to>
      <xdr:col>6</xdr:col>
      <xdr:colOff>0</xdr:colOff>
      <xdr:row>361</xdr:row>
      <xdr:rowOff>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15862045-DDBD-4671-A53B-DE21602903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2"/>
        <a:stretch>
          <a:fillRect/>
        </a:stretch>
      </xdr:blipFill>
      <xdr:spPr>
        <a:xfrm>
          <a:off x="4619625" y="6478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</xdr:row>
      <xdr:rowOff>0</xdr:rowOff>
    </xdr:from>
    <xdr:to>
      <xdr:col>6</xdr:col>
      <xdr:colOff>0</xdr:colOff>
      <xdr:row>362</xdr:row>
      <xdr:rowOff>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141DB932-216E-4E77-846E-3DAFDE193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497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</xdr:row>
      <xdr:rowOff>0</xdr:rowOff>
    </xdr:from>
    <xdr:to>
      <xdr:col>6</xdr:col>
      <xdr:colOff>0</xdr:colOff>
      <xdr:row>363</xdr:row>
      <xdr:rowOff>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C0C8079C-9C5B-44B0-9AD1-72F4D53E9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515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</xdr:row>
      <xdr:rowOff>0</xdr:rowOff>
    </xdr:from>
    <xdr:to>
      <xdr:col>6</xdr:col>
      <xdr:colOff>0</xdr:colOff>
      <xdr:row>364</xdr:row>
      <xdr:rowOff>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59A749EE-E117-4F6F-9F17-A9028C6F5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533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</xdr:row>
      <xdr:rowOff>0</xdr:rowOff>
    </xdr:from>
    <xdr:to>
      <xdr:col>6</xdr:col>
      <xdr:colOff>0</xdr:colOff>
      <xdr:row>365</xdr:row>
      <xdr:rowOff>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56CB713A-6681-4F58-B1CB-B9802E3845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551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</xdr:row>
      <xdr:rowOff>0</xdr:rowOff>
    </xdr:from>
    <xdr:to>
      <xdr:col>6</xdr:col>
      <xdr:colOff>0</xdr:colOff>
      <xdr:row>366</xdr:row>
      <xdr:rowOff>0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7932E9EB-981A-45D6-9B3D-77336096B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/>
        <a:stretch>
          <a:fillRect/>
        </a:stretch>
      </xdr:blipFill>
      <xdr:spPr>
        <a:xfrm>
          <a:off x="4619625" y="6569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</xdr:row>
      <xdr:rowOff>0</xdr:rowOff>
    </xdr:from>
    <xdr:to>
      <xdr:col>6</xdr:col>
      <xdr:colOff>0</xdr:colOff>
      <xdr:row>367</xdr:row>
      <xdr:rowOff>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B2317E91-F5D8-4F24-8578-C00FE41FC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/>
        <a:stretch>
          <a:fillRect/>
        </a:stretch>
      </xdr:blipFill>
      <xdr:spPr>
        <a:xfrm>
          <a:off x="4619625" y="6587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</xdr:row>
      <xdr:rowOff>0</xdr:rowOff>
    </xdr:from>
    <xdr:to>
      <xdr:col>6</xdr:col>
      <xdr:colOff>0</xdr:colOff>
      <xdr:row>368</xdr:row>
      <xdr:rowOff>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2A92946D-BF80-4513-A341-850B0BCDAC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/>
        <a:stretch>
          <a:fillRect/>
        </a:stretch>
      </xdr:blipFill>
      <xdr:spPr>
        <a:xfrm>
          <a:off x="4619625" y="6605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</xdr:row>
      <xdr:rowOff>0</xdr:rowOff>
    </xdr:from>
    <xdr:to>
      <xdr:col>6</xdr:col>
      <xdr:colOff>0</xdr:colOff>
      <xdr:row>369</xdr:row>
      <xdr:rowOff>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45098A65-7D76-4CEF-A7F1-FAEE81798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/>
        <a:stretch>
          <a:fillRect/>
        </a:stretch>
      </xdr:blipFill>
      <xdr:spPr>
        <a:xfrm>
          <a:off x="4619625" y="6623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</xdr:row>
      <xdr:rowOff>0</xdr:rowOff>
    </xdr:from>
    <xdr:to>
      <xdr:col>6</xdr:col>
      <xdr:colOff>0</xdr:colOff>
      <xdr:row>370</xdr:row>
      <xdr:rowOff>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2500A6F5-DAA1-4C90-B9B2-3073F5AF8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619625" y="6641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</xdr:row>
      <xdr:rowOff>0</xdr:rowOff>
    </xdr:from>
    <xdr:to>
      <xdr:col>6</xdr:col>
      <xdr:colOff>0</xdr:colOff>
      <xdr:row>371</xdr:row>
      <xdr:rowOff>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EDBF2322-4377-4E48-94A3-9851EB923A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619625" y="6659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</xdr:row>
      <xdr:rowOff>0</xdr:rowOff>
    </xdr:from>
    <xdr:to>
      <xdr:col>6</xdr:col>
      <xdr:colOff>0</xdr:colOff>
      <xdr:row>372</xdr:row>
      <xdr:rowOff>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989223EB-9805-41AC-B627-9F449584D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619625" y="6677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</xdr:row>
      <xdr:rowOff>0</xdr:rowOff>
    </xdr:from>
    <xdr:to>
      <xdr:col>6</xdr:col>
      <xdr:colOff>0</xdr:colOff>
      <xdr:row>373</xdr:row>
      <xdr:rowOff>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3AAA91E8-D762-4111-B941-52489767D7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619625" y="6696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</xdr:row>
      <xdr:rowOff>0</xdr:rowOff>
    </xdr:from>
    <xdr:to>
      <xdr:col>6</xdr:col>
      <xdr:colOff>0</xdr:colOff>
      <xdr:row>374</xdr:row>
      <xdr:rowOff>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23B5C754-D5E7-4CDC-A01D-ED6825945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714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</xdr:row>
      <xdr:rowOff>0</xdr:rowOff>
    </xdr:from>
    <xdr:to>
      <xdr:col>6</xdr:col>
      <xdr:colOff>0</xdr:colOff>
      <xdr:row>375</xdr:row>
      <xdr:rowOff>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9DCD63FF-967D-4AE5-85C8-66EE82C7D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732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</xdr:row>
      <xdr:rowOff>0</xdr:rowOff>
    </xdr:from>
    <xdr:to>
      <xdr:col>6</xdr:col>
      <xdr:colOff>0</xdr:colOff>
      <xdr:row>376</xdr:row>
      <xdr:rowOff>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56F6E77B-5211-406B-B930-5B0F39413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750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</xdr:row>
      <xdr:rowOff>0</xdr:rowOff>
    </xdr:from>
    <xdr:to>
      <xdr:col>6</xdr:col>
      <xdr:colOff>0</xdr:colOff>
      <xdr:row>377</xdr:row>
      <xdr:rowOff>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8A45CCFB-4A9A-4681-ABE2-15CBC3C02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619625" y="6768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</xdr:row>
      <xdr:rowOff>0</xdr:rowOff>
    </xdr:from>
    <xdr:to>
      <xdr:col>6</xdr:col>
      <xdr:colOff>0</xdr:colOff>
      <xdr:row>378</xdr:row>
      <xdr:rowOff>0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84EC0424-AB9B-4C8A-86F6-9B9E0DBD9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786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</xdr:row>
      <xdr:rowOff>0</xdr:rowOff>
    </xdr:from>
    <xdr:to>
      <xdr:col>6</xdr:col>
      <xdr:colOff>0</xdr:colOff>
      <xdr:row>379</xdr:row>
      <xdr:rowOff>0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A2F3F3CE-E337-4144-8783-B8517D5531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6804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</xdr:row>
      <xdr:rowOff>0</xdr:rowOff>
    </xdr:from>
    <xdr:to>
      <xdr:col>6</xdr:col>
      <xdr:colOff>0</xdr:colOff>
      <xdr:row>380</xdr:row>
      <xdr:rowOff>0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850D68FB-F219-4C99-8D5A-D69323EA1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822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</xdr:row>
      <xdr:rowOff>0</xdr:rowOff>
    </xdr:from>
    <xdr:to>
      <xdr:col>6</xdr:col>
      <xdr:colOff>0</xdr:colOff>
      <xdr:row>381</xdr:row>
      <xdr:rowOff>0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D9FE491-762B-4306-947C-D5B04032F0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840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</xdr:row>
      <xdr:rowOff>0</xdr:rowOff>
    </xdr:from>
    <xdr:to>
      <xdr:col>6</xdr:col>
      <xdr:colOff>0</xdr:colOff>
      <xdr:row>382</xdr:row>
      <xdr:rowOff>0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5A8C9F1F-60A5-4A56-AA03-C157EFC749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858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</xdr:row>
      <xdr:rowOff>0</xdr:rowOff>
    </xdr:from>
    <xdr:to>
      <xdr:col>6</xdr:col>
      <xdr:colOff>0</xdr:colOff>
      <xdr:row>383</xdr:row>
      <xdr:rowOff>0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1B8B2629-37F3-47B2-8031-F51B60550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877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</xdr:row>
      <xdr:rowOff>0</xdr:rowOff>
    </xdr:from>
    <xdr:to>
      <xdr:col>6</xdr:col>
      <xdr:colOff>0</xdr:colOff>
      <xdr:row>384</xdr:row>
      <xdr:rowOff>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9951166D-AF07-4B59-805D-806FFF658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895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</xdr:row>
      <xdr:rowOff>0</xdr:rowOff>
    </xdr:from>
    <xdr:to>
      <xdr:col>6</xdr:col>
      <xdr:colOff>0</xdr:colOff>
      <xdr:row>385</xdr:row>
      <xdr:rowOff>0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C03E5F49-8B40-4047-A6E7-2881EAC84B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913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</xdr:row>
      <xdr:rowOff>0</xdr:rowOff>
    </xdr:from>
    <xdr:to>
      <xdr:col>6</xdr:col>
      <xdr:colOff>0</xdr:colOff>
      <xdr:row>386</xdr:row>
      <xdr:rowOff>0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BB96709-7DBE-4AA8-9A0C-8C0220F87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/>
        <a:stretch>
          <a:fillRect/>
        </a:stretch>
      </xdr:blipFill>
      <xdr:spPr>
        <a:xfrm>
          <a:off x="4619625" y="6931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</xdr:row>
      <xdr:rowOff>0</xdr:rowOff>
    </xdr:from>
    <xdr:to>
      <xdr:col>6</xdr:col>
      <xdr:colOff>0</xdr:colOff>
      <xdr:row>387</xdr:row>
      <xdr:rowOff>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82BFD9F6-1EDC-45ED-A40F-391813CAA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/>
        <a:stretch>
          <a:fillRect/>
        </a:stretch>
      </xdr:blipFill>
      <xdr:spPr>
        <a:xfrm>
          <a:off x="4619625" y="6949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</xdr:row>
      <xdr:rowOff>0</xdr:rowOff>
    </xdr:from>
    <xdr:to>
      <xdr:col>6</xdr:col>
      <xdr:colOff>0</xdr:colOff>
      <xdr:row>388</xdr:row>
      <xdr:rowOff>0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6104D62D-B550-4789-A183-0DE0A5283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0"/>
        <a:stretch>
          <a:fillRect/>
        </a:stretch>
      </xdr:blipFill>
      <xdr:spPr>
        <a:xfrm>
          <a:off x="4619625" y="6967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</xdr:row>
      <xdr:rowOff>0</xdr:rowOff>
    </xdr:from>
    <xdr:to>
      <xdr:col>6</xdr:col>
      <xdr:colOff>0</xdr:colOff>
      <xdr:row>389</xdr:row>
      <xdr:rowOff>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208AAEF8-357C-4B48-B38F-3479B00D2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1"/>
        <a:stretch>
          <a:fillRect/>
        </a:stretch>
      </xdr:blipFill>
      <xdr:spPr>
        <a:xfrm>
          <a:off x="4619625" y="6985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</xdr:row>
      <xdr:rowOff>0</xdr:rowOff>
    </xdr:from>
    <xdr:to>
      <xdr:col>6</xdr:col>
      <xdr:colOff>0</xdr:colOff>
      <xdr:row>390</xdr:row>
      <xdr:rowOff>0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DA82D70-9ADA-4C7E-8CE9-99AF5F376B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2"/>
        <a:stretch>
          <a:fillRect/>
        </a:stretch>
      </xdr:blipFill>
      <xdr:spPr>
        <a:xfrm>
          <a:off x="4619625" y="7003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</xdr:row>
      <xdr:rowOff>0</xdr:rowOff>
    </xdr:from>
    <xdr:to>
      <xdr:col>6</xdr:col>
      <xdr:colOff>0</xdr:colOff>
      <xdr:row>391</xdr:row>
      <xdr:rowOff>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A8681127-DCC8-4F23-B847-50C9DE17D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3"/>
        <a:stretch>
          <a:fillRect/>
        </a:stretch>
      </xdr:blipFill>
      <xdr:spPr>
        <a:xfrm>
          <a:off x="4619625" y="7021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</xdr:row>
      <xdr:rowOff>0</xdr:rowOff>
    </xdr:from>
    <xdr:to>
      <xdr:col>6</xdr:col>
      <xdr:colOff>0</xdr:colOff>
      <xdr:row>392</xdr:row>
      <xdr:rowOff>0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B26D0FE0-7921-433C-A0DB-4E5BB04C4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619625" y="7039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</xdr:row>
      <xdr:rowOff>0</xdr:rowOff>
    </xdr:from>
    <xdr:to>
      <xdr:col>6</xdr:col>
      <xdr:colOff>0</xdr:colOff>
      <xdr:row>393</xdr:row>
      <xdr:rowOff>0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37664354-9A81-46B3-9D5A-2FCE0661A6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5"/>
        <a:stretch>
          <a:fillRect/>
        </a:stretch>
      </xdr:blipFill>
      <xdr:spPr>
        <a:xfrm>
          <a:off x="4619625" y="7058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</xdr:row>
      <xdr:rowOff>0</xdr:rowOff>
    </xdr:from>
    <xdr:to>
      <xdr:col>6</xdr:col>
      <xdr:colOff>0</xdr:colOff>
      <xdr:row>394</xdr:row>
      <xdr:rowOff>0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DCE332B8-A6AA-4DA0-9345-B59856D34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6"/>
        <a:stretch>
          <a:fillRect/>
        </a:stretch>
      </xdr:blipFill>
      <xdr:spPr>
        <a:xfrm>
          <a:off x="4619625" y="7076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</xdr:row>
      <xdr:rowOff>0</xdr:rowOff>
    </xdr:from>
    <xdr:to>
      <xdr:col>6</xdr:col>
      <xdr:colOff>0</xdr:colOff>
      <xdr:row>395</xdr:row>
      <xdr:rowOff>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A2AA36B9-DF52-4353-8F4B-6F993E937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/>
        <a:stretch>
          <a:fillRect/>
        </a:stretch>
      </xdr:blipFill>
      <xdr:spPr>
        <a:xfrm>
          <a:off x="4619625" y="7094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</xdr:row>
      <xdr:rowOff>0</xdr:rowOff>
    </xdr:from>
    <xdr:to>
      <xdr:col>6</xdr:col>
      <xdr:colOff>0</xdr:colOff>
      <xdr:row>396</xdr:row>
      <xdr:rowOff>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E665070A-47B1-48FC-876E-A5EDE4BFE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112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</xdr:row>
      <xdr:rowOff>0</xdr:rowOff>
    </xdr:from>
    <xdr:to>
      <xdr:col>6</xdr:col>
      <xdr:colOff>0</xdr:colOff>
      <xdr:row>397</xdr:row>
      <xdr:rowOff>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70EF979F-7534-4DBB-AAD9-109EAC9BA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130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</xdr:row>
      <xdr:rowOff>0</xdr:rowOff>
    </xdr:from>
    <xdr:to>
      <xdr:col>6</xdr:col>
      <xdr:colOff>0</xdr:colOff>
      <xdr:row>398</xdr:row>
      <xdr:rowOff>0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49AC3A3C-DF78-41AC-8753-CEFBD006C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148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</xdr:row>
      <xdr:rowOff>0</xdr:rowOff>
    </xdr:from>
    <xdr:to>
      <xdr:col>6</xdr:col>
      <xdr:colOff>0</xdr:colOff>
      <xdr:row>399</xdr:row>
      <xdr:rowOff>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607539FB-2151-463D-AE46-E3138459FE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166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</xdr:row>
      <xdr:rowOff>0</xdr:rowOff>
    </xdr:from>
    <xdr:to>
      <xdr:col>6</xdr:col>
      <xdr:colOff>0</xdr:colOff>
      <xdr:row>400</xdr:row>
      <xdr:rowOff>0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A853508E-70D5-4AD2-869E-C08CA20BB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8"/>
        <a:stretch>
          <a:fillRect/>
        </a:stretch>
      </xdr:blipFill>
      <xdr:spPr>
        <a:xfrm>
          <a:off x="4619625" y="7184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</xdr:row>
      <xdr:rowOff>0</xdr:rowOff>
    </xdr:from>
    <xdr:to>
      <xdr:col>6</xdr:col>
      <xdr:colOff>0</xdr:colOff>
      <xdr:row>401</xdr:row>
      <xdr:rowOff>0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4E302326-06C1-4555-8839-331D784D0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8"/>
        <a:stretch>
          <a:fillRect/>
        </a:stretch>
      </xdr:blipFill>
      <xdr:spPr>
        <a:xfrm>
          <a:off x="4619625" y="7202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6</xdr:col>
      <xdr:colOff>0</xdr:colOff>
      <xdr:row>402</xdr:row>
      <xdr:rowOff>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75B66A2-DEC2-46CB-83FB-015EE8CB98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9"/>
        <a:stretch>
          <a:fillRect/>
        </a:stretch>
      </xdr:blipFill>
      <xdr:spPr>
        <a:xfrm>
          <a:off x="4619625" y="7220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</xdr:row>
      <xdr:rowOff>0</xdr:rowOff>
    </xdr:from>
    <xdr:to>
      <xdr:col>6</xdr:col>
      <xdr:colOff>0</xdr:colOff>
      <xdr:row>403</xdr:row>
      <xdr:rowOff>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1BFEF37B-05E3-43BE-A333-177A78F3E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9"/>
        <a:stretch>
          <a:fillRect/>
        </a:stretch>
      </xdr:blipFill>
      <xdr:spPr>
        <a:xfrm>
          <a:off x="4619625" y="7239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</xdr:row>
      <xdr:rowOff>0</xdr:rowOff>
    </xdr:from>
    <xdr:to>
      <xdr:col>6</xdr:col>
      <xdr:colOff>0</xdr:colOff>
      <xdr:row>404</xdr:row>
      <xdr:rowOff>0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3C14E51-9943-47DC-92E1-1499825703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/>
        <a:stretch>
          <a:fillRect/>
        </a:stretch>
      </xdr:blipFill>
      <xdr:spPr>
        <a:xfrm>
          <a:off x="4619625" y="7257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</xdr:row>
      <xdr:rowOff>0</xdr:rowOff>
    </xdr:from>
    <xdr:to>
      <xdr:col>6</xdr:col>
      <xdr:colOff>0</xdr:colOff>
      <xdr:row>405</xdr:row>
      <xdr:rowOff>0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A825AA0B-5D4C-4824-A9F3-67085B534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/>
        <a:stretch>
          <a:fillRect/>
        </a:stretch>
      </xdr:blipFill>
      <xdr:spPr>
        <a:xfrm>
          <a:off x="4619625" y="7275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</xdr:row>
      <xdr:rowOff>0</xdr:rowOff>
    </xdr:from>
    <xdr:to>
      <xdr:col>6</xdr:col>
      <xdr:colOff>0</xdr:colOff>
      <xdr:row>406</xdr:row>
      <xdr:rowOff>0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B2AA732-8B04-469A-BA0C-3F572BFBC0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619625" y="7293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</xdr:row>
      <xdr:rowOff>0</xdr:rowOff>
    </xdr:from>
    <xdr:to>
      <xdr:col>6</xdr:col>
      <xdr:colOff>0</xdr:colOff>
      <xdr:row>407</xdr:row>
      <xdr:rowOff>0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713DE1-DDA0-472C-83A8-C90B197BB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619625" y="7311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</xdr:row>
      <xdr:rowOff>0</xdr:rowOff>
    </xdr:from>
    <xdr:to>
      <xdr:col>6</xdr:col>
      <xdr:colOff>0</xdr:colOff>
      <xdr:row>408</xdr:row>
      <xdr:rowOff>0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85E41FD4-EBDC-4D2B-9BAA-BD80C0B14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7329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</xdr:row>
      <xdr:rowOff>0</xdr:rowOff>
    </xdr:from>
    <xdr:to>
      <xdr:col>6</xdr:col>
      <xdr:colOff>0</xdr:colOff>
      <xdr:row>409</xdr:row>
      <xdr:rowOff>0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1D6F13AE-5787-41B9-94B9-083C50C70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7347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</xdr:row>
      <xdr:rowOff>0</xdr:rowOff>
    </xdr:from>
    <xdr:to>
      <xdr:col>6</xdr:col>
      <xdr:colOff>0</xdr:colOff>
      <xdr:row>410</xdr:row>
      <xdr:rowOff>0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E9BF773C-9C4F-43D7-81E8-ED16A45B2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365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0</xdr:rowOff>
    </xdr:from>
    <xdr:to>
      <xdr:col>6</xdr:col>
      <xdr:colOff>0</xdr:colOff>
      <xdr:row>411</xdr:row>
      <xdr:rowOff>0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C7A2806-7B33-438A-8759-678C6256F6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/>
        <a:stretch>
          <a:fillRect/>
        </a:stretch>
      </xdr:blipFill>
      <xdr:spPr>
        <a:xfrm>
          <a:off x="4619625" y="7383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</xdr:row>
      <xdr:rowOff>0</xdr:rowOff>
    </xdr:from>
    <xdr:to>
      <xdr:col>6</xdr:col>
      <xdr:colOff>0</xdr:colOff>
      <xdr:row>412</xdr:row>
      <xdr:rowOff>0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C3034991-5132-4067-967A-719ED5365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401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</xdr:row>
      <xdr:rowOff>0</xdr:rowOff>
    </xdr:from>
    <xdr:to>
      <xdr:col>6</xdr:col>
      <xdr:colOff>0</xdr:colOff>
      <xdr:row>413</xdr:row>
      <xdr:rowOff>0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21F7B1BD-7164-4F1F-8ADD-8DEF5FDFA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7419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</xdr:row>
      <xdr:rowOff>0</xdr:rowOff>
    </xdr:from>
    <xdr:to>
      <xdr:col>6</xdr:col>
      <xdr:colOff>0</xdr:colOff>
      <xdr:row>414</xdr:row>
      <xdr:rowOff>0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B74E2A13-EDE7-4C33-A45A-8538D931D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438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</xdr:row>
      <xdr:rowOff>0</xdr:rowOff>
    </xdr:from>
    <xdr:to>
      <xdr:col>6</xdr:col>
      <xdr:colOff>0</xdr:colOff>
      <xdr:row>415</xdr:row>
      <xdr:rowOff>0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A140678C-E29A-413C-A99A-58CDB8D63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456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</xdr:row>
      <xdr:rowOff>0</xdr:rowOff>
    </xdr:from>
    <xdr:to>
      <xdr:col>6</xdr:col>
      <xdr:colOff>0</xdr:colOff>
      <xdr:row>416</xdr:row>
      <xdr:rowOff>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49CAB97-B9C0-48F4-A4D2-1C00755B6A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474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</xdr:row>
      <xdr:rowOff>0</xdr:rowOff>
    </xdr:from>
    <xdr:to>
      <xdr:col>6</xdr:col>
      <xdr:colOff>0</xdr:colOff>
      <xdr:row>417</xdr:row>
      <xdr:rowOff>0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8541C969-FF2E-48E4-A1C8-0CFEAECF4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7492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</xdr:row>
      <xdr:rowOff>0</xdr:rowOff>
    </xdr:from>
    <xdr:to>
      <xdr:col>6</xdr:col>
      <xdr:colOff>0</xdr:colOff>
      <xdr:row>418</xdr:row>
      <xdr:rowOff>0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1E10B222-C8C3-4D48-91CE-D3327B4FE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510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</xdr:row>
      <xdr:rowOff>0</xdr:rowOff>
    </xdr:from>
    <xdr:to>
      <xdr:col>6</xdr:col>
      <xdr:colOff>0</xdr:colOff>
      <xdr:row>419</xdr:row>
      <xdr:rowOff>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C411EBD7-4166-46E5-9572-94C54DF73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528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</xdr:row>
      <xdr:rowOff>0</xdr:rowOff>
    </xdr:from>
    <xdr:to>
      <xdr:col>6</xdr:col>
      <xdr:colOff>0</xdr:colOff>
      <xdr:row>420</xdr:row>
      <xdr:rowOff>0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5DF53FF9-46DD-4701-A172-D8BE4DEAB5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619625" y="7546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</xdr:row>
      <xdr:rowOff>0</xdr:rowOff>
    </xdr:from>
    <xdr:to>
      <xdr:col>6</xdr:col>
      <xdr:colOff>0</xdr:colOff>
      <xdr:row>421</xdr:row>
      <xdr:rowOff>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EFDEDC5B-E2FC-4BB7-AACD-A071AE7490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619625" y="7564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</xdr:row>
      <xdr:rowOff>0</xdr:rowOff>
    </xdr:from>
    <xdr:to>
      <xdr:col>6</xdr:col>
      <xdr:colOff>0</xdr:colOff>
      <xdr:row>422</xdr:row>
      <xdr:rowOff>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5912800D-DB3B-49A2-8ED7-AE5162812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/>
        <a:stretch>
          <a:fillRect/>
        </a:stretch>
      </xdr:blipFill>
      <xdr:spPr>
        <a:xfrm>
          <a:off x="4619625" y="7582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</xdr:row>
      <xdr:rowOff>0</xdr:rowOff>
    </xdr:from>
    <xdr:to>
      <xdr:col>6</xdr:col>
      <xdr:colOff>0</xdr:colOff>
      <xdr:row>423</xdr:row>
      <xdr:rowOff>0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34F8FBA2-D3AF-4A1D-8E29-973A0E210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6"/>
        <a:stretch>
          <a:fillRect/>
        </a:stretch>
      </xdr:blipFill>
      <xdr:spPr>
        <a:xfrm>
          <a:off x="4619625" y="7600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</xdr:row>
      <xdr:rowOff>0</xdr:rowOff>
    </xdr:from>
    <xdr:to>
      <xdr:col>6</xdr:col>
      <xdr:colOff>0</xdr:colOff>
      <xdr:row>424</xdr:row>
      <xdr:rowOff>0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95410DD4-3094-4D8B-841B-F88B1C550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/>
        <a:stretch>
          <a:fillRect/>
        </a:stretch>
      </xdr:blipFill>
      <xdr:spPr>
        <a:xfrm>
          <a:off x="4619625" y="7619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</xdr:row>
      <xdr:rowOff>0</xdr:rowOff>
    </xdr:from>
    <xdr:to>
      <xdr:col>6</xdr:col>
      <xdr:colOff>0</xdr:colOff>
      <xdr:row>425</xdr:row>
      <xdr:rowOff>0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25EA2662-8C97-4E10-BE5A-E769B9EEF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8"/>
        <a:stretch>
          <a:fillRect/>
        </a:stretch>
      </xdr:blipFill>
      <xdr:spPr>
        <a:xfrm>
          <a:off x="4619625" y="7637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</xdr:row>
      <xdr:rowOff>0</xdr:rowOff>
    </xdr:from>
    <xdr:to>
      <xdr:col>6</xdr:col>
      <xdr:colOff>0</xdr:colOff>
      <xdr:row>426</xdr:row>
      <xdr:rowOff>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4208E74C-F93C-411A-9A34-8C27F4133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/>
        <a:stretch>
          <a:fillRect/>
        </a:stretch>
      </xdr:blipFill>
      <xdr:spPr>
        <a:xfrm>
          <a:off x="4619625" y="7655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</xdr:row>
      <xdr:rowOff>0</xdr:rowOff>
    </xdr:from>
    <xdr:to>
      <xdr:col>6</xdr:col>
      <xdr:colOff>0</xdr:colOff>
      <xdr:row>427</xdr:row>
      <xdr:rowOff>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B07C51CD-5607-4EF7-9C66-2B12865F2D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619625" y="7673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</xdr:row>
      <xdr:rowOff>0</xdr:rowOff>
    </xdr:from>
    <xdr:to>
      <xdr:col>6</xdr:col>
      <xdr:colOff>0</xdr:colOff>
      <xdr:row>428</xdr:row>
      <xdr:rowOff>0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A6C47C30-6C4D-4248-B295-C94DD25E0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1"/>
        <a:stretch>
          <a:fillRect/>
        </a:stretch>
      </xdr:blipFill>
      <xdr:spPr>
        <a:xfrm>
          <a:off x="4619625" y="7691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</xdr:row>
      <xdr:rowOff>0</xdr:rowOff>
    </xdr:from>
    <xdr:to>
      <xdr:col>6</xdr:col>
      <xdr:colOff>0</xdr:colOff>
      <xdr:row>429</xdr:row>
      <xdr:rowOff>0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F5E08AA3-C04C-4DE9-BA04-DA06B53C96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"/>
        <a:stretch>
          <a:fillRect/>
        </a:stretch>
      </xdr:blipFill>
      <xdr:spPr>
        <a:xfrm>
          <a:off x="4619625" y="7709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</xdr:row>
      <xdr:rowOff>0</xdr:rowOff>
    </xdr:from>
    <xdr:to>
      <xdr:col>6</xdr:col>
      <xdr:colOff>0</xdr:colOff>
      <xdr:row>430</xdr:row>
      <xdr:rowOff>0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A8EE4826-2857-4B6E-9B86-E0DE24A54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727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</xdr:row>
      <xdr:rowOff>0</xdr:rowOff>
    </xdr:from>
    <xdr:to>
      <xdr:col>6</xdr:col>
      <xdr:colOff>0</xdr:colOff>
      <xdr:row>431</xdr:row>
      <xdr:rowOff>0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2E0EBCE0-DC9D-46E9-84A6-BEB0E3CCA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745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</xdr:row>
      <xdr:rowOff>0</xdr:rowOff>
    </xdr:from>
    <xdr:to>
      <xdr:col>6</xdr:col>
      <xdr:colOff>0</xdr:colOff>
      <xdr:row>432</xdr:row>
      <xdr:rowOff>0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417FB068-D6EE-4E2D-8D22-B23180CB02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763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</xdr:row>
      <xdr:rowOff>0</xdr:rowOff>
    </xdr:from>
    <xdr:to>
      <xdr:col>6</xdr:col>
      <xdr:colOff>0</xdr:colOff>
      <xdr:row>433</xdr:row>
      <xdr:rowOff>0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4567329-8A77-41B2-850F-16B48AE09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781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</xdr:row>
      <xdr:rowOff>0</xdr:rowOff>
    </xdr:from>
    <xdr:to>
      <xdr:col>6</xdr:col>
      <xdr:colOff>0</xdr:colOff>
      <xdr:row>434</xdr:row>
      <xdr:rowOff>0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97ABEE87-CD9F-4DF8-BE5D-7A8B18AC0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3"/>
        <a:stretch>
          <a:fillRect/>
        </a:stretch>
      </xdr:blipFill>
      <xdr:spPr>
        <a:xfrm>
          <a:off x="4619625" y="7800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</xdr:row>
      <xdr:rowOff>0</xdr:rowOff>
    </xdr:from>
    <xdr:to>
      <xdr:col>6</xdr:col>
      <xdr:colOff>0</xdr:colOff>
      <xdr:row>435</xdr:row>
      <xdr:rowOff>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16DBB630-6FEA-49E2-98B1-1A98493FA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3"/>
        <a:stretch>
          <a:fillRect/>
        </a:stretch>
      </xdr:blipFill>
      <xdr:spPr>
        <a:xfrm>
          <a:off x="4619625" y="7818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</xdr:row>
      <xdr:rowOff>0</xdr:rowOff>
    </xdr:from>
    <xdr:to>
      <xdr:col>6</xdr:col>
      <xdr:colOff>0</xdr:colOff>
      <xdr:row>436</xdr:row>
      <xdr:rowOff>0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EB3B3783-C609-474A-8894-6EA540A01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/>
        <a:stretch>
          <a:fillRect/>
        </a:stretch>
      </xdr:blipFill>
      <xdr:spPr>
        <a:xfrm>
          <a:off x="4619625" y="7836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</xdr:row>
      <xdr:rowOff>0</xdr:rowOff>
    </xdr:from>
    <xdr:to>
      <xdr:col>6</xdr:col>
      <xdr:colOff>0</xdr:colOff>
      <xdr:row>437</xdr:row>
      <xdr:rowOff>0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2A589358-D46E-4824-A70D-CA32C95580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/>
        <a:stretch>
          <a:fillRect/>
        </a:stretch>
      </xdr:blipFill>
      <xdr:spPr>
        <a:xfrm>
          <a:off x="4619625" y="7854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</xdr:row>
      <xdr:rowOff>0</xdr:rowOff>
    </xdr:from>
    <xdr:to>
      <xdr:col>6</xdr:col>
      <xdr:colOff>0</xdr:colOff>
      <xdr:row>438</xdr:row>
      <xdr:rowOff>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52F6C81-C1E2-4AD2-91F5-527628486B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/>
        <a:stretch>
          <a:fillRect/>
        </a:stretch>
      </xdr:blipFill>
      <xdr:spPr>
        <a:xfrm>
          <a:off x="4619625" y="7872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</xdr:row>
      <xdr:rowOff>0</xdr:rowOff>
    </xdr:from>
    <xdr:to>
      <xdr:col>6</xdr:col>
      <xdr:colOff>0</xdr:colOff>
      <xdr:row>439</xdr:row>
      <xdr:rowOff>0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F3A1FAA9-52E5-48C0-88E5-052E2B8B00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/>
        <a:stretch>
          <a:fillRect/>
        </a:stretch>
      </xdr:blipFill>
      <xdr:spPr>
        <a:xfrm>
          <a:off x="4619625" y="7890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</xdr:row>
      <xdr:rowOff>0</xdr:rowOff>
    </xdr:from>
    <xdr:to>
      <xdr:col>6</xdr:col>
      <xdr:colOff>0</xdr:colOff>
      <xdr:row>440</xdr:row>
      <xdr:rowOff>0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A7FE0737-A8F6-4BF1-8E57-8AB00B139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619625" y="7908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</xdr:row>
      <xdr:rowOff>0</xdr:rowOff>
    </xdr:from>
    <xdr:to>
      <xdr:col>6</xdr:col>
      <xdr:colOff>0</xdr:colOff>
      <xdr:row>441</xdr:row>
      <xdr:rowOff>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A2951B2F-C9CB-4C6B-BC95-1116D756A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619625" y="7926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</xdr:row>
      <xdr:rowOff>0</xdr:rowOff>
    </xdr:from>
    <xdr:to>
      <xdr:col>6</xdr:col>
      <xdr:colOff>0</xdr:colOff>
      <xdr:row>442</xdr:row>
      <xdr:rowOff>0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99D0F20B-74E0-4285-88FD-1E4F91EE14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7"/>
        <a:stretch>
          <a:fillRect/>
        </a:stretch>
      </xdr:blipFill>
      <xdr:spPr>
        <a:xfrm>
          <a:off x="4619625" y="7944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</xdr:row>
      <xdr:rowOff>0</xdr:rowOff>
    </xdr:from>
    <xdr:to>
      <xdr:col>6</xdr:col>
      <xdr:colOff>0</xdr:colOff>
      <xdr:row>443</xdr:row>
      <xdr:rowOff>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7526CEC6-6DDC-474A-B120-15FD545474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7"/>
        <a:stretch>
          <a:fillRect/>
        </a:stretch>
      </xdr:blipFill>
      <xdr:spPr>
        <a:xfrm>
          <a:off x="4619625" y="7962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</xdr:row>
      <xdr:rowOff>0</xdr:rowOff>
    </xdr:from>
    <xdr:to>
      <xdr:col>6</xdr:col>
      <xdr:colOff>0</xdr:colOff>
      <xdr:row>444</xdr:row>
      <xdr:rowOff>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2ECDDB52-0337-43BF-A5D9-4E265E755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7980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</xdr:row>
      <xdr:rowOff>0</xdr:rowOff>
    </xdr:from>
    <xdr:to>
      <xdr:col>6</xdr:col>
      <xdr:colOff>0</xdr:colOff>
      <xdr:row>445</xdr:row>
      <xdr:rowOff>0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9D39B4AC-D185-4214-BC07-BDB1FB470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8"/>
        <a:stretch>
          <a:fillRect/>
        </a:stretch>
      </xdr:blipFill>
      <xdr:spPr>
        <a:xfrm>
          <a:off x="4619625" y="7999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</xdr:row>
      <xdr:rowOff>0</xdr:rowOff>
    </xdr:from>
    <xdr:to>
      <xdr:col>6</xdr:col>
      <xdr:colOff>0</xdr:colOff>
      <xdr:row>446</xdr:row>
      <xdr:rowOff>0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4BA48DA1-EB9D-4D24-8E78-EC4325AEA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017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</xdr:row>
      <xdr:rowOff>0</xdr:rowOff>
    </xdr:from>
    <xdr:to>
      <xdr:col>6</xdr:col>
      <xdr:colOff>0</xdr:colOff>
      <xdr:row>447</xdr:row>
      <xdr:rowOff>0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3F7E0AF7-674D-4702-B749-CAAEDCDAC4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8035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</xdr:row>
      <xdr:rowOff>0</xdr:rowOff>
    </xdr:from>
    <xdr:to>
      <xdr:col>6</xdr:col>
      <xdr:colOff>0</xdr:colOff>
      <xdr:row>448</xdr:row>
      <xdr:rowOff>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4B0E4D3-173D-409D-B50C-81F668718E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053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</xdr:row>
      <xdr:rowOff>0</xdr:rowOff>
    </xdr:from>
    <xdr:to>
      <xdr:col>6</xdr:col>
      <xdr:colOff>0</xdr:colOff>
      <xdr:row>449</xdr:row>
      <xdr:rowOff>0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5E13E9C4-0952-4FD9-822E-B6D16B5AB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071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</xdr:row>
      <xdr:rowOff>0</xdr:rowOff>
    </xdr:from>
    <xdr:to>
      <xdr:col>6</xdr:col>
      <xdr:colOff>0</xdr:colOff>
      <xdr:row>450</xdr:row>
      <xdr:rowOff>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DC336BBE-E776-4DD9-B60F-CD6A6A641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089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</xdr:row>
      <xdr:rowOff>0</xdr:rowOff>
    </xdr:from>
    <xdr:to>
      <xdr:col>6</xdr:col>
      <xdr:colOff>0</xdr:colOff>
      <xdr:row>451</xdr:row>
      <xdr:rowOff>0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22E9D3FA-5187-4D8D-8AF6-31DB695E9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107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</xdr:row>
      <xdr:rowOff>0</xdr:rowOff>
    </xdr:from>
    <xdr:to>
      <xdr:col>6</xdr:col>
      <xdr:colOff>0</xdr:colOff>
      <xdr:row>452</xdr:row>
      <xdr:rowOff>0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F560511B-F3B9-418D-AFBD-A63960CC21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125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</xdr:row>
      <xdr:rowOff>0</xdr:rowOff>
    </xdr:from>
    <xdr:to>
      <xdr:col>6</xdr:col>
      <xdr:colOff>0</xdr:colOff>
      <xdr:row>453</xdr:row>
      <xdr:rowOff>0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B3079679-8341-4542-A82F-BAD881A228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143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</xdr:row>
      <xdr:rowOff>0</xdr:rowOff>
    </xdr:from>
    <xdr:to>
      <xdr:col>6</xdr:col>
      <xdr:colOff>0</xdr:colOff>
      <xdr:row>454</xdr:row>
      <xdr:rowOff>0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C4F922A3-39CF-47FB-8EFA-5D0E8EAE70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9"/>
        <a:stretch>
          <a:fillRect/>
        </a:stretch>
      </xdr:blipFill>
      <xdr:spPr>
        <a:xfrm>
          <a:off x="4619625" y="8161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</xdr:row>
      <xdr:rowOff>0</xdr:rowOff>
    </xdr:from>
    <xdr:to>
      <xdr:col>6</xdr:col>
      <xdr:colOff>0</xdr:colOff>
      <xdr:row>455</xdr:row>
      <xdr:rowOff>0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FF62A16B-A59F-4ADB-B58F-C001F44E5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0"/>
        <a:stretch>
          <a:fillRect/>
        </a:stretch>
      </xdr:blipFill>
      <xdr:spPr>
        <a:xfrm>
          <a:off x="4619625" y="8180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</xdr:row>
      <xdr:rowOff>0</xdr:rowOff>
    </xdr:from>
    <xdr:to>
      <xdr:col>6</xdr:col>
      <xdr:colOff>0</xdr:colOff>
      <xdr:row>456</xdr:row>
      <xdr:rowOff>0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6D24D8A3-B86D-4150-810A-AD205117E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1"/>
        <a:stretch>
          <a:fillRect/>
        </a:stretch>
      </xdr:blipFill>
      <xdr:spPr>
        <a:xfrm>
          <a:off x="4619625" y="8198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</xdr:row>
      <xdr:rowOff>0</xdr:rowOff>
    </xdr:from>
    <xdr:to>
      <xdr:col>6</xdr:col>
      <xdr:colOff>0</xdr:colOff>
      <xdr:row>457</xdr:row>
      <xdr:rowOff>0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9F60EBE3-85E5-4AEA-9E75-F81210D0C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2"/>
        <a:stretch>
          <a:fillRect/>
        </a:stretch>
      </xdr:blipFill>
      <xdr:spPr>
        <a:xfrm>
          <a:off x="4619625" y="8216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</xdr:row>
      <xdr:rowOff>0</xdr:rowOff>
    </xdr:from>
    <xdr:to>
      <xdr:col>6</xdr:col>
      <xdr:colOff>0</xdr:colOff>
      <xdr:row>458</xdr:row>
      <xdr:rowOff>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C87DBA7B-3C05-46C4-A82A-34B6296418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619625" y="8234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</xdr:row>
      <xdr:rowOff>0</xdr:rowOff>
    </xdr:from>
    <xdr:to>
      <xdr:col>6</xdr:col>
      <xdr:colOff>0</xdr:colOff>
      <xdr:row>459</xdr:row>
      <xdr:rowOff>0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381E4ECB-C56E-4B11-A00A-C253BC2CC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619625" y="8252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</xdr:row>
      <xdr:rowOff>0</xdr:rowOff>
    </xdr:from>
    <xdr:to>
      <xdr:col>6</xdr:col>
      <xdr:colOff>0</xdr:colOff>
      <xdr:row>460</xdr:row>
      <xdr:rowOff>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D8F0CDB7-84D5-4950-8A08-DB6F91A5D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5"/>
        <a:stretch>
          <a:fillRect/>
        </a:stretch>
      </xdr:blipFill>
      <xdr:spPr>
        <a:xfrm>
          <a:off x="4619625" y="8270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</xdr:row>
      <xdr:rowOff>0</xdr:rowOff>
    </xdr:from>
    <xdr:to>
      <xdr:col>6</xdr:col>
      <xdr:colOff>0</xdr:colOff>
      <xdr:row>461</xdr:row>
      <xdr:rowOff>0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B73B274A-9909-4850-A35E-0FC074E494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tretch>
          <a:fillRect/>
        </a:stretch>
      </xdr:blipFill>
      <xdr:spPr>
        <a:xfrm>
          <a:off x="4619625" y="8288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</xdr:row>
      <xdr:rowOff>0</xdr:rowOff>
    </xdr:from>
    <xdr:to>
      <xdr:col>6</xdr:col>
      <xdr:colOff>0</xdr:colOff>
      <xdr:row>462</xdr:row>
      <xdr:rowOff>0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FE8A23B5-5772-42AA-B862-04968193C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7"/>
        <a:stretch>
          <a:fillRect/>
        </a:stretch>
      </xdr:blipFill>
      <xdr:spPr>
        <a:xfrm>
          <a:off x="4619625" y="8306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F31A23A6-20DB-4A2D-82EB-5769D37BC2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8"/>
        <a:stretch>
          <a:fillRect/>
        </a:stretch>
      </xdr:blipFill>
      <xdr:spPr>
        <a:xfrm>
          <a:off x="4619625" y="8324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</xdr:row>
      <xdr:rowOff>0</xdr:rowOff>
    </xdr:from>
    <xdr:to>
      <xdr:col>6</xdr:col>
      <xdr:colOff>0</xdr:colOff>
      <xdr:row>464</xdr:row>
      <xdr:rowOff>0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D7330C8E-90A6-4D75-98A2-22AA7F4D5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342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</xdr:row>
      <xdr:rowOff>0</xdr:rowOff>
    </xdr:from>
    <xdr:to>
      <xdr:col>6</xdr:col>
      <xdr:colOff>0</xdr:colOff>
      <xdr:row>465</xdr:row>
      <xdr:rowOff>0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99CD8D16-6B1C-47E2-9449-0754204BE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361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</xdr:row>
      <xdr:rowOff>0</xdr:rowOff>
    </xdr:from>
    <xdr:to>
      <xdr:col>6</xdr:col>
      <xdr:colOff>0</xdr:colOff>
      <xdr:row>466</xdr:row>
      <xdr:rowOff>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834AD764-6C89-4702-A8AE-A6F90D8CA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379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</xdr:row>
      <xdr:rowOff>0</xdr:rowOff>
    </xdr:from>
    <xdr:to>
      <xdr:col>6</xdr:col>
      <xdr:colOff>0</xdr:colOff>
      <xdr:row>467</xdr:row>
      <xdr:rowOff>0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59885F4C-1B80-4363-8078-1D1F96262E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397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</xdr:row>
      <xdr:rowOff>0</xdr:rowOff>
    </xdr:from>
    <xdr:to>
      <xdr:col>6</xdr:col>
      <xdr:colOff>0</xdr:colOff>
      <xdr:row>468</xdr:row>
      <xdr:rowOff>0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6F206B24-D200-4D27-AF7C-2AC9F1707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9"/>
        <a:stretch>
          <a:fillRect/>
        </a:stretch>
      </xdr:blipFill>
      <xdr:spPr>
        <a:xfrm>
          <a:off x="4619625" y="8415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</xdr:row>
      <xdr:rowOff>0</xdr:rowOff>
    </xdr:from>
    <xdr:to>
      <xdr:col>6</xdr:col>
      <xdr:colOff>0</xdr:colOff>
      <xdr:row>469</xdr:row>
      <xdr:rowOff>0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B005DF70-6458-4352-8BFB-E5DB4AB30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9"/>
        <a:stretch>
          <a:fillRect/>
        </a:stretch>
      </xdr:blipFill>
      <xdr:spPr>
        <a:xfrm>
          <a:off x="4619625" y="8433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</xdr:row>
      <xdr:rowOff>0</xdr:rowOff>
    </xdr:from>
    <xdr:to>
      <xdr:col>6</xdr:col>
      <xdr:colOff>0</xdr:colOff>
      <xdr:row>470</xdr:row>
      <xdr:rowOff>0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3DCE5D92-6AF5-439B-AFF8-6AC3B5A8C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0"/>
        <a:stretch>
          <a:fillRect/>
        </a:stretch>
      </xdr:blipFill>
      <xdr:spPr>
        <a:xfrm>
          <a:off x="4619625" y="8451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</xdr:row>
      <xdr:rowOff>0</xdr:rowOff>
    </xdr:from>
    <xdr:to>
      <xdr:col>6</xdr:col>
      <xdr:colOff>0</xdr:colOff>
      <xdr:row>471</xdr:row>
      <xdr:rowOff>0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4640CBBC-38B8-493C-B003-92485B6BCC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0"/>
        <a:stretch>
          <a:fillRect/>
        </a:stretch>
      </xdr:blipFill>
      <xdr:spPr>
        <a:xfrm>
          <a:off x="4619625" y="8469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</xdr:row>
      <xdr:rowOff>0</xdr:rowOff>
    </xdr:from>
    <xdr:to>
      <xdr:col>6</xdr:col>
      <xdr:colOff>0</xdr:colOff>
      <xdr:row>472</xdr:row>
      <xdr:rowOff>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15C2FFEC-E778-4030-B408-7D23B6A5A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1"/>
        <a:stretch>
          <a:fillRect/>
        </a:stretch>
      </xdr:blipFill>
      <xdr:spPr>
        <a:xfrm>
          <a:off x="4619625" y="8487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</xdr:row>
      <xdr:rowOff>0</xdr:rowOff>
    </xdr:from>
    <xdr:to>
      <xdr:col>6</xdr:col>
      <xdr:colOff>0</xdr:colOff>
      <xdr:row>473</xdr:row>
      <xdr:rowOff>0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C55E9000-2146-4BEE-A62D-963C91AECC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1"/>
        <a:stretch>
          <a:fillRect/>
        </a:stretch>
      </xdr:blipFill>
      <xdr:spPr>
        <a:xfrm>
          <a:off x="4619625" y="8505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</xdr:row>
      <xdr:rowOff>0</xdr:rowOff>
    </xdr:from>
    <xdr:to>
      <xdr:col>6</xdr:col>
      <xdr:colOff>0</xdr:colOff>
      <xdr:row>474</xdr:row>
      <xdr:rowOff>0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17E4863E-7E63-4A71-8C7D-5099A3EFF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2"/>
        <a:stretch>
          <a:fillRect/>
        </a:stretch>
      </xdr:blipFill>
      <xdr:spPr>
        <a:xfrm>
          <a:off x="4619625" y="8523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6</xdr:col>
      <xdr:colOff>0</xdr:colOff>
      <xdr:row>475</xdr:row>
      <xdr:rowOff>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FDF977D7-D2C8-465F-A3E8-D086E6ECF2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2"/>
        <a:stretch>
          <a:fillRect/>
        </a:stretch>
      </xdr:blipFill>
      <xdr:spPr>
        <a:xfrm>
          <a:off x="4619625" y="8542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</xdr:row>
      <xdr:rowOff>0</xdr:rowOff>
    </xdr:from>
    <xdr:to>
      <xdr:col>6</xdr:col>
      <xdr:colOff>0</xdr:colOff>
      <xdr:row>476</xdr:row>
      <xdr:rowOff>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90286B8C-B406-416C-9088-5F025ABB3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8560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</xdr:row>
      <xdr:rowOff>0</xdr:rowOff>
    </xdr:from>
    <xdr:to>
      <xdr:col>6</xdr:col>
      <xdr:colOff>0</xdr:colOff>
      <xdr:row>477</xdr:row>
      <xdr:rowOff>0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97F003DD-880E-434A-A62F-06FEEA557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8578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</xdr:row>
      <xdr:rowOff>0</xdr:rowOff>
    </xdr:from>
    <xdr:to>
      <xdr:col>6</xdr:col>
      <xdr:colOff>0</xdr:colOff>
      <xdr:row>478</xdr:row>
      <xdr:rowOff>0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5283477-5DD2-4434-81F6-DF569D0AF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596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</xdr:row>
      <xdr:rowOff>0</xdr:rowOff>
    </xdr:from>
    <xdr:to>
      <xdr:col>6</xdr:col>
      <xdr:colOff>0</xdr:colOff>
      <xdr:row>479</xdr:row>
      <xdr:rowOff>0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7D5C915B-AA44-470A-A349-61EF473BC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4"/>
        <a:stretch>
          <a:fillRect/>
        </a:stretch>
      </xdr:blipFill>
      <xdr:spPr>
        <a:xfrm>
          <a:off x="4619625" y="8614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</xdr:row>
      <xdr:rowOff>0</xdr:rowOff>
    </xdr:from>
    <xdr:to>
      <xdr:col>6</xdr:col>
      <xdr:colOff>0</xdr:colOff>
      <xdr:row>480</xdr:row>
      <xdr:rowOff>0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71FF6E5-3D13-47F4-AC61-1760D6EA3D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632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</xdr:row>
      <xdr:rowOff>0</xdr:rowOff>
    </xdr:from>
    <xdr:to>
      <xdr:col>6</xdr:col>
      <xdr:colOff>0</xdr:colOff>
      <xdr:row>481</xdr:row>
      <xdr:rowOff>0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C71AC1FC-E24C-43AD-9F7A-837E57CA11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5"/>
        <a:stretch>
          <a:fillRect/>
        </a:stretch>
      </xdr:blipFill>
      <xdr:spPr>
        <a:xfrm>
          <a:off x="4619625" y="8650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</xdr:row>
      <xdr:rowOff>0</xdr:rowOff>
    </xdr:from>
    <xdr:to>
      <xdr:col>6</xdr:col>
      <xdr:colOff>0</xdr:colOff>
      <xdr:row>482</xdr:row>
      <xdr:rowOff>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F6AA0D56-C69F-46B4-B4FA-888E6E803F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668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</xdr:row>
      <xdr:rowOff>0</xdr:rowOff>
    </xdr:from>
    <xdr:to>
      <xdr:col>6</xdr:col>
      <xdr:colOff>0</xdr:colOff>
      <xdr:row>483</xdr:row>
      <xdr:rowOff>0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F891B866-8D48-4D9B-AF3E-6AEBE620B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686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</xdr:row>
      <xdr:rowOff>0</xdr:rowOff>
    </xdr:from>
    <xdr:to>
      <xdr:col>6</xdr:col>
      <xdr:colOff>0</xdr:colOff>
      <xdr:row>484</xdr:row>
      <xdr:rowOff>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51C97B45-2B5E-4415-89BB-4A99F13FE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704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</xdr:row>
      <xdr:rowOff>0</xdr:rowOff>
    </xdr:from>
    <xdr:to>
      <xdr:col>6</xdr:col>
      <xdr:colOff>0</xdr:colOff>
      <xdr:row>485</xdr:row>
      <xdr:rowOff>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4A50FB37-3952-4635-8B14-7428F4131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8722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</xdr:row>
      <xdr:rowOff>0</xdr:rowOff>
    </xdr:from>
    <xdr:to>
      <xdr:col>6</xdr:col>
      <xdr:colOff>0</xdr:colOff>
      <xdr:row>486</xdr:row>
      <xdr:rowOff>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4F6CB44F-9E7E-4E6C-8399-02852611C0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741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</xdr:row>
      <xdr:rowOff>0</xdr:rowOff>
    </xdr:from>
    <xdr:to>
      <xdr:col>6</xdr:col>
      <xdr:colOff>0</xdr:colOff>
      <xdr:row>487</xdr:row>
      <xdr:rowOff>0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AC772F75-78FF-4A18-AF07-9E1DE61AF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759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74DF6E8A-3307-4C39-8235-ED1D2BF5F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6"/>
        <a:stretch>
          <a:fillRect/>
        </a:stretch>
      </xdr:blipFill>
      <xdr:spPr>
        <a:xfrm>
          <a:off x="4619625" y="8777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</xdr:row>
      <xdr:rowOff>0</xdr:rowOff>
    </xdr:from>
    <xdr:to>
      <xdr:col>6</xdr:col>
      <xdr:colOff>0</xdr:colOff>
      <xdr:row>489</xdr:row>
      <xdr:rowOff>0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566E1044-D517-4EBB-8813-2906B0065C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7"/>
        <a:stretch>
          <a:fillRect/>
        </a:stretch>
      </xdr:blipFill>
      <xdr:spPr>
        <a:xfrm>
          <a:off x="4619625" y="8795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</xdr:row>
      <xdr:rowOff>0</xdr:rowOff>
    </xdr:from>
    <xdr:to>
      <xdr:col>6</xdr:col>
      <xdr:colOff>0</xdr:colOff>
      <xdr:row>490</xdr:row>
      <xdr:rowOff>0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DC062C8F-E625-404B-A679-45AC58196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/>
        <a:stretch>
          <a:fillRect/>
        </a:stretch>
      </xdr:blipFill>
      <xdr:spPr>
        <a:xfrm>
          <a:off x="4619625" y="8813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</xdr:row>
      <xdr:rowOff>0</xdr:rowOff>
    </xdr:from>
    <xdr:to>
      <xdr:col>6</xdr:col>
      <xdr:colOff>0</xdr:colOff>
      <xdr:row>491</xdr:row>
      <xdr:rowOff>0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C4BAEDA9-B27B-4463-9B8F-839679A34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619625" y="8831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</xdr:row>
      <xdr:rowOff>0</xdr:rowOff>
    </xdr:from>
    <xdr:to>
      <xdr:col>6</xdr:col>
      <xdr:colOff>0</xdr:colOff>
      <xdr:row>492</xdr:row>
      <xdr:rowOff>0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D40A9621-8F86-41AD-BF05-810EC6D0B8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0"/>
        <a:stretch>
          <a:fillRect/>
        </a:stretch>
      </xdr:blipFill>
      <xdr:spPr>
        <a:xfrm>
          <a:off x="4619625" y="8849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</xdr:row>
      <xdr:rowOff>0</xdr:rowOff>
    </xdr:from>
    <xdr:to>
      <xdr:col>6</xdr:col>
      <xdr:colOff>0</xdr:colOff>
      <xdr:row>493</xdr:row>
      <xdr:rowOff>0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E7D450A2-9F2B-43C7-9D83-6A011BD91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1"/>
        <a:stretch>
          <a:fillRect/>
        </a:stretch>
      </xdr:blipFill>
      <xdr:spPr>
        <a:xfrm>
          <a:off x="4619625" y="8867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</xdr:row>
      <xdr:rowOff>0</xdr:rowOff>
    </xdr:from>
    <xdr:to>
      <xdr:col>6</xdr:col>
      <xdr:colOff>0</xdr:colOff>
      <xdr:row>494</xdr:row>
      <xdr:rowOff>0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AF060C29-AE1F-48E2-9C51-4819127E1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2"/>
        <a:stretch>
          <a:fillRect/>
        </a:stretch>
      </xdr:blipFill>
      <xdr:spPr>
        <a:xfrm>
          <a:off x="4619625" y="8885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</xdr:row>
      <xdr:rowOff>0</xdr:rowOff>
    </xdr:from>
    <xdr:to>
      <xdr:col>6</xdr:col>
      <xdr:colOff>0</xdr:colOff>
      <xdr:row>495</xdr:row>
      <xdr:rowOff>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AFCA3460-5B06-4C31-9EAA-2F3B84C2BC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3"/>
        <a:stretch>
          <a:fillRect/>
        </a:stretch>
      </xdr:blipFill>
      <xdr:spPr>
        <a:xfrm>
          <a:off x="4619625" y="8903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</xdr:row>
      <xdr:rowOff>0</xdr:rowOff>
    </xdr:from>
    <xdr:to>
      <xdr:col>6</xdr:col>
      <xdr:colOff>0</xdr:colOff>
      <xdr:row>496</xdr:row>
      <xdr:rowOff>0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D0FBA7FC-8ED1-4504-BE93-B9689B685C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4"/>
        <a:stretch>
          <a:fillRect/>
        </a:stretch>
      </xdr:blipFill>
      <xdr:spPr>
        <a:xfrm>
          <a:off x="4619625" y="8922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</xdr:row>
      <xdr:rowOff>0</xdr:rowOff>
    </xdr:from>
    <xdr:to>
      <xdr:col>6</xdr:col>
      <xdr:colOff>0</xdr:colOff>
      <xdr:row>497</xdr:row>
      <xdr:rowOff>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F677FF98-C05E-4B99-BB24-82B88F75CB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619625" y="8940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</xdr:row>
      <xdr:rowOff>0</xdr:rowOff>
    </xdr:from>
    <xdr:to>
      <xdr:col>6</xdr:col>
      <xdr:colOff>0</xdr:colOff>
      <xdr:row>498</xdr:row>
      <xdr:rowOff>0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B81AB46B-8812-4DD7-BDEF-59FBDEDEA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958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7C965B68-9C97-4B7B-9869-4B9663905D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976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</xdr:row>
      <xdr:rowOff>0</xdr:rowOff>
    </xdr:from>
    <xdr:to>
      <xdr:col>6</xdr:col>
      <xdr:colOff>0</xdr:colOff>
      <xdr:row>500</xdr:row>
      <xdr:rowOff>0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B8BE6D95-28ED-45F0-BF13-3392B987F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8994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</xdr:row>
      <xdr:rowOff>0</xdr:rowOff>
    </xdr:from>
    <xdr:to>
      <xdr:col>6</xdr:col>
      <xdr:colOff>0</xdr:colOff>
      <xdr:row>501</xdr:row>
      <xdr:rowOff>0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56676B6A-2C85-4D6E-BD18-3B0A0C442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012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</xdr:row>
      <xdr:rowOff>0</xdr:rowOff>
    </xdr:from>
    <xdr:to>
      <xdr:col>6</xdr:col>
      <xdr:colOff>0</xdr:colOff>
      <xdr:row>502</xdr:row>
      <xdr:rowOff>0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F9064D9D-1F74-45F6-92F8-36973B797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6"/>
        <a:stretch>
          <a:fillRect/>
        </a:stretch>
      </xdr:blipFill>
      <xdr:spPr>
        <a:xfrm>
          <a:off x="4619625" y="9030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</xdr:row>
      <xdr:rowOff>0</xdr:rowOff>
    </xdr:from>
    <xdr:to>
      <xdr:col>6</xdr:col>
      <xdr:colOff>0</xdr:colOff>
      <xdr:row>503</xdr:row>
      <xdr:rowOff>0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D4F936CA-2484-4D39-A4E4-727C652E3D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6"/>
        <a:stretch>
          <a:fillRect/>
        </a:stretch>
      </xdr:blipFill>
      <xdr:spPr>
        <a:xfrm>
          <a:off x="4619625" y="9048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</xdr:row>
      <xdr:rowOff>0</xdr:rowOff>
    </xdr:from>
    <xdr:to>
      <xdr:col>6</xdr:col>
      <xdr:colOff>0</xdr:colOff>
      <xdr:row>504</xdr:row>
      <xdr:rowOff>0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3C668BD3-FC29-4BB3-B257-0570C9803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/>
        <a:stretch>
          <a:fillRect/>
        </a:stretch>
      </xdr:blipFill>
      <xdr:spPr>
        <a:xfrm>
          <a:off x="4619625" y="9066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</xdr:row>
      <xdr:rowOff>0</xdr:rowOff>
    </xdr:from>
    <xdr:to>
      <xdr:col>6</xdr:col>
      <xdr:colOff>0</xdr:colOff>
      <xdr:row>505</xdr:row>
      <xdr:rowOff>0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69385C0F-4877-4E33-A836-55CD93A53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/>
        <a:stretch>
          <a:fillRect/>
        </a:stretch>
      </xdr:blipFill>
      <xdr:spPr>
        <a:xfrm>
          <a:off x="4619625" y="9084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</xdr:row>
      <xdr:rowOff>0</xdr:rowOff>
    </xdr:from>
    <xdr:to>
      <xdr:col>6</xdr:col>
      <xdr:colOff>0</xdr:colOff>
      <xdr:row>506</xdr:row>
      <xdr:rowOff>0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A0841EAA-B4E4-4A18-A60C-235AF16AB4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/>
        <a:stretch>
          <a:fillRect/>
        </a:stretch>
      </xdr:blipFill>
      <xdr:spPr>
        <a:xfrm>
          <a:off x="4619625" y="9103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</xdr:row>
      <xdr:rowOff>0</xdr:rowOff>
    </xdr:from>
    <xdr:to>
      <xdr:col>6</xdr:col>
      <xdr:colOff>0</xdr:colOff>
      <xdr:row>507</xdr:row>
      <xdr:rowOff>0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631F0E24-2E8A-4238-AF86-59FD08283E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/>
        <a:stretch>
          <a:fillRect/>
        </a:stretch>
      </xdr:blipFill>
      <xdr:spPr>
        <a:xfrm>
          <a:off x="4619625" y="9121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</xdr:row>
      <xdr:rowOff>0</xdr:rowOff>
    </xdr:from>
    <xdr:to>
      <xdr:col>6</xdr:col>
      <xdr:colOff>0</xdr:colOff>
      <xdr:row>508</xdr:row>
      <xdr:rowOff>0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E0D08187-E9E3-4E42-B0A9-A6CFD0CDF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/>
        <a:stretch>
          <a:fillRect/>
        </a:stretch>
      </xdr:blipFill>
      <xdr:spPr>
        <a:xfrm>
          <a:off x="4619625" y="9139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</xdr:row>
      <xdr:rowOff>0</xdr:rowOff>
    </xdr:from>
    <xdr:to>
      <xdr:col>6</xdr:col>
      <xdr:colOff>0</xdr:colOff>
      <xdr:row>509</xdr:row>
      <xdr:rowOff>0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8E2262CB-98D6-4DB4-914E-F03F1A0C0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/>
        <a:stretch>
          <a:fillRect/>
        </a:stretch>
      </xdr:blipFill>
      <xdr:spPr>
        <a:xfrm>
          <a:off x="4619625" y="9157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C286DD8D-5630-46BC-9935-F6E2EB415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tretch>
          <a:fillRect/>
        </a:stretch>
      </xdr:blipFill>
      <xdr:spPr>
        <a:xfrm>
          <a:off x="4619625" y="9175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</xdr:row>
      <xdr:rowOff>0</xdr:rowOff>
    </xdr:from>
    <xdr:to>
      <xdr:col>6</xdr:col>
      <xdr:colOff>0</xdr:colOff>
      <xdr:row>511</xdr:row>
      <xdr:rowOff>0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F79A9A7F-1B7F-4ABB-9E81-B3B9F3C6F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tretch>
          <a:fillRect/>
        </a:stretch>
      </xdr:blipFill>
      <xdr:spPr>
        <a:xfrm>
          <a:off x="4619625" y="9193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</xdr:row>
      <xdr:rowOff>0</xdr:rowOff>
    </xdr:from>
    <xdr:to>
      <xdr:col>6</xdr:col>
      <xdr:colOff>0</xdr:colOff>
      <xdr:row>512</xdr:row>
      <xdr:rowOff>0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C5E549B5-19AF-4E79-A9AD-2A50405926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211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</xdr:row>
      <xdr:rowOff>0</xdr:rowOff>
    </xdr:from>
    <xdr:to>
      <xdr:col>6</xdr:col>
      <xdr:colOff>0</xdr:colOff>
      <xdr:row>513</xdr:row>
      <xdr:rowOff>0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B1D1EB1B-DD52-4457-AA35-D4A86D9C4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0"/>
        <a:stretch>
          <a:fillRect/>
        </a:stretch>
      </xdr:blipFill>
      <xdr:spPr>
        <a:xfrm>
          <a:off x="4619625" y="9229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</xdr:row>
      <xdr:rowOff>0</xdr:rowOff>
    </xdr:from>
    <xdr:to>
      <xdr:col>6</xdr:col>
      <xdr:colOff>0</xdr:colOff>
      <xdr:row>514</xdr:row>
      <xdr:rowOff>0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D3FBF969-E6B7-4CD0-9D21-FEE1B4976B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247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</xdr:row>
      <xdr:rowOff>0</xdr:rowOff>
    </xdr:from>
    <xdr:to>
      <xdr:col>6</xdr:col>
      <xdr:colOff>0</xdr:colOff>
      <xdr:row>515</xdr:row>
      <xdr:rowOff>0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188B8736-F86D-473C-B5A6-895A1E93FE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619625" y="9265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</xdr:row>
      <xdr:rowOff>0</xdr:rowOff>
    </xdr:from>
    <xdr:to>
      <xdr:col>6</xdr:col>
      <xdr:colOff>0</xdr:colOff>
      <xdr:row>516</xdr:row>
      <xdr:rowOff>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DDC52C5B-B155-4AFD-A07F-E0835FE60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284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</xdr:row>
      <xdr:rowOff>0</xdr:rowOff>
    </xdr:from>
    <xdr:to>
      <xdr:col>6</xdr:col>
      <xdr:colOff>0</xdr:colOff>
      <xdr:row>517</xdr:row>
      <xdr:rowOff>0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A4033B79-1DDC-408D-9819-47C7CA914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302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</xdr:row>
      <xdr:rowOff>0</xdr:rowOff>
    </xdr:from>
    <xdr:to>
      <xdr:col>6</xdr:col>
      <xdr:colOff>0</xdr:colOff>
      <xdr:row>518</xdr:row>
      <xdr:rowOff>0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DF1D9D1A-F5CB-4E39-A53E-7D549606A1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320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</xdr:row>
      <xdr:rowOff>0</xdr:rowOff>
    </xdr:from>
    <xdr:to>
      <xdr:col>6</xdr:col>
      <xdr:colOff>0</xdr:colOff>
      <xdr:row>519</xdr:row>
      <xdr:rowOff>0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B0BF1D9A-ECC3-42B7-8A3D-D91EC848F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338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</xdr:row>
      <xdr:rowOff>0</xdr:rowOff>
    </xdr:from>
    <xdr:to>
      <xdr:col>6</xdr:col>
      <xdr:colOff>0</xdr:colOff>
      <xdr:row>520</xdr:row>
      <xdr:rowOff>0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44E4DC21-455E-477D-872B-6C2781F78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356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CCD1148D-AD80-44A5-AABB-177E4F8F69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374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</xdr:row>
      <xdr:rowOff>0</xdr:rowOff>
    </xdr:from>
    <xdr:to>
      <xdr:col>6</xdr:col>
      <xdr:colOff>0</xdr:colOff>
      <xdr:row>522</xdr:row>
      <xdr:rowOff>0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20B9B314-A2CF-403A-968A-5BFFD4C3B8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/>
        <a:stretch>
          <a:fillRect/>
        </a:stretch>
      </xdr:blipFill>
      <xdr:spPr>
        <a:xfrm>
          <a:off x="4619625" y="9392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</xdr:row>
      <xdr:rowOff>0</xdr:rowOff>
    </xdr:from>
    <xdr:to>
      <xdr:col>6</xdr:col>
      <xdr:colOff>0</xdr:colOff>
      <xdr:row>523</xdr:row>
      <xdr:rowOff>0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3FEDEEA3-BC09-4B37-98A2-51CC9F8E3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/>
        <a:stretch>
          <a:fillRect/>
        </a:stretch>
      </xdr:blipFill>
      <xdr:spPr>
        <a:xfrm>
          <a:off x="4619625" y="9410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</xdr:row>
      <xdr:rowOff>0</xdr:rowOff>
    </xdr:from>
    <xdr:to>
      <xdr:col>6</xdr:col>
      <xdr:colOff>0</xdr:colOff>
      <xdr:row>524</xdr:row>
      <xdr:rowOff>0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26AC0339-19E5-47E7-816F-2B8CF26914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4"/>
        <a:stretch>
          <a:fillRect/>
        </a:stretch>
      </xdr:blipFill>
      <xdr:spPr>
        <a:xfrm>
          <a:off x="4619625" y="9428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</xdr:row>
      <xdr:rowOff>0</xdr:rowOff>
    </xdr:from>
    <xdr:to>
      <xdr:col>6</xdr:col>
      <xdr:colOff>0</xdr:colOff>
      <xdr:row>525</xdr:row>
      <xdr:rowOff>0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3411BFC5-1B06-4DFC-853C-472481CED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5"/>
        <a:stretch>
          <a:fillRect/>
        </a:stretch>
      </xdr:blipFill>
      <xdr:spPr>
        <a:xfrm>
          <a:off x="4619625" y="9446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</xdr:row>
      <xdr:rowOff>0</xdr:rowOff>
    </xdr:from>
    <xdr:to>
      <xdr:col>6</xdr:col>
      <xdr:colOff>0</xdr:colOff>
      <xdr:row>526</xdr:row>
      <xdr:rowOff>0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D5660660-B9A1-491C-9059-21BB9332B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6"/>
        <a:stretch>
          <a:fillRect/>
        </a:stretch>
      </xdr:blipFill>
      <xdr:spPr>
        <a:xfrm>
          <a:off x="4619625" y="9464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</xdr:row>
      <xdr:rowOff>0</xdr:rowOff>
    </xdr:from>
    <xdr:to>
      <xdr:col>6</xdr:col>
      <xdr:colOff>0</xdr:colOff>
      <xdr:row>527</xdr:row>
      <xdr:rowOff>0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9ABEAAE2-505C-4078-9D53-D37D76390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7"/>
        <a:stretch>
          <a:fillRect/>
        </a:stretch>
      </xdr:blipFill>
      <xdr:spPr>
        <a:xfrm>
          <a:off x="4619625" y="9483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</xdr:row>
      <xdr:rowOff>0</xdr:rowOff>
    </xdr:from>
    <xdr:to>
      <xdr:col>6</xdr:col>
      <xdr:colOff>0</xdr:colOff>
      <xdr:row>528</xdr:row>
      <xdr:rowOff>0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A3C84DFE-B496-4D55-8776-F4D8DC487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619625" y="9501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6</xdr:col>
      <xdr:colOff>0</xdr:colOff>
      <xdr:row>529</xdr:row>
      <xdr:rowOff>0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C55CB2A-2DC4-4D3D-8B94-50973A869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619625" y="9519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</xdr:row>
      <xdr:rowOff>0</xdr:rowOff>
    </xdr:from>
    <xdr:to>
      <xdr:col>6</xdr:col>
      <xdr:colOff>0</xdr:colOff>
      <xdr:row>530</xdr:row>
      <xdr:rowOff>0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799A7BD1-A202-4C20-8164-8F3FC55913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0"/>
        <a:stretch>
          <a:fillRect/>
        </a:stretch>
      </xdr:blipFill>
      <xdr:spPr>
        <a:xfrm>
          <a:off x="4619625" y="9537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</xdr:row>
      <xdr:rowOff>0</xdr:rowOff>
    </xdr:from>
    <xdr:to>
      <xdr:col>6</xdr:col>
      <xdr:colOff>0</xdr:colOff>
      <xdr:row>531</xdr:row>
      <xdr:rowOff>0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EEF293DE-BD8A-41B4-8AA0-4008E3B41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1"/>
        <a:stretch>
          <a:fillRect/>
        </a:stretch>
      </xdr:blipFill>
      <xdr:spPr>
        <a:xfrm>
          <a:off x="4619625" y="9555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</xdr:row>
      <xdr:rowOff>0</xdr:rowOff>
    </xdr:from>
    <xdr:to>
      <xdr:col>6</xdr:col>
      <xdr:colOff>0</xdr:colOff>
      <xdr:row>532</xdr:row>
      <xdr:rowOff>0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9422FDA9-1996-4892-945B-DAC4034AD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573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</xdr:row>
      <xdr:rowOff>0</xdr:rowOff>
    </xdr:from>
    <xdr:to>
      <xdr:col>6</xdr:col>
      <xdr:colOff>0</xdr:colOff>
      <xdr:row>533</xdr:row>
      <xdr:rowOff>0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EFC2025A-33E8-4FEE-BC14-0C72E4BD90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591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0</xdr:colOff>
      <xdr:row>534</xdr:row>
      <xdr:rowOff>0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C09401A1-AE61-44B9-9F0C-388CE42D6F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609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</xdr:row>
      <xdr:rowOff>0</xdr:rowOff>
    </xdr:from>
    <xdr:to>
      <xdr:col>6</xdr:col>
      <xdr:colOff>0</xdr:colOff>
      <xdr:row>535</xdr:row>
      <xdr:rowOff>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C2D05419-6EB2-4D87-AA10-1E99D8227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627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6</xdr:col>
      <xdr:colOff>0</xdr:colOff>
      <xdr:row>536</xdr:row>
      <xdr:rowOff>0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188A583B-9649-40B4-B0A8-DAC1D7EB7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2"/>
        <a:stretch>
          <a:fillRect/>
        </a:stretch>
      </xdr:blipFill>
      <xdr:spPr>
        <a:xfrm>
          <a:off x="4619625" y="9645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</xdr:row>
      <xdr:rowOff>0</xdr:rowOff>
    </xdr:from>
    <xdr:to>
      <xdr:col>6</xdr:col>
      <xdr:colOff>0</xdr:colOff>
      <xdr:row>537</xdr:row>
      <xdr:rowOff>0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D9A727B0-3921-437C-8A97-EBEBE68F7A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2"/>
        <a:stretch>
          <a:fillRect/>
        </a:stretch>
      </xdr:blipFill>
      <xdr:spPr>
        <a:xfrm>
          <a:off x="4619625" y="9664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</xdr:row>
      <xdr:rowOff>0</xdr:rowOff>
    </xdr:from>
    <xdr:to>
      <xdr:col>6</xdr:col>
      <xdr:colOff>0</xdr:colOff>
      <xdr:row>538</xdr:row>
      <xdr:rowOff>0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D870A8A5-0019-4F65-884D-A105C5D9C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3"/>
        <a:stretch>
          <a:fillRect/>
        </a:stretch>
      </xdr:blipFill>
      <xdr:spPr>
        <a:xfrm>
          <a:off x="4619625" y="9682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</xdr:row>
      <xdr:rowOff>0</xdr:rowOff>
    </xdr:from>
    <xdr:to>
      <xdr:col>6</xdr:col>
      <xdr:colOff>0</xdr:colOff>
      <xdr:row>539</xdr:row>
      <xdr:rowOff>0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511BF8D-D847-47FF-B31E-21CA47FC1C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3"/>
        <a:stretch>
          <a:fillRect/>
        </a:stretch>
      </xdr:blipFill>
      <xdr:spPr>
        <a:xfrm>
          <a:off x="4619625" y="9700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6</xdr:col>
      <xdr:colOff>0</xdr:colOff>
      <xdr:row>540</xdr:row>
      <xdr:rowOff>0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D52560AC-6196-42EC-B6E2-EC4F9C51A1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4"/>
        <a:stretch>
          <a:fillRect/>
        </a:stretch>
      </xdr:blipFill>
      <xdr:spPr>
        <a:xfrm>
          <a:off x="4619625" y="9718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6</xdr:col>
      <xdr:colOff>0</xdr:colOff>
      <xdr:row>541</xdr:row>
      <xdr:rowOff>0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AD882C3A-3671-42A4-8A62-9133EE67D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4"/>
        <a:stretch>
          <a:fillRect/>
        </a:stretch>
      </xdr:blipFill>
      <xdr:spPr>
        <a:xfrm>
          <a:off x="4619625" y="9736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</xdr:row>
      <xdr:rowOff>0</xdr:rowOff>
    </xdr:from>
    <xdr:to>
      <xdr:col>6</xdr:col>
      <xdr:colOff>0</xdr:colOff>
      <xdr:row>542</xdr:row>
      <xdr:rowOff>0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A0602EB0-BB60-43DD-8DAD-528489E63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619625" y="9754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</xdr:row>
      <xdr:rowOff>0</xdr:rowOff>
    </xdr:from>
    <xdr:to>
      <xdr:col>6</xdr:col>
      <xdr:colOff>0</xdr:colOff>
      <xdr:row>543</xdr:row>
      <xdr:rowOff>0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F8CF848F-2E65-4D4F-B77F-E1C6A7FE8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619625" y="9772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</xdr:row>
      <xdr:rowOff>0</xdr:rowOff>
    </xdr:from>
    <xdr:to>
      <xdr:col>6</xdr:col>
      <xdr:colOff>0</xdr:colOff>
      <xdr:row>544</xdr:row>
      <xdr:rowOff>0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ED46ACD9-3C03-4914-AC9F-385E50992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6"/>
        <a:stretch>
          <a:fillRect/>
        </a:stretch>
      </xdr:blipFill>
      <xdr:spPr>
        <a:xfrm>
          <a:off x="4619625" y="9790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</xdr:row>
      <xdr:rowOff>0</xdr:rowOff>
    </xdr:from>
    <xdr:to>
      <xdr:col>6</xdr:col>
      <xdr:colOff>0</xdr:colOff>
      <xdr:row>545</xdr:row>
      <xdr:rowOff>0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9BD29DF-492F-4D05-8FB2-BEC73ACC6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6"/>
        <a:stretch>
          <a:fillRect/>
        </a:stretch>
      </xdr:blipFill>
      <xdr:spPr>
        <a:xfrm>
          <a:off x="4619625" y="9808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</xdr:row>
      <xdr:rowOff>0</xdr:rowOff>
    </xdr:from>
    <xdr:to>
      <xdr:col>6</xdr:col>
      <xdr:colOff>0</xdr:colOff>
      <xdr:row>546</xdr:row>
      <xdr:rowOff>0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E6D256B8-3542-4AF4-9098-F86DC7A86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826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</xdr:row>
      <xdr:rowOff>0</xdr:rowOff>
    </xdr:from>
    <xdr:to>
      <xdr:col>6</xdr:col>
      <xdr:colOff>0</xdr:colOff>
      <xdr:row>547</xdr:row>
      <xdr:rowOff>0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44A6FC8D-59EE-4B6D-8858-0B499F306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7"/>
        <a:stretch>
          <a:fillRect/>
        </a:stretch>
      </xdr:blipFill>
      <xdr:spPr>
        <a:xfrm>
          <a:off x="4619625" y="9845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</xdr:row>
      <xdr:rowOff>0</xdr:rowOff>
    </xdr:from>
    <xdr:to>
      <xdr:col>6</xdr:col>
      <xdr:colOff>0</xdr:colOff>
      <xdr:row>548</xdr:row>
      <xdr:rowOff>0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87E4F746-8BA8-4207-8D7A-6C7B4702B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863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0</xdr:colOff>
      <xdr:row>549</xdr:row>
      <xdr:rowOff>0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72BFA139-058A-4923-80E1-B477CC859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8"/>
        <a:stretch>
          <a:fillRect/>
        </a:stretch>
      </xdr:blipFill>
      <xdr:spPr>
        <a:xfrm>
          <a:off x="4619625" y="9881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</xdr:row>
      <xdr:rowOff>0</xdr:rowOff>
    </xdr:from>
    <xdr:to>
      <xdr:col>6</xdr:col>
      <xdr:colOff>0</xdr:colOff>
      <xdr:row>550</xdr:row>
      <xdr:rowOff>0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C7FC08EB-3978-44DB-AB47-E4EBB828D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899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0</xdr:colOff>
      <xdr:row>551</xdr:row>
      <xdr:rowOff>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40AC2FBE-D5CC-41BB-8ED4-7E656E01A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917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</xdr:row>
      <xdr:rowOff>0</xdr:rowOff>
    </xdr:from>
    <xdr:to>
      <xdr:col>6</xdr:col>
      <xdr:colOff>0</xdr:colOff>
      <xdr:row>552</xdr:row>
      <xdr:rowOff>0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7067BAC5-2BE8-4528-80B4-16F912C01A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935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</xdr:row>
      <xdr:rowOff>0</xdr:rowOff>
    </xdr:from>
    <xdr:to>
      <xdr:col>6</xdr:col>
      <xdr:colOff>0</xdr:colOff>
      <xdr:row>553</xdr:row>
      <xdr:rowOff>0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22AFB913-14BD-4BAE-82D2-A1750E7EC9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9953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</xdr:row>
      <xdr:rowOff>0</xdr:rowOff>
    </xdr:from>
    <xdr:to>
      <xdr:col>6</xdr:col>
      <xdr:colOff>0</xdr:colOff>
      <xdr:row>554</xdr:row>
      <xdr:rowOff>0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C1486362-CF9D-44CE-BC5A-6C4BAC2B6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971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</xdr:row>
      <xdr:rowOff>0</xdr:rowOff>
    </xdr:from>
    <xdr:to>
      <xdr:col>6</xdr:col>
      <xdr:colOff>0</xdr:colOff>
      <xdr:row>555</xdr:row>
      <xdr:rowOff>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DB1AC97A-CB2B-4273-9B7E-1D41276C88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9989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</xdr:row>
      <xdr:rowOff>0</xdr:rowOff>
    </xdr:from>
    <xdr:to>
      <xdr:col>6</xdr:col>
      <xdr:colOff>0</xdr:colOff>
      <xdr:row>556</xdr:row>
      <xdr:rowOff>0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E0D2BB36-99A8-493D-8629-550F080DF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9"/>
        <a:stretch>
          <a:fillRect/>
        </a:stretch>
      </xdr:blipFill>
      <xdr:spPr>
        <a:xfrm>
          <a:off x="4619625" y="10007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</xdr:row>
      <xdr:rowOff>0</xdr:rowOff>
    </xdr:from>
    <xdr:to>
      <xdr:col>6</xdr:col>
      <xdr:colOff>0</xdr:colOff>
      <xdr:row>557</xdr:row>
      <xdr:rowOff>0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63FC5A17-460C-4BB4-ADC5-E8FAE3928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0"/>
        <a:stretch>
          <a:fillRect/>
        </a:stretch>
      </xdr:blipFill>
      <xdr:spPr>
        <a:xfrm>
          <a:off x="4619625" y="10026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</xdr:row>
      <xdr:rowOff>0</xdr:rowOff>
    </xdr:from>
    <xdr:to>
      <xdr:col>6</xdr:col>
      <xdr:colOff>0</xdr:colOff>
      <xdr:row>558</xdr:row>
      <xdr:rowOff>0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EC495929-0166-4950-B035-F35695C33D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1"/>
        <a:stretch>
          <a:fillRect/>
        </a:stretch>
      </xdr:blipFill>
      <xdr:spPr>
        <a:xfrm>
          <a:off x="4619625" y="10044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</xdr:row>
      <xdr:rowOff>0</xdr:rowOff>
    </xdr:from>
    <xdr:to>
      <xdr:col>6</xdr:col>
      <xdr:colOff>0</xdr:colOff>
      <xdr:row>559</xdr:row>
      <xdr:rowOff>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9D90577-0A02-4D30-9B31-E3A4D166C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619625" y="10062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</xdr:row>
      <xdr:rowOff>0</xdr:rowOff>
    </xdr:from>
    <xdr:to>
      <xdr:col>6</xdr:col>
      <xdr:colOff>0</xdr:colOff>
      <xdr:row>560</xdr:row>
      <xdr:rowOff>0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488C240-3D72-469B-8F11-D85D9E02F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3"/>
        <a:stretch>
          <a:fillRect/>
        </a:stretch>
      </xdr:blipFill>
      <xdr:spPr>
        <a:xfrm>
          <a:off x="4619625" y="10080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</xdr:row>
      <xdr:rowOff>0</xdr:rowOff>
    </xdr:from>
    <xdr:to>
      <xdr:col>6</xdr:col>
      <xdr:colOff>0</xdr:colOff>
      <xdr:row>561</xdr:row>
      <xdr:rowOff>0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D7A9489-A263-409C-9672-C3E740D06B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4"/>
        <a:stretch>
          <a:fillRect/>
        </a:stretch>
      </xdr:blipFill>
      <xdr:spPr>
        <a:xfrm>
          <a:off x="4619625" y="10098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</xdr:row>
      <xdr:rowOff>0</xdr:rowOff>
    </xdr:from>
    <xdr:to>
      <xdr:col>6</xdr:col>
      <xdr:colOff>0</xdr:colOff>
      <xdr:row>562</xdr:row>
      <xdr:rowOff>0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87D91751-3EED-4BC2-9A55-30C7EA6B7F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5"/>
        <a:stretch>
          <a:fillRect/>
        </a:stretch>
      </xdr:blipFill>
      <xdr:spPr>
        <a:xfrm>
          <a:off x="4619625" y="10116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</xdr:row>
      <xdr:rowOff>0</xdr:rowOff>
    </xdr:from>
    <xdr:to>
      <xdr:col>6</xdr:col>
      <xdr:colOff>0</xdr:colOff>
      <xdr:row>563</xdr:row>
      <xdr:rowOff>0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89A6EB15-EDD7-44AB-94D7-794CBAACA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6"/>
        <a:stretch>
          <a:fillRect/>
        </a:stretch>
      </xdr:blipFill>
      <xdr:spPr>
        <a:xfrm>
          <a:off x="4619625" y="10134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</xdr:row>
      <xdr:rowOff>0</xdr:rowOff>
    </xdr:from>
    <xdr:to>
      <xdr:col>6</xdr:col>
      <xdr:colOff>0</xdr:colOff>
      <xdr:row>564</xdr:row>
      <xdr:rowOff>0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90DA722C-C6EF-433C-9AAA-63D165C2D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7"/>
        <a:stretch>
          <a:fillRect/>
        </a:stretch>
      </xdr:blipFill>
      <xdr:spPr>
        <a:xfrm>
          <a:off x="4619625" y="10152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</xdr:row>
      <xdr:rowOff>0</xdr:rowOff>
    </xdr:from>
    <xdr:to>
      <xdr:col>6</xdr:col>
      <xdr:colOff>0</xdr:colOff>
      <xdr:row>565</xdr:row>
      <xdr:rowOff>0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CF7E0479-F344-49EB-A166-8C7274481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619625" y="10170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</xdr:row>
      <xdr:rowOff>0</xdr:rowOff>
    </xdr:from>
    <xdr:to>
      <xdr:col>6</xdr:col>
      <xdr:colOff>0</xdr:colOff>
      <xdr:row>566</xdr:row>
      <xdr:rowOff>0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F768642A-DA2C-443C-A1C9-8ABF448BC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188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</xdr:row>
      <xdr:rowOff>0</xdr:rowOff>
    </xdr:from>
    <xdr:to>
      <xdr:col>6</xdr:col>
      <xdr:colOff>0</xdr:colOff>
      <xdr:row>567</xdr:row>
      <xdr:rowOff>0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914DC121-E93C-4A93-BDAB-B0406DF7B7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206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</xdr:row>
      <xdr:rowOff>0</xdr:rowOff>
    </xdr:from>
    <xdr:to>
      <xdr:col>6</xdr:col>
      <xdr:colOff>0</xdr:colOff>
      <xdr:row>568</xdr:row>
      <xdr:rowOff>0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8F2BF619-D7D0-476B-A815-07A272E149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225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</xdr:row>
      <xdr:rowOff>0</xdr:rowOff>
    </xdr:from>
    <xdr:to>
      <xdr:col>6</xdr:col>
      <xdr:colOff>0</xdr:colOff>
      <xdr:row>569</xdr:row>
      <xdr:rowOff>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5166A30C-F755-4B55-90FB-2D62ABF72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243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</xdr:row>
      <xdr:rowOff>0</xdr:rowOff>
    </xdr:from>
    <xdr:to>
      <xdr:col>6</xdr:col>
      <xdr:colOff>0</xdr:colOff>
      <xdr:row>570</xdr:row>
      <xdr:rowOff>0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34D9AF3B-D66D-4811-8A52-BE757994F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/>
        <a:stretch>
          <a:fillRect/>
        </a:stretch>
      </xdr:blipFill>
      <xdr:spPr>
        <a:xfrm>
          <a:off x="4619625" y="10261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</xdr:row>
      <xdr:rowOff>0</xdr:rowOff>
    </xdr:from>
    <xdr:to>
      <xdr:col>6</xdr:col>
      <xdr:colOff>0</xdr:colOff>
      <xdr:row>571</xdr:row>
      <xdr:rowOff>0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A4F0341E-364F-40BD-881C-475418505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/>
        <a:stretch>
          <a:fillRect/>
        </a:stretch>
      </xdr:blipFill>
      <xdr:spPr>
        <a:xfrm>
          <a:off x="4619625" y="10279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</xdr:row>
      <xdr:rowOff>0</xdr:rowOff>
    </xdr:from>
    <xdr:to>
      <xdr:col>6</xdr:col>
      <xdr:colOff>0</xdr:colOff>
      <xdr:row>572</xdr:row>
      <xdr:rowOff>0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64932618-C221-4C44-8633-E0267BCDB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0"/>
        <a:stretch>
          <a:fillRect/>
        </a:stretch>
      </xdr:blipFill>
      <xdr:spPr>
        <a:xfrm>
          <a:off x="4619625" y="10297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</xdr:row>
      <xdr:rowOff>0</xdr:rowOff>
    </xdr:from>
    <xdr:to>
      <xdr:col>6</xdr:col>
      <xdr:colOff>0</xdr:colOff>
      <xdr:row>573</xdr:row>
      <xdr:rowOff>0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540CBCED-840F-42E9-862B-89404BE9E8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0"/>
        <a:stretch>
          <a:fillRect/>
        </a:stretch>
      </xdr:blipFill>
      <xdr:spPr>
        <a:xfrm>
          <a:off x="4619625" y="10315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</xdr:row>
      <xdr:rowOff>0</xdr:rowOff>
    </xdr:from>
    <xdr:to>
      <xdr:col>6</xdr:col>
      <xdr:colOff>0</xdr:colOff>
      <xdr:row>574</xdr:row>
      <xdr:rowOff>0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72DC221D-8476-4AD9-9962-323BA075F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1"/>
        <a:stretch>
          <a:fillRect/>
        </a:stretch>
      </xdr:blipFill>
      <xdr:spPr>
        <a:xfrm>
          <a:off x="4619625" y="10333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</xdr:row>
      <xdr:rowOff>0</xdr:rowOff>
    </xdr:from>
    <xdr:to>
      <xdr:col>6</xdr:col>
      <xdr:colOff>0</xdr:colOff>
      <xdr:row>575</xdr:row>
      <xdr:rowOff>0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A1470A54-58ED-495B-8920-FC795D6C3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1"/>
        <a:stretch>
          <a:fillRect/>
        </a:stretch>
      </xdr:blipFill>
      <xdr:spPr>
        <a:xfrm>
          <a:off x="4619625" y="10351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</xdr:row>
      <xdr:rowOff>0</xdr:rowOff>
    </xdr:from>
    <xdr:to>
      <xdr:col>6</xdr:col>
      <xdr:colOff>0</xdr:colOff>
      <xdr:row>576</xdr:row>
      <xdr:rowOff>0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A06E1E28-F5F4-4CF9-961C-3694BBD6D7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2"/>
        <a:stretch>
          <a:fillRect/>
        </a:stretch>
      </xdr:blipFill>
      <xdr:spPr>
        <a:xfrm>
          <a:off x="4619625" y="10369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</xdr:row>
      <xdr:rowOff>0</xdr:rowOff>
    </xdr:from>
    <xdr:to>
      <xdr:col>6</xdr:col>
      <xdr:colOff>0</xdr:colOff>
      <xdr:row>577</xdr:row>
      <xdr:rowOff>0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C4FD520-FBB9-4B70-B534-49A91B6032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2"/>
        <a:stretch>
          <a:fillRect/>
        </a:stretch>
      </xdr:blipFill>
      <xdr:spPr>
        <a:xfrm>
          <a:off x="4619625" y="10387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</xdr:row>
      <xdr:rowOff>0</xdr:rowOff>
    </xdr:from>
    <xdr:to>
      <xdr:col>6</xdr:col>
      <xdr:colOff>0</xdr:colOff>
      <xdr:row>578</xdr:row>
      <xdr:rowOff>0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F5F1F3B0-CBC8-40CD-87AF-77747EEC6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10406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2A5AA49C-AFC3-4DE8-B65B-9AE405123D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10424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</xdr:row>
      <xdr:rowOff>0</xdr:rowOff>
    </xdr:from>
    <xdr:to>
      <xdr:col>6</xdr:col>
      <xdr:colOff>0</xdr:colOff>
      <xdr:row>580</xdr:row>
      <xdr:rowOff>0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5CDD9B5A-B758-4EB0-8202-2FBE861EF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442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</xdr:row>
      <xdr:rowOff>0</xdr:rowOff>
    </xdr:from>
    <xdr:to>
      <xdr:col>6</xdr:col>
      <xdr:colOff>0</xdr:colOff>
      <xdr:row>581</xdr:row>
      <xdr:rowOff>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90A737DE-5869-4C64-947A-E8171FC69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4"/>
        <a:stretch>
          <a:fillRect/>
        </a:stretch>
      </xdr:blipFill>
      <xdr:spPr>
        <a:xfrm>
          <a:off x="4619625" y="10460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</xdr:row>
      <xdr:rowOff>0</xdr:rowOff>
    </xdr:from>
    <xdr:to>
      <xdr:col>6</xdr:col>
      <xdr:colOff>0</xdr:colOff>
      <xdr:row>582</xdr:row>
      <xdr:rowOff>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633EAD26-4435-44F0-A7BD-86933F1924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0478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</xdr:row>
      <xdr:rowOff>0</xdr:rowOff>
    </xdr:from>
    <xdr:to>
      <xdr:col>6</xdr:col>
      <xdr:colOff>0</xdr:colOff>
      <xdr:row>583</xdr:row>
      <xdr:rowOff>0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AF65BE5-A4C3-4EDC-9F08-1CB817A12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619625" y="10496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</xdr:row>
      <xdr:rowOff>0</xdr:rowOff>
    </xdr:from>
    <xdr:to>
      <xdr:col>6</xdr:col>
      <xdr:colOff>0</xdr:colOff>
      <xdr:row>584</xdr:row>
      <xdr:rowOff>0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CA734F8E-7B92-4792-80A7-0B3C40E8F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0514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</xdr:row>
      <xdr:rowOff>0</xdr:rowOff>
    </xdr:from>
    <xdr:to>
      <xdr:col>6</xdr:col>
      <xdr:colOff>0</xdr:colOff>
      <xdr:row>585</xdr:row>
      <xdr:rowOff>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3B6203C-F652-4CA4-8FC4-540B1A100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0532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</xdr:row>
      <xdr:rowOff>0</xdr:rowOff>
    </xdr:from>
    <xdr:to>
      <xdr:col>6</xdr:col>
      <xdr:colOff>0</xdr:colOff>
      <xdr:row>586</xdr:row>
      <xdr:rowOff>0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9353DC94-C20F-48E6-A06C-11FA2BAE0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0550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</xdr:row>
      <xdr:rowOff>0</xdr:rowOff>
    </xdr:from>
    <xdr:to>
      <xdr:col>6</xdr:col>
      <xdr:colOff>0</xdr:colOff>
      <xdr:row>587</xdr:row>
      <xdr:rowOff>0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37894839-D98A-459F-8543-4F63C308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0568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</xdr:row>
      <xdr:rowOff>0</xdr:rowOff>
    </xdr:from>
    <xdr:to>
      <xdr:col>6</xdr:col>
      <xdr:colOff>0</xdr:colOff>
      <xdr:row>588</xdr:row>
      <xdr:rowOff>0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744E3E56-F497-495F-B69B-21DB5667C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587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</xdr:row>
      <xdr:rowOff>0</xdr:rowOff>
    </xdr:from>
    <xdr:to>
      <xdr:col>6</xdr:col>
      <xdr:colOff>0</xdr:colOff>
      <xdr:row>589</xdr:row>
      <xdr:rowOff>0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58A481C0-3B30-48A7-8D10-DAF156FF05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605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</xdr:row>
      <xdr:rowOff>0</xdr:rowOff>
    </xdr:from>
    <xdr:to>
      <xdr:col>6</xdr:col>
      <xdr:colOff>0</xdr:colOff>
      <xdr:row>590</xdr:row>
      <xdr:rowOff>0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93FD2287-EA15-42C4-8927-F33DB306C9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6"/>
        <a:stretch>
          <a:fillRect/>
        </a:stretch>
      </xdr:blipFill>
      <xdr:spPr>
        <a:xfrm>
          <a:off x="4619625" y="10623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</xdr:row>
      <xdr:rowOff>0</xdr:rowOff>
    </xdr:from>
    <xdr:to>
      <xdr:col>6</xdr:col>
      <xdr:colOff>0</xdr:colOff>
      <xdr:row>591</xdr:row>
      <xdr:rowOff>0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BB73FD49-69FD-4E7A-B19E-362CBD55DC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7"/>
        <a:stretch>
          <a:fillRect/>
        </a:stretch>
      </xdr:blipFill>
      <xdr:spPr>
        <a:xfrm>
          <a:off x="4619625" y="10641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</xdr:row>
      <xdr:rowOff>0</xdr:rowOff>
    </xdr:from>
    <xdr:to>
      <xdr:col>6</xdr:col>
      <xdr:colOff>0</xdr:colOff>
      <xdr:row>592</xdr:row>
      <xdr:rowOff>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1931C6D0-BB61-4385-B3D9-55C9C7CDB9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8"/>
        <a:stretch>
          <a:fillRect/>
        </a:stretch>
      </xdr:blipFill>
      <xdr:spPr>
        <a:xfrm>
          <a:off x="4619625" y="10659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</xdr:row>
      <xdr:rowOff>0</xdr:rowOff>
    </xdr:from>
    <xdr:to>
      <xdr:col>6</xdr:col>
      <xdr:colOff>0</xdr:colOff>
      <xdr:row>593</xdr:row>
      <xdr:rowOff>0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996C417-0450-404C-A193-8B64AC42CB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9"/>
        <a:stretch>
          <a:fillRect/>
        </a:stretch>
      </xdr:blipFill>
      <xdr:spPr>
        <a:xfrm>
          <a:off x="4619625" y="10677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</xdr:row>
      <xdr:rowOff>0</xdr:rowOff>
    </xdr:from>
    <xdr:to>
      <xdr:col>6</xdr:col>
      <xdr:colOff>0</xdr:colOff>
      <xdr:row>594</xdr:row>
      <xdr:rowOff>0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A26AA455-310E-4A8E-8717-6C37D24E6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0"/>
        <a:stretch>
          <a:fillRect/>
        </a:stretch>
      </xdr:blipFill>
      <xdr:spPr>
        <a:xfrm>
          <a:off x="4619625" y="10695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</xdr:row>
      <xdr:rowOff>0</xdr:rowOff>
    </xdr:from>
    <xdr:to>
      <xdr:col>6</xdr:col>
      <xdr:colOff>0</xdr:colOff>
      <xdr:row>595</xdr:row>
      <xdr:rowOff>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509CEB70-1642-4B55-8205-F497D1AF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1"/>
        <a:stretch>
          <a:fillRect/>
        </a:stretch>
      </xdr:blipFill>
      <xdr:spPr>
        <a:xfrm>
          <a:off x="4619625" y="10713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</xdr:row>
      <xdr:rowOff>0</xdr:rowOff>
    </xdr:from>
    <xdr:to>
      <xdr:col>6</xdr:col>
      <xdr:colOff>0</xdr:colOff>
      <xdr:row>596</xdr:row>
      <xdr:rowOff>0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ED5BEFAA-A81F-42A8-986E-74C3DE88A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619625" y="10731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</xdr:row>
      <xdr:rowOff>0</xdr:rowOff>
    </xdr:from>
    <xdr:to>
      <xdr:col>6</xdr:col>
      <xdr:colOff>0</xdr:colOff>
      <xdr:row>597</xdr:row>
      <xdr:rowOff>0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7FD6B6AD-E57F-482D-A1CF-B39C13C7E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3"/>
        <a:stretch>
          <a:fillRect/>
        </a:stretch>
      </xdr:blipFill>
      <xdr:spPr>
        <a:xfrm>
          <a:off x="4619625" y="10749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</xdr:row>
      <xdr:rowOff>0</xdr:rowOff>
    </xdr:from>
    <xdr:to>
      <xdr:col>6</xdr:col>
      <xdr:colOff>0</xdr:colOff>
      <xdr:row>598</xdr:row>
      <xdr:rowOff>0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2AD8DCD7-6BD0-4113-AA79-E8FD2EBED3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4"/>
        <a:stretch>
          <a:fillRect/>
        </a:stretch>
      </xdr:blipFill>
      <xdr:spPr>
        <a:xfrm>
          <a:off x="4619625" y="10768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</xdr:row>
      <xdr:rowOff>0</xdr:rowOff>
    </xdr:from>
    <xdr:to>
      <xdr:col>6</xdr:col>
      <xdr:colOff>0</xdr:colOff>
      <xdr:row>599</xdr:row>
      <xdr:rowOff>0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5B5FF670-F431-423B-AB45-8D71C5477E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5"/>
        <a:stretch>
          <a:fillRect/>
        </a:stretch>
      </xdr:blipFill>
      <xdr:spPr>
        <a:xfrm>
          <a:off x="4619625" y="10786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</xdr:row>
      <xdr:rowOff>0</xdr:rowOff>
    </xdr:from>
    <xdr:to>
      <xdr:col>6</xdr:col>
      <xdr:colOff>0</xdr:colOff>
      <xdr:row>600</xdr:row>
      <xdr:rowOff>0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8512B56-30A0-4ABD-9370-E6FE2CFAE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804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</xdr:row>
      <xdr:rowOff>0</xdr:rowOff>
    </xdr:from>
    <xdr:to>
      <xdr:col>6</xdr:col>
      <xdr:colOff>0</xdr:colOff>
      <xdr:row>601</xdr:row>
      <xdr:rowOff>0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A53397AD-810C-41AE-BF9C-FF23B0CA18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822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</xdr:row>
      <xdr:rowOff>0</xdr:rowOff>
    </xdr:from>
    <xdr:to>
      <xdr:col>6</xdr:col>
      <xdr:colOff>0</xdr:colOff>
      <xdr:row>602</xdr:row>
      <xdr:rowOff>0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112AABDC-3DC0-419D-8D7C-09316E890E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840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</xdr:row>
      <xdr:rowOff>0</xdr:rowOff>
    </xdr:from>
    <xdr:to>
      <xdr:col>6</xdr:col>
      <xdr:colOff>0</xdr:colOff>
      <xdr:row>603</xdr:row>
      <xdr:rowOff>0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AD1B69A4-A30B-4D7B-8B91-4E220963EA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0858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</xdr:row>
      <xdr:rowOff>0</xdr:rowOff>
    </xdr:from>
    <xdr:to>
      <xdr:col>6</xdr:col>
      <xdr:colOff>0</xdr:colOff>
      <xdr:row>604</xdr:row>
      <xdr:rowOff>0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513BF055-7CA4-45B6-9A71-C7A7021DA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619625" y="10876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</xdr:row>
      <xdr:rowOff>0</xdr:rowOff>
    </xdr:from>
    <xdr:to>
      <xdr:col>6</xdr:col>
      <xdr:colOff>0</xdr:colOff>
      <xdr:row>605</xdr:row>
      <xdr:rowOff>0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DAF97557-3171-46D5-B994-EB7123C7B4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619625" y="10894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</xdr:row>
      <xdr:rowOff>0</xdr:rowOff>
    </xdr:from>
    <xdr:to>
      <xdr:col>6</xdr:col>
      <xdr:colOff>0</xdr:colOff>
      <xdr:row>606</xdr:row>
      <xdr:rowOff>0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A634703-9B69-4B8C-B544-3EE86B591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7"/>
        <a:stretch>
          <a:fillRect/>
        </a:stretch>
      </xdr:blipFill>
      <xdr:spPr>
        <a:xfrm>
          <a:off x="4619625" y="10912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</xdr:row>
      <xdr:rowOff>0</xdr:rowOff>
    </xdr:from>
    <xdr:to>
      <xdr:col>6</xdr:col>
      <xdr:colOff>0</xdr:colOff>
      <xdr:row>607</xdr:row>
      <xdr:rowOff>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D91612B2-0923-474A-B3A1-834659DBE2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7"/>
        <a:stretch>
          <a:fillRect/>
        </a:stretch>
      </xdr:blipFill>
      <xdr:spPr>
        <a:xfrm>
          <a:off x="4619625" y="10930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</xdr:row>
      <xdr:rowOff>0</xdr:rowOff>
    </xdr:from>
    <xdr:to>
      <xdr:col>6</xdr:col>
      <xdr:colOff>0</xdr:colOff>
      <xdr:row>608</xdr:row>
      <xdr:rowOff>0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C653AF92-0530-4962-AC66-564DB20D3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8"/>
        <a:stretch>
          <a:fillRect/>
        </a:stretch>
      </xdr:blipFill>
      <xdr:spPr>
        <a:xfrm>
          <a:off x="4619625" y="10948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</xdr:row>
      <xdr:rowOff>0</xdr:rowOff>
    </xdr:from>
    <xdr:to>
      <xdr:col>6</xdr:col>
      <xdr:colOff>0</xdr:colOff>
      <xdr:row>609</xdr:row>
      <xdr:rowOff>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7CA20152-796E-4B95-9425-3074C88667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8"/>
        <a:stretch>
          <a:fillRect/>
        </a:stretch>
      </xdr:blipFill>
      <xdr:spPr>
        <a:xfrm>
          <a:off x="4619625" y="10967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</xdr:row>
      <xdr:rowOff>0</xdr:rowOff>
    </xdr:from>
    <xdr:to>
      <xdr:col>6</xdr:col>
      <xdr:colOff>0</xdr:colOff>
      <xdr:row>610</xdr:row>
      <xdr:rowOff>0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410AD25A-66B3-40B2-9CFD-C8E47CB0BD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9"/>
        <a:stretch>
          <a:fillRect/>
        </a:stretch>
      </xdr:blipFill>
      <xdr:spPr>
        <a:xfrm>
          <a:off x="4619625" y="10985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</xdr:row>
      <xdr:rowOff>0</xdr:rowOff>
    </xdr:from>
    <xdr:to>
      <xdr:col>6</xdr:col>
      <xdr:colOff>0</xdr:colOff>
      <xdr:row>611</xdr:row>
      <xdr:rowOff>0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9C57E6BC-1E4F-40D1-9492-BADB02265B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9"/>
        <a:stretch>
          <a:fillRect/>
        </a:stretch>
      </xdr:blipFill>
      <xdr:spPr>
        <a:xfrm>
          <a:off x="4619625" y="11003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</xdr:row>
      <xdr:rowOff>0</xdr:rowOff>
    </xdr:from>
    <xdr:to>
      <xdr:col>6</xdr:col>
      <xdr:colOff>0</xdr:colOff>
      <xdr:row>612</xdr:row>
      <xdr:rowOff>0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9CA75020-D455-4467-94DD-C45BEA9C9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0"/>
        <a:stretch>
          <a:fillRect/>
        </a:stretch>
      </xdr:blipFill>
      <xdr:spPr>
        <a:xfrm>
          <a:off x="4619625" y="11021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</xdr:row>
      <xdr:rowOff>0</xdr:rowOff>
    </xdr:from>
    <xdr:to>
      <xdr:col>6</xdr:col>
      <xdr:colOff>0</xdr:colOff>
      <xdr:row>613</xdr:row>
      <xdr:rowOff>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B46DB3D0-A42B-4F27-9D43-E613D24C0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0"/>
        <a:stretch>
          <a:fillRect/>
        </a:stretch>
      </xdr:blipFill>
      <xdr:spPr>
        <a:xfrm>
          <a:off x="4619625" y="11039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</xdr:row>
      <xdr:rowOff>0</xdr:rowOff>
    </xdr:from>
    <xdr:to>
      <xdr:col>6</xdr:col>
      <xdr:colOff>0</xdr:colOff>
      <xdr:row>614</xdr:row>
      <xdr:rowOff>0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30E153FF-FB7F-4872-B81F-98A6E8EFC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057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</xdr:row>
      <xdr:rowOff>0</xdr:rowOff>
    </xdr:from>
    <xdr:to>
      <xdr:col>6</xdr:col>
      <xdr:colOff>0</xdr:colOff>
      <xdr:row>615</xdr:row>
      <xdr:rowOff>0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ABDBB6A6-5430-4F81-9394-DB93EC116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1"/>
        <a:stretch>
          <a:fillRect/>
        </a:stretch>
      </xdr:blipFill>
      <xdr:spPr>
        <a:xfrm>
          <a:off x="4619625" y="11075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</xdr:row>
      <xdr:rowOff>0</xdr:rowOff>
    </xdr:from>
    <xdr:to>
      <xdr:col>6</xdr:col>
      <xdr:colOff>0</xdr:colOff>
      <xdr:row>616</xdr:row>
      <xdr:rowOff>0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A53AECE5-983D-411F-BF84-31049E2CD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093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</xdr:row>
      <xdr:rowOff>0</xdr:rowOff>
    </xdr:from>
    <xdr:to>
      <xdr:col>6</xdr:col>
      <xdr:colOff>0</xdr:colOff>
      <xdr:row>617</xdr:row>
      <xdr:rowOff>0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B2CBDB29-F939-4E26-8682-6057766CF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11111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</xdr:row>
      <xdr:rowOff>0</xdr:rowOff>
    </xdr:from>
    <xdr:to>
      <xdr:col>6</xdr:col>
      <xdr:colOff>0</xdr:colOff>
      <xdr:row>618</xdr:row>
      <xdr:rowOff>0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E505D85D-D6F6-498E-AB88-B96C9EC407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129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</xdr:row>
      <xdr:rowOff>0</xdr:rowOff>
    </xdr:from>
    <xdr:to>
      <xdr:col>6</xdr:col>
      <xdr:colOff>0</xdr:colOff>
      <xdr:row>619</xdr:row>
      <xdr:rowOff>0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842131BD-E44D-4C1F-A604-ACCE5F26F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148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</xdr:row>
      <xdr:rowOff>0</xdr:rowOff>
    </xdr:from>
    <xdr:to>
      <xdr:col>6</xdr:col>
      <xdr:colOff>0</xdr:colOff>
      <xdr:row>620</xdr:row>
      <xdr:rowOff>0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C668B6DA-B5E2-44D2-BAAB-CF2C5CC93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166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</xdr:row>
      <xdr:rowOff>0</xdr:rowOff>
    </xdr:from>
    <xdr:to>
      <xdr:col>6</xdr:col>
      <xdr:colOff>0</xdr:colOff>
      <xdr:row>621</xdr:row>
      <xdr:rowOff>0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3DB23EB1-BDDD-4193-B42E-FE8942DC1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184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</xdr:row>
      <xdr:rowOff>0</xdr:rowOff>
    </xdr:from>
    <xdr:to>
      <xdr:col>6</xdr:col>
      <xdr:colOff>0</xdr:colOff>
      <xdr:row>622</xdr:row>
      <xdr:rowOff>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14AAE26-526B-4CBE-BB37-A574403B5B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202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</xdr:row>
      <xdr:rowOff>0</xdr:rowOff>
    </xdr:from>
    <xdr:to>
      <xdr:col>6</xdr:col>
      <xdr:colOff>0</xdr:colOff>
      <xdr:row>623</xdr:row>
      <xdr:rowOff>0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A43100B9-DAC0-4DE2-AC6E-B10D10917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220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</xdr:row>
      <xdr:rowOff>0</xdr:rowOff>
    </xdr:from>
    <xdr:to>
      <xdr:col>6</xdr:col>
      <xdr:colOff>0</xdr:colOff>
      <xdr:row>624</xdr:row>
      <xdr:rowOff>0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89A1B17-9420-4EA8-8F8B-626B790EB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619625" y="11238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</xdr:row>
      <xdr:rowOff>0</xdr:rowOff>
    </xdr:from>
    <xdr:to>
      <xdr:col>6</xdr:col>
      <xdr:colOff>0</xdr:colOff>
      <xdr:row>625</xdr:row>
      <xdr:rowOff>0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510E1564-3195-452A-BEFB-7509F9B0EB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4"/>
        <a:stretch>
          <a:fillRect/>
        </a:stretch>
      </xdr:blipFill>
      <xdr:spPr>
        <a:xfrm>
          <a:off x="4619625" y="11256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</xdr:row>
      <xdr:rowOff>0</xdr:rowOff>
    </xdr:from>
    <xdr:to>
      <xdr:col>6</xdr:col>
      <xdr:colOff>0</xdr:colOff>
      <xdr:row>626</xdr:row>
      <xdr:rowOff>0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AB9BFE51-93AE-47A5-A9DA-6C757F231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5"/>
        <a:stretch>
          <a:fillRect/>
        </a:stretch>
      </xdr:blipFill>
      <xdr:spPr>
        <a:xfrm>
          <a:off x="4619625" y="11274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</xdr:row>
      <xdr:rowOff>0</xdr:rowOff>
    </xdr:from>
    <xdr:to>
      <xdr:col>6</xdr:col>
      <xdr:colOff>0</xdr:colOff>
      <xdr:row>627</xdr:row>
      <xdr:rowOff>0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73F7C161-A9AC-4197-BA5E-C5CEEB4E3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6"/>
        <a:stretch>
          <a:fillRect/>
        </a:stretch>
      </xdr:blipFill>
      <xdr:spPr>
        <a:xfrm>
          <a:off x="4619625" y="11292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</xdr:row>
      <xdr:rowOff>0</xdr:rowOff>
    </xdr:from>
    <xdr:to>
      <xdr:col>6</xdr:col>
      <xdr:colOff>0</xdr:colOff>
      <xdr:row>628</xdr:row>
      <xdr:rowOff>0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F6A1BC6D-0409-439B-B9BE-7DE4F4F81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7"/>
        <a:stretch>
          <a:fillRect/>
        </a:stretch>
      </xdr:blipFill>
      <xdr:spPr>
        <a:xfrm>
          <a:off x="4619625" y="11310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</xdr:row>
      <xdr:rowOff>0</xdr:rowOff>
    </xdr:from>
    <xdr:to>
      <xdr:col>6</xdr:col>
      <xdr:colOff>0</xdr:colOff>
      <xdr:row>629</xdr:row>
      <xdr:rowOff>0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8C82DAD6-CCFE-4454-8210-38CEADF46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8"/>
        <a:stretch>
          <a:fillRect/>
        </a:stretch>
      </xdr:blipFill>
      <xdr:spPr>
        <a:xfrm>
          <a:off x="4619625" y="11329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</xdr:row>
      <xdr:rowOff>0</xdr:rowOff>
    </xdr:from>
    <xdr:to>
      <xdr:col>6</xdr:col>
      <xdr:colOff>0</xdr:colOff>
      <xdr:row>630</xdr:row>
      <xdr:rowOff>0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E822F7A7-1245-4BE9-B71A-3398AB004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9"/>
        <a:stretch>
          <a:fillRect/>
        </a:stretch>
      </xdr:blipFill>
      <xdr:spPr>
        <a:xfrm>
          <a:off x="4619625" y="11347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</xdr:row>
      <xdr:rowOff>0</xdr:rowOff>
    </xdr:from>
    <xdr:to>
      <xdr:col>6</xdr:col>
      <xdr:colOff>0</xdr:colOff>
      <xdr:row>631</xdr:row>
      <xdr:rowOff>0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31C085DD-F335-4ABC-8F3E-3A9D7B834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0"/>
        <a:stretch>
          <a:fillRect/>
        </a:stretch>
      </xdr:blipFill>
      <xdr:spPr>
        <a:xfrm>
          <a:off x="4619625" y="11365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</xdr:row>
      <xdr:rowOff>0</xdr:rowOff>
    </xdr:from>
    <xdr:to>
      <xdr:col>6</xdr:col>
      <xdr:colOff>0</xdr:colOff>
      <xdr:row>632</xdr:row>
      <xdr:rowOff>0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249D6D05-D23E-4C7F-B9CC-49B103F4DE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619625" y="11383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</xdr:row>
      <xdr:rowOff>0</xdr:rowOff>
    </xdr:from>
    <xdr:to>
      <xdr:col>6</xdr:col>
      <xdr:colOff>0</xdr:colOff>
      <xdr:row>633</xdr:row>
      <xdr:rowOff>0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91BFA4D2-5271-477E-946F-F51FA50CC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2"/>
        <a:stretch>
          <a:fillRect/>
        </a:stretch>
      </xdr:blipFill>
      <xdr:spPr>
        <a:xfrm>
          <a:off x="4619625" y="11401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</xdr:row>
      <xdr:rowOff>0</xdr:rowOff>
    </xdr:from>
    <xdr:to>
      <xdr:col>6</xdr:col>
      <xdr:colOff>0</xdr:colOff>
      <xdr:row>634</xdr:row>
      <xdr:rowOff>0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7FF64D89-ABE3-4BD8-A77B-E3C0C5383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419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</xdr:row>
      <xdr:rowOff>0</xdr:rowOff>
    </xdr:from>
    <xdr:to>
      <xdr:col>6</xdr:col>
      <xdr:colOff>0</xdr:colOff>
      <xdr:row>635</xdr:row>
      <xdr:rowOff>0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2806A714-5059-4ABB-864E-21F73C426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437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</xdr:row>
      <xdr:rowOff>0</xdr:rowOff>
    </xdr:from>
    <xdr:to>
      <xdr:col>6</xdr:col>
      <xdr:colOff>0</xdr:colOff>
      <xdr:row>636</xdr:row>
      <xdr:rowOff>0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23B60C09-ACBD-4E71-BC59-B634B7B158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455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</xdr:row>
      <xdr:rowOff>0</xdr:rowOff>
    </xdr:from>
    <xdr:to>
      <xdr:col>6</xdr:col>
      <xdr:colOff>0</xdr:colOff>
      <xdr:row>637</xdr:row>
      <xdr:rowOff>0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D08AAB78-33B6-4CD7-817A-3D2EF98D8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473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</xdr:row>
      <xdr:rowOff>0</xdr:rowOff>
    </xdr:from>
    <xdr:to>
      <xdr:col>6</xdr:col>
      <xdr:colOff>0</xdr:colOff>
      <xdr:row>638</xdr:row>
      <xdr:rowOff>0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7613B155-6461-458C-8D95-E7F3A4725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3"/>
        <a:stretch>
          <a:fillRect/>
        </a:stretch>
      </xdr:blipFill>
      <xdr:spPr>
        <a:xfrm>
          <a:off x="4619625" y="11491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</xdr:row>
      <xdr:rowOff>0</xdr:rowOff>
    </xdr:from>
    <xdr:to>
      <xdr:col>6</xdr:col>
      <xdr:colOff>0</xdr:colOff>
      <xdr:row>639</xdr:row>
      <xdr:rowOff>0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BA3D333B-C3CE-4840-93C7-987E60430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3"/>
        <a:stretch>
          <a:fillRect/>
        </a:stretch>
      </xdr:blipFill>
      <xdr:spPr>
        <a:xfrm>
          <a:off x="4619625" y="11510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</xdr:row>
      <xdr:rowOff>0</xdr:rowOff>
    </xdr:from>
    <xdr:to>
      <xdr:col>6</xdr:col>
      <xdr:colOff>0</xdr:colOff>
      <xdr:row>640</xdr:row>
      <xdr:rowOff>0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6FA28AA6-2CEA-443D-8FB1-973C54B74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4"/>
        <a:stretch>
          <a:fillRect/>
        </a:stretch>
      </xdr:blipFill>
      <xdr:spPr>
        <a:xfrm>
          <a:off x="4619625" y="11528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</xdr:row>
      <xdr:rowOff>0</xdr:rowOff>
    </xdr:from>
    <xdr:to>
      <xdr:col>6</xdr:col>
      <xdr:colOff>0</xdr:colOff>
      <xdr:row>641</xdr:row>
      <xdr:rowOff>0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D7F8A8BA-0793-457D-9FA3-A215692BD9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4"/>
        <a:stretch>
          <a:fillRect/>
        </a:stretch>
      </xdr:blipFill>
      <xdr:spPr>
        <a:xfrm>
          <a:off x="4619625" y="11546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</xdr:row>
      <xdr:rowOff>0</xdr:rowOff>
    </xdr:from>
    <xdr:to>
      <xdr:col>6</xdr:col>
      <xdr:colOff>0</xdr:colOff>
      <xdr:row>642</xdr:row>
      <xdr:rowOff>0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77483F2A-5C49-49CB-8B4C-D1020B4CB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5"/>
        <a:stretch>
          <a:fillRect/>
        </a:stretch>
      </xdr:blipFill>
      <xdr:spPr>
        <a:xfrm>
          <a:off x="4619625" y="11564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</xdr:row>
      <xdr:rowOff>0</xdr:rowOff>
    </xdr:from>
    <xdr:to>
      <xdr:col>6</xdr:col>
      <xdr:colOff>0</xdr:colOff>
      <xdr:row>643</xdr:row>
      <xdr:rowOff>0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40B38C80-5AAF-4797-AF6B-13CB5D1E85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5"/>
        <a:stretch>
          <a:fillRect/>
        </a:stretch>
      </xdr:blipFill>
      <xdr:spPr>
        <a:xfrm>
          <a:off x="4619625" y="11582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</xdr:row>
      <xdr:rowOff>0</xdr:rowOff>
    </xdr:from>
    <xdr:to>
      <xdr:col>6</xdr:col>
      <xdr:colOff>0</xdr:colOff>
      <xdr:row>644</xdr:row>
      <xdr:rowOff>0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62EF464F-CDD2-4827-A5EF-C5D29072E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6"/>
        <a:stretch>
          <a:fillRect/>
        </a:stretch>
      </xdr:blipFill>
      <xdr:spPr>
        <a:xfrm>
          <a:off x="4619625" y="11600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</xdr:row>
      <xdr:rowOff>0</xdr:rowOff>
    </xdr:from>
    <xdr:to>
      <xdr:col>6</xdr:col>
      <xdr:colOff>0</xdr:colOff>
      <xdr:row>645</xdr:row>
      <xdr:rowOff>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710D1C0B-9C9C-434B-8B6C-F8100AA14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6"/>
        <a:stretch>
          <a:fillRect/>
        </a:stretch>
      </xdr:blipFill>
      <xdr:spPr>
        <a:xfrm>
          <a:off x="4619625" y="11618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</xdr:row>
      <xdr:rowOff>0</xdr:rowOff>
    </xdr:from>
    <xdr:to>
      <xdr:col>6</xdr:col>
      <xdr:colOff>0</xdr:colOff>
      <xdr:row>646</xdr:row>
      <xdr:rowOff>0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2C4DAA0D-B4B7-488B-9C4F-7402874204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11636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</xdr:row>
      <xdr:rowOff>0</xdr:rowOff>
    </xdr:from>
    <xdr:to>
      <xdr:col>6</xdr:col>
      <xdr:colOff>0</xdr:colOff>
      <xdr:row>647</xdr:row>
      <xdr:rowOff>0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835216C2-3F18-45DC-8C60-1C76F91C5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11654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</xdr:row>
      <xdr:rowOff>0</xdr:rowOff>
    </xdr:from>
    <xdr:to>
      <xdr:col>6</xdr:col>
      <xdr:colOff>0</xdr:colOff>
      <xdr:row>648</xdr:row>
      <xdr:rowOff>0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A466F9C0-733F-4BD3-ABAD-28FF8D87E9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672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</xdr:row>
      <xdr:rowOff>0</xdr:rowOff>
    </xdr:from>
    <xdr:to>
      <xdr:col>6</xdr:col>
      <xdr:colOff>0</xdr:colOff>
      <xdr:row>649</xdr:row>
      <xdr:rowOff>0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F944BF6A-8508-403F-B49A-740F93C0A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619625" y="11690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</xdr:row>
      <xdr:rowOff>0</xdr:rowOff>
    </xdr:from>
    <xdr:to>
      <xdr:col>6</xdr:col>
      <xdr:colOff>0</xdr:colOff>
      <xdr:row>650</xdr:row>
      <xdr:rowOff>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E363333A-8CCE-46DF-83B3-558153660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709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</xdr:row>
      <xdr:rowOff>0</xdr:rowOff>
    </xdr:from>
    <xdr:to>
      <xdr:col>6</xdr:col>
      <xdr:colOff>0</xdr:colOff>
      <xdr:row>651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2A0A3D96-37CF-4D0B-99AA-4C9D30AC4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8"/>
        <a:stretch>
          <a:fillRect/>
        </a:stretch>
      </xdr:blipFill>
      <xdr:spPr>
        <a:xfrm>
          <a:off x="4619625" y="11727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651</xdr:row>
      <xdr:rowOff>0</xdr:rowOff>
    </xdr:from>
    <xdr:to>
      <xdr:col>6</xdr:col>
      <xdr:colOff>0</xdr:colOff>
      <xdr:row>652</xdr:row>
      <xdr:rowOff>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710790EC-3131-4622-A48F-83A77454E0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745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652</xdr:row>
      <xdr:rowOff>0</xdr:rowOff>
    </xdr:from>
    <xdr:to>
      <xdr:col>6</xdr:col>
      <xdr:colOff>0</xdr:colOff>
      <xdr:row>653</xdr:row>
      <xdr:rowOff>0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EB889FDF-7D4A-4262-8C02-13C174EF0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763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653</xdr:row>
      <xdr:rowOff>0</xdr:rowOff>
    </xdr:from>
    <xdr:to>
      <xdr:col>6</xdr:col>
      <xdr:colOff>0</xdr:colOff>
      <xdr:row>654</xdr:row>
      <xdr:rowOff>0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2C46F579-5C87-4CFA-8F4C-E1B133BED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781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654</xdr:row>
      <xdr:rowOff>0</xdr:rowOff>
    </xdr:from>
    <xdr:to>
      <xdr:col>6</xdr:col>
      <xdr:colOff>0</xdr:colOff>
      <xdr:row>655</xdr:row>
      <xdr:rowOff>0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1D66B0BA-5A93-498B-90B4-3A698A1DC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1799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655</xdr:row>
      <xdr:rowOff>0</xdr:rowOff>
    </xdr:from>
    <xdr:to>
      <xdr:col>6</xdr:col>
      <xdr:colOff>0</xdr:colOff>
      <xdr:row>656</xdr:row>
      <xdr:rowOff>0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E905E4CF-CF16-4EAA-A921-D80079E5A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817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656</xdr:row>
      <xdr:rowOff>0</xdr:rowOff>
    </xdr:from>
    <xdr:to>
      <xdr:col>6</xdr:col>
      <xdr:colOff>0</xdr:colOff>
      <xdr:row>657</xdr:row>
      <xdr:rowOff>0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A3EA8268-61E1-4FB0-8BCE-11A1D84A80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1835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657</xdr:row>
      <xdr:rowOff>0</xdr:rowOff>
    </xdr:from>
    <xdr:to>
      <xdr:col>6</xdr:col>
      <xdr:colOff>0</xdr:colOff>
      <xdr:row>658</xdr:row>
      <xdr:rowOff>0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3FFCDAEE-557C-46AC-88BB-D04722B64D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9"/>
        <a:stretch>
          <a:fillRect/>
        </a:stretch>
      </xdr:blipFill>
      <xdr:spPr>
        <a:xfrm>
          <a:off x="4619625" y="11853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658</xdr:row>
      <xdr:rowOff>0</xdr:rowOff>
    </xdr:from>
    <xdr:to>
      <xdr:col>6</xdr:col>
      <xdr:colOff>0</xdr:colOff>
      <xdr:row>659</xdr:row>
      <xdr:rowOff>0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EBE8CA74-A413-46E9-A4F7-1B659A882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0"/>
        <a:stretch>
          <a:fillRect/>
        </a:stretch>
      </xdr:blipFill>
      <xdr:spPr>
        <a:xfrm>
          <a:off x="4619625" y="11871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659</xdr:row>
      <xdr:rowOff>0</xdr:rowOff>
    </xdr:from>
    <xdr:to>
      <xdr:col>6</xdr:col>
      <xdr:colOff>0</xdr:colOff>
      <xdr:row>660</xdr:row>
      <xdr:rowOff>0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44226F10-EC3E-47C8-BB41-5A442067F2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1"/>
        <a:stretch>
          <a:fillRect/>
        </a:stretch>
      </xdr:blipFill>
      <xdr:spPr>
        <a:xfrm>
          <a:off x="4619625" y="11890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660</xdr:row>
      <xdr:rowOff>0</xdr:rowOff>
    </xdr:from>
    <xdr:to>
      <xdr:col>6</xdr:col>
      <xdr:colOff>0</xdr:colOff>
      <xdr:row>661</xdr:row>
      <xdr:rowOff>0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AF487E5E-6EDC-43AD-8E3B-829B03A7C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2"/>
        <a:stretch>
          <a:fillRect/>
        </a:stretch>
      </xdr:blipFill>
      <xdr:spPr>
        <a:xfrm>
          <a:off x="4619625" y="11908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661</xdr:row>
      <xdr:rowOff>0</xdr:rowOff>
    </xdr:from>
    <xdr:to>
      <xdr:col>6</xdr:col>
      <xdr:colOff>0</xdr:colOff>
      <xdr:row>662</xdr:row>
      <xdr:rowOff>0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D51909F8-47C2-430B-8177-4BBBE2F35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619625" y="11926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662</xdr:row>
      <xdr:rowOff>0</xdr:rowOff>
    </xdr:from>
    <xdr:to>
      <xdr:col>6</xdr:col>
      <xdr:colOff>0</xdr:colOff>
      <xdr:row>663</xdr:row>
      <xdr:rowOff>0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566C1BE9-D46B-4AB5-9ED2-8ABE39C4FF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4"/>
        <a:stretch>
          <a:fillRect/>
        </a:stretch>
      </xdr:blipFill>
      <xdr:spPr>
        <a:xfrm>
          <a:off x="4619625" y="11944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663</xdr:row>
      <xdr:rowOff>0</xdr:rowOff>
    </xdr:from>
    <xdr:to>
      <xdr:col>6</xdr:col>
      <xdr:colOff>0</xdr:colOff>
      <xdr:row>664</xdr:row>
      <xdr:rowOff>0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76D0F9DB-8655-42DC-AD6F-1D1695C9D5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5"/>
        <a:stretch>
          <a:fillRect/>
        </a:stretch>
      </xdr:blipFill>
      <xdr:spPr>
        <a:xfrm>
          <a:off x="4619625" y="11962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664</xdr:row>
      <xdr:rowOff>0</xdr:rowOff>
    </xdr:from>
    <xdr:to>
      <xdr:col>6</xdr:col>
      <xdr:colOff>0</xdr:colOff>
      <xdr:row>665</xdr:row>
      <xdr:rowOff>0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D85CD140-9AE9-4015-9688-6C7A5C386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6"/>
        <a:stretch>
          <a:fillRect/>
        </a:stretch>
      </xdr:blipFill>
      <xdr:spPr>
        <a:xfrm>
          <a:off x="4619625" y="11980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665</xdr:row>
      <xdr:rowOff>0</xdr:rowOff>
    </xdr:from>
    <xdr:to>
      <xdr:col>6</xdr:col>
      <xdr:colOff>0</xdr:colOff>
      <xdr:row>666</xdr:row>
      <xdr:rowOff>0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612F6E4F-3ED5-41A7-9A8F-18FA93BDE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7"/>
        <a:stretch>
          <a:fillRect/>
        </a:stretch>
      </xdr:blipFill>
      <xdr:spPr>
        <a:xfrm>
          <a:off x="4619625" y="11998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666</xdr:row>
      <xdr:rowOff>0</xdr:rowOff>
    </xdr:from>
    <xdr:to>
      <xdr:col>6</xdr:col>
      <xdr:colOff>0</xdr:colOff>
      <xdr:row>667</xdr:row>
      <xdr:rowOff>0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8B8623F6-7D88-42D8-8B09-35762F694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8"/>
        <a:stretch>
          <a:fillRect/>
        </a:stretch>
      </xdr:blipFill>
      <xdr:spPr>
        <a:xfrm>
          <a:off x="4619625" y="12016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667</xdr:row>
      <xdr:rowOff>0</xdr:rowOff>
    </xdr:from>
    <xdr:to>
      <xdr:col>6</xdr:col>
      <xdr:colOff>0</xdr:colOff>
      <xdr:row>668</xdr:row>
      <xdr:rowOff>0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721F0CF4-4FB8-40F0-98C1-50D7A8081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034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668</xdr:row>
      <xdr:rowOff>0</xdr:rowOff>
    </xdr:from>
    <xdr:to>
      <xdr:col>6</xdr:col>
      <xdr:colOff>0</xdr:colOff>
      <xdr:row>669</xdr:row>
      <xdr:rowOff>0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AB116D86-8C9D-462D-A8FC-2235C6FF3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052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669</xdr:row>
      <xdr:rowOff>0</xdr:rowOff>
    </xdr:from>
    <xdr:to>
      <xdr:col>6</xdr:col>
      <xdr:colOff>0</xdr:colOff>
      <xdr:row>670</xdr:row>
      <xdr:rowOff>0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4E4D18-3BDC-497F-8CE5-42B78B85A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071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670</xdr:row>
      <xdr:rowOff>0</xdr:rowOff>
    </xdr:from>
    <xdr:to>
      <xdr:col>6</xdr:col>
      <xdr:colOff>0</xdr:colOff>
      <xdr:row>671</xdr:row>
      <xdr:rowOff>0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FA8FD780-7C9E-4FDB-ABCC-D74167A00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089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671</xdr:row>
      <xdr:rowOff>0</xdr:rowOff>
    </xdr:from>
    <xdr:to>
      <xdr:col>6</xdr:col>
      <xdr:colOff>0</xdr:colOff>
      <xdr:row>672</xdr:row>
      <xdr:rowOff>0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D3D5EEB4-6B66-4BA7-A7C7-D0BAF51BB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619625" y="12107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672</xdr:row>
      <xdr:rowOff>0</xdr:rowOff>
    </xdr:from>
    <xdr:to>
      <xdr:col>6</xdr:col>
      <xdr:colOff>0</xdr:colOff>
      <xdr:row>673</xdr:row>
      <xdr:rowOff>0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6E76B27F-F509-40C4-AFD1-DDD130DB6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619625" y="12125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673</xdr:row>
      <xdr:rowOff>0</xdr:rowOff>
    </xdr:from>
    <xdr:to>
      <xdr:col>6</xdr:col>
      <xdr:colOff>0</xdr:colOff>
      <xdr:row>674</xdr:row>
      <xdr:rowOff>0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24AB0DEA-A73B-43D5-8D21-FFB4828579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0"/>
        <a:stretch>
          <a:fillRect/>
        </a:stretch>
      </xdr:blipFill>
      <xdr:spPr>
        <a:xfrm>
          <a:off x="4619625" y="12143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674</xdr:row>
      <xdr:rowOff>0</xdr:rowOff>
    </xdr:from>
    <xdr:to>
      <xdr:col>6</xdr:col>
      <xdr:colOff>0</xdr:colOff>
      <xdr:row>675</xdr:row>
      <xdr:rowOff>0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9A43F03C-6FBF-44A0-A7FE-18D6C15CA8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0"/>
        <a:stretch>
          <a:fillRect/>
        </a:stretch>
      </xdr:blipFill>
      <xdr:spPr>
        <a:xfrm>
          <a:off x="4619625" y="12161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675</xdr:row>
      <xdr:rowOff>0</xdr:rowOff>
    </xdr:from>
    <xdr:to>
      <xdr:col>6</xdr:col>
      <xdr:colOff>0</xdr:colOff>
      <xdr:row>676</xdr:row>
      <xdr:rowOff>0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8B09CCCC-6AF9-49E1-B235-94847153C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1"/>
        <a:stretch>
          <a:fillRect/>
        </a:stretch>
      </xdr:blipFill>
      <xdr:spPr>
        <a:xfrm>
          <a:off x="4619625" y="12179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676</xdr:row>
      <xdr:rowOff>0</xdr:rowOff>
    </xdr:from>
    <xdr:to>
      <xdr:col>6</xdr:col>
      <xdr:colOff>0</xdr:colOff>
      <xdr:row>677</xdr:row>
      <xdr:rowOff>0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FF3E5364-CB69-46ED-AA11-AC6B4DB2D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1"/>
        <a:stretch>
          <a:fillRect/>
        </a:stretch>
      </xdr:blipFill>
      <xdr:spPr>
        <a:xfrm>
          <a:off x="4619625" y="12197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677</xdr:row>
      <xdr:rowOff>0</xdr:rowOff>
    </xdr:from>
    <xdr:to>
      <xdr:col>6</xdr:col>
      <xdr:colOff>0</xdr:colOff>
      <xdr:row>678</xdr:row>
      <xdr:rowOff>0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493A9A9C-08E5-4FED-9727-2858C80E0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2"/>
        <a:stretch>
          <a:fillRect/>
        </a:stretch>
      </xdr:blipFill>
      <xdr:spPr>
        <a:xfrm>
          <a:off x="4619625" y="12215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678</xdr:row>
      <xdr:rowOff>0</xdr:rowOff>
    </xdr:from>
    <xdr:to>
      <xdr:col>6</xdr:col>
      <xdr:colOff>0</xdr:colOff>
      <xdr:row>679</xdr:row>
      <xdr:rowOff>0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FED9D079-9FB8-43B3-9D1E-2AF2C68F3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2"/>
        <a:stretch>
          <a:fillRect/>
        </a:stretch>
      </xdr:blipFill>
      <xdr:spPr>
        <a:xfrm>
          <a:off x="4619625" y="12233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679</xdr:row>
      <xdr:rowOff>0</xdr:rowOff>
    </xdr:from>
    <xdr:to>
      <xdr:col>6</xdr:col>
      <xdr:colOff>0</xdr:colOff>
      <xdr:row>680</xdr:row>
      <xdr:rowOff>0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E54B60FF-C0B5-4920-AB6A-2F2DD2CB6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2252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680</xdr:row>
      <xdr:rowOff>0</xdr:rowOff>
    </xdr:from>
    <xdr:to>
      <xdr:col>6</xdr:col>
      <xdr:colOff>0</xdr:colOff>
      <xdr:row>681</xdr:row>
      <xdr:rowOff>0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463B019F-5FDB-4BCA-962D-BB66D3B77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2270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681</xdr:row>
      <xdr:rowOff>0</xdr:rowOff>
    </xdr:from>
    <xdr:to>
      <xdr:col>6</xdr:col>
      <xdr:colOff>0</xdr:colOff>
      <xdr:row>682</xdr:row>
      <xdr:rowOff>0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5ED56AB-147B-4F22-830A-0BEE66FB71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288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682</xdr:row>
      <xdr:rowOff>0</xdr:rowOff>
    </xdr:from>
    <xdr:to>
      <xdr:col>6</xdr:col>
      <xdr:colOff>0</xdr:colOff>
      <xdr:row>683</xdr:row>
      <xdr:rowOff>0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F682CBFB-D105-4A73-A2DE-90EC62C6D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3"/>
        <a:stretch>
          <a:fillRect/>
        </a:stretch>
      </xdr:blipFill>
      <xdr:spPr>
        <a:xfrm>
          <a:off x="4619625" y="12306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683</xdr:row>
      <xdr:rowOff>0</xdr:rowOff>
    </xdr:from>
    <xdr:to>
      <xdr:col>6</xdr:col>
      <xdr:colOff>0</xdr:colOff>
      <xdr:row>684</xdr:row>
      <xdr:rowOff>0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12819D84-FDAC-487F-9009-70DCD021F2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324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684</xdr:row>
      <xdr:rowOff>0</xdr:rowOff>
    </xdr:from>
    <xdr:to>
      <xdr:col>6</xdr:col>
      <xdr:colOff>0</xdr:colOff>
      <xdr:row>685</xdr:row>
      <xdr:rowOff>0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DCDFEF93-11E4-4F03-BF59-8278C9EE6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4"/>
        <a:stretch>
          <a:fillRect/>
        </a:stretch>
      </xdr:blipFill>
      <xdr:spPr>
        <a:xfrm>
          <a:off x="4619625" y="12342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685</xdr:row>
      <xdr:rowOff>0</xdr:rowOff>
    </xdr:from>
    <xdr:to>
      <xdr:col>6</xdr:col>
      <xdr:colOff>0</xdr:colOff>
      <xdr:row>686</xdr:row>
      <xdr:rowOff>0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76887D5D-EDE5-47C0-AA1B-3CDAF2F86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360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686</xdr:row>
      <xdr:rowOff>0</xdr:rowOff>
    </xdr:from>
    <xdr:to>
      <xdr:col>6</xdr:col>
      <xdr:colOff>0</xdr:colOff>
      <xdr:row>687</xdr:row>
      <xdr:rowOff>0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237B622C-5CA5-49F7-9E26-15A2C2AAF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378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687</xdr:row>
      <xdr:rowOff>0</xdr:rowOff>
    </xdr:from>
    <xdr:to>
      <xdr:col>6</xdr:col>
      <xdr:colOff>0</xdr:colOff>
      <xdr:row>688</xdr:row>
      <xdr:rowOff>0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CBEEDA66-9709-4C7D-8D12-E4C4F0CF1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396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688</xdr:row>
      <xdr:rowOff>0</xdr:rowOff>
    </xdr:from>
    <xdr:to>
      <xdr:col>6</xdr:col>
      <xdr:colOff>0</xdr:colOff>
      <xdr:row>689</xdr:row>
      <xdr:rowOff>0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D38AB6F1-97A1-4E65-BD71-A9321B01B5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414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689</xdr:row>
      <xdr:rowOff>0</xdr:rowOff>
    </xdr:from>
    <xdr:to>
      <xdr:col>6</xdr:col>
      <xdr:colOff>0</xdr:colOff>
      <xdr:row>690</xdr:row>
      <xdr:rowOff>0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B7C26728-40E6-4FB3-AA3D-E7421BEACA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432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690</xdr:row>
      <xdr:rowOff>0</xdr:rowOff>
    </xdr:from>
    <xdr:to>
      <xdr:col>6</xdr:col>
      <xdr:colOff>0</xdr:colOff>
      <xdr:row>691</xdr:row>
      <xdr:rowOff>0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9C75DC55-E9A3-47D2-814E-5A04E2A1DF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451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D39DC6BC-5241-4DD9-96D6-406E86528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5"/>
        <a:stretch>
          <a:fillRect/>
        </a:stretch>
      </xdr:blipFill>
      <xdr:spPr>
        <a:xfrm>
          <a:off x="4619625" y="12469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692</xdr:row>
      <xdr:rowOff>0</xdr:rowOff>
    </xdr:from>
    <xdr:to>
      <xdr:col>6</xdr:col>
      <xdr:colOff>0</xdr:colOff>
      <xdr:row>693</xdr:row>
      <xdr:rowOff>0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23CE50B6-4371-41DD-8027-2F87A9A46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619625" y="12487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693</xdr:row>
      <xdr:rowOff>0</xdr:rowOff>
    </xdr:from>
    <xdr:to>
      <xdr:col>6</xdr:col>
      <xdr:colOff>0</xdr:colOff>
      <xdr:row>694</xdr:row>
      <xdr:rowOff>0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7174165F-0DDD-43B5-A099-F6C5BA70C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7"/>
        <a:stretch>
          <a:fillRect/>
        </a:stretch>
      </xdr:blipFill>
      <xdr:spPr>
        <a:xfrm>
          <a:off x="4619625" y="12505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694</xdr:row>
      <xdr:rowOff>0</xdr:rowOff>
    </xdr:from>
    <xdr:to>
      <xdr:col>6</xdr:col>
      <xdr:colOff>0</xdr:colOff>
      <xdr:row>695</xdr:row>
      <xdr:rowOff>0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F8CD810B-CDB4-4E20-A591-31FE3F8FA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619625" y="12523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695</xdr:row>
      <xdr:rowOff>0</xdr:rowOff>
    </xdr:from>
    <xdr:to>
      <xdr:col>6</xdr:col>
      <xdr:colOff>0</xdr:colOff>
      <xdr:row>696</xdr:row>
      <xdr:rowOff>0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26F1377E-8033-4AC7-8D6E-BE43AF560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9"/>
        <a:stretch>
          <a:fillRect/>
        </a:stretch>
      </xdr:blipFill>
      <xdr:spPr>
        <a:xfrm>
          <a:off x="4619625" y="12541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696</xdr:row>
      <xdr:rowOff>0</xdr:rowOff>
    </xdr:from>
    <xdr:to>
      <xdr:col>6</xdr:col>
      <xdr:colOff>0</xdr:colOff>
      <xdr:row>697</xdr:row>
      <xdr:rowOff>0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61B9CBD0-0880-4FF5-B5C6-02CB06898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0"/>
        <a:stretch>
          <a:fillRect/>
        </a:stretch>
      </xdr:blipFill>
      <xdr:spPr>
        <a:xfrm>
          <a:off x="4619625" y="12559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697</xdr:row>
      <xdr:rowOff>0</xdr:rowOff>
    </xdr:from>
    <xdr:to>
      <xdr:col>6</xdr:col>
      <xdr:colOff>0</xdr:colOff>
      <xdr:row>698</xdr:row>
      <xdr:rowOff>0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FDA989EF-3A85-4A65-B968-69749968B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1"/>
        <a:stretch>
          <a:fillRect/>
        </a:stretch>
      </xdr:blipFill>
      <xdr:spPr>
        <a:xfrm>
          <a:off x="4619625" y="12577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698</xdr:row>
      <xdr:rowOff>0</xdr:rowOff>
    </xdr:from>
    <xdr:to>
      <xdr:col>6</xdr:col>
      <xdr:colOff>0</xdr:colOff>
      <xdr:row>699</xdr:row>
      <xdr:rowOff>0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CD24F901-B273-4FE2-BEB1-2A80FCF0E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2"/>
        <a:stretch>
          <a:fillRect/>
        </a:stretch>
      </xdr:blipFill>
      <xdr:spPr>
        <a:xfrm>
          <a:off x="4619625" y="12595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699</xdr:row>
      <xdr:rowOff>0</xdr:rowOff>
    </xdr:from>
    <xdr:to>
      <xdr:col>6</xdr:col>
      <xdr:colOff>0</xdr:colOff>
      <xdr:row>700</xdr:row>
      <xdr:rowOff>0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919B6390-8E79-4BB4-B3A3-5DBA18FAD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3"/>
        <a:stretch>
          <a:fillRect/>
        </a:stretch>
      </xdr:blipFill>
      <xdr:spPr>
        <a:xfrm>
          <a:off x="4619625" y="12613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700</xdr:row>
      <xdr:rowOff>0</xdr:rowOff>
    </xdr:from>
    <xdr:to>
      <xdr:col>6</xdr:col>
      <xdr:colOff>0</xdr:colOff>
      <xdr:row>701</xdr:row>
      <xdr:rowOff>0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D8FAD745-0518-482E-9ECD-A910800F0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619625" y="12632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701</xdr:row>
      <xdr:rowOff>0</xdr:rowOff>
    </xdr:from>
    <xdr:to>
      <xdr:col>6</xdr:col>
      <xdr:colOff>0</xdr:colOff>
      <xdr:row>702</xdr:row>
      <xdr:rowOff>0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0D7745A2-5174-428C-85F8-F456DBE666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650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702</xdr:row>
      <xdr:rowOff>0</xdr:rowOff>
    </xdr:from>
    <xdr:to>
      <xdr:col>6</xdr:col>
      <xdr:colOff>0</xdr:colOff>
      <xdr:row>703</xdr:row>
      <xdr:rowOff>0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1127BBC4-303B-4D6D-A872-A22F6FC54C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668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703</xdr:row>
      <xdr:rowOff>0</xdr:rowOff>
    </xdr:from>
    <xdr:to>
      <xdr:col>6</xdr:col>
      <xdr:colOff>0</xdr:colOff>
      <xdr:row>704</xdr:row>
      <xdr:rowOff>0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44BA29D1-C191-43BA-8919-DDA9676F0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686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704</xdr:row>
      <xdr:rowOff>0</xdr:rowOff>
    </xdr:from>
    <xdr:to>
      <xdr:col>6</xdr:col>
      <xdr:colOff>0</xdr:colOff>
      <xdr:row>705</xdr:row>
      <xdr:rowOff>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2C255266-ED38-497D-AFBD-8AE5C62CD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704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ACBEC27B-4442-4877-B9C4-30E9FE72FA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5"/>
        <a:stretch>
          <a:fillRect/>
        </a:stretch>
      </xdr:blipFill>
      <xdr:spPr>
        <a:xfrm>
          <a:off x="4619625" y="12722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706</xdr:row>
      <xdr:rowOff>0</xdr:rowOff>
    </xdr:from>
    <xdr:to>
      <xdr:col>6</xdr:col>
      <xdr:colOff>0</xdr:colOff>
      <xdr:row>707</xdr:row>
      <xdr:rowOff>0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BD05E959-70F0-4246-921B-58CA6DDEBE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5"/>
        <a:stretch>
          <a:fillRect/>
        </a:stretch>
      </xdr:blipFill>
      <xdr:spPr>
        <a:xfrm>
          <a:off x="4619625" y="12740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707</xdr:row>
      <xdr:rowOff>0</xdr:rowOff>
    </xdr:from>
    <xdr:to>
      <xdr:col>6</xdr:col>
      <xdr:colOff>0</xdr:colOff>
      <xdr:row>708</xdr:row>
      <xdr:rowOff>0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D4451D9E-9D4D-4496-8722-9442DFF49A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6"/>
        <a:stretch>
          <a:fillRect/>
        </a:stretch>
      </xdr:blipFill>
      <xdr:spPr>
        <a:xfrm>
          <a:off x="4619625" y="12758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708</xdr:row>
      <xdr:rowOff>0</xdr:rowOff>
    </xdr:from>
    <xdr:to>
      <xdr:col>6</xdr:col>
      <xdr:colOff>0</xdr:colOff>
      <xdr:row>709</xdr:row>
      <xdr:rowOff>0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E9E80651-ADD1-46ED-BE0B-17ACCDA107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6"/>
        <a:stretch>
          <a:fillRect/>
        </a:stretch>
      </xdr:blipFill>
      <xdr:spPr>
        <a:xfrm>
          <a:off x="4619625" y="12776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709</xdr:row>
      <xdr:rowOff>0</xdr:rowOff>
    </xdr:from>
    <xdr:to>
      <xdr:col>6</xdr:col>
      <xdr:colOff>0</xdr:colOff>
      <xdr:row>710</xdr:row>
      <xdr:rowOff>0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A7B67C79-2914-40BE-8B64-F11686B8BC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7"/>
        <a:stretch>
          <a:fillRect/>
        </a:stretch>
      </xdr:blipFill>
      <xdr:spPr>
        <a:xfrm>
          <a:off x="4619625" y="12794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710</xdr:row>
      <xdr:rowOff>0</xdr:rowOff>
    </xdr:from>
    <xdr:to>
      <xdr:col>6</xdr:col>
      <xdr:colOff>0</xdr:colOff>
      <xdr:row>711</xdr:row>
      <xdr:rowOff>0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FED98FED-403E-435E-B6BF-F18E0ECE6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7"/>
        <a:stretch>
          <a:fillRect/>
        </a:stretch>
      </xdr:blipFill>
      <xdr:spPr>
        <a:xfrm>
          <a:off x="4619625" y="12813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711</xdr:row>
      <xdr:rowOff>0</xdr:rowOff>
    </xdr:from>
    <xdr:to>
      <xdr:col>6</xdr:col>
      <xdr:colOff>0</xdr:colOff>
      <xdr:row>712</xdr:row>
      <xdr:rowOff>0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3428588D-1A3B-4944-849E-2B7107478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8"/>
        <a:stretch>
          <a:fillRect/>
        </a:stretch>
      </xdr:blipFill>
      <xdr:spPr>
        <a:xfrm>
          <a:off x="4619625" y="12831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712</xdr:row>
      <xdr:rowOff>0</xdr:rowOff>
    </xdr:from>
    <xdr:to>
      <xdr:col>6</xdr:col>
      <xdr:colOff>0</xdr:colOff>
      <xdr:row>713</xdr:row>
      <xdr:rowOff>0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80F5BEF1-1012-40FD-82E1-19B09B8E35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8"/>
        <a:stretch>
          <a:fillRect/>
        </a:stretch>
      </xdr:blipFill>
      <xdr:spPr>
        <a:xfrm>
          <a:off x="4619625" y="12849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713</xdr:row>
      <xdr:rowOff>0</xdr:rowOff>
    </xdr:from>
    <xdr:to>
      <xdr:col>6</xdr:col>
      <xdr:colOff>0</xdr:colOff>
      <xdr:row>714</xdr:row>
      <xdr:rowOff>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5D819C19-6F53-4C13-802B-892A05D2B8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12867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714</xdr:row>
      <xdr:rowOff>0</xdr:rowOff>
    </xdr:from>
    <xdr:to>
      <xdr:col>6</xdr:col>
      <xdr:colOff>0</xdr:colOff>
      <xdr:row>715</xdr:row>
      <xdr:rowOff>0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CEA4CE92-EA2E-47F0-A704-FF22CE999D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12885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715</xdr:row>
      <xdr:rowOff>0</xdr:rowOff>
    </xdr:from>
    <xdr:to>
      <xdr:col>6</xdr:col>
      <xdr:colOff>0</xdr:colOff>
      <xdr:row>716</xdr:row>
      <xdr:rowOff>0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A0DEF2B1-30A5-4AF2-8CF5-06828626C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2903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3132D93F-6D97-4F7E-8616-244DF24E48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9"/>
        <a:stretch>
          <a:fillRect/>
        </a:stretch>
      </xdr:blipFill>
      <xdr:spPr>
        <a:xfrm>
          <a:off x="4619625" y="12921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717</xdr:row>
      <xdr:rowOff>0</xdr:rowOff>
    </xdr:from>
    <xdr:to>
      <xdr:col>6</xdr:col>
      <xdr:colOff>0</xdr:colOff>
      <xdr:row>718</xdr:row>
      <xdr:rowOff>0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2AC469A6-2895-46FE-BF6B-F407D016E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939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718</xdr:row>
      <xdr:rowOff>0</xdr:rowOff>
    </xdr:from>
    <xdr:to>
      <xdr:col>6</xdr:col>
      <xdr:colOff>0</xdr:colOff>
      <xdr:row>719</xdr:row>
      <xdr:rowOff>0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3E0D9ABB-3F12-4E0A-A721-7DA07B368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12957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719</xdr:row>
      <xdr:rowOff>0</xdr:rowOff>
    </xdr:from>
    <xdr:to>
      <xdr:col>6</xdr:col>
      <xdr:colOff>0</xdr:colOff>
      <xdr:row>720</xdr:row>
      <xdr:rowOff>0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5052C4BA-7908-458F-8656-758EF4DDC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975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720</xdr:row>
      <xdr:rowOff>0</xdr:rowOff>
    </xdr:from>
    <xdr:to>
      <xdr:col>6</xdr:col>
      <xdr:colOff>0</xdr:colOff>
      <xdr:row>721</xdr:row>
      <xdr:rowOff>0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EA9B4CC3-CC8B-4E9B-80B9-3C7C26601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2994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721</xdr:row>
      <xdr:rowOff>0</xdr:rowOff>
    </xdr:from>
    <xdr:to>
      <xdr:col>6</xdr:col>
      <xdr:colOff>0</xdr:colOff>
      <xdr:row>722</xdr:row>
      <xdr:rowOff>0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AC995FC8-5468-457A-81D3-9181C9B5B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012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722</xdr:row>
      <xdr:rowOff>0</xdr:rowOff>
    </xdr:from>
    <xdr:to>
      <xdr:col>6</xdr:col>
      <xdr:colOff>0</xdr:colOff>
      <xdr:row>723</xdr:row>
      <xdr:rowOff>0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C9776C18-E8A0-4EFA-A8D4-1D24AF9D4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030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723</xdr:row>
      <xdr:rowOff>0</xdr:rowOff>
    </xdr:from>
    <xdr:to>
      <xdr:col>6</xdr:col>
      <xdr:colOff>0</xdr:colOff>
      <xdr:row>724</xdr:row>
      <xdr:rowOff>0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4A02E69B-9643-4CCB-B6D3-D1DA853861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048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724</xdr:row>
      <xdr:rowOff>0</xdr:rowOff>
    </xdr:from>
    <xdr:to>
      <xdr:col>6</xdr:col>
      <xdr:colOff>0</xdr:colOff>
      <xdr:row>725</xdr:row>
      <xdr:rowOff>0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05FE3EB7-4A94-45D2-A64A-505136D5B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066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725</xdr:row>
      <xdr:rowOff>0</xdr:rowOff>
    </xdr:from>
    <xdr:to>
      <xdr:col>6</xdr:col>
      <xdr:colOff>0</xdr:colOff>
      <xdr:row>726</xdr:row>
      <xdr:rowOff>0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4F0A9326-6FF0-4CA1-882A-26D5F046D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619625" y="13084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726</xdr:row>
      <xdr:rowOff>0</xdr:rowOff>
    </xdr:from>
    <xdr:to>
      <xdr:col>6</xdr:col>
      <xdr:colOff>0</xdr:colOff>
      <xdr:row>727</xdr:row>
      <xdr:rowOff>0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D342ECC8-BDA8-46CA-AD62-C7CD63EC28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1"/>
        <a:stretch>
          <a:fillRect/>
        </a:stretch>
      </xdr:blipFill>
      <xdr:spPr>
        <a:xfrm>
          <a:off x="4619625" y="13102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3599D4A2-3647-4036-9F1F-BE67867A23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2"/>
        <a:stretch>
          <a:fillRect/>
        </a:stretch>
      </xdr:blipFill>
      <xdr:spPr>
        <a:xfrm>
          <a:off x="4619625" y="13120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728</xdr:row>
      <xdr:rowOff>0</xdr:rowOff>
    </xdr:from>
    <xdr:to>
      <xdr:col>6</xdr:col>
      <xdr:colOff>0</xdr:colOff>
      <xdr:row>729</xdr:row>
      <xdr:rowOff>0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2CC8D8B6-C6DD-412E-AB7C-274F67466D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3"/>
        <a:stretch>
          <a:fillRect/>
        </a:stretch>
      </xdr:blipFill>
      <xdr:spPr>
        <a:xfrm>
          <a:off x="4619625" y="13138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729</xdr:row>
      <xdr:rowOff>0</xdr:rowOff>
    </xdr:from>
    <xdr:to>
      <xdr:col>6</xdr:col>
      <xdr:colOff>0</xdr:colOff>
      <xdr:row>730</xdr:row>
      <xdr:rowOff>0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902A0DAD-4478-46B1-8628-9611EB18A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4"/>
        <a:stretch>
          <a:fillRect/>
        </a:stretch>
      </xdr:blipFill>
      <xdr:spPr>
        <a:xfrm>
          <a:off x="4619625" y="13156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730</xdr:row>
      <xdr:rowOff>0</xdr:rowOff>
    </xdr:from>
    <xdr:to>
      <xdr:col>6</xdr:col>
      <xdr:colOff>0</xdr:colOff>
      <xdr:row>731</xdr:row>
      <xdr:rowOff>0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908CC887-200E-4F52-85E3-C9858AC00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5"/>
        <a:stretch>
          <a:fillRect/>
        </a:stretch>
      </xdr:blipFill>
      <xdr:spPr>
        <a:xfrm>
          <a:off x="4619625" y="13174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731</xdr:row>
      <xdr:rowOff>0</xdr:rowOff>
    </xdr:from>
    <xdr:to>
      <xdr:col>6</xdr:col>
      <xdr:colOff>0</xdr:colOff>
      <xdr:row>732</xdr:row>
      <xdr:rowOff>0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68FDB238-D04C-426E-A0C7-36AA82205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619625" y="13193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732</xdr:row>
      <xdr:rowOff>0</xdr:rowOff>
    </xdr:from>
    <xdr:to>
      <xdr:col>6</xdr:col>
      <xdr:colOff>0</xdr:colOff>
      <xdr:row>733</xdr:row>
      <xdr:rowOff>0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AD04E0E5-8627-41A6-83D6-819B08A8A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7"/>
        <a:stretch>
          <a:fillRect/>
        </a:stretch>
      </xdr:blipFill>
      <xdr:spPr>
        <a:xfrm>
          <a:off x="4619625" y="13211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733</xdr:row>
      <xdr:rowOff>0</xdr:rowOff>
    </xdr:from>
    <xdr:to>
      <xdr:col>6</xdr:col>
      <xdr:colOff>0</xdr:colOff>
      <xdr:row>734</xdr:row>
      <xdr:rowOff>0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67B97674-5382-4E46-9B68-09760357E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8"/>
        <a:stretch>
          <a:fillRect/>
        </a:stretch>
      </xdr:blipFill>
      <xdr:spPr>
        <a:xfrm>
          <a:off x="4619625" y="13229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734</xdr:row>
      <xdr:rowOff>0</xdr:rowOff>
    </xdr:from>
    <xdr:to>
      <xdr:col>6</xdr:col>
      <xdr:colOff>0</xdr:colOff>
      <xdr:row>735</xdr:row>
      <xdr:rowOff>0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DC9A8930-2E2B-4273-9646-3549014C60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9"/>
        <a:stretch>
          <a:fillRect/>
        </a:stretch>
      </xdr:blipFill>
      <xdr:spPr>
        <a:xfrm>
          <a:off x="4619625" y="13247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735</xdr:row>
      <xdr:rowOff>0</xdr:rowOff>
    </xdr:from>
    <xdr:to>
      <xdr:col>6</xdr:col>
      <xdr:colOff>0</xdr:colOff>
      <xdr:row>736</xdr:row>
      <xdr:rowOff>0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19BADDE1-3D52-4B48-82FA-5E51F5F11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265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736</xdr:row>
      <xdr:rowOff>0</xdr:rowOff>
    </xdr:from>
    <xdr:to>
      <xdr:col>6</xdr:col>
      <xdr:colOff>0</xdr:colOff>
      <xdr:row>737</xdr:row>
      <xdr:rowOff>0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1F348C14-C7EA-414E-9B32-B8B6E8BA5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283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737</xdr:row>
      <xdr:rowOff>0</xdr:rowOff>
    </xdr:from>
    <xdr:to>
      <xdr:col>6</xdr:col>
      <xdr:colOff>0</xdr:colOff>
      <xdr:row>738</xdr:row>
      <xdr:rowOff>0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EF8EB426-6F49-4B81-8F30-F357D2448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301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A1A12CAD-16F2-4F4A-B04B-2E5E36AAEF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319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739</xdr:row>
      <xdr:rowOff>0</xdr:rowOff>
    </xdr:from>
    <xdr:to>
      <xdr:col>6</xdr:col>
      <xdr:colOff>0</xdr:colOff>
      <xdr:row>740</xdr:row>
      <xdr:rowOff>0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DD6BA74A-D318-4DF3-BF9C-7B4D02A9E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0"/>
        <a:stretch>
          <a:fillRect/>
        </a:stretch>
      </xdr:blipFill>
      <xdr:spPr>
        <a:xfrm>
          <a:off x="4619625" y="13337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740</xdr:row>
      <xdr:rowOff>0</xdr:rowOff>
    </xdr:from>
    <xdr:to>
      <xdr:col>6</xdr:col>
      <xdr:colOff>0</xdr:colOff>
      <xdr:row>741</xdr:row>
      <xdr:rowOff>0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B16BC1A0-9055-469E-BE40-8E807C20F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0"/>
        <a:stretch>
          <a:fillRect/>
        </a:stretch>
      </xdr:blipFill>
      <xdr:spPr>
        <a:xfrm>
          <a:off x="4619625" y="13355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741</xdr:row>
      <xdr:rowOff>0</xdr:rowOff>
    </xdr:from>
    <xdr:to>
      <xdr:col>6</xdr:col>
      <xdr:colOff>0</xdr:colOff>
      <xdr:row>742</xdr:row>
      <xdr:rowOff>0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8703FBAF-037D-4D88-9DAE-C719246B2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1"/>
        <a:stretch>
          <a:fillRect/>
        </a:stretch>
      </xdr:blipFill>
      <xdr:spPr>
        <a:xfrm>
          <a:off x="4619625" y="13374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742</xdr:row>
      <xdr:rowOff>0</xdr:rowOff>
    </xdr:from>
    <xdr:to>
      <xdr:col>6</xdr:col>
      <xdr:colOff>0</xdr:colOff>
      <xdr:row>743</xdr:row>
      <xdr:rowOff>0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203AF1CB-B931-4F38-B92B-7ADBB7E8B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1"/>
        <a:stretch>
          <a:fillRect/>
        </a:stretch>
      </xdr:blipFill>
      <xdr:spPr>
        <a:xfrm>
          <a:off x="4619625" y="13392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743</xdr:row>
      <xdr:rowOff>0</xdr:rowOff>
    </xdr:from>
    <xdr:to>
      <xdr:col>6</xdr:col>
      <xdr:colOff>0</xdr:colOff>
      <xdr:row>744</xdr:row>
      <xdr:rowOff>0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B0C38E84-DBED-47F8-898F-D1B4AF216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619625" y="13410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744</xdr:row>
      <xdr:rowOff>0</xdr:rowOff>
    </xdr:from>
    <xdr:to>
      <xdr:col>6</xdr:col>
      <xdr:colOff>0</xdr:colOff>
      <xdr:row>745</xdr:row>
      <xdr:rowOff>0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10E3A724-3E31-4B96-BDE7-DDD944A3F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619625" y="13428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745</xdr:row>
      <xdr:rowOff>0</xdr:rowOff>
    </xdr:from>
    <xdr:to>
      <xdr:col>6</xdr:col>
      <xdr:colOff>0</xdr:colOff>
      <xdr:row>746</xdr:row>
      <xdr:rowOff>0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7D3AE09F-C8A8-4034-A7B9-A50B783C1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/>
        <a:stretch>
          <a:fillRect/>
        </a:stretch>
      </xdr:blipFill>
      <xdr:spPr>
        <a:xfrm>
          <a:off x="4619625" y="13446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746</xdr:row>
      <xdr:rowOff>0</xdr:rowOff>
    </xdr:from>
    <xdr:to>
      <xdr:col>6</xdr:col>
      <xdr:colOff>0</xdr:colOff>
      <xdr:row>747</xdr:row>
      <xdr:rowOff>0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D877895A-B362-4A0A-86FB-0CF5F3FF1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/>
        <a:stretch>
          <a:fillRect/>
        </a:stretch>
      </xdr:blipFill>
      <xdr:spPr>
        <a:xfrm>
          <a:off x="4619625" y="13464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747</xdr:row>
      <xdr:rowOff>0</xdr:rowOff>
    </xdr:from>
    <xdr:to>
      <xdr:col>6</xdr:col>
      <xdr:colOff>0</xdr:colOff>
      <xdr:row>748</xdr:row>
      <xdr:rowOff>0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1E0D7DBD-4108-4EB7-AD2F-D96A7B2C5E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13482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748</xdr:row>
      <xdr:rowOff>0</xdr:rowOff>
    </xdr:from>
    <xdr:to>
      <xdr:col>6</xdr:col>
      <xdr:colOff>0</xdr:colOff>
      <xdr:row>749</xdr:row>
      <xdr:rowOff>0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EC35693E-CEF0-4D51-A074-E16991C2E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13500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749</xdr:row>
      <xdr:rowOff>0</xdr:rowOff>
    </xdr:from>
    <xdr:to>
      <xdr:col>6</xdr:col>
      <xdr:colOff>0</xdr:colOff>
      <xdr:row>750</xdr:row>
      <xdr:rowOff>0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E1928971-30A4-4F01-8E09-F3E2B7D51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518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750</xdr:row>
      <xdr:rowOff>0</xdr:rowOff>
    </xdr:from>
    <xdr:to>
      <xdr:col>6</xdr:col>
      <xdr:colOff>0</xdr:colOff>
      <xdr:row>751</xdr:row>
      <xdr:rowOff>0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F1403B9B-FA95-4EC2-B7DC-C539CC26A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4"/>
        <a:stretch>
          <a:fillRect/>
        </a:stretch>
      </xdr:blipFill>
      <xdr:spPr>
        <a:xfrm>
          <a:off x="4619625" y="13536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751</xdr:row>
      <xdr:rowOff>0</xdr:rowOff>
    </xdr:from>
    <xdr:to>
      <xdr:col>6</xdr:col>
      <xdr:colOff>0</xdr:colOff>
      <xdr:row>752</xdr:row>
      <xdr:rowOff>0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019FA85C-901F-47B5-A346-DF47EED38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555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752</xdr:row>
      <xdr:rowOff>0</xdr:rowOff>
    </xdr:from>
    <xdr:to>
      <xdr:col>6</xdr:col>
      <xdr:colOff>0</xdr:colOff>
      <xdr:row>753</xdr:row>
      <xdr:rowOff>0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995558C7-2773-4933-858A-9F1BA8A375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3573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753</xdr:row>
      <xdr:rowOff>0</xdr:rowOff>
    </xdr:from>
    <xdr:to>
      <xdr:col>6</xdr:col>
      <xdr:colOff>0</xdr:colOff>
      <xdr:row>754</xdr:row>
      <xdr:rowOff>0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8C9D86A5-4641-4DE0-80BA-3363F4CDB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591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754</xdr:row>
      <xdr:rowOff>0</xdr:rowOff>
    </xdr:from>
    <xdr:to>
      <xdr:col>6</xdr:col>
      <xdr:colOff>0</xdr:colOff>
      <xdr:row>755</xdr:row>
      <xdr:rowOff>0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566981B4-DB98-443B-B76A-69E198731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609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755</xdr:row>
      <xdr:rowOff>0</xdr:rowOff>
    </xdr:from>
    <xdr:to>
      <xdr:col>6</xdr:col>
      <xdr:colOff>0</xdr:colOff>
      <xdr:row>756</xdr:row>
      <xdr:rowOff>0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BB3C2502-8D07-46F4-A4F4-41BC2570B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627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756</xdr:row>
      <xdr:rowOff>0</xdr:rowOff>
    </xdr:from>
    <xdr:to>
      <xdr:col>6</xdr:col>
      <xdr:colOff>0</xdr:colOff>
      <xdr:row>757</xdr:row>
      <xdr:rowOff>0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AD156072-47CA-4390-BFBD-A13B56DC7C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3645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757</xdr:row>
      <xdr:rowOff>0</xdr:rowOff>
    </xdr:from>
    <xdr:to>
      <xdr:col>6</xdr:col>
      <xdr:colOff>0</xdr:colOff>
      <xdr:row>758</xdr:row>
      <xdr:rowOff>0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D11CAA9F-B377-419C-95A6-6440EB31C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663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758</xdr:row>
      <xdr:rowOff>0</xdr:rowOff>
    </xdr:from>
    <xdr:to>
      <xdr:col>6</xdr:col>
      <xdr:colOff>0</xdr:colOff>
      <xdr:row>759</xdr:row>
      <xdr:rowOff>0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CB617074-E7D3-43E9-A71F-E6EAF8481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681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759</xdr:row>
      <xdr:rowOff>0</xdr:rowOff>
    </xdr:from>
    <xdr:to>
      <xdr:col>6</xdr:col>
      <xdr:colOff>0</xdr:colOff>
      <xdr:row>760</xdr:row>
      <xdr:rowOff>0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FA7FA44F-74E3-4B9C-9518-0D735D59ED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5"/>
        <a:stretch>
          <a:fillRect/>
        </a:stretch>
      </xdr:blipFill>
      <xdr:spPr>
        <a:xfrm>
          <a:off x="4619625" y="13699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760</xdr:row>
      <xdr:rowOff>0</xdr:rowOff>
    </xdr:from>
    <xdr:to>
      <xdr:col>6</xdr:col>
      <xdr:colOff>0</xdr:colOff>
      <xdr:row>761</xdr:row>
      <xdr:rowOff>0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9C85D0A8-2A14-48BE-8940-1B0077FBFD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6"/>
        <a:stretch>
          <a:fillRect/>
        </a:stretch>
      </xdr:blipFill>
      <xdr:spPr>
        <a:xfrm>
          <a:off x="4619625" y="13717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761</xdr:row>
      <xdr:rowOff>0</xdr:rowOff>
    </xdr:from>
    <xdr:to>
      <xdr:col>6</xdr:col>
      <xdr:colOff>0</xdr:colOff>
      <xdr:row>762</xdr:row>
      <xdr:rowOff>0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4B04EA29-0912-424B-B31B-2BAFB3D05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7"/>
        <a:stretch>
          <a:fillRect/>
        </a:stretch>
      </xdr:blipFill>
      <xdr:spPr>
        <a:xfrm>
          <a:off x="4619625" y="13736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762</xdr:row>
      <xdr:rowOff>0</xdr:rowOff>
    </xdr:from>
    <xdr:to>
      <xdr:col>6</xdr:col>
      <xdr:colOff>0</xdr:colOff>
      <xdr:row>763</xdr:row>
      <xdr:rowOff>0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D2CED9E9-DF79-40A6-8DF5-3D04731A01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619625" y="13754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2FD4A19E-302D-4F26-ACFD-7D4970CB4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9"/>
        <a:stretch>
          <a:fillRect/>
        </a:stretch>
      </xdr:blipFill>
      <xdr:spPr>
        <a:xfrm>
          <a:off x="4619625" y="13772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764</xdr:row>
      <xdr:rowOff>0</xdr:rowOff>
    </xdr:from>
    <xdr:to>
      <xdr:col>6</xdr:col>
      <xdr:colOff>0</xdr:colOff>
      <xdr:row>765</xdr:row>
      <xdr:rowOff>0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7805DC8E-370A-4C6E-8E5F-FB59259DE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0"/>
        <a:stretch>
          <a:fillRect/>
        </a:stretch>
      </xdr:blipFill>
      <xdr:spPr>
        <a:xfrm>
          <a:off x="4619625" y="13790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765</xdr:row>
      <xdr:rowOff>0</xdr:rowOff>
    </xdr:from>
    <xdr:to>
      <xdr:col>6</xdr:col>
      <xdr:colOff>0</xdr:colOff>
      <xdr:row>766</xdr:row>
      <xdr:rowOff>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1DB78290-A237-4517-9D88-857C596FA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1"/>
        <a:stretch>
          <a:fillRect/>
        </a:stretch>
      </xdr:blipFill>
      <xdr:spPr>
        <a:xfrm>
          <a:off x="4619625" y="13808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766</xdr:row>
      <xdr:rowOff>0</xdr:rowOff>
    </xdr:from>
    <xdr:to>
      <xdr:col>6</xdr:col>
      <xdr:colOff>0</xdr:colOff>
      <xdr:row>767</xdr:row>
      <xdr:rowOff>0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1172BEEC-4A03-4E1B-8D31-F2057FBA1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2"/>
        <a:stretch>
          <a:fillRect/>
        </a:stretch>
      </xdr:blipFill>
      <xdr:spPr>
        <a:xfrm>
          <a:off x="4619625" y="13826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767</xdr:row>
      <xdr:rowOff>0</xdr:rowOff>
    </xdr:from>
    <xdr:to>
      <xdr:col>6</xdr:col>
      <xdr:colOff>0</xdr:colOff>
      <xdr:row>768</xdr:row>
      <xdr:rowOff>0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67C3F0EC-B30E-402E-8794-AE14D777A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3"/>
        <a:stretch>
          <a:fillRect/>
        </a:stretch>
      </xdr:blipFill>
      <xdr:spPr>
        <a:xfrm>
          <a:off x="4619625" y="13844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768</xdr:row>
      <xdr:rowOff>0</xdr:rowOff>
    </xdr:from>
    <xdr:to>
      <xdr:col>6</xdr:col>
      <xdr:colOff>0</xdr:colOff>
      <xdr:row>769</xdr:row>
      <xdr:rowOff>0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38E62200-CDBF-462B-8156-99508BD745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4"/>
        <a:stretch>
          <a:fillRect/>
        </a:stretch>
      </xdr:blipFill>
      <xdr:spPr>
        <a:xfrm>
          <a:off x="4619625" y="13862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769</xdr:row>
      <xdr:rowOff>0</xdr:rowOff>
    </xdr:from>
    <xdr:to>
      <xdr:col>6</xdr:col>
      <xdr:colOff>0</xdr:colOff>
      <xdr:row>770</xdr:row>
      <xdr:rowOff>0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E6DED93F-1E7E-4F65-94AF-7D000ADBD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880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770</xdr:row>
      <xdr:rowOff>0</xdr:rowOff>
    </xdr:from>
    <xdr:to>
      <xdr:col>6</xdr:col>
      <xdr:colOff>0</xdr:colOff>
      <xdr:row>771</xdr:row>
      <xdr:rowOff>0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10CCCDAC-F997-47D5-95C6-030E85898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898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771</xdr:row>
      <xdr:rowOff>0</xdr:rowOff>
    </xdr:from>
    <xdr:to>
      <xdr:col>6</xdr:col>
      <xdr:colOff>0</xdr:colOff>
      <xdr:row>772</xdr:row>
      <xdr:rowOff>0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03DE596E-1E01-4EC3-BAAC-78B827CB1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916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772</xdr:row>
      <xdr:rowOff>0</xdr:rowOff>
    </xdr:from>
    <xdr:to>
      <xdr:col>6</xdr:col>
      <xdr:colOff>0</xdr:colOff>
      <xdr:row>773</xdr:row>
      <xdr:rowOff>0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0D895523-F2C6-4CC7-ABB9-74D90A78C6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3935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773</xdr:row>
      <xdr:rowOff>0</xdr:rowOff>
    </xdr:from>
    <xdr:to>
      <xdr:col>6</xdr:col>
      <xdr:colOff>0</xdr:colOff>
      <xdr:row>774</xdr:row>
      <xdr:rowOff>0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9379681F-F65B-45C1-A5E1-9A850C1A8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619625" y="13953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774</xdr:row>
      <xdr:rowOff>0</xdr:rowOff>
    </xdr:from>
    <xdr:to>
      <xdr:col>6</xdr:col>
      <xdr:colOff>0</xdr:colOff>
      <xdr:row>775</xdr:row>
      <xdr:rowOff>0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B5060E7E-412F-44F1-9828-DE77517855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619625" y="13971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775</xdr:row>
      <xdr:rowOff>0</xdr:rowOff>
    </xdr:from>
    <xdr:to>
      <xdr:col>6</xdr:col>
      <xdr:colOff>0</xdr:colOff>
      <xdr:row>776</xdr:row>
      <xdr:rowOff>0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598739F2-DEA8-4851-84DE-CF72D9154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6"/>
        <a:stretch>
          <a:fillRect/>
        </a:stretch>
      </xdr:blipFill>
      <xdr:spPr>
        <a:xfrm>
          <a:off x="4619625" y="13989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776</xdr:row>
      <xdr:rowOff>0</xdr:rowOff>
    </xdr:from>
    <xdr:to>
      <xdr:col>6</xdr:col>
      <xdr:colOff>0</xdr:colOff>
      <xdr:row>777</xdr:row>
      <xdr:rowOff>0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979AC416-52C3-43EA-A123-1D6DF3E1A7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6"/>
        <a:stretch>
          <a:fillRect/>
        </a:stretch>
      </xdr:blipFill>
      <xdr:spPr>
        <a:xfrm>
          <a:off x="4619625" y="14007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777</xdr:row>
      <xdr:rowOff>0</xdr:rowOff>
    </xdr:from>
    <xdr:to>
      <xdr:col>6</xdr:col>
      <xdr:colOff>0</xdr:colOff>
      <xdr:row>778</xdr:row>
      <xdr:rowOff>0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1C84D78B-3E92-469F-8921-050F97E85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7"/>
        <a:stretch>
          <a:fillRect/>
        </a:stretch>
      </xdr:blipFill>
      <xdr:spPr>
        <a:xfrm>
          <a:off x="4619625" y="14025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778</xdr:row>
      <xdr:rowOff>0</xdr:rowOff>
    </xdr:from>
    <xdr:to>
      <xdr:col>6</xdr:col>
      <xdr:colOff>0</xdr:colOff>
      <xdr:row>779</xdr:row>
      <xdr:rowOff>0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AE90B1E5-1B0E-4188-86E4-675AA6D4B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7"/>
        <a:stretch>
          <a:fillRect/>
        </a:stretch>
      </xdr:blipFill>
      <xdr:spPr>
        <a:xfrm>
          <a:off x="4619625" y="14043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779</xdr:row>
      <xdr:rowOff>0</xdr:rowOff>
    </xdr:from>
    <xdr:to>
      <xdr:col>6</xdr:col>
      <xdr:colOff>0</xdr:colOff>
      <xdr:row>780</xdr:row>
      <xdr:rowOff>0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B20D77D0-2519-429F-B2B4-44BA2FBE6D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8"/>
        <a:stretch>
          <a:fillRect/>
        </a:stretch>
      </xdr:blipFill>
      <xdr:spPr>
        <a:xfrm>
          <a:off x="4619625" y="14061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780</xdr:row>
      <xdr:rowOff>0</xdr:rowOff>
    </xdr:from>
    <xdr:to>
      <xdr:col>6</xdr:col>
      <xdr:colOff>0</xdr:colOff>
      <xdr:row>781</xdr:row>
      <xdr:rowOff>0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3AA86A62-1109-45D1-8710-D9F1AD9A8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8"/>
        <a:stretch>
          <a:fillRect/>
        </a:stretch>
      </xdr:blipFill>
      <xdr:spPr>
        <a:xfrm>
          <a:off x="4619625" y="14079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781</xdr:row>
      <xdr:rowOff>0</xdr:rowOff>
    </xdr:from>
    <xdr:to>
      <xdr:col>6</xdr:col>
      <xdr:colOff>0</xdr:colOff>
      <xdr:row>782</xdr:row>
      <xdr:rowOff>0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0B9BBF32-5EB4-46E4-9326-DACBFFCBB2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14097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782</xdr:row>
      <xdr:rowOff>0</xdr:rowOff>
    </xdr:from>
    <xdr:to>
      <xdr:col>6</xdr:col>
      <xdr:colOff>0</xdr:colOff>
      <xdr:row>783</xdr:row>
      <xdr:rowOff>0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AD6450A7-3EBE-4915-A1B4-5FEA43775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14116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783</xdr:row>
      <xdr:rowOff>0</xdr:rowOff>
    </xdr:from>
    <xdr:to>
      <xdr:col>6</xdr:col>
      <xdr:colOff>0</xdr:colOff>
      <xdr:row>784</xdr:row>
      <xdr:rowOff>0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9B189481-B279-4B81-B15C-93B4B6D7B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134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784</xdr:row>
      <xdr:rowOff>0</xdr:rowOff>
    </xdr:from>
    <xdr:to>
      <xdr:col>6</xdr:col>
      <xdr:colOff>0</xdr:colOff>
      <xdr:row>785</xdr:row>
      <xdr:rowOff>0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B77FEB79-914B-482E-99AF-A8AB1F5FC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0"/>
        <a:stretch>
          <a:fillRect/>
        </a:stretch>
      </xdr:blipFill>
      <xdr:spPr>
        <a:xfrm>
          <a:off x="4619625" y="14152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785</xdr:row>
      <xdr:rowOff>0</xdr:rowOff>
    </xdr:from>
    <xdr:to>
      <xdr:col>6</xdr:col>
      <xdr:colOff>0</xdr:colOff>
      <xdr:row>786</xdr:row>
      <xdr:rowOff>0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3415EA5F-7C46-424B-B571-120183A47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170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786</xdr:row>
      <xdr:rowOff>0</xdr:rowOff>
    </xdr:from>
    <xdr:to>
      <xdr:col>6</xdr:col>
      <xdr:colOff>0</xdr:colOff>
      <xdr:row>787</xdr:row>
      <xdr:rowOff>0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ECD4D2FF-BD1C-4C6F-9D83-7C7A9D699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1"/>
        <a:stretch>
          <a:fillRect/>
        </a:stretch>
      </xdr:blipFill>
      <xdr:spPr>
        <a:xfrm>
          <a:off x="4619625" y="14188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787</xdr:row>
      <xdr:rowOff>0</xdr:rowOff>
    </xdr:from>
    <xdr:to>
      <xdr:col>6</xdr:col>
      <xdr:colOff>0</xdr:colOff>
      <xdr:row>788</xdr:row>
      <xdr:rowOff>0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6450286A-6FCB-4CB4-81E9-8645DED19E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206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788</xdr:row>
      <xdr:rowOff>0</xdr:rowOff>
    </xdr:from>
    <xdr:to>
      <xdr:col>6</xdr:col>
      <xdr:colOff>0</xdr:colOff>
      <xdr:row>789</xdr:row>
      <xdr:rowOff>0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FF788478-6D48-4875-8612-3B2DC30C5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224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789</xdr:row>
      <xdr:rowOff>0</xdr:rowOff>
    </xdr:from>
    <xdr:to>
      <xdr:col>6</xdr:col>
      <xdr:colOff>0</xdr:colOff>
      <xdr:row>790</xdr:row>
      <xdr:rowOff>0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0067F715-8A1B-436D-9DD6-8D2C44DEE6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242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790</xdr:row>
      <xdr:rowOff>0</xdr:rowOff>
    </xdr:from>
    <xdr:to>
      <xdr:col>6</xdr:col>
      <xdr:colOff>0</xdr:colOff>
      <xdr:row>791</xdr:row>
      <xdr:rowOff>0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6C893BA8-BE92-4EB4-8E40-3892E74FE6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260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791</xdr:row>
      <xdr:rowOff>0</xdr:rowOff>
    </xdr:from>
    <xdr:to>
      <xdr:col>6</xdr:col>
      <xdr:colOff>0</xdr:colOff>
      <xdr:row>792</xdr:row>
      <xdr:rowOff>0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D5EDA2BA-1F9E-4D4E-B833-7C1701A6F5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278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792</xdr:row>
      <xdr:rowOff>0</xdr:rowOff>
    </xdr:from>
    <xdr:to>
      <xdr:col>6</xdr:col>
      <xdr:colOff>0</xdr:colOff>
      <xdr:row>793</xdr:row>
      <xdr:rowOff>0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349745A1-090D-4C2F-AA45-591CD003B3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297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793</xdr:row>
      <xdr:rowOff>0</xdr:rowOff>
    </xdr:from>
    <xdr:to>
      <xdr:col>6</xdr:col>
      <xdr:colOff>0</xdr:colOff>
      <xdr:row>794</xdr:row>
      <xdr:rowOff>0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1DA85288-DB2C-44AF-8841-E813C4E8E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2"/>
        <a:stretch>
          <a:fillRect/>
        </a:stretch>
      </xdr:blipFill>
      <xdr:spPr>
        <a:xfrm>
          <a:off x="4619625" y="14315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794</xdr:row>
      <xdr:rowOff>0</xdr:rowOff>
    </xdr:from>
    <xdr:to>
      <xdr:col>6</xdr:col>
      <xdr:colOff>0</xdr:colOff>
      <xdr:row>795</xdr:row>
      <xdr:rowOff>0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ECA3F242-D71B-4139-AE96-5CBCCFE877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619625" y="14333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795</xdr:row>
      <xdr:rowOff>0</xdr:rowOff>
    </xdr:from>
    <xdr:to>
      <xdr:col>6</xdr:col>
      <xdr:colOff>0</xdr:colOff>
      <xdr:row>796</xdr:row>
      <xdr:rowOff>0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CADC81E7-BC3E-4BA7-9870-F7B3FA3CD6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4"/>
        <a:stretch>
          <a:fillRect/>
        </a:stretch>
      </xdr:blipFill>
      <xdr:spPr>
        <a:xfrm>
          <a:off x="4619625" y="14351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796</xdr:row>
      <xdr:rowOff>0</xdr:rowOff>
    </xdr:from>
    <xdr:to>
      <xdr:col>6</xdr:col>
      <xdr:colOff>0</xdr:colOff>
      <xdr:row>797</xdr:row>
      <xdr:rowOff>0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D393A535-D6D3-4F5E-BF3F-4CE09A3E69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5"/>
        <a:stretch>
          <a:fillRect/>
        </a:stretch>
      </xdr:blipFill>
      <xdr:spPr>
        <a:xfrm>
          <a:off x="4619625" y="14369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797</xdr:row>
      <xdr:rowOff>0</xdr:rowOff>
    </xdr:from>
    <xdr:to>
      <xdr:col>6</xdr:col>
      <xdr:colOff>0</xdr:colOff>
      <xdr:row>798</xdr:row>
      <xdr:rowOff>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3336E3B8-3D28-43F2-B466-662B62777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6"/>
        <a:stretch>
          <a:fillRect/>
        </a:stretch>
      </xdr:blipFill>
      <xdr:spPr>
        <a:xfrm>
          <a:off x="4619625" y="14387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798</xdr:row>
      <xdr:rowOff>0</xdr:rowOff>
    </xdr:from>
    <xdr:to>
      <xdr:col>6</xdr:col>
      <xdr:colOff>0</xdr:colOff>
      <xdr:row>799</xdr:row>
      <xdr:rowOff>0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F845E432-A198-497D-ABD9-86C94DC02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7"/>
        <a:stretch>
          <a:fillRect/>
        </a:stretch>
      </xdr:blipFill>
      <xdr:spPr>
        <a:xfrm>
          <a:off x="4619625" y="14405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799</xdr:row>
      <xdr:rowOff>0</xdr:rowOff>
    </xdr:from>
    <xdr:to>
      <xdr:col>6</xdr:col>
      <xdr:colOff>0</xdr:colOff>
      <xdr:row>800</xdr:row>
      <xdr:rowOff>0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0178289F-81FA-4BBC-B971-C6B0339935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8"/>
        <a:stretch>
          <a:fillRect/>
        </a:stretch>
      </xdr:blipFill>
      <xdr:spPr>
        <a:xfrm>
          <a:off x="4619625" y="14423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800</xdr:row>
      <xdr:rowOff>0</xdr:rowOff>
    </xdr:from>
    <xdr:to>
      <xdr:col>6</xdr:col>
      <xdr:colOff>0</xdr:colOff>
      <xdr:row>801</xdr:row>
      <xdr:rowOff>0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E26F9993-2B58-4F47-9AED-A5AF754E2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619625" y="14441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801</xdr:row>
      <xdr:rowOff>0</xdr:rowOff>
    </xdr:from>
    <xdr:to>
      <xdr:col>6</xdr:col>
      <xdr:colOff>0</xdr:colOff>
      <xdr:row>802</xdr:row>
      <xdr:rowOff>0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A57796A2-D003-4CED-9631-0900DB75C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0"/>
        <a:stretch>
          <a:fillRect/>
        </a:stretch>
      </xdr:blipFill>
      <xdr:spPr>
        <a:xfrm>
          <a:off x="4619625" y="14459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802</xdr:row>
      <xdr:rowOff>0</xdr:rowOff>
    </xdr:from>
    <xdr:to>
      <xdr:col>6</xdr:col>
      <xdr:colOff>0</xdr:colOff>
      <xdr:row>803</xdr:row>
      <xdr:rowOff>0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D0FD6643-BF50-404F-892A-A70D92137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1"/>
        <a:stretch>
          <a:fillRect/>
        </a:stretch>
      </xdr:blipFill>
      <xdr:spPr>
        <a:xfrm>
          <a:off x="4619625" y="14478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803</xdr:row>
      <xdr:rowOff>0</xdr:rowOff>
    </xdr:from>
    <xdr:to>
      <xdr:col>6</xdr:col>
      <xdr:colOff>0</xdr:colOff>
      <xdr:row>804</xdr:row>
      <xdr:rowOff>0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E6A0F8EA-3742-4697-9273-010CCBE82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496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804</xdr:row>
      <xdr:rowOff>0</xdr:rowOff>
    </xdr:from>
    <xdr:to>
      <xdr:col>6</xdr:col>
      <xdr:colOff>0</xdr:colOff>
      <xdr:row>805</xdr:row>
      <xdr:rowOff>0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E9FEF078-33B1-40E2-A5F3-DA23525B18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514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805</xdr:row>
      <xdr:rowOff>0</xdr:rowOff>
    </xdr:from>
    <xdr:to>
      <xdr:col>6</xdr:col>
      <xdr:colOff>0</xdr:colOff>
      <xdr:row>806</xdr:row>
      <xdr:rowOff>0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18F31989-C519-467E-AE50-B0F9228151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532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806</xdr:row>
      <xdr:rowOff>0</xdr:rowOff>
    </xdr:from>
    <xdr:to>
      <xdr:col>6</xdr:col>
      <xdr:colOff>0</xdr:colOff>
      <xdr:row>807</xdr:row>
      <xdr:rowOff>0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2345E69C-D229-48A9-9D67-B22CC310D8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550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427A96C8-939D-4F9A-A921-70B5760115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2"/>
        <a:stretch>
          <a:fillRect/>
        </a:stretch>
      </xdr:blipFill>
      <xdr:spPr>
        <a:xfrm>
          <a:off x="4619625" y="14568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808</xdr:row>
      <xdr:rowOff>0</xdr:rowOff>
    </xdr:from>
    <xdr:to>
      <xdr:col>6</xdr:col>
      <xdr:colOff>0</xdr:colOff>
      <xdr:row>809</xdr:row>
      <xdr:rowOff>0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8D8FBDE3-9B13-4347-9017-16227AF8E0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2"/>
        <a:stretch>
          <a:fillRect/>
        </a:stretch>
      </xdr:blipFill>
      <xdr:spPr>
        <a:xfrm>
          <a:off x="4619625" y="14586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809</xdr:row>
      <xdr:rowOff>0</xdr:rowOff>
    </xdr:from>
    <xdr:to>
      <xdr:col>6</xdr:col>
      <xdr:colOff>0</xdr:colOff>
      <xdr:row>810</xdr:row>
      <xdr:rowOff>0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812F50E9-7EDA-42B8-BACC-9F4BB21D68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3"/>
        <a:stretch>
          <a:fillRect/>
        </a:stretch>
      </xdr:blipFill>
      <xdr:spPr>
        <a:xfrm>
          <a:off x="4619625" y="14604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810</xdr:row>
      <xdr:rowOff>0</xdr:rowOff>
    </xdr:from>
    <xdr:to>
      <xdr:col>6</xdr:col>
      <xdr:colOff>0</xdr:colOff>
      <xdr:row>811</xdr:row>
      <xdr:rowOff>0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26BBD659-92BE-4A36-BEAF-2228E9B919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3"/>
        <a:stretch>
          <a:fillRect/>
        </a:stretch>
      </xdr:blipFill>
      <xdr:spPr>
        <a:xfrm>
          <a:off x="4619625" y="14622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811</xdr:row>
      <xdr:rowOff>0</xdr:rowOff>
    </xdr:from>
    <xdr:to>
      <xdr:col>6</xdr:col>
      <xdr:colOff>0</xdr:colOff>
      <xdr:row>812</xdr:row>
      <xdr:rowOff>0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AB2CBA39-2D2A-4A6C-AEAA-4620D87A95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4"/>
        <a:stretch>
          <a:fillRect/>
        </a:stretch>
      </xdr:blipFill>
      <xdr:spPr>
        <a:xfrm>
          <a:off x="4619625" y="14640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812</xdr:row>
      <xdr:rowOff>0</xdr:rowOff>
    </xdr:from>
    <xdr:to>
      <xdr:col>6</xdr:col>
      <xdr:colOff>0</xdr:colOff>
      <xdr:row>813</xdr:row>
      <xdr:rowOff>0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4D04175C-CCD4-48FF-8F59-2CE61BF0A5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4"/>
        <a:stretch>
          <a:fillRect/>
        </a:stretch>
      </xdr:blipFill>
      <xdr:spPr>
        <a:xfrm>
          <a:off x="4619625" y="14658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813</xdr:row>
      <xdr:rowOff>0</xdr:rowOff>
    </xdr:from>
    <xdr:to>
      <xdr:col>6</xdr:col>
      <xdr:colOff>0</xdr:colOff>
      <xdr:row>814</xdr:row>
      <xdr:rowOff>0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8140E3BB-76E0-42DE-9D5A-C813BFEC0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619625" y="14677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814</xdr:row>
      <xdr:rowOff>0</xdr:rowOff>
    </xdr:from>
    <xdr:to>
      <xdr:col>6</xdr:col>
      <xdr:colOff>0</xdr:colOff>
      <xdr:row>815</xdr:row>
      <xdr:rowOff>0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DDA66009-77C1-40AB-A3B1-B285391B0F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619625" y="14695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815</xdr:row>
      <xdr:rowOff>0</xdr:rowOff>
    </xdr:from>
    <xdr:to>
      <xdr:col>6</xdr:col>
      <xdr:colOff>0</xdr:colOff>
      <xdr:row>816</xdr:row>
      <xdr:rowOff>0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6992EA9E-5ACF-45D9-91D6-553A3E5E0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14713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816</xdr:row>
      <xdr:rowOff>0</xdr:rowOff>
    </xdr:from>
    <xdr:to>
      <xdr:col>6</xdr:col>
      <xdr:colOff>0</xdr:colOff>
      <xdr:row>817</xdr:row>
      <xdr:rowOff>0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FC302C48-955A-408F-AC5F-42F7825A5F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14731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817</xdr:row>
      <xdr:rowOff>0</xdr:rowOff>
    </xdr:from>
    <xdr:to>
      <xdr:col>6</xdr:col>
      <xdr:colOff>0</xdr:colOff>
      <xdr:row>818</xdr:row>
      <xdr:rowOff>0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4A2EBA2-724D-449D-A01B-F741A0E9B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749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818</xdr:row>
      <xdr:rowOff>0</xdr:rowOff>
    </xdr:from>
    <xdr:to>
      <xdr:col>6</xdr:col>
      <xdr:colOff>0</xdr:colOff>
      <xdr:row>819</xdr:row>
      <xdr:rowOff>0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2DA65C7E-9367-4285-AC4C-05310AEBD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6"/>
        <a:stretch>
          <a:fillRect/>
        </a:stretch>
      </xdr:blipFill>
      <xdr:spPr>
        <a:xfrm>
          <a:off x="4619625" y="14767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819</xdr:row>
      <xdr:rowOff>0</xdr:rowOff>
    </xdr:from>
    <xdr:to>
      <xdr:col>6</xdr:col>
      <xdr:colOff>0</xdr:colOff>
      <xdr:row>820</xdr:row>
      <xdr:rowOff>0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38259127-4081-47E7-8864-B1C7E732AB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785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820</xdr:row>
      <xdr:rowOff>0</xdr:rowOff>
    </xdr:from>
    <xdr:to>
      <xdr:col>6</xdr:col>
      <xdr:colOff>0</xdr:colOff>
      <xdr:row>821</xdr:row>
      <xdr:rowOff>0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3AFB3A5E-3A66-400D-A6B4-122236307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7"/>
        <a:stretch>
          <a:fillRect/>
        </a:stretch>
      </xdr:blipFill>
      <xdr:spPr>
        <a:xfrm>
          <a:off x="4619625" y="14803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821</xdr:row>
      <xdr:rowOff>0</xdr:rowOff>
    </xdr:from>
    <xdr:to>
      <xdr:col>6</xdr:col>
      <xdr:colOff>0</xdr:colOff>
      <xdr:row>822</xdr:row>
      <xdr:rowOff>0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17A6D0CC-1BBE-4064-8B49-A2C5EAF78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821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822</xdr:row>
      <xdr:rowOff>0</xdr:rowOff>
    </xdr:from>
    <xdr:to>
      <xdr:col>6</xdr:col>
      <xdr:colOff>0</xdr:colOff>
      <xdr:row>823</xdr:row>
      <xdr:rowOff>0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9306E004-23FE-4078-9A07-2CCAB44682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839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823</xdr:row>
      <xdr:rowOff>0</xdr:rowOff>
    </xdr:from>
    <xdr:to>
      <xdr:col>6</xdr:col>
      <xdr:colOff>0</xdr:colOff>
      <xdr:row>824</xdr:row>
      <xdr:rowOff>0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72F018DE-13A4-42A2-9332-7D2B60C2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858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824</xdr:row>
      <xdr:rowOff>0</xdr:rowOff>
    </xdr:from>
    <xdr:to>
      <xdr:col>6</xdr:col>
      <xdr:colOff>0</xdr:colOff>
      <xdr:row>825</xdr:row>
      <xdr:rowOff>0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C59EB3AE-06E6-4CB1-8AA2-D8275F53CF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4876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825</xdr:row>
      <xdr:rowOff>0</xdr:rowOff>
    </xdr:from>
    <xdr:to>
      <xdr:col>6</xdr:col>
      <xdr:colOff>0</xdr:colOff>
      <xdr:row>826</xdr:row>
      <xdr:rowOff>0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2103CD4A-F41D-4D09-B01B-29114FE44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894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826</xdr:row>
      <xdr:rowOff>0</xdr:rowOff>
    </xdr:from>
    <xdr:to>
      <xdr:col>6</xdr:col>
      <xdr:colOff>0</xdr:colOff>
      <xdr:row>827</xdr:row>
      <xdr:rowOff>0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41B82BEF-A02F-4D1E-B43A-B981EB176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4912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827</xdr:row>
      <xdr:rowOff>0</xdr:rowOff>
    </xdr:from>
    <xdr:to>
      <xdr:col>6</xdr:col>
      <xdr:colOff>0</xdr:colOff>
      <xdr:row>828</xdr:row>
      <xdr:rowOff>0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26BE5DC0-D4BC-49E5-A27C-4016905CD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8"/>
        <a:stretch>
          <a:fillRect/>
        </a:stretch>
      </xdr:blipFill>
      <xdr:spPr>
        <a:xfrm>
          <a:off x="4619625" y="14930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828</xdr:row>
      <xdr:rowOff>0</xdr:rowOff>
    </xdr:from>
    <xdr:to>
      <xdr:col>6</xdr:col>
      <xdr:colOff>0</xdr:colOff>
      <xdr:row>829</xdr:row>
      <xdr:rowOff>0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09848FC1-ED5F-4902-BACE-03E2189B6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9"/>
        <a:stretch>
          <a:fillRect/>
        </a:stretch>
      </xdr:blipFill>
      <xdr:spPr>
        <a:xfrm>
          <a:off x="4619625" y="14948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829</xdr:row>
      <xdr:rowOff>0</xdr:rowOff>
    </xdr:from>
    <xdr:to>
      <xdr:col>6</xdr:col>
      <xdr:colOff>0</xdr:colOff>
      <xdr:row>830</xdr:row>
      <xdr:rowOff>0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62241786-BECB-4EDF-9407-1168495E7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0"/>
        <a:stretch>
          <a:fillRect/>
        </a:stretch>
      </xdr:blipFill>
      <xdr:spPr>
        <a:xfrm>
          <a:off x="4619625" y="14966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830</xdr:row>
      <xdr:rowOff>0</xdr:rowOff>
    </xdr:from>
    <xdr:to>
      <xdr:col>6</xdr:col>
      <xdr:colOff>0</xdr:colOff>
      <xdr:row>831</xdr:row>
      <xdr:rowOff>0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A8AFD3B6-020B-4EA4-8042-53462AD78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1"/>
        <a:stretch>
          <a:fillRect/>
        </a:stretch>
      </xdr:blipFill>
      <xdr:spPr>
        <a:xfrm>
          <a:off x="4619625" y="14984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831</xdr:row>
      <xdr:rowOff>0</xdr:rowOff>
    </xdr:from>
    <xdr:to>
      <xdr:col>6</xdr:col>
      <xdr:colOff>0</xdr:colOff>
      <xdr:row>832</xdr:row>
      <xdr:rowOff>0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C1C25F87-49C2-4465-837C-D30F5823D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619625" y="15002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832</xdr:row>
      <xdr:rowOff>0</xdr:rowOff>
    </xdr:from>
    <xdr:to>
      <xdr:col>6</xdr:col>
      <xdr:colOff>0</xdr:colOff>
      <xdr:row>833</xdr:row>
      <xdr:rowOff>0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F2DAA585-B837-4F0F-940A-29ACAA5D0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3"/>
        <a:stretch>
          <a:fillRect/>
        </a:stretch>
      </xdr:blipFill>
      <xdr:spPr>
        <a:xfrm>
          <a:off x="4619625" y="15020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833</xdr:row>
      <xdr:rowOff>0</xdr:rowOff>
    </xdr:from>
    <xdr:to>
      <xdr:col>6</xdr:col>
      <xdr:colOff>0</xdr:colOff>
      <xdr:row>834</xdr:row>
      <xdr:rowOff>0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5A9A5482-EC7C-4142-8EBD-EAE02C4D0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4"/>
        <a:stretch>
          <a:fillRect/>
        </a:stretch>
      </xdr:blipFill>
      <xdr:spPr>
        <a:xfrm>
          <a:off x="4619625" y="15039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834</xdr:row>
      <xdr:rowOff>0</xdr:rowOff>
    </xdr:from>
    <xdr:to>
      <xdr:col>6</xdr:col>
      <xdr:colOff>0</xdr:colOff>
      <xdr:row>835</xdr:row>
      <xdr:rowOff>0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D29A3333-C26B-4A3E-B2C1-4EADF7C55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5"/>
        <a:stretch>
          <a:fillRect/>
        </a:stretch>
      </xdr:blipFill>
      <xdr:spPr>
        <a:xfrm>
          <a:off x="4619625" y="15057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835</xdr:row>
      <xdr:rowOff>0</xdr:rowOff>
    </xdr:from>
    <xdr:to>
      <xdr:col>6</xdr:col>
      <xdr:colOff>0</xdr:colOff>
      <xdr:row>836</xdr:row>
      <xdr:rowOff>0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52827183-BB7F-415C-A7B3-8BF3E545E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6"/>
        <a:stretch>
          <a:fillRect/>
        </a:stretch>
      </xdr:blipFill>
      <xdr:spPr>
        <a:xfrm>
          <a:off x="4619625" y="15075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836</xdr:row>
      <xdr:rowOff>0</xdr:rowOff>
    </xdr:from>
    <xdr:to>
      <xdr:col>6</xdr:col>
      <xdr:colOff>0</xdr:colOff>
      <xdr:row>837</xdr:row>
      <xdr:rowOff>0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5B1A05B2-C2D0-4217-B95C-08076EBC6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7"/>
        <a:stretch>
          <a:fillRect/>
        </a:stretch>
      </xdr:blipFill>
      <xdr:spPr>
        <a:xfrm>
          <a:off x="4619625" y="15093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837</xdr:row>
      <xdr:rowOff>0</xdr:rowOff>
    </xdr:from>
    <xdr:to>
      <xdr:col>6</xdr:col>
      <xdr:colOff>0</xdr:colOff>
      <xdr:row>838</xdr:row>
      <xdr:rowOff>0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36A1B450-B368-4CD5-8648-D69ED4BC05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111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838</xdr:row>
      <xdr:rowOff>0</xdr:rowOff>
    </xdr:from>
    <xdr:to>
      <xdr:col>6</xdr:col>
      <xdr:colOff>0</xdr:colOff>
      <xdr:row>839</xdr:row>
      <xdr:rowOff>0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D2609F77-3430-4629-96F4-F0FF66FBA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129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839</xdr:row>
      <xdr:rowOff>0</xdr:rowOff>
    </xdr:from>
    <xdr:to>
      <xdr:col>6</xdr:col>
      <xdr:colOff>0</xdr:colOff>
      <xdr:row>840</xdr:row>
      <xdr:rowOff>0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4DD1EF67-9055-43DE-9930-1102C6D2A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147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840</xdr:row>
      <xdr:rowOff>0</xdr:rowOff>
    </xdr:from>
    <xdr:to>
      <xdr:col>6</xdr:col>
      <xdr:colOff>0</xdr:colOff>
      <xdr:row>841</xdr:row>
      <xdr:rowOff>0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4A1D4BD9-43AE-4DB8-AEC6-ACC129F947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165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841</xdr:row>
      <xdr:rowOff>0</xdr:rowOff>
    </xdr:from>
    <xdr:to>
      <xdr:col>6</xdr:col>
      <xdr:colOff>0</xdr:colOff>
      <xdr:row>842</xdr:row>
      <xdr:rowOff>0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380409A6-A677-4DBB-9BD8-C2C96FB9C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619625" y="15183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842</xdr:row>
      <xdr:rowOff>0</xdr:rowOff>
    </xdr:from>
    <xdr:to>
      <xdr:col>6</xdr:col>
      <xdr:colOff>0</xdr:colOff>
      <xdr:row>843</xdr:row>
      <xdr:rowOff>0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0B9B0D22-72D6-4CFB-9191-033351387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619625" y="15201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3A68B775-6BD0-4848-856A-A0EDCA2C5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9"/>
        <a:stretch>
          <a:fillRect/>
        </a:stretch>
      </xdr:blipFill>
      <xdr:spPr>
        <a:xfrm>
          <a:off x="4619625" y="15219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844</xdr:row>
      <xdr:rowOff>0</xdr:rowOff>
    </xdr:from>
    <xdr:to>
      <xdr:col>6</xdr:col>
      <xdr:colOff>0</xdr:colOff>
      <xdr:row>845</xdr:row>
      <xdr:rowOff>0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FACDFB31-53EA-4FF8-9AF2-ED07317244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9"/>
        <a:stretch>
          <a:fillRect/>
        </a:stretch>
      </xdr:blipFill>
      <xdr:spPr>
        <a:xfrm>
          <a:off x="4619625" y="15238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845</xdr:row>
      <xdr:rowOff>0</xdr:rowOff>
    </xdr:from>
    <xdr:to>
      <xdr:col>6</xdr:col>
      <xdr:colOff>0</xdr:colOff>
      <xdr:row>846</xdr:row>
      <xdr:rowOff>0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963D302F-C010-4A23-875F-36911D65AE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0"/>
        <a:stretch>
          <a:fillRect/>
        </a:stretch>
      </xdr:blipFill>
      <xdr:spPr>
        <a:xfrm>
          <a:off x="4619625" y="15256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846</xdr:row>
      <xdr:rowOff>0</xdr:rowOff>
    </xdr:from>
    <xdr:to>
      <xdr:col>6</xdr:col>
      <xdr:colOff>0</xdr:colOff>
      <xdr:row>847</xdr:row>
      <xdr:rowOff>0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817156FF-53E0-4E84-B4FE-4F69FA9B5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0"/>
        <a:stretch>
          <a:fillRect/>
        </a:stretch>
      </xdr:blipFill>
      <xdr:spPr>
        <a:xfrm>
          <a:off x="4619625" y="15274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847</xdr:row>
      <xdr:rowOff>0</xdr:rowOff>
    </xdr:from>
    <xdr:to>
      <xdr:col>6</xdr:col>
      <xdr:colOff>0</xdr:colOff>
      <xdr:row>848</xdr:row>
      <xdr:rowOff>0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9EFCA6DB-0C88-4D94-8E1C-6F1BA3083A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1"/>
        <a:stretch>
          <a:fillRect/>
        </a:stretch>
      </xdr:blipFill>
      <xdr:spPr>
        <a:xfrm>
          <a:off x="4619625" y="15292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848</xdr:row>
      <xdr:rowOff>0</xdr:rowOff>
    </xdr:from>
    <xdr:to>
      <xdr:col>6</xdr:col>
      <xdr:colOff>0</xdr:colOff>
      <xdr:row>849</xdr:row>
      <xdr:rowOff>0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AA560DDD-81DF-4D90-8796-865BA1305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1"/>
        <a:stretch>
          <a:fillRect/>
        </a:stretch>
      </xdr:blipFill>
      <xdr:spPr>
        <a:xfrm>
          <a:off x="4619625" y="15310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849</xdr:row>
      <xdr:rowOff>0</xdr:rowOff>
    </xdr:from>
    <xdr:to>
      <xdr:col>6</xdr:col>
      <xdr:colOff>0</xdr:colOff>
      <xdr:row>850</xdr:row>
      <xdr:rowOff>0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A77EDF80-6A55-41B4-8179-B1AE4BB35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328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850</xdr:row>
      <xdr:rowOff>0</xdr:rowOff>
    </xdr:from>
    <xdr:to>
      <xdr:col>6</xdr:col>
      <xdr:colOff>0</xdr:colOff>
      <xdr:row>851</xdr:row>
      <xdr:rowOff>0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0CB3CE98-449B-4C4E-A067-A1B54E270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346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851</xdr:row>
      <xdr:rowOff>0</xdr:rowOff>
    </xdr:from>
    <xdr:to>
      <xdr:col>6</xdr:col>
      <xdr:colOff>0</xdr:colOff>
      <xdr:row>852</xdr:row>
      <xdr:rowOff>0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4E39133F-B1F8-403E-8818-0D012F31A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364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852</xdr:row>
      <xdr:rowOff>0</xdr:rowOff>
    </xdr:from>
    <xdr:to>
      <xdr:col>6</xdr:col>
      <xdr:colOff>0</xdr:colOff>
      <xdr:row>853</xdr:row>
      <xdr:rowOff>0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8406E159-C1D0-4329-8CE1-E8CC2EAACE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2"/>
        <a:stretch>
          <a:fillRect/>
        </a:stretch>
      </xdr:blipFill>
      <xdr:spPr>
        <a:xfrm>
          <a:off x="4619625" y="15382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853</xdr:row>
      <xdr:rowOff>0</xdr:rowOff>
    </xdr:from>
    <xdr:to>
      <xdr:col>6</xdr:col>
      <xdr:colOff>0</xdr:colOff>
      <xdr:row>854</xdr:row>
      <xdr:rowOff>0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1844DACD-E1F9-4165-80DF-6C29E037DF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00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263848CE-E185-464D-89DA-E673751D5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19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855</xdr:row>
      <xdr:rowOff>0</xdr:rowOff>
    </xdr:from>
    <xdr:to>
      <xdr:col>6</xdr:col>
      <xdr:colOff>0</xdr:colOff>
      <xdr:row>856</xdr:row>
      <xdr:rowOff>0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3DE6758A-49C4-4315-BCF1-D29218A3A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37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856</xdr:row>
      <xdr:rowOff>0</xdr:rowOff>
    </xdr:from>
    <xdr:to>
      <xdr:col>6</xdr:col>
      <xdr:colOff>0</xdr:colOff>
      <xdr:row>857</xdr:row>
      <xdr:rowOff>0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26D26F12-A4E5-427E-A5E4-3D6E4DF60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55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857</xdr:row>
      <xdr:rowOff>0</xdr:rowOff>
    </xdr:from>
    <xdr:to>
      <xdr:col>6</xdr:col>
      <xdr:colOff>0</xdr:colOff>
      <xdr:row>858</xdr:row>
      <xdr:rowOff>0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FFE660F4-25C6-46E2-9579-C6C85CD2F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73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858</xdr:row>
      <xdr:rowOff>0</xdr:rowOff>
    </xdr:from>
    <xdr:to>
      <xdr:col>6</xdr:col>
      <xdr:colOff>0</xdr:colOff>
      <xdr:row>859</xdr:row>
      <xdr:rowOff>0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0D763C20-0E87-4272-AA87-38B0502F78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5491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859</xdr:row>
      <xdr:rowOff>0</xdr:rowOff>
    </xdr:from>
    <xdr:to>
      <xdr:col>6</xdr:col>
      <xdr:colOff>0</xdr:colOff>
      <xdr:row>860</xdr:row>
      <xdr:rowOff>0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04DC3850-60B0-4266-A5CB-4D7F79269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509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860</xdr:row>
      <xdr:rowOff>0</xdr:rowOff>
    </xdr:from>
    <xdr:to>
      <xdr:col>6</xdr:col>
      <xdr:colOff>0</xdr:colOff>
      <xdr:row>861</xdr:row>
      <xdr:rowOff>0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06B4A264-2336-44B0-AAD6-1C5674C9E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527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861</xdr:row>
      <xdr:rowOff>0</xdr:rowOff>
    </xdr:from>
    <xdr:to>
      <xdr:col>6</xdr:col>
      <xdr:colOff>0</xdr:colOff>
      <xdr:row>862</xdr:row>
      <xdr:rowOff>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32D44C11-6A26-4715-ABBA-281930FF73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3"/>
        <a:stretch>
          <a:fillRect/>
        </a:stretch>
      </xdr:blipFill>
      <xdr:spPr>
        <a:xfrm>
          <a:off x="4619625" y="15545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862</xdr:row>
      <xdr:rowOff>0</xdr:rowOff>
    </xdr:from>
    <xdr:to>
      <xdr:col>6</xdr:col>
      <xdr:colOff>0</xdr:colOff>
      <xdr:row>863</xdr:row>
      <xdr:rowOff>0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1D18C7E1-883F-49F0-BDE6-30F5AC7D1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4"/>
        <a:stretch>
          <a:fillRect/>
        </a:stretch>
      </xdr:blipFill>
      <xdr:spPr>
        <a:xfrm>
          <a:off x="4619625" y="15563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863</xdr:row>
      <xdr:rowOff>0</xdr:rowOff>
    </xdr:from>
    <xdr:to>
      <xdr:col>6</xdr:col>
      <xdr:colOff>0</xdr:colOff>
      <xdr:row>864</xdr:row>
      <xdr:rowOff>0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6DAB89EF-40E6-4391-A047-D860B0C31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5"/>
        <a:stretch>
          <a:fillRect/>
        </a:stretch>
      </xdr:blipFill>
      <xdr:spPr>
        <a:xfrm>
          <a:off x="4619625" y="15581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864</xdr:row>
      <xdr:rowOff>0</xdr:rowOff>
    </xdr:from>
    <xdr:to>
      <xdr:col>6</xdr:col>
      <xdr:colOff>0</xdr:colOff>
      <xdr:row>865</xdr:row>
      <xdr:rowOff>0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DD6DEC9A-D5F7-4F0B-B896-1986DD656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6"/>
        <a:stretch>
          <a:fillRect/>
        </a:stretch>
      </xdr:blipFill>
      <xdr:spPr>
        <a:xfrm>
          <a:off x="4619625" y="15600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A9971E90-8E17-485A-943B-842C4A8EA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7"/>
        <a:stretch>
          <a:fillRect/>
        </a:stretch>
      </xdr:blipFill>
      <xdr:spPr>
        <a:xfrm>
          <a:off x="4619625" y="15618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866</xdr:row>
      <xdr:rowOff>0</xdr:rowOff>
    </xdr:from>
    <xdr:to>
      <xdr:col>6</xdr:col>
      <xdr:colOff>0</xdr:colOff>
      <xdr:row>867</xdr:row>
      <xdr:rowOff>0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16210B60-96E9-4078-ABA0-E1B536DFB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8"/>
        <a:stretch>
          <a:fillRect/>
        </a:stretch>
      </xdr:blipFill>
      <xdr:spPr>
        <a:xfrm>
          <a:off x="4619625" y="15636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867</xdr:row>
      <xdr:rowOff>0</xdr:rowOff>
    </xdr:from>
    <xdr:to>
      <xdr:col>6</xdr:col>
      <xdr:colOff>0</xdr:colOff>
      <xdr:row>868</xdr:row>
      <xdr:rowOff>0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C7A5E3FF-8832-45A0-959E-55CD8EC11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619625" y="15654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868</xdr:row>
      <xdr:rowOff>0</xdr:rowOff>
    </xdr:from>
    <xdr:to>
      <xdr:col>6</xdr:col>
      <xdr:colOff>0</xdr:colOff>
      <xdr:row>869</xdr:row>
      <xdr:rowOff>0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2FDFFAC9-1C5D-46E5-ACD3-520669761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0"/>
        <a:stretch>
          <a:fillRect/>
        </a:stretch>
      </xdr:blipFill>
      <xdr:spPr>
        <a:xfrm>
          <a:off x="4619625" y="15672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869</xdr:row>
      <xdr:rowOff>0</xdr:rowOff>
    </xdr:from>
    <xdr:to>
      <xdr:col>6</xdr:col>
      <xdr:colOff>0</xdr:colOff>
      <xdr:row>870</xdr:row>
      <xdr:rowOff>0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F1BAF70A-FAC9-408C-85AF-7139089A6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1"/>
        <a:stretch>
          <a:fillRect/>
        </a:stretch>
      </xdr:blipFill>
      <xdr:spPr>
        <a:xfrm>
          <a:off x="4619625" y="15690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870</xdr:row>
      <xdr:rowOff>0</xdr:rowOff>
    </xdr:from>
    <xdr:to>
      <xdr:col>6</xdr:col>
      <xdr:colOff>0</xdr:colOff>
      <xdr:row>871</xdr:row>
      <xdr:rowOff>0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FD8A9189-E3A0-45E4-B9EB-7A46891E4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2"/>
        <a:stretch>
          <a:fillRect/>
        </a:stretch>
      </xdr:blipFill>
      <xdr:spPr>
        <a:xfrm>
          <a:off x="4619625" y="15708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871</xdr:row>
      <xdr:rowOff>0</xdr:rowOff>
    </xdr:from>
    <xdr:to>
      <xdr:col>6</xdr:col>
      <xdr:colOff>0</xdr:colOff>
      <xdr:row>872</xdr:row>
      <xdr:rowOff>0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EC365FA2-CF96-4EA9-A6D6-27007B231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726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872</xdr:row>
      <xdr:rowOff>0</xdr:rowOff>
    </xdr:from>
    <xdr:to>
      <xdr:col>6</xdr:col>
      <xdr:colOff>0</xdr:colOff>
      <xdr:row>873</xdr:row>
      <xdr:rowOff>0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4763BAA4-BCDE-4433-9424-FF2C4BB50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744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873</xdr:row>
      <xdr:rowOff>0</xdr:rowOff>
    </xdr:from>
    <xdr:to>
      <xdr:col>6</xdr:col>
      <xdr:colOff>0</xdr:colOff>
      <xdr:row>874</xdr:row>
      <xdr:rowOff>0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A570F06D-A090-4B04-BC9C-25C57D084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762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874</xdr:row>
      <xdr:rowOff>0</xdr:rowOff>
    </xdr:from>
    <xdr:to>
      <xdr:col>6</xdr:col>
      <xdr:colOff>0</xdr:colOff>
      <xdr:row>875</xdr:row>
      <xdr:rowOff>0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660623DC-2CCF-482A-8B27-9D9A29DD7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781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875</xdr:row>
      <xdr:rowOff>0</xdr:rowOff>
    </xdr:from>
    <xdr:to>
      <xdr:col>6</xdr:col>
      <xdr:colOff>0</xdr:colOff>
      <xdr:row>876</xdr:row>
      <xdr:rowOff>0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970F029F-DF49-4C7F-8F31-852EA5843F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3"/>
        <a:stretch>
          <a:fillRect/>
        </a:stretch>
      </xdr:blipFill>
      <xdr:spPr>
        <a:xfrm>
          <a:off x="4619625" y="15799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6D897B7A-681C-4FED-8002-9C4206DB63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3"/>
        <a:stretch>
          <a:fillRect/>
        </a:stretch>
      </xdr:blipFill>
      <xdr:spPr>
        <a:xfrm>
          <a:off x="4619625" y="15817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877</xdr:row>
      <xdr:rowOff>0</xdr:rowOff>
    </xdr:from>
    <xdr:to>
      <xdr:col>6</xdr:col>
      <xdr:colOff>0</xdr:colOff>
      <xdr:row>878</xdr:row>
      <xdr:rowOff>0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DE972BB8-7547-42CE-94A8-8F3436B7B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4"/>
        <a:stretch>
          <a:fillRect/>
        </a:stretch>
      </xdr:blipFill>
      <xdr:spPr>
        <a:xfrm>
          <a:off x="4619625" y="15835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878</xdr:row>
      <xdr:rowOff>0</xdr:rowOff>
    </xdr:from>
    <xdr:to>
      <xdr:col>6</xdr:col>
      <xdr:colOff>0</xdr:colOff>
      <xdr:row>879</xdr:row>
      <xdr:rowOff>0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885EA188-ECDB-4E21-A8BF-73FD7075A1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4"/>
        <a:stretch>
          <a:fillRect/>
        </a:stretch>
      </xdr:blipFill>
      <xdr:spPr>
        <a:xfrm>
          <a:off x="4619625" y="15853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879</xdr:row>
      <xdr:rowOff>0</xdr:rowOff>
    </xdr:from>
    <xdr:to>
      <xdr:col>6</xdr:col>
      <xdr:colOff>0</xdr:colOff>
      <xdr:row>880</xdr:row>
      <xdr:rowOff>0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81E6BC94-0018-46FD-A8ED-DE46EC8587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619625" y="15871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880</xdr:row>
      <xdr:rowOff>0</xdr:rowOff>
    </xdr:from>
    <xdr:to>
      <xdr:col>6</xdr:col>
      <xdr:colOff>0</xdr:colOff>
      <xdr:row>881</xdr:row>
      <xdr:rowOff>0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EE3DBF88-22A5-4230-B691-D0053E730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619625" y="15889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881</xdr:row>
      <xdr:rowOff>0</xdr:rowOff>
    </xdr:from>
    <xdr:to>
      <xdr:col>6</xdr:col>
      <xdr:colOff>0</xdr:colOff>
      <xdr:row>882</xdr:row>
      <xdr:rowOff>0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466CBB2E-6958-4D59-97CD-FDD46D02A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6"/>
        <a:stretch>
          <a:fillRect/>
        </a:stretch>
      </xdr:blipFill>
      <xdr:spPr>
        <a:xfrm>
          <a:off x="4619625" y="15907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882</xdr:row>
      <xdr:rowOff>0</xdr:rowOff>
    </xdr:from>
    <xdr:to>
      <xdr:col>6</xdr:col>
      <xdr:colOff>0</xdr:colOff>
      <xdr:row>883</xdr:row>
      <xdr:rowOff>0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8A38F9BD-2A3C-40D7-BEF0-0AAB36DE8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6"/>
        <a:stretch>
          <a:fillRect/>
        </a:stretch>
      </xdr:blipFill>
      <xdr:spPr>
        <a:xfrm>
          <a:off x="4619625" y="15925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883</xdr:row>
      <xdr:rowOff>0</xdr:rowOff>
    </xdr:from>
    <xdr:to>
      <xdr:col>6</xdr:col>
      <xdr:colOff>0</xdr:colOff>
      <xdr:row>884</xdr:row>
      <xdr:rowOff>0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16E543A2-DC12-43FC-B13D-A7B0898B9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5943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884</xdr:row>
      <xdr:rowOff>0</xdr:rowOff>
    </xdr:from>
    <xdr:to>
      <xdr:col>6</xdr:col>
      <xdr:colOff>0</xdr:colOff>
      <xdr:row>885</xdr:row>
      <xdr:rowOff>0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F12A176D-0F6E-46AB-9D9F-4F976BC3F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5961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885</xdr:row>
      <xdr:rowOff>0</xdr:rowOff>
    </xdr:from>
    <xdr:to>
      <xdr:col>6</xdr:col>
      <xdr:colOff>0</xdr:colOff>
      <xdr:row>886</xdr:row>
      <xdr:rowOff>0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010214C8-C324-4AF4-AA3D-E40AE96AE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5980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886</xdr:row>
      <xdr:rowOff>0</xdr:rowOff>
    </xdr:from>
    <xdr:to>
      <xdr:col>6</xdr:col>
      <xdr:colOff>0</xdr:colOff>
      <xdr:row>887</xdr:row>
      <xdr:rowOff>0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A25F3840-30FD-4F98-8837-D30F8C3018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7"/>
        <a:stretch>
          <a:fillRect/>
        </a:stretch>
      </xdr:blipFill>
      <xdr:spPr>
        <a:xfrm>
          <a:off x="4619625" y="15998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557EDC1C-291A-4169-9C45-3C36C1E9C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016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888</xdr:row>
      <xdr:rowOff>0</xdr:rowOff>
    </xdr:from>
    <xdr:to>
      <xdr:col>6</xdr:col>
      <xdr:colOff>0</xdr:colOff>
      <xdr:row>889</xdr:row>
      <xdr:rowOff>0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CF75494E-338D-4BC5-9913-1D72441D7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16034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889</xdr:row>
      <xdr:rowOff>0</xdr:rowOff>
    </xdr:from>
    <xdr:to>
      <xdr:col>6</xdr:col>
      <xdr:colOff>0</xdr:colOff>
      <xdr:row>890</xdr:row>
      <xdr:rowOff>0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EDCE73AF-AF90-4BC6-A46F-9E083D08C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052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890</xdr:row>
      <xdr:rowOff>0</xdr:rowOff>
    </xdr:from>
    <xdr:to>
      <xdr:col>6</xdr:col>
      <xdr:colOff>0</xdr:colOff>
      <xdr:row>891</xdr:row>
      <xdr:rowOff>0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17FE5C03-B4E9-46F5-9BAC-5A99D9E6FA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070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891</xdr:row>
      <xdr:rowOff>0</xdr:rowOff>
    </xdr:from>
    <xdr:to>
      <xdr:col>6</xdr:col>
      <xdr:colOff>0</xdr:colOff>
      <xdr:row>892</xdr:row>
      <xdr:rowOff>0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0CF02104-AD06-4454-9994-91345A1B0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088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892</xdr:row>
      <xdr:rowOff>0</xdr:rowOff>
    </xdr:from>
    <xdr:to>
      <xdr:col>6</xdr:col>
      <xdr:colOff>0</xdr:colOff>
      <xdr:row>893</xdr:row>
      <xdr:rowOff>0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401BEFE4-E8BF-40B0-8D0B-5664E396F8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106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893</xdr:row>
      <xdr:rowOff>0</xdr:rowOff>
    </xdr:from>
    <xdr:to>
      <xdr:col>6</xdr:col>
      <xdr:colOff>0</xdr:colOff>
      <xdr:row>894</xdr:row>
      <xdr:rowOff>0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731C31E8-1EF1-40CA-8571-4A7DDEF069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124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894</xdr:row>
      <xdr:rowOff>0</xdr:rowOff>
    </xdr:from>
    <xdr:to>
      <xdr:col>6</xdr:col>
      <xdr:colOff>0</xdr:colOff>
      <xdr:row>895</xdr:row>
      <xdr:rowOff>0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25B500EE-583F-4F36-8609-45BE3D5C9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142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895</xdr:row>
      <xdr:rowOff>0</xdr:rowOff>
    </xdr:from>
    <xdr:to>
      <xdr:col>6</xdr:col>
      <xdr:colOff>0</xdr:colOff>
      <xdr:row>896</xdr:row>
      <xdr:rowOff>0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DF46792A-1F23-4346-9533-2CC8B442C1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8"/>
        <a:stretch>
          <a:fillRect/>
        </a:stretch>
      </xdr:blipFill>
      <xdr:spPr>
        <a:xfrm>
          <a:off x="4619625" y="16161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896</xdr:row>
      <xdr:rowOff>0</xdr:rowOff>
    </xdr:from>
    <xdr:to>
      <xdr:col>6</xdr:col>
      <xdr:colOff>0</xdr:colOff>
      <xdr:row>897</xdr:row>
      <xdr:rowOff>0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DCCEE393-DDEC-4E2B-9D5A-B0C0E4575B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9"/>
        <a:stretch>
          <a:fillRect/>
        </a:stretch>
      </xdr:blipFill>
      <xdr:spPr>
        <a:xfrm>
          <a:off x="4619625" y="16179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897</xdr:row>
      <xdr:rowOff>0</xdr:rowOff>
    </xdr:from>
    <xdr:to>
      <xdr:col>6</xdr:col>
      <xdr:colOff>0</xdr:colOff>
      <xdr:row>898</xdr:row>
      <xdr:rowOff>0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8362402A-6014-4F39-BAB8-73CE2AC44A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0"/>
        <a:stretch>
          <a:fillRect/>
        </a:stretch>
      </xdr:blipFill>
      <xdr:spPr>
        <a:xfrm>
          <a:off x="4619625" y="16197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4C9DE834-3D90-4A3B-8D98-94FB78414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1"/>
        <a:stretch>
          <a:fillRect/>
        </a:stretch>
      </xdr:blipFill>
      <xdr:spPr>
        <a:xfrm>
          <a:off x="4619625" y="16215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899</xdr:row>
      <xdr:rowOff>0</xdr:rowOff>
    </xdr:from>
    <xdr:to>
      <xdr:col>6</xdr:col>
      <xdr:colOff>0</xdr:colOff>
      <xdr:row>900</xdr:row>
      <xdr:rowOff>0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17B52C45-1643-44B3-987D-6744E07F5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2"/>
        <a:stretch>
          <a:fillRect/>
        </a:stretch>
      </xdr:blipFill>
      <xdr:spPr>
        <a:xfrm>
          <a:off x="4619625" y="16233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900</xdr:row>
      <xdr:rowOff>0</xdr:rowOff>
    </xdr:from>
    <xdr:to>
      <xdr:col>6</xdr:col>
      <xdr:colOff>0</xdr:colOff>
      <xdr:row>901</xdr:row>
      <xdr:rowOff>0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2F034715-F19A-429F-91EC-2F5DA5F4D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3"/>
        <a:stretch>
          <a:fillRect/>
        </a:stretch>
      </xdr:blipFill>
      <xdr:spPr>
        <a:xfrm>
          <a:off x="4619625" y="16251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901</xdr:row>
      <xdr:rowOff>0</xdr:rowOff>
    </xdr:from>
    <xdr:to>
      <xdr:col>6</xdr:col>
      <xdr:colOff>0</xdr:colOff>
      <xdr:row>902</xdr:row>
      <xdr:rowOff>0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5385DC16-AA83-4C63-8C99-F0A9D5F8C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4"/>
        <a:stretch>
          <a:fillRect/>
        </a:stretch>
      </xdr:blipFill>
      <xdr:spPr>
        <a:xfrm>
          <a:off x="4619625" y="16269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902</xdr:row>
      <xdr:rowOff>0</xdr:rowOff>
    </xdr:from>
    <xdr:to>
      <xdr:col>6</xdr:col>
      <xdr:colOff>0</xdr:colOff>
      <xdr:row>903</xdr:row>
      <xdr:rowOff>0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28C5B5D3-A34E-46E9-BA3F-2D4DE5CE1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5"/>
        <a:stretch>
          <a:fillRect/>
        </a:stretch>
      </xdr:blipFill>
      <xdr:spPr>
        <a:xfrm>
          <a:off x="4619625" y="16287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903</xdr:row>
      <xdr:rowOff>0</xdr:rowOff>
    </xdr:from>
    <xdr:to>
      <xdr:col>6</xdr:col>
      <xdr:colOff>0</xdr:colOff>
      <xdr:row>904</xdr:row>
      <xdr:rowOff>0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F253A1AD-7508-42E8-B7BD-687561490D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619625" y="16305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904</xdr:row>
      <xdr:rowOff>0</xdr:rowOff>
    </xdr:from>
    <xdr:to>
      <xdr:col>6</xdr:col>
      <xdr:colOff>0</xdr:colOff>
      <xdr:row>905</xdr:row>
      <xdr:rowOff>0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B1F2DF85-6D86-4E90-A9F3-BDBF45947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7"/>
        <a:stretch>
          <a:fillRect/>
        </a:stretch>
      </xdr:blipFill>
      <xdr:spPr>
        <a:xfrm>
          <a:off x="4619625" y="16323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905</xdr:row>
      <xdr:rowOff>0</xdr:rowOff>
    </xdr:from>
    <xdr:to>
      <xdr:col>6</xdr:col>
      <xdr:colOff>0</xdr:colOff>
      <xdr:row>906</xdr:row>
      <xdr:rowOff>0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75D21E83-1318-47D5-9EA9-7828D5F89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342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906</xdr:row>
      <xdr:rowOff>0</xdr:rowOff>
    </xdr:from>
    <xdr:to>
      <xdr:col>6</xdr:col>
      <xdr:colOff>0</xdr:colOff>
      <xdr:row>907</xdr:row>
      <xdr:rowOff>0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5E41E442-3AE9-4F59-895C-D0A7D958C0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360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907</xdr:row>
      <xdr:rowOff>0</xdr:rowOff>
    </xdr:from>
    <xdr:to>
      <xdr:col>6</xdr:col>
      <xdr:colOff>0</xdr:colOff>
      <xdr:row>908</xdr:row>
      <xdr:rowOff>0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9A27D87F-96C9-4FE1-83A5-BC187082D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378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908</xdr:row>
      <xdr:rowOff>0</xdr:rowOff>
    </xdr:from>
    <xdr:to>
      <xdr:col>6</xdr:col>
      <xdr:colOff>0</xdr:colOff>
      <xdr:row>909</xdr:row>
      <xdr:rowOff>0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3348D769-B7C5-45EF-BEFC-8E8B9DB1D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396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909</xdr:row>
      <xdr:rowOff>0</xdr:rowOff>
    </xdr:from>
    <xdr:to>
      <xdr:col>6</xdr:col>
      <xdr:colOff>0</xdr:colOff>
      <xdr:row>910</xdr:row>
      <xdr:rowOff>0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230A97EC-92CB-40FB-9D4B-55A836934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8"/>
        <a:stretch>
          <a:fillRect/>
        </a:stretch>
      </xdr:blipFill>
      <xdr:spPr>
        <a:xfrm>
          <a:off x="4619625" y="16414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910</xdr:row>
      <xdr:rowOff>0</xdr:rowOff>
    </xdr:from>
    <xdr:to>
      <xdr:col>6</xdr:col>
      <xdr:colOff>0</xdr:colOff>
      <xdr:row>911</xdr:row>
      <xdr:rowOff>0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1CE2CF9D-26F3-4D65-89D1-4BFDBDD51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8"/>
        <a:stretch>
          <a:fillRect/>
        </a:stretch>
      </xdr:blipFill>
      <xdr:spPr>
        <a:xfrm>
          <a:off x="4619625" y="16432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911</xdr:row>
      <xdr:rowOff>0</xdr:rowOff>
    </xdr:from>
    <xdr:to>
      <xdr:col>6</xdr:col>
      <xdr:colOff>0</xdr:colOff>
      <xdr:row>912</xdr:row>
      <xdr:rowOff>0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266A4A84-5A76-486B-A923-9F2B691A1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9"/>
        <a:stretch>
          <a:fillRect/>
        </a:stretch>
      </xdr:blipFill>
      <xdr:spPr>
        <a:xfrm>
          <a:off x="4619625" y="16450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912</xdr:row>
      <xdr:rowOff>0</xdr:rowOff>
    </xdr:from>
    <xdr:to>
      <xdr:col>6</xdr:col>
      <xdr:colOff>0</xdr:colOff>
      <xdr:row>913</xdr:row>
      <xdr:rowOff>0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3BA128D3-608A-4537-AFE8-CB4339030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9"/>
        <a:stretch>
          <a:fillRect/>
        </a:stretch>
      </xdr:blipFill>
      <xdr:spPr>
        <a:xfrm>
          <a:off x="4619625" y="16468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913</xdr:row>
      <xdr:rowOff>0</xdr:rowOff>
    </xdr:from>
    <xdr:to>
      <xdr:col>6</xdr:col>
      <xdr:colOff>0</xdr:colOff>
      <xdr:row>914</xdr:row>
      <xdr:rowOff>0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7349ED13-5243-4F4F-805E-E138B12B97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0"/>
        <a:stretch>
          <a:fillRect/>
        </a:stretch>
      </xdr:blipFill>
      <xdr:spPr>
        <a:xfrm>
          <a:off x="4619625" y="16486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914</xdr:row>
      <xdr:rowOff>0</xdr:rowOff>
    </xdr:from>
    <xdr:to>
      <xdr:col>6</xdr:col>
      <xdr:colOff>0</xdr:colOff>
      <xdr:row>915</xdr:row>
      <xdr:rowOff>0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094F2C87-F87D-4A89-A9A3-181056A71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0"/>
        <a:stretch>
          <a:fillRect/>
        </a:stretch>
      </xdr:blipFill>
      <xdr:spPr>
        <a:xfrm>
          <a:off x="4619625" y="16504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915</xdr:row>
      <xdr:rowOff>0</xdr:rowOff>
    </xdr:from>
    <xdr:to>
      <xdr:col>6</xdr:col>
      <xdr:colOff>0</xdr:colOff>
      <xdr:row>916</xdr:row>
      <xdr:rowOff>0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D5EC2B3B-B5C2-43EE-AE9C-B54986278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1"/>
        <a:stretch>
          <a:fillRect/>
        </a:stretch>
      </xdr:blipFill>
      <xdr:spPr>
        <a:xfrm>
          <a:off x="4619625" y="16523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916</xdr:row>
      <xdr:rowOff>0</xdr:rowOff>
    </xdr:from>
    <xdr:to>
      <xdr:col>6</xdr:col>
      <xdr:colOff>0</xdr:colOff>
      <xdr:row>917</xdr:row>
      <xdr:rowOff>0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924E4DFD-93E3-4844-9406-7F48B6B8FD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1"/>
        <a:stretch>
          <a:fillRect/>
        </a:stretch>
      </xdr:blipFill>
      <xdr:spPr>
        <a:xfrm>
          <a:off x="4619625" y="16541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917</xdr:row>
      <xdr:rowOff>0</xdr:rowOff>
    </xdr:from>
    <xdr:to>
      <xdr:col>6</xdr:col>
      <xdr:colOff>0</xdr:colOff>
      <xdr:row>918</xdr:row>
      <xdr:rowOff>0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825750A7-96AB-4BDF-BDF8-A4038FF36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6559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918</xdr:row>
      <xdr:rowOff>0</xdr:rowOff>
    </xdr:from>
    <xdr:to>
      <xdr:col>6</xdr:col>
      <xdr:colOff>0</xdr:colOff>
      <xdr:row>919</xdr:row>
      <xdr:rowOff>0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2416FEFC-2BCD-4E8F-A47E-0F151D91C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6577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919</xdr:row>
      <xdr:rowOff>0</xdr:rowOff>
    </xdr:from>
    <xdr:to>
      <xdr:col>6</xdr:col>
      <xdr:colOff>0</xdr:colOff>
      <xdr:row>920</xdr:row>
      <xdr:rowOff>0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D26DA956-4A5C-4514-8D1A-058C58DD05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595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920</xdr:row>
      <xdr:rowOff>0</xdr:rowOff>
    </xdr:from>
    <xdr:to>
      <xdr:col>6</xdr:col>
      <xdr:colOff>0</xdr:colOff>
      <xdr:row>921</xdr:row>
      <xdr:rowOff>0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70E5B723-67E3-424C-AB5B-069ABC389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619625" y="16613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921</xdr:row>
      <xdr:rowOff>0</xdr:rowOff>
    </xdr:from>
    <xdr:to>
      <xdr:col>6</xdr:col>
      <xdr:colOff>0</xdr:colOff>
      <xdr:row>922</xdr:row>
      <xdr:rowOff>0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C62C4DE2-FB1A-4F6D-A5EB-3F050BEA2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631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922</xdr:row>
      <xdr:rowOff>0</xdr:rowOff>
    </xdr:from>
    <xdr:to>
      <xdr:col>6</xdr:col>
      <xdr:colOff>0</xdr:colOff>
      <xdr:row>923</xdr:row>
      <xdr:rowOff>0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481EC3D4-8E06-4D74-9F7F-AE16217A9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16649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923</xdr:row>
      <xdr:rowOff>0</xdr:rowOff>
    </xdr:from>
    <xdr:to>
      <xdr:col>6</xdr:col>
      <xdr:colOff>0</xdr:colOff>
      <xdr:row>924</xdr:row>
      <xdr:rowOff>0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04A2E47B-CE3B-4133-97B6-CA7739EFB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667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924</xdr:row>
      <xdr:rowOff>0</xdr:rowOff>
    </xdr:from>
    <xdr:to>
      <xdr:col>6</xdr:col>
      <xdr:colOff>0</xdr:colOff>
      <xdr:row>925</xdr:row>
      <xdr:rowOff>0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68B92F9F-C205-46F4-A480-715710758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685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925</xdr:row>
      <xdr:rowOff>0</xdr:rowOff>
    </xdr:from>
    <xdr:to>
      <xdr:col>6</xdr:col>
      <xdr:colOff>0</xdr:colOff>
      <xdr:row>926</xdr:row>
      <xdr:rowOff>0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43C49C77-D093-4F7F-8925-686F21477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703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926</xdr:row>
      <xdr:rowOff>0</xdr:rowOff>
    </xdr:from>
    <xdr:to>
      <xdr:col>6</xdr:col>
      <xdr:colOff>0</xdr:colOff>
      <xdr:row>927</xdr:row>
      <xdr:rowOff>0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4F2ADA85-CF24-4DB3-B820-9735C3DB86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6722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927</xdr:row>
      <xdr:rowOff>0</xdr:rowOff>
    </xdr:from>
    <xdr:to>
      <xdr:col>6</xdr:col>
      <xdr:colOff>0</xdr:colOff>
      <xdr:row>928</xdr:row>
      <xdr:rowOff>0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36FBC6DB-971B-4A29-ABD9-BB39A36A2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740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928</xdr:row>
      <xdr:rowOff>0</xdr:rowOff>
    </xdr:from>
    <xdr:to>
      <xdr:col>6</xdr:col>
      <xdr:colOff>0</xdr:colOff>
      <xdr:row>929</xdr:row>
      <xdr:rowOff>0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1C628AC8-D3BD-4693-80BB-43678A59C6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758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929</xdr:row>
      <xdr:rowOff>0</xdr:rowOff>
    </xdr:from>
    <xdr:to>
      <xdr:col>6</xdr:col>
      <xdr:colOff>0</xdr:colOff>
      <xdr:row>930</xdr:row>
      <xdr:rowOff>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FC99799C-32F9-470F-9282-282D7A987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3"/>
        <a:stretch>
          <a:fillRect/>
        </a:stretch>
      </xdr:blipFill>
      <xdr:spPr>
        <a:xfrm>
          <a:off x="4619625" y="16776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930</xdr:row>
      <xdr:rowOff>0</xdr:rowOff>
    </xdr:from>
    <xdr:to>
      <xdr:col>6</xdr:col>
      <xdr:colOff>0</xdr:colOff>
      <xdr:row>931</xdr:row>
      <xdr:rowOff>0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3DEC2327-BFE1-40B2-9B70-5087641227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4"/>
        <a:stretch>
          <a:fillRect/>
        </a:stretch>
      </xdr:blipFill>
      <xdr:spPr>
        <a:xfrm>
          <a:off x="4619625" y="16794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931</xdr:row>
      <xdr:rowOff>0</xdr:rowOff>
    </xdr:from>
    <xdr:to>
      <xdr:col>6</xdr:col>
      <xdr:colOff>0</xdr:colOff>
      <xdr:row>932</xdr:row>
      <xdr:rowOff>0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EF5A28DC-69D6-4D46-AA28-D1A514075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5"/>
        <a:stretch>
          <a:fillRect/>
        </a:stretch>
      </xdr:blipFill>
      <xdr:spPr>
        <a:xfrm>
          <a:off x="4619625" y="16812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932</xdr:row>
      <xdr:rowOff>0</xdr:rowOff>
    </xdr:from>
    <xdr:to>
      <xdr:col>6</xdr:col>
      <xdr:colOff>0</xdr:colOff>
      <xdr:row>933</xdr:row>
      <xdr:rowOff>0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8010AF02-E5EB-4142-8413-D5115A34E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6"/>
        <a:stretch>
          <a:fillRect/>
        </a:stretch>
      </xdr:blipFill>
      <xdr:spPr>
        <a:xfrm>
          <a:off x="4619625" y="16830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933</xdr:row>
      <xdr:rowOff>0</xdr:rowOff>
    </xdr:from>
    <xdr:to>
      <xdr:col>6</xdr:col>
      <xdr:colOff>0</xdr:colOff>
      <xdr:row>934</xdr:row>
      <xdr:rowOff>0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ACA51C19-0172-48DA-AEFE-82254234A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7"/>
        <a:stretch>
          <a:fillRect/>
        </a:stretch>
      </xdr:blipFill>
      <xdr:spPr>
        <a:xfrm>
          <a:off x="4619625" y="16848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824CDD11-4337-43F2-A4B3-D89344C462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619625" y="16866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935</xdr:row>
      <xdr:rowOff>0</xdr:rowOff>
    </xdr:from>
    <xdr:to>
      <xdr:col>6</xdr:col>
      <xdr:colOff>0</xdr:colOff>
      <xdr:row>936</xdr:row>
      <xdr:rowOff>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9E87D3B1-3E0E-4A0C-8105-5B77DCEC03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9"/>
        <a:stretch>
          <a:fillRect/>
        </a:stretch>
      </xdr:blipFill>
      <xdr:spPr>
        <a:xfrm>
          <a:off x="4619625" y="16884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936</xdr:row>
      <xdr:rowOff>0</xdr:rowOff>
    </xdr:from>
    <xdr:to>
      <xdr:col>6</xdr:col>
      <xdr:colOff>0</xdr:colOff>
      <xdr:row>937</xdr:row>
      <xdr:rowOff>0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B6998AA8-0D62-4249-8475-C1A914230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0"/>
        <a:stretch>
          <a:fillRect/>
        </a:stretch>
      </xdr:blipFill>
      <xdr:spPr>
        <a:xfrm>
          <a:off x="4619625" y="16903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937</xdr:row>
      <xdr:rowOff>0</xdr:rowOff>
    </xdr:from>
    <xdr:to>
      <xdr:col>6</xdr:col>
      <xdr:colOff>0</xdr:colOff>
      <xdr:row>938</xdr:row>
      <xdr:rowOff>0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9B1114EF-13B6-4D62-90A8-B701CB495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1"/>
        <a:stretch>
          <a:fillRect/>
        </a:stretch>
      </xdr:blipFill>
      <xdr:spPr>
        <a:xfrm>
          <a:off x="4619625" y="16921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938</xdr:row>
      <xdr:rowOff>0</xdr:rowOff>
    </xdr:from>
    <xdr:to>
      <xdr:col>6</xdr:col>
      <xdr:colOff>0</xdr:colOff>
      <xdr:row>939</xdr:row>
      <xdr:rowOff>0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6C58BFAC-1848-4731-8A70-4D7B2F586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2"/>
        <a:stretch>
          <a:fillRect/>
        </a:stretch>
      </xdr:blipFill>
      <xdr:spPr>
        <a:xfrm>
          <a:off x="4619625" y="16939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939</xdr:row>
      <xdr:rowOff>0</xdr:rowOff>
    </xdr:from>
    <xdr:to>
      <xdr:col>6</xdr:col>
      <xdr:colOff>0</xdr:colOff>
      <xdr:row>940</xdr:row>
      <xdr:rowOff>0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C10C595A-D3DB-400E-B5A6-0B698BE540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957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940</xdr:row>
      <xdr:rowOff>0</xdr:rowOff>
    </xdr:from>
    <xdr:to>
      <xdr:col>6</xdr:col>
      <xdr:colOff>0</xdr:colOff>
      <xdr:row>941</xdr:row>
      <xdr:rowOff>0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3EE1E8EC-172E-464B-A6DE-1E730E6EC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975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941</xdr:row>
      <xdr:rowOff>0</xdr:rowOff>
    </xdr:from>
    <xdr:to>
      <xdr:col>6</xdr:col>
      <xdr:colOff>0</xdr:colOff>
      <xdr:row>942</xdr:row>
      <xdr:rowOff>0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9D02875D-D41B-4494-B6EC-73E566362C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6993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942</xdr:row>
      <xdr:rowOff>0</xdr:rowOff>
    </xdr:from>
    <xdr:to>
      <xdr:col>6</xdr:col>
      <xdr:colOff>0</xdr:colOff>
      <xdr:row>943</xdr:row>
      <xdr:rowOff>0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9DA75716-2625-476A-A418-E93F2FDB7A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011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943</xdr:row>
      <xdr:rowOff>0</xdr:rowOff>
    </xdr:from>
    <xdr:to>
      <xdr:col>6</xdr:col>
      <xdr:colOff>0</xdr:colOff>
      <xdr:row>944</xdr:row>
      <xdr:rowOff>0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5C98EBD5-10E5-49EF-B1E0-3B3F2D1D94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3"/>
        <a:stretch>
          <a:fillRect/>
        </a:stretch>
      </xdr:blipFill>
      <xdr:spPr>
        <a:xfrm>
          <a:off x="4619625" y="17029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944</xdr:row>
      <xdr:rowOff>0</xdr:rowOff>
    </xdr:from>
    <xdr:to>
      <xdr:col>6</xdr:col>
      <xdr:colOff>0</xdr:colOff>
      <xdr:row>945</xdr:row>
      <xdr:rowOff>0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79F02D79-8056-44F7-9812-D7FDE9315B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3"/>
        <a:stretch>
          <a:fillRect/>
        </a:stretch>
      </xdr:blipFill>
      <xdr:spPr>
        <a:xfrm>
          <a:off x="4619625" y="17047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945</xdr:row>
      <xdr:rowOff>0</xdr:rowOff>
    </xdr:from>
    <xdr:to>
      <xdr:col>6</xdr:col>
      <xdr:colOff>0</xdr:colOff>
      <xdr:row>946</xdr:row>
      <xdr:rowOff>0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ED70D875-8F65-42C4-965F-3BCDAD7B4B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4"/>
        <a:stretch>
          <a:fillRect/>
        </a:stretch>
      </xdr:blipFill>
      <xdr:spPr>
        <a:xfrm>
          <a:off x="4619625" y="17065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946</xdr:row>
      <xdr:rowOff>0</xdr:rowOff>
    </xdr:from>
    <xdr:to>
      <xdr:col>6</xdr:col>
      <xdr:colOff>0</xdr:colOff>
      <xdr:row>947</xdr:row>
      <xdr:rowOff>0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75105D80-286A-4E68-98BE-20AA8780A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4"/>
        <a:stretch>
          <a:fillRect/>
        </a:stretch>
      </xdr:blipFill>
      <xdr:spPr>
        <a:xfrm>
          <a:off x="4619625" y="17084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947</xdr:row>
      <xdr:rowOff>0</xdr:rowOff>
    </xdr:from>
    <xdr:to>
      <xdr:col>6</xdr:col>
      <xdr:colOff>0</xdr:colOff>
      <xdr:row>948</xdr:row>
      <xdr:rowOff>0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758AE091-7FC5-4B33-91AF-78B7AE5317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619625" y="17102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948</xdr:row>
      <xdr:rowOff>0</xdr:rowOff>
    </xdr:from>
    <xdr:to>
      <xdr:col>6</xdr:col>
      <xdr:colOff>0</xdr:colOff>
      <xdr:row>949</xdr:row>
      <xdr:rowOff>0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E221A921-CF6A-4884-AE56-46E311F3E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619625" y="17120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949</xdr:row>
      <xdr:rowOff>0</xdr:rowOff>
    </xdr:from>
    <xdr:to>
      <xdr:col>6</xdr:col>
      <xdr:colOff>0</xdr:colOff>
      <xdr:row>950</xdr:row>
      <xdr:rowOff>0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259AFF56-CE2A-4782-A379-7B27CC242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6"/>
        <a:stretch>
          <a:fillRect/>
        </a:stretch>
      </xdr:blipFill>
      <xdr:spPr>
        <a:xfrm>
          <a:off x="4619625" y="17138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950</xdr:row>
      <xdr:rowOff>0</xdr:rowOff>
    </xdr:from>
    <xdr:to>
      <xdr:col>6</xdr:col>
      <xdr:colOff>0</xdr:colOff>
      <xdr:row>951</xdr:row>
      <xdr:rowOff>0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F9387868-C737-4E3D-BA5A-3F20BA221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6"/>
        <a:stretch>
          <a:fillRect/>
        </a:stretch>
      </xdr:blipFill>
      <xdr:spPr>
        <a:xfrm>
          <a:off x="4619625" y="17156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951</xdr:row>
      <xdr:rowOff>0</xdr:rowOff>
    </xdr:from>
    <xdr:to>
      <xdr:col>6</xdr:col>
      <xdr:colOff>0</xdr:colOff>
      <xdr:row>952</xdr:row>
      <xdr:rowOff>0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00BD460-2AA5-4423-BFBD-0E50D55ED0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17174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952</xdr:row>
      <xdr:rowOff>0</xdr:rowOff>
    </xdr:from>
    <xdr:to>
      <xdr:col>6</xdr:col>
      <xdr:colOff>0</xdr:colOff>
      <xdr:row>953</xdr:row>
      <xdr:rowOff>0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E6108DFA-08D1-425F-A3BC-A32E723FA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17192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953</xdr:row>
      <xdr:rowOff>0</xdr:rowOff>
    </xdr:from>
    <xdr:to>
      <xdr:col>6</xdr:col>
      <xdr:colOff>0</xdr:colOff>
      <xdr:row>954</xdr:row>
      <xdr:rowOff>0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2FBDA1E3-15E5-4243-A2F9-61E9A3876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210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954</xdr:row>
      <xdr:rowOff>0</xdr:rowOff>
    </xdr:from>
    <xdr:to>
      <xdr:col>6</xdr:col>
      <xdr:colOff>0</xdr:colOff>
      <xdr:row>955</xdr:row>
      <xdr:rowOff>0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4F85A436-7034-4E26-913D-58A1BD520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7"/>
        <a:stretch>
          <a:fillRect/>
        </a:stretch>
      </xdr:blipFill>
      <xdr:spPr>
        <a:xfrm>
          <a:off x="4619625" y="17228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955</xdr:row>
      <xdr:rowOff>0</xdr:rowOff>
    </xdr:from>
    <xdr:to>
      <xdr:col>6</xdr:col>
      <xdr:colOff>0</xdr:colOff>
      <xdr:row>956</xdr:row>
      <xdr:rowOff>0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22AD6714-A40B-40E4-BC3D-3FF447AA1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246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956</xdr:row>
      <xdr:rowOff>0</xdr:rowOff>
    </xdr:from>
    <xdr:to>
      <xdr:col>6</xdr:col>
      <xdr:colOff>0</xdr:colOff>
      <xdr:row>957</xdr:row>
      <xdr:rowOff>0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64A2B18F-415B-45C1-AF44-5965A3912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265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957</xdr:row>
      <xdr:rowOff>0</xdr:rowOff>
    </xdr:from>
    <xdr:to>
      <xdr:col>6</xdr:col>
      <xdr:colOff>0</xdr:colOff>
      <xdr:row>958</xdr:row>
      <xdr:rowOff>0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E230462B-87B3-4233-B2F5-85CA528B4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283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958</xdr:row>
      <xdr:rowOff>0</xdr:rowOff>
    </xdr:from>
    <xdr:to>
      <xdr:col>6</xdr:col>
      <xdr:colOff>0</xdr:colOff>
      <xdr:row>959</xdr:row>
      <xdr:rowOff>0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6B7A64E1-F4E5-4B1C-A4CF-A000192C2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301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959</xdr:row>
      <xdr:rowOff>0</xdr:rowOff>
    </xdr:from>
    <xdr:to>
      <xdr:col>6</xdr:col>
      <xdr:colOff>0</xdr:colOff>
      <xdr:row>960</xdr:row>
      <xdr:rowOff>0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A0182906-7C06-4BB0-9305-C2FF5DFF0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319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960</xdr:row>
      <xdr:rowOff>0</xdr:rowOff>
    </xdr:from>
    <xdr:to>
      <xdr:col>6</xdr:col>
      <xdr:colOff>0</xdr:colOff>
      <xdr:row>961</xdr:row>
      <xdr:rowOff>0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9EA5C724-8E8E-4AB9-97ED-8C57C4A97B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337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961</xdr:row>
      <xdr:rowOff>0</xdr:rowOff>
    </xdr:from>
    <xdr:to>
      <xdr:col>6</xdr:col>
      <xdr:colOff>0</xdr:colOff>
      <xdr:row>962</xdr:row>
      <xdr:rowOff>0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5A599E53-0B1C-4706-926E-5EED2D0AD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355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962</xdr:row>
      <xdr:rowOff>0</xdr:rowOff>
    </xdr:from>
    <xdr:to>
      <xdr:col>6</xdr:col>
      <xdr:colOff>0</xdr:colOff>
      <xdr:row>963</xdr:row>
      <xdr:rowOff>0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1DA734FC-EA8C-4E0F-B0FA-82BFBBA56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373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963</xdr:row>
      <xdr:rowOff>0</xdr:rowOff>
    </xdr:from>
    <xdr:to>
      <xdr:col>6</xdr:col>
      <xdr:colOff>0</xdr:colOff>
      <xdr:row>964</xdr:row>
      <xdr:rowOff>0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76439265-E438-4ABB-99C8-29C644879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8"/>
        <a:stretch>
          <a:fillRect/>
        </a:stretch>
      </xdr:blipFill>
      <xdr:spPr>
        <a:xfrm>
          <a:off x="4619625" y="17391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964</xdr:row>
      <xdr:rowOff>0</xdr:rowOff>
    </xdr:from>
    <xdr:to>
      <xdr:col>6</xdr:col>
      <xdr:colOff>0</xdr:colOff>
      <xdr:row>965</xdr:row>
      <xdr:rowOff>0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896A1264-F6C2-476B-B6B7-5E23C7ED3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9"/>
        <a:stretch>
          <a:fillRect/>
        </a:stretch>
      </xdr:blipFill>
      <xdr:spPr>
        <a:xfrm>
          <a:off x="4619625" y="17409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965</xdr:row>
      <xdr:rowOff>0</xdr:rowOff>
    </xdr:from>
    <xdr:to>
      <xdr:col>6</xdr:col>
      <xdr:colOff>0</xdr:colOff>
      <xdr:row>966</xdr:row>
      <xdr:rowOff>0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7B376F7B-9746-4542-A4CB-F2A6EEA9B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0"/>
        <a:stretch>
          <a:fillRect/>
        </a:stretch>
      </xdr:blipFill>
      <xdr:spPr>
        <a:xfrm>
          <a:off x="4619625" y="17427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966</xdr:row>
      <xdr:rowOff>0</xdr:rowOff>
    </xdr:from>
    <xdr:to>
      <xdr:col>6</xdr:col>
      <xdr:colOff>0</xdr:colOff>
      <xdr:row>967</xdr:row>
      <xdr:rowOff>0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D1231D44-49A7-4591-B7D3-9FC4C6BAC5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619625" y="17445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967</xdr:row>
      <xdr:rowOff>0</xdr:rowOff>
    </xdr:from>
    <xdr:to>
      <xdr:col>6</xdr:col>
      <xdr:colOff>0</xdr:colOff>
      <xdr:row>968</xdr:row>
      <xdr:rowOff>0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CF575370-62C8-4376-ADE3-6396777AF9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/>
        <a:stretch>
          <a:fillRect/>
        </a:stretch>
      </xdr:blipFill>
      <xdr:spPr>
        <a:xfrm>
          <a:off x="4619625" y="17464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968</xdr:row>
      <xdr:rowOff>0</xdr:rowOff>
    </xdr:from>
    <xdr:to>
      <xdr:col>6</xdr:col>
      <xdr:colOff>0</xdr:colOff>
      <xdr:row>969</xdr:row>
      <xdr:rowOff>0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2D16ADB0-A68D-45B7-9FD2-29C247028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/>
        <a:stretch>
          <a:fillRect/>
        </a:stretch>
      </xdr:blipFill>
      <xdr:spPr>
        <a:xfrm>
          <a:off x="4619625" y="17482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969</xdr:row>
      <xdr:rowOff>0</xdr:rowOff>
    </xdr:from>
    <xdr:to>
      <xdr:col>6</xdr:col>
      <xdr:colOff>0</xdr:colOff>
      <xdr:row>970</xdr:row>
      <xdr:rowOff>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B549C787-3A31-4F6A-98D6-F56C09792F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/>
        <a:stretch>
          <a:fillRect/>
        </a:stretch>
      </xdr:blipFill>
      <xdr:spPr>
        <a:xfrm>
          <a:off x="4619625" y="17500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970</xdr:row>
      <xdr:rowOff>0</xdr:rowOff>
    </xdr:from>
    <xdr:to>
      <xdr:col>6</xdr:col>
      <xdr:colOff>0</xdr:colOff>
      <xdr:row>971</xdr:row>
      <xdr:rowOff>0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ABAB406D-646F-4B9E-8EE7-2536ECEAC0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/>
        <a:stretch>
          <a:fillRect/>
        </a:stretch>
      </xdr:blipFill>
      <xdr:spPr>
        <a:xfrm>
          <a:off x="4619625" y="17518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971</xdr:row>
      <xdr:rowOff>0</xdr:rowOff>
    </xdr:from>
    <xdr:to>
      <xdr:col>6</xdr:col>
      <xdr:colOff>0</xdr:colOff>
      <xdr:row>972</xdr:row>
      <xdr:rowOff>0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BA63D7FF-CF1E-4B13-A974-382B75227A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6"/>
        <a:stretch>
          <a:fillRect/>
        </a:stretch>
      </xdr:blipFill>
      <xdr:spPr>
        <a:xfrm>
          <a:off x="4619625" y="17536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972</xdr:row>
      <xdr:rowOff>0</xdr:rowOff>
    </xdr:from>
    <xdr:to>
      <xdr:col>6</xdr:col>
      <xdr:colOff>0</xdr:colOff>
      <xdr:row>973</xdr:row>
      <xdr:rowOff>0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F3048DF1-D132-45AB-B732-074760401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619625" y="17554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973</xdr:row>
      <xdr:rowOff>0</xdr:rowOff>
    </xdr:from>
    <xdr:to>
      <xdr:col>6</xdr:col>
      <xdr:colOff>0</xdr:colOff>
      <xdr:row>974</xdr:row>
      <xdr:rowOff>0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4E8B2A71-EC52-4AD4-98E7-111A03EE63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572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974</xdr:row>
      <xdr:rowOff>0</xdr:rowOff>
    </xdr:from>
    <xdr:to>
      <xdr:col>6</xdr:col>
      <xdr:colOff>0</xdr:colOff>
      <xdr:row>975</xdr:row>
      <xdr:rowOff>0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5A12BB0C-5B0F-45FC-B628-9E4036695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590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975</xdr:row>
      <xdr:rowOff>0</xdr:rowOff>
    </xdr:from>
    <xdr:to>
      <xdr:col>6</xdr:col>
      <xdr:colOff>0</xdr:colOff>
      <xdr:row>976</xdr:row>
      <xdr:rowOff>0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2DAE1A1D-A2AA-44B2-B9A9-35F0D1461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608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976</xdr:row>
      <xdr:rowOff>0</xdr:rowOff>
    </xdr:from>
    <xdr:to>
      <xdr:col>6</xdr:col>
      <xdr:colOff>0</xdr:colOff>
      <xdr:row>977</xdr:row>
      <xdr:rowOff>0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411C54B3-EA48-4B35-B4C6-8CA919E51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626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977</xdr:row>
      <xdr:rowOff>0</xdr:rowOff>
    </xdr:from>
    <xdr:to>
      <xdr:col>6</xdr:col>
      <xdr:colOff>0</xdr:colOff>
      <xdr:row>978</xdr:row>
      <xdr:rowOff>0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328D65C7-02AE-4A0F-A8A3-441BE6BC6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8"/>
        <a:stretch>
          <a:fillRect/>
        </a:stretch>
      </xdr:blipFill>
      <xdr:spPr>
        <a:xfrm>
          <a:off x="4619625" y="17645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978</xdr:row>
      <xdr:rowOff>0</xdr:rowOff>
    </xdr:from>
    <xdr:to>
      <xdr:col>6</xdr:col>
      <xdr:colOff>0</xdr:colOff>
      <xdr:row>979</xdr:row>
      <xdr:rowOff>0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F2997EAA-E104-4442-B0D1-7F35560F4E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8"/>
        <a:stretch>
          <a:fillRect/>
        </a:stretch>
      </xdr:blipFill>
      <xdr:spPr>
        <a:xfrm>
          <a:off x="4619625" y="17663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979</xdr:row>
      <xdr:rowOff>0</xdr:rowOff>
    </xdr:from>
    <xdr:to>
      <xdr:col>6</xdr:col>
      <xdr:colOff>0</xdr:colOff>
      <xdr:row>980</xdr:row>
      <xdr:rowOff>0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93A592BC-5EE1-449C-B5B0-D22C76388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9"/>
        <a:stretch>
          <a:fillRect/>
        </a:stretch>
      </xdr:blipFill>
      <xdr:spPr>
        <a:xfrm>
          <a:off x="4619625" y="17681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980</xdr:row>
      <xdr:rowOff>0</xdr:rowOff>
    </xdr:from>
    <xdr:to>
      <xdr:col>6</xdr:col>
      <xdr:colOff>0</xdr:colOff>
      <xdr:row>981</xdr:row>
      <xdr:rowOff>0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4D925644-1E40-4ABE-B3C2-6142381FD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9"/>
        <a:stretch>
          <a:fillRect/>
        </a:stretch>
      </xdr:blipFill>
      <xdr:spPr>
        <a:xfrm>
          <a:off x="4619625" y="17699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981</xdr:row>
      <xdr:rowOff>0</xdr:rowOff>
    </xdr:from>
    <xdr:to>
      <xdr:col>6</xdr:col>
      <xdr:colOff>0</xdr:colOff>
      <xdr:row>982</xdr:row>
      <xdr:rowOff>0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FC114995-5681-4DF2-B080-7B41061218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0"/>
        <a:stretch>
          <a:fillRect/>
        </a:stretch>
      </xdr:blipFill>
      <xdr:spPr>
        <a:xfrm>
          <a:off x="4619625" y="17717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982</xdr:row>
      <xdr:rowOff>0</xdr:rowOff>
    </xdr:from>
    <xdr:to>
      <xdr:col>6</xdr:col>
      <xdr:colOff>0</xdr:colOff>
      <xdr:row>983</xdr:row>
      <xdr:rowOff>0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9C08383A-4B6F-414F-842E-DC1809459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0"/>
        <a:stretch>
          <a:fillRect/>
        </a:stretch>
      </xdr:blipFill>
      <xdr:spPr>
        <a:xfrm>
          <a:off x="4619625" y="17735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983</xdr:row>
      <xdr:rowOff>0</xdr:rowOff>
    </xdr:from>
    <xdr:to>
      <xdr:col>6</xdr:col>
      <xdr:colOff>0</xdr:colOff>
      <xdr:row>984</xdr:row>
      <xdr:rowOff>0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A0CE736D-F56C-4100-8875-3220FA29A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1"/>
        <a:stretch>
          <a:fillRect/>
        </a:stretch>
      </xdr:blipFill>
      <xdr:spPr>
        <a:xfrm>
          <a:off x="4619625" y="17753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984</xdr:row>
      <xdr:rowOff>0</xdr:rowOff>
    </xdr:from>
    <xdr:to>
      <xdr:col>6</xdr:col>
      <xdr:colOff>0</xdr:colOff>
      <xdr:row>985</xdr:row>
      <xdr:rowOff>0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473B9A3C-CDE7-47A7-9EE9-7035C0131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1"/>
        <a:stretch>
          <a:fillRect/>
        </a:stretch>
      </xdr:blipFill>
      <xdr:spPr>
        <a:xfrm>
          <a:off x="4619625" y="17771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985</xdr:row>
      <xdr:rowOff>0</xdr:rowOff>
    </xdr:from>
    <xdr:to>
      <xdr:col>6</xdr:col>
      <xdr:colOff>0</xdr:colOff>
      <xdr:row>986</xdr:row>
      <xdr:rowOff>0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63BB7391-7256-4E0E-887F-3816B99D6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789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986</xdr:row>
      <xdr:rowOff>0</xdr:rowOff>
    </xdr:from>
    <xdr:to>
      <xdr:col>6</xdr:col>
      <xdr:colOff>0</xdr:colOff>
      <xdr:row>987</xdr:row>
      <xdr:rowOff>0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E3D2AC13-7EEF-460D-992F-E09A20BF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807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987</xdr:row>
      <xdr:rowOff>0</xdr:rowOff>
    </xdr:from>
    <xdr:to>
      <xdr:col>6</xdr:col>
      <xdr:colOff>0</xdr:colOff>
      <xdr:row>988</xdr:row>
      <xdr:rowOff>0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A7D2F5C0-3F2E-41AE-B2FF-E9F5F4EF50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826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988</xdr:row>
      <xdr:rowOff>0</xdr:rowOff>
    </xdr:from>
    <xdr:to>
      <xdr:col>6</xdr:col>
      <xdr:colOff>0</xdr:colOff>
      <xdr:row>989</xdr:row>
      <xdr:rowOff>0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8DC0D7B3-D1D9-489D-99F3-579334603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2"/>
        <a:stretch>
          <a:fillRect/>
        </a:stretch>
      </xdr:blipFill>
      <xdr:spPr>
        <a:xfrm>
          <a:off x="4619625" y="17844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989</xdr:row>
      <xdr:rowOff>0</xdr:rowOff>
    </xdr:from>
    <xdr:to>
      <xdr:col>6</xdr:col>
      <xdr:colOff>0</xdr:colOff>
      <xdr:row>990</xdr:row>
      <xdr:rowOff>0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BFDE0A84-0FEF-4F2A-BAC1-D5F50E753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862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990</xdr:row>
      <xdr:rowOff>0</xdr:rowOff>
    </xdr:from>
    <xdr:to>
      <xdr:col>6</xdr:col>
      <xdr:colOff>0</xdr:colOff>
      <xdr:row>991</xdr:row>
      <xdr:rowOff>0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F2E338F9-42A2-42B3-B57F-4617516AD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3"/>
        <a:stretch>
          <a:fillRect/>
        </a:stretch>
      </xdr:blipFill>
      <xdr:spPr>
        <a:xfrm>
          <a:off x="4619625" y="17880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991</xdr:row>
      <xdr:rowOff>0</xdr:rowOff>
    </xdr:from>
    <xdr:to>
      <xdr:col>6</xdr:col>
      <xdr:colOff>0</xdr:colOff>
      <xdr:row>992</xdr:row>
      <xdr:rowOff>0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200C6DC2-88D7-412E-883C-E786772FC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898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3D4BDD7B-82F5-42C3-81F2-6CD4FFD23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916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993</xdr:row>
      <xdr:rowOff>0</xdr:rowOff>
    </xdr:from>
    <xdr:to>
      <xdr:col>6</xdr:col>
      <xdr:colOff>0</xdr:colOff>
      <xdr:row>994</xdr:row>
      <xdr:rowOff>0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950E3D95-52EF-48F7-A675-6D9F8DA41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934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994</xdr:row>
      <xdr:rowOff>0</xdr:rowOff>
    </xdr:from>
    <xdr:to>
      <xdr:col>6</xdr:col>
      <xdr:colOff>0</xdr:colOff>
      <xdr:row>995</xdr:row>
      <xdr:rowOff>0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B2D68952-AEA9-4FDB-89C6-0AAC6F1BA4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7952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995</xdr:row>
      <xdr:rowOff>0</xdr:rowOff>
    </xdr:from>
    <xdr:to>
      <xdr:col>6</xdr:col>
      <xdr:colOff>0</xdr:colOff>
      <xdr:row>996</xdr:row>
      <xdr:rowOff>0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3EEE66F3-E63F-427B-A5E9-889086D5C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970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996</xdr:row>
      <xdr:rowOff>0</xdr:rowOff>
    </xdr:from>
    <xdr:to>
      <xdr:col>6</xdr:col>
      <xdr:colOff>0</xdr:colOff>
      <xdr:row>997</xdr:row>
      <xdr:rowOff>0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0E3FA933-5F29-4C8D-BD39-2A9B6FE3A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7988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997</xdr:row>
      <xdr:rowOff>0</xdr:rowOff>
    </xdr:from>
    <xdr:to>
      <xdr:col>6</xdr:col>
      <xdr:colOff>0</xdr:colOff>
      <xdr:row>998</xdr:row>
      <xdr:rowOff>0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384490B7-FEAB-4D6C-8953-FAA9530B9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619625" y="18007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998</xdr:row>
      <xdr:rowOff>0</xdr:rowOff>
    </xdr:from>
    <xdr:to>
      <xdr:col>6</xdr:col>
      <xdr:colOff>0</xdr:colOff>
      <xdr:row>999</xdr:row>
      <xdr:rowOff>0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626C76AC-92A6-4A1C-BFDA-9E09B9697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5"/>
        <a:stretch>
          <a:fillRect/>
        </a:stretch>
      </xdr:blipFill>
      <xdr:spPr>
        <a:xfrm>
          <a:off x="4619625" y="18025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999</xdr:row>
      <xdr:rowOff>0</xdr:rowOff>
    </xdr:from>
    <xdr:to>
      <xdr:col>6</xdr:col>
      <xdr:colOff>0</xdr:colOff>
      <xdr:row>1000</xdr:row>
      <xdr:rowOff>0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B171A103-335A-4661-B816-78CB059FF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6"/>
        <a:stretch>
          <a:fillRect/>
        </a:stretch>
      </xdr:blipFill>
      <xdr:spPr>
        <a:xfrm>
          <a:off x="4619625" y="18043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1000</xdr:row>
      <xdr:rowOff>0</xdr:rowOff>
    </xdr:from>
    <xdr:to>
      <xdr:col>6</xdr:col>
      <xdr:colOff>0</xdr:colOff>
      <xdr:row>1001</xdr:row>
      <xdr:rowOff>0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94360F61-C91E-47B8-A61B-E3B9F7BC6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7"/>
        <a:stretch>
          <a:fillRect/>
        </a:stretch>
      </xdr:blipFill>
      <xdr:spPr>
        <a:xfrm>
          <a:off x="4619625" y="18061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1001</xdr:row>
      <xdr:rowOff>0</xdr:rowOff>
    </xdr:from>
    <xdr:to>
      <xdr:col>6</xdr:col>
      <xdr:colOff>0</xdr:colOff>
      <xdr:row>1002</xdr:row>
      <xdr:rowOff>0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5050E3C4-33FB-411D-B389-DD3C1FB4B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8"/>
        <a:stretch>
          <a:fillRect/>
        </a:stretch>
      </xdr:blipFill>
      <xdr:spPr>
        <a:xfrm>
          <a:off x="4619625" y="18079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1002</xdr:row>
      <xdr:rowOff>0</xdr:rowOff>
    </xdr:from>
    <xdr:to>
      <xdr:col>6</xdr:col>
      <xdr:colOff>0</xdr:colOff>
      <xdr:row>1003</xdr:row>
      <xdr:rowOff>0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A070D756-3AEF-4CC0-9FE6-5FB9E0086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9"/>
        <a:stretch>
          <a:fillRect/>
        </a:stretch>
      </xdr:blipFill>
      <xdr:spPr>
        <a:xfrm>
          <a:off x="4619625" y="18097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1003</xdr:row>
      <xdr:rowOff>0</xdr:rowOff>
    </xdr:from>
    <xdr:to>
      <xdr:col>6</xdr:col>
      <xdr:colOff>0</xdr:colOff>
      <xdr:row>1004</xdr:row>
      <xdr:rowOff>0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943A5F42-B62E-46DD-A033-1A9B3B5E29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619625" y="18115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1004</xdr:row>
      <xdr:rowOff>0</xdr:rowOff>
    </xdr:from>
    <xdr:to>
      <xdr:col>6</xdr:col>
      <xdr:colOff>0</xdr:colOff>
      <xdr:row>1005</xdr:row>
      <xdr:rowOff>0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C0564822-19A8-402A-B5A0-14E59518B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1"/>
        <a:stretch>
          <a:fillRect/>
        </a:stretch>
      </xdr:blipFill>
      <xdr:spPr>
        <a:xfrm>
          <a:off x="4619625" y="18133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1005</xdr:row>
      <xdr:rowOff>0</xdr:rowOff>
    </xdr:from>
    <xdr:to>
      <xdr:col>6</xdr:col>
      <xdr:colOff>0</xdr:colOff>
      <xdr:row>1006</xdr:row>
      <xdr:rowOff>0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687FEBCC-CDAF-4701-8036-FC85C7DE7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2"/>
        <a:stretch>
          <a:fillRect/>
        </a:stretch>
      </xdr:blipFill>
      <xdr:spPr>
        <a:xfrm>
          <a:off x="4619625" y="18151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1006</xdr:row>
      <xdr:rowOff>0</xdr:rowOff>
    </xdr:from>
    <xdr:to>
      <xdr:col>6</xdr:col>
      <xdr:colOff>0</xdr:colOff>
      <xdr:row>1007</xdr:row>
      <xdr:rowOff>0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3F95DE91-2F00-48B6-9BDE-C2DDEC3495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3"/>
        <a:stretch>
          <a:fillRect/>
        </a:stretch>
      </xdr:blipFill>
      <xdr:spPr>
        <a:xfrm>
          <a:off x="4619625" y="18169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1007</xdr:row>
      <xdr:rowOff>0</xdr:rowOff>
    </xdr:from>
    <xdr:to>
      <xdr:col>6</xdr:col>
      <xdr:colOff>0</xdr:colOff>
      <xdr:row>1008</xdr:row>
      <xdr:rowOff>0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07DDA2D9-E78D-4E67-AB1F-CF3EC559F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187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1008</xdr:row>
      <xdr:rowOff>0</xdr:rowOff>
    </xdr:from>
    <xdr:to>
      <xdr:col>6</xdr:col>
      <xdr:colOff>0</xdr:colOff>
      <xdr:row>1009</xdr:row>
      <xdr:rowOff>0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2B7809E2-B7C1-42E7-ADE0-68B8650581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206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1009</xdr:row>
      <xdr:rowOff>0</xdr:rowOff>
    </xdr:from>
    <xdr:to>
      <xdr:col>6</xdr:col>
      <xdr:colOff>0</xdr:colOff>
      <xdr:row>1010</xdr:row>
      <xdr:rowOff>0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FB520CD9-97C3-4D74-ACEB-749E3A97D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224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1010</xdr:row>
      <xdr:rowOff>0</xdr:rowOff>
    </xdr:from>
    <xdr:to>
      <xdr:col>6</xdr:col>
      <xdr:colOff>0</xdr:colOff>
      <xdr:row>1011</xdr:row>
      <xdr:rowOff>0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9606F973-AE94-416B-A053-741D10EF5B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242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1011</xdr:row>
      <xdr:rowOff>0</xdr:rowOff>
    </xdr:from>
    <xdr:to>
      <xdr:col>6</xdr:col>
      <xdr:colOff>0</xdr:colOff>
      <xdr:row>1012</xdr:row>
      <xdr:rowOff>0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024A7163-9951-49CD-A848-9E971B4AA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4"/>
        <a:stretch>
          <a:fillRect/>
        </a:stretch>
      </xdr:blipFill>
      <xdr:spPr>
        <a:xfrm>
          <a:off x="4619625" y="18260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1012</xdr:row>
      <xdr:rowOff>0</xdr:rowOff>
    </xdr:from>
    <xdr:to>
      <xdr:col>6</xdr:col>
      <xdr:colOff>0</xdr:colOff>
      <xdr:row>1013</xdr:row>
      <xdr:rowOff>0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9FC29341-2F7B-4B64-A29A-00E22AD422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4"/>
        <a:stretch>
          <a:fillRect/>
        </a:stretch>
      </xdr:blipFill>
      <xdr:spPr>
        <a:xfrm>
          <a:off x="4619625" y="18278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1013</xdr:row>
      <xdr:rowOff>0</xdr:rowOff>
    </xdr:from>
    <xdr:to>
      <xdr:col>6</xdr:col>
      <xdr:colOff>0</xdr:colOff>
      <xdr:row>1014</xdr:row>
      <xdr:rowOff>0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4B1182CD-DA84-43D8-B70F-6832C8D3A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5"/>
        <a:stretch>
          <a:fillRect/>
        </a:stretch>
      </xdr:blipFill>
      <xdr:spPr>
        <a:xfrm>
          <a:off x="4619625" y="18296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1014</xdr:row>
      <xdr:rowOff>0</xdr:rowOff>
    </xdr:from>
    <xdr:to>
      <xdr:col>6</xdr:col>
      <xdr:colOff>0</xdr:colOff>
      <xdr:row>1015</xdr:row>
      <xdr:rowOff>0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90414EA5-8CDE-4909-A722-84D4E6524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5"/>
        <a:stretch>
          <a:fillRect/>
        </a:stretch>
      </xdr:blipFill>
      <xdr:spPr>
        <a:xfrm>
          <a:off x="4619625" y="18314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1015</xdr:row>
      <xdr:rowOff>0</xdr:rowOff>
    </xdr:from>
    <xdr:to>
      <xdr:col>6</xdr:col>
      <xdr:colOff>0</xdr:colOff>
      <xdr:row>1016</xdr:row>
      <xdr:rowOff>0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8112FF23-85E0-4A68-BACE-520BCFDBE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6"/>
        <a:stretch>
          <a:fillRect/>
        </a:stretch>
      </xdr:blipFill>
      <xdr:spPr>
        <a:xfrm>
          <a:off x="4619625" y="18332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1016</xdr:row>
      <xdr:rowOff>0</xdr:rowOff>
    </xdr:from>
    <xdr:to>
      <xdr:col>6</xdr:col>
      <xdr:colOff>0</xdr:colOff>
      <xdr:row>1017</xdr:row>
      <xdr:rowOff>0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05CD8032-F19B-4B41-AC25-6850942F2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6"/>
        <a:stretch>
          <a:fillRect/>
        </a:stretch>
      </xdr:blipFill>
      <xdr:spPr>
        <a:xfrm>
          <a:off x="4619625" y="18350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1017</xdr:row>
      <xdr:rowOff>0</xdr:rowOff>
    </xdr:from>
    <xdr:to>
      <xdr:col>6</xdr:col>
      <xdr:colOff>0</xdr:colOff>
      <xdr:row>1018</xdr:row>
      <xdr:rowOff>0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5B1E71EF-62A1-4C8D-89B9-14BEB57BB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619625" y="18368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1018</xdr:row>
      <xdr:rowOff>0</xdr:rowOff>
    </xdr:from>
    <xdr:to>
      <xdr:col>6</xdr:col>
      <xdr:colOff>0</xdr:colOff>
      <xdr:row>1019</xdr:row>
      <xdr:rowOff>0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F9CA2EC4-2EDF-462A-9005-2D51CF24A0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619625" y="18387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1019</xdr:row>
      <xdr:rowOff>0</xdr:rowOff>
    </xdr:from>
    <xdr:to>
      <xdr:col>6</xdr:col>
      <xdr:colOff>0</xdr:colOff>
      <xdr:row>1020</xdr:row>
      <xdr:rowOff>0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41B66267-CA20-4C10-A696-FCCAC5A52A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8"/>
        <a:stretch>
          <a:fillRect/>
        </a:stretch>
      </xdr:blipFill>
      <xdr:spPr>
        <a:xfrm>
          <a:off x="4619625" y="18405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1020</xdr:row>
      <xdr:rowOff>0</xdr:rowOff>
    </xdr:from>
    <xdr:to>
      <xdr:col>6</xdr:col>
      <xdr:colOff>0</xdr:colOff>
      <xdr:row>1021</xdr:row>
      <xdr:rowOff>0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7774DDC8-8F85-4177-A344-FCB9183A7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8"/>
        <a:stretch>
          <a:fillRect/>
        </a:stretch>
      </xdr:blipFill>
      <xdr:spPr>
        <a:xfrm>
          <a:off x="4619625" y="18423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1021</xdr:row>
      <xdr:rowOff>0</xdr:rowOff>
    </xdr:from>
    <xdr:to>
      <xdr:col>6</xdr:col>
      <xdr:colOff>0</xdr:colOff>
      <xdr:row>1022</xdr:row>
      <xdr:rowOff>0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6C681973-6F9B-407B-83C1-84D96AAF9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441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1022</xdr:row>
      <xdr:rowOff>0</xdr:rowOff>
    </xdr:from>
    <xdr:to>
      <xdr:col>6</xdr:col>
      <xdr:colOff>0</xdr:colOff>
      <xdr:row>1023</xdr:row>
      <xdr:rowOff>0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2A86EE62-7FC7-4E57-B70D-F3A54BE6F8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9"/>
        <a:stretch>
          <a:fillRect/>
        </a:stretch>
      </xdr:blipFill>
      <xdr:spPr>
        <a:xfrm>
          <a:off x="4619625" y="18459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1023</xdr:row>
      <xdr:rowOff>0</xdr:rowOff>
    </xdr:from>
    <xdr:to>
      <xdr:col>6</xdr:col>
      <xdr:colOff>0</xdr:colOff>
      <xdr:row>1024</xdr:row>
      <xdr:rowOff>0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FDFAA46C-8B82-4338-9001-119BE7360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477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1024</xdr:row>
      <xdr:rowOff>0</xdr:rowOff>
    </xdr:from>
    <xdr:to>
      <xdr:col>6</xdr:col>
      <xdr:colOff>0</xdr:colOff>
      <xdr:row>1025</xdr:row>
      <xdr:rowOff>0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50F29FF3-7C2F-4C6B-8011-3BFCCC2C3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0"/>
        <a:stretch>
          <a:fillRect/>
        </a:stretch>
      </xdr:blipFill>
      <xdr:spPr>
        <a:xfrm>
          <a:off x="4619625" y="18495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1025</xdr:row>
      <xdr:rowOff>0</xdr:rowOff>
    </xdr:from>
    <xdr:to>
      <xdr:col>6</xdr:col>
      <xdr:colOff>0</xdr:colOff>
      <xdr:row>1026</xdr:row>
      <xdr:rowOff>0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13F6C947-D8A9-4FD0-9A9E-3AB41DE81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513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1026</xdr:row>
      <xdr:rowOff>0</xdr:rowOff>
    </xdr:from>
    <xdr:to>
      <xdr:col>6</xdr:col>
      <xdr:colOff>0</xdr:colOff>
      <xdr:row>1027</xdr:row>
      <xdr:rowOff>0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8EC57283-D40C-471B-8B6A-F317A8C8C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531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1027</xdr:row>
      <xdr:rowOff>0</xdr:rowOff>
    </xdr:from>
    <xdr:to>
      <xdr:col>6</xdr:col>
      <xdr:colOff>0</xdr:colOff>
      <xdr:row>1028</xdr:row>
      <xdr:rowOff>0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7B037FDA-C752-461D-B200-AA0085BE6A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549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1028</xdr:row>
      <xdr:rowOff>0</xdr:rowOff>
    </xdr:from>
    <xdr:to>
      <xdr:col>6</xdr:col>
      <xdr:colOff>0</xdr:colOff>
      <xdr:row>1029</xdr:row>
      <xdr:rowOff>0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7415B09A-1762-43E8-BF6E-DF8F5DF8A8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8568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1029</xdr:row>
      <xdr:rowOff>0</xdr:rowOff>
    </xdr:from>
    <xdr:to>
      <xdr:col>6</xdr:col>
      <xdr:colOff>0</xdr:colOff>
      <xdr:row>1030</xdr:row>
      <xdr:rowOff>0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F2C1C3E8-47AE-408F-B3E0-41EB46500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586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1030</xdr:row>
      <xdr:rowOff>0</xdr:rowOff>
    </xdr:from>
    <xdr:to>
      <xdr:col>6</xdr:col>
      <xdr:colOff>0</xdr:colOff>
      <xdr:row>1031</xdr:row>
      <xdr:rowOff>0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5AFAF3E4-AF09-4498-A049-B308E2474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604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1031</xdr:row>
      <xdr:rowOff>0</xdr:rowOff>
    </xdr:from>
    <xdr:to>
      <xdr:col>6</xdr:col>
      <xdr:colOff>0</xdr:colOff>
      <xdr:row>1032</xdr:row>
      <xdr:rowOff>0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EE0D58A0-5541-4A33-8509-8413E4205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1"/>
        <a:stretch>
          <a:fillRect/>
        </a:stretch>
      </xdr:blipFill>
      <xdr:spPr>
        <a:xfrm>
          <a:off x="4619625" y="18622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1032</xdr:row>
      <xdr:rowOff>0</xdr:rowOff>
    </xdr:from>
    <xdr:to>
      <xdr:col>6</xdr:col>
      <xdr:colOff>0</xdr:colOff>
      <xdr:row>1033</xdr:row>
      <xdr:rowOff>0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8D85D881-DCA7-4E56-86E1-4717D6D3B1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2"/>
        <a:stretch>
          <a:fillRect/>
        </a:stretch>
      </xdr:blipFill>
      <xdr:spPr>
        <a:xfrm>
          <a:off x="4619625" y="18640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1033</xdr:row>
      <xdr:rowOff>0</xdr:rowOff>
    </xdr:from>
    <xdr:to>
      <xdr:col>6</xdr:col>
      <xdr:colOff>0</xdr:colOff>
      <xdr:row>1034</xdr:row>
      <xdr:rowOff>0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9181F6CD-3349-42FA-83D3-B2E159D06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3"/>
        <a:stretch>
          <a:fillRect/>
        </a:stretch>
      </xdr:blipFill>
      <xdr:spPr>
        <a:xfrm>
          <a:off x="4619625" y="18658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1034</xdr:row>
      <xdr:rowOff>0</xdr:rowOff>
    </xdr:from>
    <xdr:to>
      <xdr:col>6</xdr:col>
      <xdr:colOff>0</xdr:colOff>
      <xdr:row>1035</xdr:row>
      <xdr:rowOff>0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9F795965-B4E9-4DE9-B056-804D0CCDF2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619625" y="18676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1035</xdr:row>
      <xdr:rowOff>0</xdr:rowOff>
    </xdr:from>
    <xdr:to>
      <xdr:col>6</xdr:col>
      <xdr:colOff>0</xdr:colOff>
      <xdr:row>1036</xdr:row>
      <xdr:rowOff>0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F5E33F04-407B-4899-B614-492EE7F9D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5"/>
        <a:stretch>
          <a:fillRect/>
        </a:stretch>
      </xdr:blipFill>
      <xdr:spPr>
        <a:xfrm>
          <a:off x="4619625" y="18694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1036</xdr:row>
      <xdr:rowOff>0</xdr:rowOff>
    </xdr:from>
    <xdr:to>
      <xdr:col>6</xdr:col>
      <xdr:colOff>0</xdr:colOff>
      <xdr:row>1037</xdr:row>
      <xdr:rowOff>0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E80EAF36-89FE-4E9C-B353-CE3F78016C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6"/>
        <a:stretch>
          <a:fillRect/>
        </a:stretch>
      </xdr:blipFill>
      <xdr:spPr>
        <a:xfrm>
          <a:off x="4619625" y="18712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1037</xdr:row>
      <xdr:rowOff>0</xdr:rowOff>
    </xdr:from>
    <xdr:to>
      <xdr:col>6</xdr:col>
      <xdr:colOff>0</xdr:colOff>
      <xdr:row>1038</xdr:row>
      <xdr:rowOff>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C260286B-9DD2-46B4-B944-DB2F034E1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7"/>
        <a:stretch>
          <a:fillRect/>
        </a:stretch>
      </xdr:blipFill>
      <xdr:spPr>
        <a:xfrm>
          <a:off x="4619625" y="18730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1038</xdr:row>
      <xdr:rowOff>0</xdr:rowOff>
    </xdr:from>
    <xdr:to>
      <xdr:col>6</xdr:col>
      <xdr:colOff>0</xdr:colOff>
      <xdr:row>1039</xdr:row>
      <xdr:rowOff>0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E8453881-E572-47B3-ABAA-1387144B0B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8"/>
        <a:stretch>
          <a:fillRect/>
        </a:stretch>
      </xdr:blipFill>
      <xdr:spPr>
        <a:xfrm>
          <a:off x="4619625" y="18749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1039</xdr:row>
      <xdr:rowOff>0</xdr:rowOff>
    </xdr:from>
    <xdr:to>
      <xdr:col>6</xdr:col>
      <xdr:colOff>0</xdr:colOff>
      <xdr:row>1040</xdr:row>
      <xdr:rowOff>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C1517D07-79E2-4346-8C85-E0B9D12D2C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9"/>
        <a:stretch>
          <a:fillRect/>
        </a:stretch>
      </xdr:blipFill>
      <xdr:spPr>
        <a:xfrm>
          <a:off x="4619625" y="18767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1040</xdr:row>
      <xdr:rowOff>0</xdr:rowOff>
    </xdr:from>
    <xdr:to>
      <xdr:col>6</xdr:col>
      <xdr:colOff>0</xdr:colOff>
      <xdr:row>1041</xdr:row>
      <xdr:rowOff>0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39147646-77D5-43FA-8C5B-CA302B123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619625" y="18785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1041</xdr:row>
      <xdr:rowOff>0</xdr:rowOff>
    </xdr:from>
    <xdr:to>
      <xdr:col>6</xdr:col>
      <xdr:colOff>0</xdr:colOff>
      <xdr:row>1042</xdr:row>
      <xdr:rowOff>0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1D25A633-730B-4415-B33B-8ACCADA10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803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1042</xdr:row>
      <xdr:rowOff>0</xdr:rowOff>
    </xdr:from>
    <xdr:to>
      <xdr:col>6</xdr:col>
      <xdr:colOff>0</xdr:colOff>
      <xdr:row>1043</xdr:row>
      <xdr:rowOff>0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2D787425-4316-463F-9BB7-519DD9453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821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1043</xdr:row>
      <xdr:rowOff>0</xdr:rowOff>
    </xdr:from>
    <xdr:to>
      <xdr:col>6</xdr:col>
      <xdr:colOff>0</xdr:colOff>
      <xdr:row>1044</xdr:row>
      <xdr:rowOff>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B7821EA6-B5FA-4CAE-B0D1-20519CCD2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839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1044</xdr:row>
      <xdr:rowOff>0</xdr:rowOff>
    </xdr:from>
    <xdr:to>
      <xdr:col>6</xdr:col>
      <xdr:colOff>0</xdr:colOff>
      <xdr:row>1045</xdr:row>
      <xdr:rowOff>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6A471338-8ADE-4F81-BEE4-D861F032E7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8857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1045</xdr:row>
      <xdr:rowOff>0</xdr:rowOff>
    </xdr:from>
    <xdr:to>
      <xdr:col>6</xdr:col>
      <xdr:colOff>0</xdr:colOff>
      <xdr:row>1046</xdr:row>
      <xdr:rowOff>0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97B3C3DC-2F12-40A0-8EA5-F157D1411F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1"/>
        <a:stretch>
          <a:fillRect/>
        </a:stretch>
      </xdr:blipFill>
      <xdr:spPr>
        <a:xfrm>
          <a:off x="4619625" y="18875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1046</xdr:row>
      <xdr:rowOff>0</xdr:rowOff>
    </xdr:from>
    <xdr:to>
      <xdr:col>6</xdr:col>
      <xdr:colOff>0</xdr:colOff>
      <xdr:row>1047</xdr:row>
      <xdr:rowOff>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93E1E004-2203-4C7F-A989-972C8F630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1"/>
        <a:stretch>
          <a:fillRect/>
        </a:stretch>
      </xdr:blipFill>
      <xdr:spPr>
        <a:xfrm>
          <a:off x="4619625" y="18893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2123E5FE-ECC2-4197-81D2-D6D047F25F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2"/>
        <a:stretch>
          <a:fillRect/>
        </a:stretch>
      </xdr:blipFill>
      <xdr:spPr>
        <a:xfrm>
          <a:off x="4619625" y="18911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1048</xdr:row>
      <xdr:rowOff>0</xdr:rowOff>
    </xdr:from>
    <xdr:to>
      <xdr:col>6</xdr:col>
      <xdr:colOff>0</xdr:colOff>
      <xdr:row>1049</xdr:row>
      <xdr:rowOff>0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BDB16BC8-ED9E-4C95-82DD-1D136006D9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2"/>
        <a:stretch>
          <a:fillRect/>
        </a:stretch>
      </xdr:blipFill>
      <xdr:spPr>
        <a:xfrm>
          <a:off x="4619625" y="18929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1049</xdr:row>
      <xdr:rowOff>0</xdr:rowOff>
    </xdr:from>
    <xdr:to>
      <xdr:col>6</xdr:col>
      <xdr:colOff>0</xdr:colOff>
      <xdr:row>1050</xdr:row>
      <xdr:rowOff>0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EA1AB0A8-15DD-47B0-9BE6-DA2301938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3"/>
        <a:stretch>
          <a:fillRect/>
        </a:stretch>
      </xdr:blipFill>
      <xdr:spPr>
        <a:xfrm>
          <a:off x="4619625" y="18948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1050</xdr:row>
      <xdr:rowOff>0</xdr:rowOff>
    </xdr:from>
    <xdr:to>
      <xdr:col>6</xdr:col>
      <xdr:colOff>0</xdr:colOff>
      <xdr:row>1051</xdr:row>
      <xdr:rowOff>0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AB7D2880-ECD6-4AA7-9211-D3D6F743E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3"/>
        <a:stretch>
          <a:fillRect/>
        </a:stretch>
      </xdr:blipFill>
      <xdr:spPr>
        <a:xfrm>
          <a:off x="4619625" y="18966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1051</xdr:row>
      <xdr:rowOff>0</xdr:rowOff>
    </xdr:from>
    <xdr:to>
      <xdr:col>6</xdr:col>
      <xdr:colOff>0</xdr:colOff>
      <xdr:row>1052</xdr:row>
      <xdr:rowOff>0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DAFB4CD1-5C16-4DC7-9475-423A4674DE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4"/>
        <a:stretch>
          <a:fillRect/>
        </a:stretch>
      </xdr:blipFill>
      <xdr:spPr>
        <a:xfrm>
          <a:off x="4619625" y="18984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1052</xdr:row>
      <xdr:rowOff>0</xdr:rowOff>
    </xdr:from>
    <xdr:to>
      <xdr:col>6</xdr:col>
      <xdr:colOff>0</xdr:colOff>
      <xdr:row>1053</xdr:row>
      <xdr:rowOff>0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2BB0E17B-3C67-4892-B4C8-397E7556A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4"/>
        <a:stretch>
          <a:fillRect/>
        </a:stretch>
      </xdr:blipFill>
      <xdr:spPr>
        <a:xfrm>
          <a:off x="4619625" y="19002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1053</xdr:row>
      <xdr:rowOff>0</xdr:rowOff>
    </xdr:from>
    <xdr:to>
      <xdr:col>6</xdr:col>
      <xdr:colOff>0</xdr:colOff>
      <xdr:row>1054</xdr:row>
      <xdr:rowOff>0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E7F931E5-604A-4D50-B08E-CBA3A14D5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5"/>
        <a:stretch>
          <a:fillRect/>
        </a:stretch>
      </xdr:blipFill>
      <xdr:spPr>
        <a:xfrm>
          <a:off x="4619625" y="19020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1054</xdr:row>
      <xdr:rowOff>0</xdr:rowOff>
    </xdr:from>
    <xdr:to>
      <xdr:col>6</xdr:col>
      <xdr:colOff>0</xdr:colOff>
      <xdr:row>1055</xdr:row>
      <xdr:rowOff>0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54B4FCC8-067F-42C6-BD66-655784CB0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5"/>
        <a:stretch>
          <a:fillRect/>
        </a:stretch>
      </xdr:blipFill>
      <xdr:spPr>
        <a:xfrm>
          <a:off x="4619625" y="19038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1055</xdr:row>
      <xdr:rowOff>0</xdr:rowOff>
    </xdr:from>
    <xdr:to>
      <xdr:col>6</xdr:col>
      <xdr:colOff>0</xdr:colOff>
      <xdr:row>1056</xdr:row>
      <xdr:rowOff>0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F5F5C9CF-63C0-42AA-8441-AB5215E91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056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1056</xdr:row>
      <xdr:rowOff>0</xdr:rowOff>
    </xdr:from>
    <xdr:to>
      <xdr:col>6</xdr:col>
      <xdr:colOff>0</xdr:colOff>
      <xdr:row>1057</xdr:row>
      <xdr:rowOff>0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BACAB01A-829C-42A5-A2ED-7DC42E4D35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6"/>
        <a:stretch>
          <a:fillRect/>
        </a:stretch>
      </xdr:blipFill>
      <xdr:spPr>
        <a:xfrm>
          <a:off x="4619625" y="19074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1057</xdr:row>
      <xdr:rowOff>0</xdr:rowOff>
    </xdr:from>
    <xdr:to>
      <xdr:col>6</xdr:col>
      <xdr:colOff>0</xdr:colOff>
      <xdr:row>1058</xdr:row>
      <xdr:rowOff>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CAD41F43-1A82-417B-9320-0EB1EEA2BF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092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1058</xdr:row>
      <xdr:rowOff>0</xdr:rowOff>
    </xdr:from>
    <xdr:to>
      <xdr:col>6</xdr:col>
      <xdr:colOff>0</xdr:colOff>
      <xdr:row>1059</xdr:row>
      <xdr:rowOff>0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61904386-C265-4054-9BB9-BB66069F7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19110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1059</xdr:row>
      <xdr:rowOff>0</xdr:rowOff>
    </xdr:from>
    <xdr:to>
      <xdr:col>6</xdr:col>
      <xdr:colOff>0</xdr:colOff>
      <xdr:row>1060</xdr:row>
      <xdr:rowOff>0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23E7C34D-A1FB-466F-80FE-78F400C8C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129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1060</xdr:row>
      <xdr:rowOff>0</xdr:rowOff>
    </xdr:from>
    <xdr:to>
      <xdr:col>6</xdr:col>
      <xdr:colOff>0</xdr:colOff>
      <xdr:row>1061</xdr:row>
      <xdr:rowOff>0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55FA3B2C-5438-418B-B430-F97119E03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147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1061</xdr:row>
      <xdr:rowOff>0</xdr:rowOff>
    </xdr:from>
    <xdr:to>
      <xdr:col>6</xdr:col>
      <xdr:colOff>0</xdr:colOff>
      <xdr:row>1062</xdr:row>
      <xdr:rowOff>0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969DFBD4-03C2-48CC-9C6E-9DEE07B869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165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1062</xdr:row>
      <xdr:rowOff>0</xdr:rowOff>
    </xdr:from>
    <xdr:to>
      <xdr:col>6</xdr:col>
      <xdr:colOff>0</xdr:colOff>
      <xdr:row>1063</xdr:row>
      <xdr:rowOff>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4B89CF04-F3A8-486A-86F5-7647B47AC1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183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1063</xdr:row>
      <xdr:rowOff>0</xdr:rowOff>
    </xdr:from>
    <xdr:to>
      <xdr:col>6</xdr:col>
      <xdr:colOff>0</xdr:colOff>
      <xdr:row>1064</xdr:row>
      <xdr:rowOff>0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5DA9F073-7F0F-4381-A72E-01804DC517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201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1064</xdr:row>
      <xdr:rowOff>0</xdr:rowOff>
    </xdr:from>
    <xdr:to>
      <xdr:col>6</xdr:col>
      <xdr:colOff>0</xdr:colOff>
      <xdr:row>1065</xdr:row>
      <xdr:rowOff>0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58C22BB0-AA97-4073-B1D4-1631A4BFBD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219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1065</xdr:row>
      <xdr:rowOff>0</xdr:rowOff>
    </xdr:from>
    <xdr:to>
      <xdr:col>6</xdr:col>
      <xdr:colOff>0</xdr:colOff>
      <xdr:row>1066</xdr:row>
      <xdr:rowOff>0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901BD3F8-15E0-4356-8C2B-E4B8AB916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7"/>
        <a:stretch>
          <a:fillRect/>
        </a:stretch>
      </xdr:blipFill>
      <xdr:spPr>
        <a:xfrm>
          <a:off x="4619625" y="19237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1066</xdr:row>
      <xdr:rowOff>0</xdr:rowOff>
    </xdr:from>
    <xdr:to>
      <xdr:col>6</xdr:col>
      <xdr:colOff>0</xdr:colOff>
      <xdr:row>1067</xdr:row>
      <xdr:rowOff>0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FAB49B29-7D95-4FFE-BDD3-3F2474C987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8"/>
        <a:stretch>
          <a:fillRect/>
        </a:stretch>
      </xdr:blipFill>
      <xdr:spPr>
        <a:xfrm>
          <a:off x="4619625" y="19255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1067</xdr:row>
      <xdr:rowOff>0</xdr:rowOff>
    </xdr:from>
    <xdr:to>
      <xdr:col>6</xdr:col>
      <xdr:colOff>0</xdr:colOff>
      <xdr:row>1068</xdr:row>
      <xdr:rowOff>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CA34F6F0-3F6B-4F61-ACFC-8560DFA568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619625" y="19273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1068</xdr:row>
      <xdr:rowOff>0</xdr:rowOff>
    </xdr:from>
    <xdr:to>
      <xdr:col>6</xdr:col>
      <xdr:colOff>0</xdr:colOff>
      <xdr:row>1069</xdr:row>
      <xdr:rowOff>0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F38C91D0-E8C0-410F-BB77-7173ED690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0"/>
        <a:stretch>
          <a:fillRect/>
        </a:stretch>
      </xdr:blipFill>
      <xdr:spPr>
        <a:xfrm>
          <a:off x="4619625" y="19291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1069</xdr:row>
      <xdr:rowOff>0</xdr:rowOff>
    </xdr:from>
    <xdr:to>
      <xdr:col>6</xdr:col>
      <xdr:colOff>0</xdr:colOff>
      <xdr:row>1070</xdr:row>
      <xdr:rowOff>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F439F492-81F2-43FA-81F0-7F8756DDB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1"/>
        <a:stretch>
          <a:fillRect/>
        </a:stretch>
      </xdr:blipFill>
      <xdr:spPr>
        <a:xfrm>
          <a:off x="4619625" y="19310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1070</xdr:row>
      <xdr:rowOff>0</xdr:rowOff>
    </xdr:from>
    <xdr:to>
      <xdr:col>6</xdr:col>
      <xdr:colOff>0</xdr:colOff>
      <xdr:row>1071</xdr:row>
      <xdr:rowOff>0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0D302CE2-B97E-47C0-914C-37383030F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2"/>
        <a:stretch>
          <a:fillRect/>
        </a:stretch>
      </xdr:blipFill>
      <xdr:spPr>
        <a:xfrm>
          <a:off x="4619625" y="19328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1071</xdr:row>
      <xdr:rowOff>0</xdr:rowOff>
    </xdr:from>
    <xdr:to>
      <xdr:col>6</xdr:col>
      <xdr:colOff>0</xdr:colOff>
      <xdr:row>1072</xdr:row>
      <xdr:rowOff>0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DBFA1078-F2F3-45CB-AD50-5FA9686B8A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3"/>
        <a:stretch>
          <a:fillRect/>
        </a:stretch>
      </xdr:blipFill>
      <xdr:spPr>
        <a:xfrm>
          <a:off x="4619625" y="19346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1072</xdr:row>
      <xdr:rowOff>0</xdr:rowOff>
    </xdr:from>
    <xdr:to>
      <xdr:col>6</xdr:col>
      <xdr:colOff>0</xdr:colOff>
      <xdr:row>1073</xdr:row>
      <xdr:rowOff>0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BDA9AFCA-E1BE-434C-92A2-C28984ED2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4"/>
        <a:stretch>
          <a:fillRect/>
        </a:stretch>
      </xdr:blipFill>
      <xdr:spPr>
        <a:xfrm>
          <a:off x="4619625" y="19364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1073</xdr:row>
      <xdr:rowOff>0</xdr:rowOff>
    </xdr:from>
    <xdr:to>
      <xdr:col>6</xdr:col>
      <xdr:colOff>0</xdr:colOff>
      <xdr:row>1074</xdr:row>
      <xdr:rowOff>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73FC6ED5-9AE7-47CF-8816-E16383BB1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619625" y="19382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1074</xdr:row>
      <xdr:rowOff>0</xdr:rowOff>
    </xdr:from>
    <xdr:to>
      <xdr:col>6</xdr:col>
      <xdr:colOff>0</xdr:colOff>
      <xdr:row>1075</xdr:row>
      <xdr:rowOff>0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7E9515D1-9DF5-4236-8CCD-CA932E2F4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6"/>
        <a:stretch>
          <a:fillRect/>
        </a:stretch>
      </xdr:blipFill>
      <xdr:spPr>
        <a:xfrm>
          <a:off x="4619625" y="19400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1075</xdr:row>
      <xdr:rowOff>0</xdr:rowOff>
    </xdr:from>
    <xdr:to>
      <xdr:col>6</xdr:col>
      <xdr:colOff>0</xdr:colOff>
      <xdr:row>1076</xdr:row>
      <xdr:rowOff>0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A5385B50-49E6-4CA2-A654-7ED30C3288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418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1076</xdr:row>
      <xdr:rowOff>0</xdr:rowOff>
    </xdr:from>
    <xdr:to>
      <xdr:col>6</xdr:col>
      <xdr:colOff>0</xdr:colOff>
      <xdr:row>1077</xdr:row>
      <xdr:rowOff>0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DB06CEEC-6D2B-4A95-87B4-63228FACD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436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1077</xdr:row>
      <xdr:rowOff>0</xdr:rowOff>
    </xdr:from>
    <xdr:to>
      <xdr:col>6</xdr:col>
      <xdr:colOff>0</xdr:colOff>
      <xdr:row>1078</xdr:row>
      <xdr:rowOff>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0C54B84E-EB93-4FCE-869E-B2F50E032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454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1078</xdr:row>
      <xdr:rowOff>0</xdr:rowOff>
    </xdr:from>
    <xdr:to>
      <xdr:col>6</xdr:col>
      <xdr:colOff>0</xdr:colOff>
      <xdr:row>1079</xdr:row>
      <xdr:rowOff>0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5998EA0D-7C2E-4F1C-92F2-726853DC73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472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1079</xdr:row>
      <xdr:rowOff>0</xdr:rowOff>
    </xdr:from>
    <xdr:to>
      <xdr:col>6</xdr:col>
      <xdr:colOff>0</xdr:colOff>
      <xdr:row>1080</xdr:row>
      <xdr:rowOff>0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5518E882-ECC3-42DB-91A5-C75E01496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7"/>
        <a:stretch>
          <a:fillRect/>
        </a:stretch>
      </xdr:blipFill>
      <xdr:spPr>
        <a:xfrm>
          <a:off x="4619625" y="19491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1080</xdr:row>
      <xdr:rowOff>0</xdr:rowOff>
    </xdr:from>
    <xdr:to>
      <xdr:col>6</xdr:col>
      <xdr:colOff>0</xdr:colOff>
      <xdr:row>1081</xdr:row>
      <xdr:rowOff>0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88E34EFD-8507-4C27-8D4C-D67FEE89D1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7"/>
        <a:stretch>
          <a:fillRect/>
        </a:stretch>
      </xdr:blipFill>
      <xdr:spPr>
        <a:xfrm>
          <a:off x="4619625" y="19509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1081</xdr:row>
      <xdr:rowOff>0</xdr:rowOff>
    </xdr:from>
    <xdr:to>
      <xdr:col>6</xdr:col>
      <xdr:colOff>0</xdr:colOff>
      <xdr:row>1082</xdr:row>
      <xdr:rowOff>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8D62CDB6-D680-4669-997B-31272CC95E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8"/>
        <a:stretch>
          <a:fillRect/>
        </a:stretch>
      </xdr:blipFill>
      <xdr:spPr>
        <a:xfrm>
          <a:off x="4619625" y="19527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1082</xdr:row>
      <xdr:rowOff>0</xdr:rowOff>
    </xdr:from>
    <xdr:to>
      <xdr:col>6</xdr:col>
      <xdr:colOff>0</xdr:colOff>
      <xdr:row>1083</xdr:row>
      <xdr:rowOff>0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CC6EB45A-AF1D-40DB-8164-B496CC55D8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8"/>
        <a:stretch>
          <a:fillRect/>
        </a:stretch>
      </xdr:blipFill>
      <xdr:spPr>
        <a:xfrm>
          <a:off x="4619625" y="19545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1083</xdr:row>
      <xdr:rowOff>0</xdr:rowOff>
    </xdr:from>
    <xdr:to>
      <xdr:col>6</xdr:col>
      <xdr:colOff>0</xdr:colOff>
      <xdr:row>1084</xdr:row>
      <xdr:rowOff>0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0A00F36C-2051-401E-96EF-28B33188C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9"/>
        <a:stretch>
          <a:fillRect/>
        </a:stretch>
      </xdr:blipFill>
      <xdr:spPr>
        <a:xfrm>
          <a:off x="4619625" y="19563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1084</xdr:row>
      <xdr:rowOff>0</xdr:rowOff>
    </xdr:from>
    <xdr:to>
      <xdr:col>6</xdr:col>
      <xdr:colOff>0</xdr:colOff>
      <xdr:row>1085</xdr:row>
      <xdr:rowOff>0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5723C4C4-5229-4DA5-B318-DADBFE3A0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9"/>
        <a:stretch>
          <a:fillRect/>
        </a:stretch>
      </xdr:blipFill>
      <xdr:spPr>
        <a:xfrm>
          <a:off x="4619625" y="19581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1085</xdr:row>
      <xdr:rowOff>0</xdr:rowOff>
    </xdr:from>
    <xdr:to>
      <xdr:col>6</xdr:col>
      <xdr:colOff>0</xdr:colOff>
      <xdr:row>1086</xdr:row>
      <xdr:rowOff>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D5B3BC76-D670-4DAA-A6FF-FEB7994B4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0"/>
        <a:stretch>
          <a:fillRect/>
        </a:stretch>
      </xdr:blipFill>
      <xdr:spPr>
        <a:xfrm>
          <a:off x="4619625" y="19599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1086</xdr:row>
      <xdr:rowOff>0</xdr:rowOff>
    </xdr:from>
    <xdr:to>
      <xdr:col>6</xdr:col>
      <xdr:colOff>0</xdr:colOff>
      <xdr:row>1087</xdr:row>
      <xdr:rowOff>0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FD8A35FA-AD93-44A3-AF98-FE71C2A467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0"/>
        <a:stretch>
          <a:fillRect/>
        </a:stretch>
      </xdr:blipFill>
      <xdr:spPr>
        <a:xfrm>
          <a:off x="4619625" y="19617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1087</xdr:row>
      <xdr:rowOff>0</xdr:rowOff>
    </xdr:from>
    <xdr:to>
      <xdr:col>6</xdr:col>
      <xdr:colOff>0</xdr:colOff>
      <xdr:row>1088</xdr:row>
      <xdr:rowOff>0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F66DA1E-D5C2-497B-8F27-D0269F0A9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619625" y="19635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1088</xdr:row>
      <xdr:rowOff>0</xdr:rowOff>
    </xdr:from>
    <xdr:to>
      <xdr:col>6</xdr:col>
      <xdr:colOff>0</xdr:colOff>
      <xdr:row>1089</xdr:row>
      <xdr:rowOff>0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F8E08FF9-D7AE-4FC2-86F2-BBCE25913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619625" y="19653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1089</xdr:row>
      <xdr:rowOff>0</xdr:rowOff>
    </xdr:from>
    <xdr:to>
      <xdr:col>6</xdr:col>
      <xdr:colOff>0</xdr:colOff>
      <xdr:row>1090</xdr:row>
      <xdr:rowOff>0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F26A8388-2027-43AF-9993-22F95DC51B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671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1090</xdr:row>
      <xdr:rowOff>0</xdr:rowOff>
    </xdr:from>
    <xdr:to>
      <xdr:col>6</xdr:col>
      <xdr:colOff>0</xdr:colOff>
      <xdr:row>1091</xdr:row>
      <xdr:rowOff>0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8DD7CEB0-83CE-454B-84E4-E3BC572E2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2"/>
        <a:stretch>
          <a:fillRect/>
        </a:stretch>
      </xdr:blipFill>
      <xdr:spPr>
        <a:xfrm>
          <a:off x="4619625" y="19690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1091</xdr:row>
      <xdr:rowOff>0</xdr:rowOff>
    </xdr:from>
    <xdr:to>
      <xdr:col>6</xdr:col>
      <xdr:colOff>0</xdr:colOff>
      <xdr:row>1092</xdr:row>
      <xdr:rowOff>0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A5C11CFB-18D8-404C-BADA-7F6353586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708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1092</xdr:row>
      <xdr:rowOff>0</xdr:rowOff>
    </xdr:from>
    <xdr:to>
      <xdr:col>6</xdr:col>
      <xdr:colOff>0</xdr:colOff>
      <xdr:row>1093</xdr:row>
      <xdr:rowOff>0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0C4A997D-06C5-4B25-AAE3-8F60A8BFB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3"/>
        <a:stretch>
          <a:fillRect/>
        </a:stretch>
      </xdr:blipFill>
      <xdr:spPr>
        <a:xfrm>
          <a:off x="4619625" y="19726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1093</xdr:row>
      <xdr:rowOff>0</xdr:rowOff>
    </xdr:from>
    <xdr:to>
      <xdr:col>6</xdr:col>
      <xdr:colOff>0</xdr:colOff>
      <xdr:row>1094</xdr:row>
      <xdr:rowOff>0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CE0971D8-533B-499C-BFEB-432B9F155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744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1094</xdr:row>
      <xdr:rowOff>0</xdr:rowOff>
    </xdr:from>
    <xdr:to>
      <xdr:col>6</xdr:col>
      <xdr:colOff>0</xdr:colOff>
      <xdr:row>1095</xdr:row>
      <xdr:rowOff>0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582D13D0-CEDD-43E4-A54C-DA4FB1F18A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762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1095</xdr:row>
      <xdr:rowOff>0</xdr:rowOff>
    </xdr:from>
    <xdr:to>
      <xdr:col>6</xdr:col>
      <xdr:colOff>0</xdr:colOff>
      <xdr:row>1096</xdr:row>
      <xdr:rowOff>0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DAA38349-793C-4E8E-A481-080097343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780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1096</xdr:row>
      <xdr:rowOff>0</xdr:rowOff>
    </xdr:from>
    <xdr:to>
      <xdr:col>6</xdr:col>
      <xdr:colOff>0</xdr:colOff>
      <xdr:row>1097</xdr:row>
      <xdr:rowOff>0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2447B6CC-459D-486E-A4CA-309DCD854F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19798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1097</xdr:row>
      <xdr:rowOff>0</xdr:rowOff>
    </xdr:from>
    <xdr:to>
      <xdr:col>6</xdr:col>
      <xdr:colOff>0</xdr:colOff>
      <xdr:row>1098</xdr:row>
      <xdr:rowOff>0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78B904CF-D013-4EB3-86B6-1B455B809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816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1098</xdr:row>
      <xdr:rowOff>0</xdr:rowOff>
    </xdr:from>
    <xdr:to>
      <xdr:col>6</xdr:col>
      <xdr:colOff>0</xdr:colOff>
      <xdr:row>1099</xdr:row>
      <xdr:rowOff>0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74C69716-D833-4294-A09E-3E0D9CEF0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19834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1099</xdr:row>
      <xdr:rowOff>0</xdr:rowOff>
    </xdr:from>
    <xdr:to>
      <xdr:col>6</xdr:col>
      <xdr:colOff>0</xdr:colOff>
      <xdr:row>1100</xdr:row>
      <xdr:rowOff>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27FCEDC8-B1E3-4250-956C-A10230D4F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4"/>
        <a:stretch>
          <a:fillRect/>
        </a:stretch>
      </xdr:blipFill>
      <xdr:spPr>
        <a:xfrm>
          <a:off x="4619625" y="19852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1100</xdr:row>
      <xdr:rowOff>0</xdr:rowOff>
    </xdr:from>
    <xdr:to>
      <xdr:col>6</xdr:col>
      <xdr:colOff>0</xdr:colOff>
      <xdr:row>1101</xdr:row>
      <xdr:rowOff>0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5669DE2A-D67F-479A-926B-AD7BD5296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5"/>
        <a:stretch>
          <a:fillRect/>
        </a:stretch>
      </xdr:blipFill>
      <xdr:spPr>
        <a:xfrm>
          <a:off x="4619625" y="19871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1101</xdr:row>
      <xdr:rowOff>0</xdr:rowOff>
    </xdr:from>
    <xdr:to>
      <xdr:col>6</xdr:col>
      <xdr:colOff>0</xdr:colOff>
      <xdr:row>1102</xdr:row>
      <xdr:rowOff>0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872DB13D-21D0-40DF-BB03-88AE585E7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6"/>
        <a:stretch>
          <a:fillRect/>
        </a:stretch>
      </xdr:blipFill>
      <xdr:spPr>
        <a:xfrm>
          <a:off x="4619625" y="19889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1102</xdr:row>
      <xdr:rowOff>0</xdr:rowOff>
    </xdr:from>
    <xdr:to>
      <xdr:col>6</xdr:col>
      <xdr:colOff>0</xdr:colOff>
      <xdr:row>1103</xdr:row>
      <xdr:rowOff>0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8F40B88B-A9D1-414D-A1D2-04944B624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619625" y="19907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1103</xdr:row>
      <xdr:rowOff>0</xdr:rowOff>
    </xdr:from>
    <xdr:to>
      <xdr:col>6</xdr:col>
      <xdr:colOff>0</xdr:colOff>
      <xdr:row>1104</xdr:row>
      <xdr:rowOff>0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3349F872-6975-4577-B0D9-8B9B91361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8"/>
        <a:stretch>
          <a:fillRect/>
        </a:stretch>
      </xdr:blipFill>
      <xdr:spPr>
        <a:xfrm>
          <a:off x="4619625" y="19925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1104</xdr:row>
      <xdr:rowOff>0</xdr:rowOff>
    </xdr:from>
    <xdr:to>
      <xdr:col>6</xdr:col>
      <xdr:colOff>0</xdr:colOff>
      <xdr:row>1105</xdr:row>
      <xdr:rowOff>0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3D38A1F2-F3CA-43F2-A00C-E8580C06E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9"/>
        <a:stretch>
          <a:fillRect/>
        </a:stretch>
      </xdr:blipFill>
      <xdr:spPr>
        <a:xfrm>
          <a:off x="4619625" y="19943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1105</xdr:row>
      <xdr:rowOff>0</xdr:rowOff>
    </xdr:from>
    <xdr:to>
      <xdr:col>6</xdr:col>
      <xdr:colOff>0</xdr:colOff>
      <xdr:row>1106</xdr:row>
      <xdr:rowOff>0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7DBB4BE6-F047-4F62-9ED1-1CAA1B8B0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0"/>
        <a:stretch>
          <a:fillRect/>
        </a:stretch>
      </xdr:blipFill>
      <xdr:spPr>
        <a:xfrm>
          <a:off x="4619625" y="19961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1106</xdr:row>
      <xdr:rowOff>0</xdr:rowOff>
    </xdr:from>
    <xdr:to>
      <xdr:col>6</xdr:col>
      <xdr:colOff>0</xdr:colOff>
      <xdr:row>1107</xdr:row>
      <xdr:rowOff>0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DED8AAEF-2EEA-48E3-A926-9EB51E088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1"/>
        <a:stretch>
          <a:fillRect/>
        </a:stretch>
      </xdr:blipFill>
      <xdr:spPr>
        <a:xfrm>
          <a:off x="4619625" y="19979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1107</xdr:row>
      <xdr:rowOff>0</xdr:rowOff>
    </xdr:from>
    <xdr:to>
      <xdr:col>6</xdr:col>
      <xdr:colOff>0</xdr:colOff>
      <xdr:row>1108</xdr:row>
      <xdr:rowOff>0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B1804058-9E9B-46F3-B8EC-AA4B9E0F12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2"/>
        <a:stretch>
          <a:fillRect/>
        </a:stretch>
      </xdr:blipFill>
      <xdr:spPr>
        <a:xfrm>
          <a:off x="4619625" y="19997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1108</xdr:row>
      <xdr:rowOff>0</xdr:rowOff>
    </xdr:from>
    <xdr:to>
      <xdr:col>6</xdr:col>
      <xdr:colOff>0</xdr:colOff>
      <xdr:row>1109</xdr:row>
      <xdr:rowOff>0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B5107299-E70C-4B23-B05A-494734BFE5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3"/>
        <a:stretch>
          <a:fillRect/>
        </a:stretch>
      </xdr:blipFill>
      <xdr:spPr>
        <a:xfrm>
          <a:off x="4619625" y="20015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1109</xdr:row>
      <xdr:rowOff>0</xdr:rowOff>
    </xdr:from>
    <xdr:to>
      <xdr:col>6</xdr:col>
      <xdr:colOff>0</xdr:colOff>
      <xdr:row>1110</xdr:row>
      <xdr:rowOff>0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48C2CC95-098A-4CE0-AE21-FF565034C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033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1110</xdr:row>
      <xdr:rowOff>0</xdr:rowOff>
    </xdr:from>
    <xdr:to>
      <xdr:col>6</xdr:col>
      <xdr:colOff>0</xdr:colOff>
      <xdr:row>1111</xdr:row>
      <xdr:rowOff>0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A3A3D1E9-11E4-4860-BCFD-7C4AA359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052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1111</xdr:row>
      <xdr:rowOff>0</xdr:rowOff>
    </xdr:from>
    <xdr:to>
      <xdr:col>6</xdr:col>
      <xdr:colOff>0</xdr:colOff>
      <xdr:row>1112</xdr:row>
      <xdr:rowOff>0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A141DE0E-D5E8-433E-A649-F93A8AD3C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070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1112</xdr:row>
      <xdr:rowOff>0</xdr:rowOff>
    </xdr:from>
    <xdr:to>
      <xdr:col>6</xdr:col>
      <xdr:colOff>0</xdr:colOff>
      <xdr:row>1113</xdr:row>
      <xdr:rowOff>0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3240D1DA-4C65-47A5-AC73-B32261EAE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088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1113</xdr:row>
      <xdr:rowOff>0</xdr:rowOff>
    </xdr:from>
    <xdr:to>
      <xdr:col>6</xdr:col>
      <xdr:colOff>0</xdr:colOff>
      <xdr:row>1114</xdr:row>
      <xdr:rowOff>0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A8DF9176-D778-4BD1-A878-3668E30BE8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619625" y="20106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1114</xdr:row>
      <xdr:rowOff>0</xdr:rowOff>
    </xdr:from>
    <xdr:to>
      <xdr:col>6</xdr:col>
      <xdr:colOff>0</xdr:colOff>
      <xdr:row>1115</xdr:row>
      <xdr:rowOff>0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A4761CE3-423E-491C-AD5F-1E572253A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619625" y="20124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1115</xdr:row>
      <xdr:rowOff>0</xdr:rowOff>
    </xdr:from>
    <xdr:to>
      <xdr:col>6</xdr:col>
      <xdr:colOff>0</xdr:colOff>
      <xdr:row>1116</xdr:row>
      <xdr:rowOff>0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D3871B98-7937-480D-B1CF-E21879919F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5"/>
        <a:stretch>
          <a:fillRect/>
        </a:stretch>
      </xdr:blipFill>
      <xdr:spPr>
        <a:xfrm>
          <a:off x="4619625" y="20142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1116</xdr:row>
      <xdr:rowOff>0</xdr:rowOff>
    </xdr:from>
    <xdr:to>
      <xdr:col>6</xdr:col>
      <xdr:colOff>0</xdr:colOff>
      <xdr:row>1117</xdr:row>
      <xdr:rowOff>0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D33B01AC-CA99-4A97-A5E3-729E5A1F57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5"/>
        <a:stretch>
          <a:fillRect/>
        </a:stretch>
      </xdr:blipFill>
      <xdr:spPr>
        <a:xfrm>
          <a:off x="4619625" y="20160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1117</xdr:row>
      <xdr:rowOff>0</xdr:rowOff>
    </xdr:from>
    <xdr:to>
      <xdr:col>6</xdr:col>
      <xdr:colOff>0</xdr:colOff>
      <xdr:row>1118</xdr:row>
      <xdr:rowOff>0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D7129BD7-6861-4749-9EC0-256998DD0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6"/>
        <a:stretch>
          <a:fillRect/>
        </a:stretch>
      </xdr:blipFill>
      <xdr:spPr>
        <a:xfrm>
          <a:off x="4619625" y="20178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1118</xdr:row>
      <xdr:rowOff>0</xdr:rowOff>
    </xdr:from>
    <xdr:to>
      <xdr:col>6</xdr:col>
      <xdr:colOff>0</xdr:colOff>
      <xdr:row>1119</xdr:row>
      <xdr:rowOff>0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CBC2C60B-50E7-480B-A6A3-7447BACF3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6"/>
        <a:stretch>
          <a:fillRect/>
        </a:stretch>
      </xdr:blipFill>
      <xdr:spPr>
        <a:xfrm>
          <a:off x="4619625" y="20196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1119</xdr:row>
      <xdr:rowOff>0</xdr:rowOff>
    </xdr:from>
    <xdr:to>
      <xdr:col>6</xdr:col>
      <xdr:colOff>0</xdr:colOff>
      <xdr:row>1120</xdr:row>
      <xdr:rowOff>0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B2E60239-4074-43E1-9E58-4C65E3ED2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7"/>
        <a:stretch>
          <a:fillRect/>
        </a:stretch>
      </xdr:blipFill>
      <xdr:spPr>
        <a:xfrm>
          <a:off x="4619625" y="20214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1120</xdr:row>
      <xdr:rowOff>0</xdr:rowOff>
    </xdr:from>
    <xdr:to>
      <xdr:col>6</xdr:col>
      <xdr:colOff>0</xdr:colOff>
      <xdr:row>1121</xdr:row>
      <xdr:rowOff>0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A6EEE934-DA35-49A5-A38C-7BECE70ED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7"/>
        <a:stretch>
          <a:fillRect/>
        </a:stretch>
      </xdr:blipFill>
      <xdr:spPr>
        <a:xfrm>
          <a:off x="4619625" y="20233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1121</xdr:row>
      <xdr:rowOff>0</xdr:rowOff>
    </xdr:from>
    <xdr:to>
      <xdr:col>6</xdr:col>
      <xdr:colOff>0</xdr:colOff>
      <xdr:row>1122</xdr:row>
      <xdr:rowOff>0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CCC6D54D-D65B-4F8A-B945-5ABFD0CDD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8"/>
        <a:stretch>
          <a:fillRect/>
        </a:stretch>
      </xdr:blipFill>
      <xdr:spPr>
        <a:xfrm>
          <a:off x="4619625" y="20251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1122</xdr:row>
      <xdr:rowOff>0</xdr:rowOff>
    </xdr:from>
    <xdr:to>
      <xdr:col>6</xdr:col>
      <xdr:colOff>0</xdr:colOff>
      <xdr:row>1123</xdr:row>
      <xdr:rowOff>0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BC5A7234-AD0C-447A-9AB9-B96D96955E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8"/>
        <a:stretch>
          <a:fillRect/>
        </a:stretch>
      </xdr:blipFill>
      <xdr:spPr>
        <a:xfrm>
          <a:off x="4619625" y="20269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1123</xdr:row>
      <xdr:rowOff>0</xdr:rowOff>
    </xdr:from>
    <xdr:to>
      <xdr:col>6</xdr:col>
      <xdr:colOff>0</xdr:colOff>
      <xdr:row>1124</xdr:row>
      <xdr:rowOff>0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C3BD9032-9D3B-4480-9A2E-CA09B3D73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287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1124</xdr:row>
      <xdr:rowOff>0</xdr:rowOff>
    </xdr:from>
    <xdr:to>
      <xdr:col>6</xdr:col>
      <xdr:colOff>0</xdr:colOff>
      <xdr:row>1125</xdr:row>
      <xdr:rowOff>0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993CD4AB-53E1-42E1-9F6B-DFE374BE1E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9"/>
        <a:stretch>
          <a:fillRect/>
        </a:stretch>
      </xdr:blipFill>
      <xdr:spPr>
        <a:xfrm>
          <a:off x="4619625" y="20305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1125</xdr:row>
      <xdr:rowOff>0</xdr:rowOff>
    </xdr:from>
    <xdr:to>
      <xdr:col>6</xdr:col>
      <xdr:colOff>0</xdr:colOff>
      <xdr:row>1126</xdr:row>
      <xdr:rowOff>0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1B14AD34-72FE-45ED-AB6A-CC7F2ED9F2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323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1126</xdr:row>
      <xdr:rowOff>0</xdr:rowOff>
    </xdr:from>
    <xdr:to>
      <xdr:col>6</xdr:col>
      <xdr:colOff>0</xdr:colOff>
      <xdr:row>1127</xdr:row>
      <xdr:rowOff>0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162C5403-04A6-4094-9161-C5DE9F6C29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619625" y="20341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1127</xdr:row>
      <xdr:rowOff>0</xdr:rowOff>
    </xdr:from>
    <xdr:to>
      <xdr:col>6</xdr:col>
      <xdr:colOff>0</xdr:colOff>
      <xdr:row>1128</xdr:row>
      <xdr:rowOff>0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2EC6E1CF-E7F6-4D23-8899-43B4376371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359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1128</xdr:row>
      <xdr:rowOff>0</xdr:rowOff>
    </xdr:from>
    <xdr:to>
      <xdr:col>6</xdr:col>
      <xdr:colOff>0</xdr:colOff>
      <xdr:row>1129</xdr:row>
      <xdr:rowOff>0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C082CB85-C09D-47D1-9804-0F0AA2CA0E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377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1129</xdr:row>
      <xdr:rowOff>0</xdr:rowOff>
    </xdr:from>
    <xdr:to>
      <xdr:col>6</xdr:col>
      <xdr:colOff>0</xdr:colOff>
      <xdr:row>1130</xdr:row>
      <xdr:rowOff>0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10D8DDC3-6590-48AC-B7AE-256CDDFA12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395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1130</xdr:row>
      <xdr:rowOff>0</xdr:rowOff>
    </xdr:from>
    <xdr:to>
      <xdr:col>6</xdr:col>
      <xdr:colOff>0</xdr:colOff>
      <xdr:row>1131</xdr:row>
      <xdr:rowOff>0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733708F3-3E6E-44D8-87B8-00D499AF8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413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1131</xdr:row>
      <xdr:rowOff>0</xdr:rowOff>
    </xdr:from>
    <xdr:to>
      <xdr:col>6</xdr:col>
      <xdr:colOff>0</xdr:colOff>
      <xdr:row>1132</xdr:row>
      <xdr:rowOff>0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5E66284C-9E83-4FF1-BAE5-F4C1948EE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432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1132</xdr:row>
      <xdr:rowOff>0</xdr:rowOff>
    </xdr:from>
    <xdr:to>
      <xdr:col>6</xdr:col>
      <xdr:colOff>0</xdr:colOff>
      <xdr:row>1133</xdr:row>
      <xdr:rowOff>0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25CEDA0C-C32C-41C1-ABBC-BA520D643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450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1133</xdr:row>
      <xdr:rowOff>0</xdr:rowOff>
    </xdr:from>
    <xdr:to>
      <xdr:col>6</xdr:col>
      <xdr:colOff>0</xdr:colOff>
      <xdr:row>1134</xdr:row>
      <xdr:rowOff>0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D74E9D4D-3F3B-4CC2-847B-0E6206587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1"/>
        <a:stretch>
          <a:fillRect/>
        </a:stretch>
      </xdr:blipFill>
      <xdr:spPr>
        <a:xfrm>
          <a:off x="4619625" y="20468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1134</xdr:row>
      <xdr:rowOff>0</xdr:rowOff>
    </xdr:from>
    <xdr:to>
      <xdr:col>6</xdr:col>
      <xdr:colOff>0</xdr:colOff>
      <xdr:row>1135</xdr:row>
      <xdr:rowOff>0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892BD93B-B5D1-4AB9-B48F-8192C8BBD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2"/>
        <a:stretch>
          <a:fillRect/>
        </a:stretch>
      </xdr:blipFill>
      <xdr:spPr>
        <a:xfrm>
          <a:off x="4619625" y="20486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1135</xdr:row>
      <xdr:rowOff>0</xdr:rowOff>
    </xdr:from>
    <xdr:to>
      <xdr:col>6</xdr:col>
      <xdr:colOff>0</xdr:colOff>
      <xdr:row>1136</xdr:row>
      <xdr:rowOff>0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2C484A2C-79B1-4956-89EF-3B98C262D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3"/>
        <a:stretch>
          <a:fillRect/>
        </a:stretch>
      </xdr:blipFill>
      <xdr:spPr>
        <a:xfrm>
          <a:off x="4619625" y="20504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1136</xdr:row>
      <xdr:rowOff>0</xdr:rowOff>
    </xdr:from>
    <xdr:to>
      <xdr:col>6</xdr:col>
      <xdr:colOff>0</xdr:colOff>
      <xdr:row>1137</xdr:row>
      <xdr:rowOff>0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F2184308-2D30-4F22-9A61-6FF610AF2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4"/>
        <a:stretch>
          <a:fillRect/>
        </a:stretch>
      </xdr:blipFill>
      <xdr:spPr>
        <a:xfrm>
          <a:off x="4619625" y="20522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1137</xdr:row>
      <xdr:rowOff>0</xdr:rowOff>
    </xdr:from>
    <xdr:to>
      <xdr:col>6</xdr:col>
      <xdr:colOff>0</xdr:colOff>
      <xdr:row>1138</xdr:row>
      <xdr:rowOff>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6FB65F31-636A-480A-B2E7-A7038C927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5"/>
        <a:stretch>
          <a:fillRect/>
        </a:stretch>
      </xdr:blipFill>
      <xdr:spPr>
        <a:xfrm>
          <a:off x="4619625" y="20540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1138</xdr:row>
      <xdr:rowOff>0</xdr:rowOff>
    </xdr:from>
    <xdr:to>
      <xdr:col>6</xdr:col>
      <xdr:colOff>0</xdr:colOff>
      <xdr:row>1139</xdr:row>
      <xdr:rowOff>0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6C0B8546-42C9-4E38-8D03-502FB6BAE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6"/>
        <a:stretch>
          <a:fillRect/>
        </a:stretch>
      </xdr:blipFill>
      <xdr:spPr>
        <a:xfrm>
          <a:off x="4619625" y="20558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1139</xdr:row>
      <xdr:rowOff>0</xdr:rowOff>
    </xdr:from>
    <xdr:to>
      <xdr:col>6</xdr:col>
      <xdr:colOff>0</xdr:colOff>
      <xdr:row>1140</xdr:row>
      <xdr:rowOff>0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B93C7AB1-2A07-4A51-B276-00704FFE2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619625" y="20576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1140</xdr:row>
      <xdr:rowOff>0</xdr:rowOff>
    </xdr:from>
    <xdr:to>
      <xdr:col>6</xdr:col>
      <xdr:colOff>0</xdr:colOff>
      <xdr:row>1141</xdr:row>
      <xdr:rowOff>0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6761C2DD-71A7-4977-B340-4A833B31B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8"/>
        <a:stretch>
          <a:fillRect/>
        </a:stretch>
      </xdr:blipFill>
      <xdr:spPr>
        <a:xfrm>
          <a:off x="4619625" y="20594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1141</xdr:row>
      <xdr:rowOff>0</xdr:rowOff>
    </xdr:from>
    <xdr:to>
      <xdr:col>6</xdr:col>
      <xdr:colOff>0</xdr:colOff>
      <xdr:row>1142</xdr:row>
      <xdr:rowOff>0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98A7AFD9-0D67-45D3-87EB-73E0D57E9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9"/>
        <a:stretch>
          <a:fillRect/>
        </a:stretch>
      </xdr:blipFill>
      <xdr:spPr>
        <a:xfrm>
          <a:off x="4619625" y="20613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1142</xdr:row>
      <xdr:rowOff>0</xdr:rowOff>
    </xdr:from>
    <xdr:to>
      <xdr:col>6</xdr:col>
      <xdr:colOff>0</xdr:colOff>
      <xdr:row>1143</xdr:row>
      <xdr:rowOff>0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C3AA1B45-A535-4C35-9F70-996B43284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0"/>
        <a:stretch>
          <a:fillRect/>
        </a:stretch>
      </xdr:blipFill>
      <xdr:spPr>
        <a:xfrm>
          <a:off x="4619625" y="20631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1143</xdr:row>
      <xdr:rowOff>0</xdr:rowOff>
    </xdr:from>
    <xdr:to>
      <xdr:col>6</xdr:col>
      <xdr:colOff>0</xdr:colOff>
      <xdr:row>1144</xdr:row>
      <xdr:rowOff>0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86387DC0-230A-41AA-9AEC-53288A70CD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649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1144</xdr:row>
      <xdr:rowOff>0</xdr:rowOff>
    </xdr:from>
    <xdr:to>
      <xdr:col>6</xdr:col>
      <xdr:colOff>0</xdr:colOff>
      <xdr:row>1145</xdr:row>
      <xdr:rowOff>0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010C506E-271B-4618-9D69-DDF12D54C9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667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1145</xdr:row>
      <xdr:rowOff>0</xdr:rowOff>
    </xdr:from>
    <xdr:to>
      <xdr:col>6</xdr:col>
      <xdr:colOff>0</xdr:colOff>
      <xdr:row>1146</xdr:row>
      <xdr:rowOff>0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A8CC269C-BBD3-436D-ABEE-8E5E6FCCD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685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1146</xdr:row>
      <xdr:rowOff>0</xdr:rowOff>
    </xdr:from>
    <xdr:to>
      <xdr:col>6</xdr:col>
      <xdr:colOff>0</xdr:colOff>
      <xdr:row>1147</xdr:row>
      <xdr:rowOff>0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548DE5B2-F45B-44FE-8119-68B66D5E6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703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1147</xdr:row>
      <xdr:rowOff>0</xdr:rowOff>
    </xdr:from>
    <xdr:to>
      <xdr:col>6</xdr:col>
      <xdr:colOff>0</xdr:colOff>
      <xdr:row>1148</xdr:row>
      <xdr:rowOff>0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85298175-EBAE-484E-8FF4-B1B744DD3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1"/>
        <a:stretch>
          <a:fillRect/>
        </a:stretch>
      </xdr:blipFill>
      <xdr:spPr>
        <a:xfrm>
          <a:off x="4619625" y="20721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1148</xdr:row>
      <xdr:rowOff>0</xdr:rowOff>
    </xdr:from>
    <xdr:to>
      <xdr:col>6</xdr:col>
      <xdr:colOff>0</xdr:colOff>
      <xdr:row>1149</xdr:row>
      <xdr:rowOff>0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997CABEA-4DC8-4F46-B3E5-0B8A1D703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1"/>
        <a:stretch>
          <a:fillRect/>
        </a:stretch>
      </xdr:blipFill>
      <xdr:spPr>
        <a:xfrm>
          <a:off x="4619625" y="20739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1149</xdr:row>
      <xdr:rowOff>0</xdr:rowOff>
    </xdr:from>
    <xdr:to>
      <xdr:col>6</xdr:col>
      <xdr:colOff>0</xdr:colOff>
      <xdr:row>1150</xdr:row>
      <xdr:rowOff>0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164B8A97-CAC3-49E1-96F9-878257E964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2"/>
        <a:stretch>
          <a:fillRect/>
        </a:stretch>
      </xdr:blipFill>
      <xdr:spPr>
        <a:xfrm>
          <a:off x="4619625" y="20757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1150</xdr:row>
      <xdr:rowOff>0</xdr:rowOff>
    </xdr:from>
    <xdr:to>
      <xdr:col>6</xdr:col>
      <xdr:colOff>0</xdr:colOff>
      <xdr:row>1151</xdr:row>
      <xdr:rowOff>0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3004C6BE-252A-49A0-BB88-16D4C476B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2"/>
        <a:stretch>
          <a:fillRect/>
        </a:stretch>
      </xdr:blipFill>
      <xdr:spPr>
        <a:xfrm>
          <a:off x="4619625" y="20775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1151</xdr:row>
      <xdr:rowOff>0</xdr:rowOff>
    </xdr:from>
    <xdr:to>
      <xdr:col>6</xdr:col>
      <xdr:colOff>0</xdr:colOff>
      <xdr:row>1152</xdr:row>
      <xdr:rowOff>0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0BB7B1D5-0C56-46B5-A499-7111B07DE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619625" y="20794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32E70315-FA1A-43F5-8118-CE0D628100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619625" y="20812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1153</xdr:row>
      <xdr:rowOff>0</xdr:rowOff>
    </xdr:from>
    <xdr:to>
      <xdr:col>6</xdr:col>
      <xdr:colOff>0</xdr:colOff>
      <xdr:row>1154</xdr:row>
      <xdr:rowOff>0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827BA225-4693-40C6-8704-BC8B69FFD7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4"/>
        <a:stretch>
          <a:fillRect/>
        </a:stretch>
      </xdr:blipFill>
      <xdr:spPr>
        <a:xfrm>
          <a:off x="4619625" y="20830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1154</xdr:row>
      <xdr:rowOff>0</xdr:rowOff>
    </xdr:from>
    <xdr:to>
      <xdr:col>6</xdr:col>
      <xdr:colOff>0</xdr:colOff>
      <xdr:row>1155</xdr:row>
      <xdr:rowOff>0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A247B5CD-4190-4BAD-8D18-E512421C1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4"/>
        <a:stretch>
          <a:fillRect/>
        </a:stretch>
      </xdr:blipFill>
      <xdr:spPr>
        <a:xfrm>
          <a:off x="4619625" y="20848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1155</xdr:row>
      <xdr:rowOff>0</xdr:rowOff>
    </xdr:from>
    <xdr:to>
      <xdr:col>6</xdr:col>
      <xdr:colOff>0</xdr:colOff>
      <xdr:row>1156</xdr:row>
      <xdr:rowOff>0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1AB8F342-0F88-4C5B-A5B3-631623887B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866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1156</xdr:row>
      <xdr:rowOff>0</xdr:rowOff>
    </xdr:from>
    <xdr:to>
      <xdr:col>6</xdr:col>
      <xdr:colOff>0</xdr:colOff>
      <xdr:row>1157</xdr:row>
      <xdr:rowOff>0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D12460BD-4D11-453A-8FEB-E1DFD3FCC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884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1157</xdr:row>
      <xdr:rowOff>0</xdr:rowOff>
    </xdr:from>
    <xdr:to>
      <xdr:col>6</xdr:col>
      <xdr:colOff>0</xdr:colOff>
      <xdr:row>1158</xdr:row>
      <xdr:rowOff>0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BD95EE01-0AB1-448F-800C-9A92CBB684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0902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1158</xdr:row>
      <xdr:rowOff>0</xdr:rowOff>
    </xdr:from>
    <xdr:to>
      <xdr:col>6</xdr:col>
      <xdr:colOff>0</xdr:colOff>
      <xdr:row>1159</xdr:row>
      <xdr:rowOff>0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67C3A115-0BF7-4FDC-88C8-8391D35A6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5"/>
        <a:stretch>
          <a:fillRect/>
        </a:stretch>
      </xdr:blipFill>
      <xdr:spPr>
        <a:xfrm>
          <a:off x="4619625" y="20920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1159</xdr:row>
      <xdr:rowOff>0</xdr:rowOff>
    </xdr:from>
    <xdr:to>
      <xdr:col>6</xdr:col>
      <xdr:colOff>0</xdr:colOff>
      <xdr:row>1160</xdr:row>
      <xdr:rowOff>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F6AE3727-D5AA-466C-8395-5704C9A656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938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1160</xdr:row>
      <xdr:rowOff>0</xdr:rowOff>
    </xdr:from>
    <xdr:to>
      <xdr:col>6</xdr:col>
      <xdr:colOff>0</xdr:colOff>
      <xdr:row>1161</xdr:row>
      <xdr:rowOff>0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7184BC00-B160-47C3-881C-486B22862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6"/>
        <a:stretch>
          <a:fillRect/>
        </a:stretch>
      </xdr:blipFill>
      <xdr:spPr>
        <a:xfrm>
          <a:off x="4619625" y="20956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1161</xdr:row>
      <xdr:rowOff>0</xdr:rowOff>
    </xdr:from>
    <xdr:to>
      <xdr:col>6</xdr:col>
      <xdr:colOff>0</xdr:colOff>
      <xdr:row>1162</xdr:row>
      <xdr:rowOff>0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A0B4C1E8-E1F3-46BA-B558-7222BD5FB0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975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1162</xdr:row>
      <xdr:rowOff>0</xdr:rowOff>
    </xdr:from>
    <xdr:to>
      <xdr:col>6</xdr:col>
      <xdr:colOff>0</xdr:colOff>
      <xdr:row>1163</xdr:row>
      <xdr:rowOff>0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B47514FD-EFB2-44C3-8FCA-82BCF8A95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0993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1163</xdr:row>
      <xdr:rowOff>0</xdr:rowOff>
    </xdr:from>
    <xdr:to>
      <xdr:col>6</xdr:col>
      <xdr:colOff>0</xdr:colOff>
      <xdr:row>1164</xdr:row>
      <xdr:rowOff>0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CD78C379-E3CB-401C-B9DE-9CC0A4AC0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011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1164</xdr:row>
      <xdr:rowOff>0</xdr:rowOff>
    </xdr:from>
    <xdr:to>
      <xdr:col>6</xdr:col>
      <xdr:colOff>0</xdr:colOff>
      <xdr:row>1165</xdr:row>
      <xdr:rowOff>0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AE066FAB-5B0A-47AC-A0C6-CB2399784E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029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1165</xdr:row>
      <xdr:rowOff>0</xdr:rowOff>
    </xdr:from>
    <xdr:to>
      <xdr:col>6</xdr:col>
      <xdr:colOff>0</xdr:colOff>
      <xdr:row>1166</xdr:row>
      <xdr:rowOff>0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0482D93D-AACF-4BB4-8082-83BF7DA87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047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1166</xdr:row>
      <xdr:rowOff>0</xdr:rowOff>
    </xdr:from>
    <xdr:to>
      <xdr:col>6</xdr:col>
      <xdr:colOff>0</xdr:colOff>
      <xdr:row>1167</xdr:row>
      <xdr:rowOff>0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A0485A65-D2B9-4644-899B-598640FD15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065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1167</xdr:row>
      <xdr:rowOff>0</xdr:rowOff>
    </xdr:from>
    <xdr:to>
      <xdr:col>6</xdr:col>
      <xdr:colOff>0</xdr:colOff>
      <xdr:row>1168</xdr:row>
      <xdr:rowOff>0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58E6CA9B-2B32-4CB2-B5A6-426D0037FB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7"/>
        <a:stretch>
          <a:fillRect/>
        </a:stretch>
      </xdr:blipFill>
      <xdr:spPr>
        <a:xfrm>
          <a:off x="4619625" y="21083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1168</xdr:row>
      <xdr:rowOff>0</xdr:rowOff>
    </xdr:from>
    <xdr:to>
      <xdr:col>6</xdr:col>
      <xdr:colOff>0</xdr:colOff>
      <xdr:row>1169</xdr:row>
      <xdr:rowOff>0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43D565A9-85E5-4CCC-934C-80232DFF5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8"/>
        <a:stretch>
          <a:fillRect/>
        </a:stretch>
      </xdr:blipFill>
      <xdr:spPr>
        <a:xfrm>
          <a:off x="4619625" y="21101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1169</xdr:row>
      <xdr:rowOff>0</xdr:rowOff>
    </xdr:from>
    <xdr:to>
      <xdr:col>6</xdr:col>
      <xdr:colOff>0</xdr:colOff>
      <xdr:row>1170</xdr:row>
      <xdr:rowOff>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DDDB9773-9E10-417C-B784-503C744D0D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619625" y="21119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1170</xdr:row>
      <xdr:rowOff>0</xdr:rowOff>
    </xdr:from>
    <xdr:to>
      <xdr:col>6</xdr:col>
      <xdr:colOff>0</xdr:colOff>
      <xdr:row>1171</xdr:row>
      <xdr:rowOff>0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726FC0E5-21F0-428F-8F5C-FFB7DEF2B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0"/>
        <a:stretch>
          <a:fillRect/>
        </a:stretch>
      </xdr:blipFill>
      <xdr:spPr>
        <a:xfrm>
          <a:off x="4619625" y="21137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1171</xdr:row>
      <xdr:rowOff>0</xdr:rowOff>
    </xdr:from>
    <xdr:to>
      <xdr:col>6</xdr:col>
      <xdr:colOff>0</xdr:colOff>
      <xdr:row>1172</xdr:row>
      <xdr:rowOff>0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74D0F3A7-5E06-407F-BD73-01D2EF78F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1"/>
        <a:stretch>
          <a:fillRect/>
        </a:stretch>
      </xdr:blipFill>
      <xdr:spPr>
        <a:xfrm>
          <a:off x="4619625" y="21155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1172</xdr:row>
      <xdr:rowOff>0</xdr:rowOff>
    </xdr:from>
    <xdr:to>
      <xdr:col>6</xdr:col>
      <xdr:colOff>0</xdr:colOff>
      <xdr:row>1173</xdr:row>
      <xdr:rowOff>0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23333E35-BAFE-46BE-9CF1-E2EB40C0A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2"/>
        <a:stretch>
          <a:fillRect/>
        </a:stretch>
      </xdr:blipFill>
      <xdr:spPr>
        <a:xfrm>
          <a:off x="4619625" y="21174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1173</xdr:row>
      <xdr:rowOff>0</xdr:rowOff>
    </xdr:from>
    <xdr:to>
      <xdr:col>6</xdr:col>
      <xdr:colOff>0</xdr:colOff>
      <xdr:row>1174</xdr:row>
      <xdr:rowOff>0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D015A912-92AC-4AF3-8D22-D87AC3DDE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4619625" y="21192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1174</xdr:row>
      <xdr:rowOff>0</xdr:rowOff>
    </xdr:from>
    <xdr:to>
      <xdr:col>6</xdr:col>
      <xdr:colOff>0</xdr:colOff>
      <xdr:row>1175</xdr:row>
      <xdr:rowOff>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C911B37A-0036-4E37-8549-EC58CDA65D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4"/>
        <a:stretch>
          <a:fillRect/>
        </a:stretch>
      </xdr:blipFill>
      <xdr:spPr>
        <a:xfrm>
          <a:off x="4619625" y="21210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1175</xdr:row>
      <xdr:rowOff>0</xdr:rowOff>
    </xdr:from>
    <xdr:to>
      <xdr:col>6</xdr:col>
      <xdr:colOff>0</xdr:colOff>
      <xdr:row>1176</xdr:row>
      <xdr:rowOff>0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40851F9B-C84B-448A-92FE-5DF708AC9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619625" y="21228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1176</xdr:row>
      <xdr:rowOff>0</xdr:rowOff>
    </xdr:from>
    <xdr:to>
      <xdr:col>6</xdr:col>
      <xdr:colOff>0</xdr:colOff>
      <xdr:row>1177</xdr:row>
      <xdr:rowOff>0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E3E91BC7-4F2E-43E9-B9AF-18FA455156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6"/>
        <a:stretch>
          <a:fillRect/>
        </a:stretch>
      </xdr:blipFill>
      <xdr:spPr>
        <a:xfrm>
          <a:off x="4619625" y="21246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1177</xdr:row>
      <xdr:rowOff>0</xdr:rowOff>
    </xdr:from>
    <xdr:to>
      <xdr:col>6</xdr:col>
      <xdr:colOff>0</xdr:colOff>
      <xdr:row>1178</xdr:row>
      <xdr:rowOff>0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2682ACC9-A42E-4895-A2DD-097C135BB5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264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1178</xdr:row>
      <xdr:rowOff>0</xdr:rowOff>
    </xdr:from>
    <xdr:to>
      <xdr:col>6</xdr:col>
      <xdr:colOff>0</xdr:colOff>
      <xdr:row>1179</xdr:row>
      <xdr:rowOff>0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1139F9A1-BE06-4AF2-BCBB-BD463309D3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282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1179</xdr:row>
      <xdr:rowOff>0</xdr:rowOff>
    </xdr:from>
    <xdr:to>
      <xdr:col>6</xdr:col>
      <xdr:colOff>0</xdr:colOff>
      <xdr:row>1180</xdr:row>
      <xdr:rowOff>0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A2E03BFA-767B-428A-91DB-5935521D4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300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1180</xdr:row>
      <xdr:rowOff>0</xdr:rowOff>
    </xdr:from>
    <xdr:to>
      <xdr:col>6</xdr:col>
      <xdr:colOff>0</xdr:colOff>
      <xdr:row>1181</xdr:row>
      <xdr:rowOff>0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8193CF84-0A99-46C0-8332-9CFB36796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318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1181</xdr:row>
      <xdr:rowOff>0</xdr:rowOff>
    </xdr:from>
    <xdr:to>
      <xdr:col>6</xdr:col>
      <xdr:colOff>0</xdr:colOff>
      <xdr:row>1182</xdr:row>
      <xdr:rowOff>0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3933786E-A319-47A5-AFF7-1BDA24C92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7"/>
        <a:stretch>
          <a:fillRect/>
        </a:stretch>
      </xdr:blipFill>
      <xdr:spPr>
        <a:xfrm>
          <a:off x="4619625" y="21336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1182</xdr:row>
      <xdr:rowOff>0</xdr:rowOff>
    </xdr:from>
    <xdr:to>
      <xdr:col>6</xdr:col>
      <xdr:colOff>0</xdr:colOff>
      <xdr:row>1183</xdr:row>
      <xdr:rowOff>0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06CB204B-868A-44F3-A278-2EC434812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7"/>
        <a:stretch>
          <a:fillRect/>
        </a:stretch>
      </xdr:blipFill>
      <xdr:spPr>
        <a:xfrm>
          <a:off x="4619625" y="21355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1183</xdr:row>
      <xdr:rowOff>0</xdr:rowOff>
    </xdr:from>
    <xdr:to>
      <xdr:col>6</xdr:col>
      <xdr:colOff>0</xdr:colOff>
      <xdr:row>1184</xdr:row>
      <xdr:rowOff>0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1FC9CE8D-E33B-4AF3-87AF-BC4D8B70D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8"/>
        <a:stretch>
          <a:fillRect/>
        </a:stretch>
      </xdr:blipFill>
      <xdr:spPr>
        <a:xfrm>
          <a:off x="4619625" y="21373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1184</xdr:row>
      <xdr:rowOff>0</xdr:rowOff>
    </xdr:from>
    <xdr:to>
      <xdr:col>6</xdr:col>
      <xdr:colOff>0</xdr:colOff>
      <xdr:row>1185</xdr:row>
      <xdr:rowOff>0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FCB28329-FAF7-4275-ABF4-01433F4243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8"/>
        <a:stretch>
          <a:fillRect/>
        </a:stretch>
      </xdr:blipFill>
      <xdr:spPr>
        <a:xfrm>
          <a:off x="4619625" y="21391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1185</xdr:row>
      <xdr:rowOff>0</xdr:rowOff>
    </xdr:from>
    <xdr:to>
      <xdr:col>6</xdr:col>
      <xdr:colOff>0</xdr:colOff>
      <xdr:row>1186</xdr:row>
      <xdr:rowOff>0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60256A07-467F-4820-8DD6-8089DD9567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9"/>
        <a:stretch>
          <a:fillRect/>
        </a:stretch>
      </xdr:blipFill>
      <xdr:spPr>
        <a:xfrm>
          <a:off x="4619625" y="21409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1186</xdr:row>
      <xdr:rowOff>0</xdr:rowOff>
    </xdr:from>
    <xdr:to>
      <xdr:col>6</xdr:col>
      <xdr:colOff>0</xdr:colOff>
      <xdr:row>1187</xdr:row>
      <xdr:rowOff>0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75C53276-0471-4B6F-B554-4E0ACCC20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9"/>
        <a:stretch>
          <a:fillRect/>
        </a:stretch>
      </xdr:blipFill>
      <xdr:spPr>
        <a:xfrm>
          <a:off x="4619625" y="21427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1187</xdr:row>
      <xdr:rowOff>0</xdr:rowOff>
    </xdr:from>
    <xdr:to>
      <xdr:col>6</xdr:col>
      <xdr:colOff>0</xdr:colOff>
      <xdr:row>1188</xdr:row>
      <xdr:rowOff>0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7F23A611-32D5-48BA-9CCA-5D69B0B0A6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0"/>
        <a:stretch>
          <a:fillRect/>
        </a:stretch>
      </xdr:blipFill>
      <xdr:spPr>
        <a:xfrm>
          <a:off x="4619625" y="21445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1188</xdr:row>
      <xdr:rowOff>0</xdr:rowOff>
    </xdr:from>
    <xdr:to>
      <xdr:col>6</xdr:col>
      <xdr:colOff>0</xdr:colOff>
      <xdr:row>1189</xdr:row>
      <xdr:rowOff>0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7A34A1ED-2578-4ED8-BC87-576609A12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0"/>
        <a:stretch>
          <a:fillRect/>
        </a:stretch>
      </xdr:blipFill>
      <xdr:spPr>
        <a:xfrm>
          <a:off x="4619625" y="21463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1189</xdr:row>
      <xdr:rowOff>0</xdr:rowOff>
    </xdr:from>
    <xdr:to>
      <xdr:col>6</xdr:col>
      <xdr:colOff>0</xdr:colOff>
      <xdr:row>1190</xdr:row>
      <xdr:rowOff>0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49F87FDA-86D4-4D96-AA32-D3D6B82739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1481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1190</xdr:row>
      <xdr:rowOff>0</xdr:rowOff>
    </xdr:from>
    <xdr:to>
      <xdr:col>6</xdr:col>
      <xdr:colOff>0</xdr:colOff>
      <xdr:row>1191</xdr:row>
      <xdr:rowOff>0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E91BB29D-9772-4E43-BA34-2A471326C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1499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1191</xdr:row>
      <xdr:rowOff>0</xdr:rowOff>
    </xdr:from>
    <xdr:to>
      <xdr:col>6</xdr:col>
      <xdr:colOff>0</xdr:colOff>
      <xdr:row>1192</xdr:row>
      <xdr:rowOff>0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8D676BF3-2F15-4EB6-B321-DA81627DA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517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1192</xdr:row>
      <xdr:rowOff>0</xdr:rowOff>
    </xdr:from>
    <xdr:to>
      <xdr:col>6</xdr:col>
      <xdr:colOff>0</xdr:colOff>
      <xdr:row>1193</xdr:row>
      <xdr:rowOff>0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272117BF-8DEA-4562-9951-C78A803E2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619625" y="21536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1193</xdr:row>
      <xdr:rowOff>0</xdr:rowOff>
    </xdr:from>
    <xdr:to>
      <xdr:col>6</xdr:col>
      <xdr:colOff>0</xdr:colOff>
      <xdr:row>1194</xdr:row>
      <xdr:rowOff>0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8B08CFB9-E65D-4D5B-A41C-982C3990E6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554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1194</xdr:row>
      <xdr:rowOff>0</xdr:rowOff>
    </xdr:from>
    <xdr:to>
      <xdr:col>6</xdr:col>
      <xdr:colOff>0</xdr:colOff>
      <xdr:row>1195</xdr:row>
      <xdr:rowOff>0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A8447D8E-2532-4C8F-956A-5116E6A84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1572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1195</xdr:row>
      <xdr:rowOff>0</xdr:rowOff>
    </xdr:from>
    <xdr:to>
      <xdr:col>6</xdr:col>
      <xdr:colOff>0</xdr:colOff>
      <xdr:row>1196</xdr:row>
      <xdr:rowOff>0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F43FB7B9-FB92-4527-B2CB-1FBB86CBE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590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1196</xdr:row>
      <xdr:rowOff>0</xdr:rowOff>
    </xdr:from>
    <xdr:to>
      <xdr:col>6</xdr:col>
      <xdr:colOff>0</xdr:colOff>
      <xdr:row>1197</xdr:row>
      <xdr:rowOff>0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531FF24D-F787-4AF2-993E-84C3222F15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608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1197</xdr:row>
      <xdr:rowOff>0</xdr:rowOff>
    </xdr:from>
    <xdr:to>
      <xdr:col>6</xdr:col>
      <xdr:colOff>0</xdr:colOff>
      <xdr:row>1198</xdr:row>
      <xdr:rowOff>0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F998EEB7-0207-4354-B8BF-4BDC6F5FF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626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1198</xdr:row>
      <xdr:rowOff>0</xdr:rowOff>
    </xdr:from>
    <xdr:to>
      <xdr:col>6</xdr:col>
      <xdr:colOff>0</xdr:colOff>
      <xdr:row>1199</xdr:row>
      <xdr:rowOff>0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1D16AFC5-9FF7-4EC1-8DA9-92F3DF7766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1644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1199</xdr:row>
      <xdr:rowOff>0</xdr:rowOff>
    </xdr:from>
    <xdr:to>
      <xdr:col>6</xdr:col>
      <xdr:colOff>0</xdr:colOff>
      <xdr:row>1200</xdr:row>
      <xdr:rowOff>0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30BB40D0-39EA-4DD2-AFDA-79307C46B3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662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1200</xdr:row>
      <xdr:rowOff>0</xdr:rowOff>
    </xdr:from>
    <xdr:to>
      <xdr:col>6</xdr:col>
      <xdr:colOff>0</xdr:colOff>
      <xdr:row>1201</xdr:row>
      <xdr:rowOff>0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BCC984C0-CD7B-411E-A3C5-1741D6283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680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1201</xdr:row>
      <xdr:rowOff>0</xdr:rowOff>
    </xdr:from>
    <xdr:to>
      <xdr:col>6</xdr:col>
      <xdr:colOff>0</xdr:colOff>
      <xdr:row>1202</xdr:row>
      <xdr:rowOff>0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A5AA3EFE-B6F6-44EF-89AD-29BE67B29E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2"/>
        <a:stretch>
          <a:fillRect/>
        </a:stretch>
      </xdr:blipFill>
      <xdr:spPr>
        <a:xfrm>
          <a:off x="4619625" y="21698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1202</xdr:row>
      <xdr:rowOff>0</xdr:rowOff>
    </xdr:from>
    <xdr:to>
      <xdr:col>6</xdr:col>
      <xdr:colOff>0</xdr:colOff>
      <xdr:row>1203</xdr:row>
      <xdr:rowOff>0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609282A4-9658-4781-B5A3-F7DC8CD6D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3"/>
        <a:stretch>
          <a:fillRect/>
        </a:stretch>
      </xdr:blipFill>
      <xdr:spPr>
        <a:xfrm>
          <a:off x="4619625" y="21717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1203</xdr:row>
      <xdr:rowOff>0</xdr:rowOff>
    </xdr:from>
    <xdr:to>
      <xdr:col>6</xdr:col>
      <xdr:colOff>0</xdr:colOff>
      <xdr:row>1204</xdr:row>
      <xdr:rowOff>0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DD03E135-ACEE-4C74-8E73-9B3214379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4"/>
        <a:stretch>
          <a:fillRect/>
        </a:stretch>
      </xdr:blipFill>
      <xdr:spPr>
        <a:xfrm>
          <a:off x="4619625" y="21735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1204</xdr:row>
      <xdr:rowOff>0</xdr:rowOff>
    </xdr:from>
    <xdr:to>
      <xdr:col>6</xdr:col>
      <xdr:colOff>0</xdr:colOff>
      <xdr:row>1205</xdr:row>
      <xdr:rowOff>0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607E3A4E-4ECF-42D2-A952-11CED2B144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5"/>
        <a:stretch>
          <a:fillRect/>
        </a:stretch>
      </xdr:blipFill>
      <xdr:spPr>
        <a:xfrm>
          <a:off x="4619625" y="21753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1205</xdr:row>
      <xdr:rowOff>0</xdr:rowOff>
    </xdr:from>
    <xdr:to>
      <xdr:col>6</xdr:col>
      <xdr:colOff>0</xdr:colOff>
      <xdr:row>1206</xdr:row>
      <xdr:rowOff>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076AAD86-F835-4A25-9261-92257AB6B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6"/>
        <a:stretch>
          <a:fillRect/>
        </a:stretch>
      </xdr:blipFill>
      <xdr:spPr>
        <a:xfrm>
          <a:off x="4619625" y="21771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1206</xdr:row>
      <xdr:rowOff>0</xdr:rowOff>
    </xdr:from>
    <xdr:to>
      <xdr:col>6</xdr:col>
      <xdr:colOff>0</xdr:colOff>
      <xdr:row>1207</xdr:row>
      <xdr:rowOff>0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062E903E-779D-439E-B98A-E4B852085D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7"/>
        <a:stretch>
          <a:fillRect/>
        </a:stretch>
      </xdr:blipFill>
      <xdr:spPr>
        <a:xfrm>
          <a:off x="4619625" y="21789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1207</xdr:row>
      <xdr:rowOff>0</xdr:rowOff>
    </xdr:from>
    <xdr:to>
      <xdr:col>6</xdr:col>
      <xdr:colOff>0</xdr:colOff>
      <xdr:row>1208</xdr:row>
      <xdr:rowOff>0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FAD1E3E2-E1AF-4528-B8A7-72E2AD467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8"/>
        <a:stretch>
          <a:fillRect/>
        </a:stretch>
      </xdr:blipFill>
      <xdr:spPr>
        <a:xfrm>
          <a:off x="4619625" y="21807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1208</xdr:row>
      <xdr:rowOff>0</xdr:rowOff>
    </xdr:from>
    <xdr:to>
      <xdr:col>6</xdr:col>
      <xdr:colOff>0</xdr:colOff>
      <xdr:row>1209</xdr:row>
      <xdr:rowOff>0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AB52C43A-7788-4AF7-A26B-21797995B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9"/>
        <a:stretch>
          <a:fillRect/>
        </a:stretch>
      </xdr:blipFill>
      <xdr:spPr>
        <a:xfrm>
          <a:off x="4619625" y="21825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1209</xdr:row>
      <xdr:rowOff>0</xdr:rowOff>
    </xdr:from>
    <xdr:to>
      <xdr:col>6</xdr:col>
      <xdr:colOff>0</xdr:colOff>
      <xdr:row>1210</xdr:row>
      <xdr:rowOff>0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21BD60F4-717B-4004-A6EC-55E8A39169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0"/>
        <a:stretch>
          <a:fillRect/>
        </a:stretch>
      </xdr:blipFill>
      <xdr:spPr>
        <a:xfrm>
          <a:off x="4619625" y="21843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1210</xdr:row>
      <xdr:rowOff>0</xdr:rowOff>
    </xdr:from>
    <xdr:to>
      <xdr:col>6</xdr:col>
      <xdr:colOff>0</xdr:colOff>
      <xdr:row>1211</xdr:row>
      <xdr:rowOff>0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1641080D-787C-4658-ABA2-8886BCD5B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1"/>
        <a:stretch>
          <a:fillRect/>
        </a:stretch>
      </xdr:blipFill>
      <xdr:spPr>
        <a:xfrm>
          <a:off x="4619625" y="21861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1211</xdr:row>
      <xdr:rowOff>0</xdr:rowOff>
    </xdr:from>
    <xdr:to>
      <xdr:col>6</xdr:col>
      <xdr:colOff>0</xdr:colOff>
      <xdr:row>1212</xdr:row>
      <xdr:rowOff>0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9EB8E38D-6628-4919-9461-51505C0C9D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879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1212</xdr:row>
      <xdr:rowOff>0</xdr:rowOff>
    </xdr:from>
    <xdr:to>
      <xdr:col>6</xdr:col>
      <xdr:colOff>0</xdr:colOff>
      <xdr:row>1213</xdr:row>
      <xdr:rowOff>0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AA35AD50-2CB0-4F3D-8A50-BC56C43B9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897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1213</xdr:row>
      <xdr:rowOff>0</xdr:rowOff>
    </xdr:from>
    <xdr:to>
      <xdr:col>6</xdr:col>
      <xdr:colOff>0</xdr:colOff>
      <xdr:row>1214</xdr:row>
      <xdr:rowOff>0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F210CBCC-5226-41E1-9783-AB2980C88E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916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1214</xdr:row>
      <xdr:rowOff>0</xdr:rowOff>
    </xdr:from>
    <xdr:to>
      <xdr:col>6</xdr:col>
      <xdr:colOff>0</xdr:colOff>
      <xdr:row>1215</xdr:row>
      <xdr:rowOff>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1C24D7BD-795E-42D8-8880-BCAC64F4C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1934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1215</xdr:row>
      <xdr:rowOff>0</xdr:rowOff>
    </xdr:from>
    <xdr:to>
      <xdr:col>6</xdr:col>
      <xdr:colOff>0</xdr:colOff>
      <xdr:row>1216</xdr:row>
      <xdr:rowOff>0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DCD283A2-1549-4E2D-B282-FD8EB94755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619625" y="21952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1216</xdr:row>
      <xdr:rowOff>0</xdr:rowOff>
    </xdr:from>
    <xdr:to>
      <xdr:col>6</xdr:col>
      <xdr:colOff>0</xdr:colOff>
      <xdr:row>1217</xdr:row>
      <xdr:rowOff>0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7CF10368-5EE0-4905-8E60-273C1EC72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619625" y="21970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1217</xdr:row>
      <xdr:rowOff>0</xdr:rowOff>
    </xdr:from>
    <xdr:to>
      <xdr:col>6</xdr:col>
      <xdr:colOff>0</xdr:colOff>
      <xdr:row>1218</xdr:row>
      <xdr:rowOff>0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D3256A54-36A8-4497-8501-171E64579D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3"/>
        <a:stretch>
          <a:fillRect/>
        </a:stretch>
      </xdr:blipFill>
      <xdr:spPr>
        <a:xfrm>
          <a:off x="4619625" y="21988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1218</xdr:row>
      <xdr:rowOff>0</xdr:rowOff>
    </xdr:from>
    <xdr:to>
      <xdr:col>6</xdr:col>
      <xdr:colOff>0</xdr:colOff>
      <xdr:row>1219</xdr:row>
      <xdr:rowOff>0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0900F0F3-A54E-40F0-926C-CB2CA2F7D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3"/>
        <a:stretch>
          <a:fillRect/>
        </a:stretch>
      </xdr:blipFill>
      <xdr:spPr>
        <a:xfrm>
          <a:off x="4619625" y="22006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1219</xdr:row>
      <xdr:rowOff>0</xdr:rowOff>
    </xdr:from>
    <xdr:to>
      <xdr:col>6</xdr:col>
      <xdr:colOff>0</xdr:colOff>
      <xdr:row>1220</xdr:row>
      <xdr:rowOff>0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CBD38630-91FB-460C-BF09-2C2290F90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4"/>
        <a:stretch>
          <a:fillRect/>
        </a:stretch>
      </xdr:blipFill>
      <xdr:spPr>
        <a:xfrm>
          <a:off x="4619625" y="22024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1220</xdr:row>
      <xdr:rowOff>0</xdr:rowOff>
    </xdr:from>
    <xdr:to>
      <xdr:col>6</xdr:col>
      <xdr:colOff>0</xdr:colOff>
      <xdr:row>1221</xdr:row>
      <xdr:rowOff>0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5BC9AB15-2C30-4CBD-A76D-A244B887D2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4"/>
        <a:stretch>
          <a:fillRect/>
        </a:stretch>
      </xdr:blipFill>
      <xdr:spPr>
        <a:xfrm>
          <a:off x="4619625" y="22042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1221</xdr:row>
      <xdr:rowOff>0</xdr:rowOff>
    </xdr:from>
    <xdr:to>
      <xdr:col>6</xdr:col>
      <xdr:colOff>0</xdr:colOff>
      <xdr:row>1222</xdr:row>
      <xdr:rowOff>0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36E74A88-EAFC-48C3-8806-FB3023233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5"/>
        <a:stretch>
          <a:fillRect/>
        </a:stretch>
      </xdr:blipFill>
      <xdr:spPr>
        <a:xfrm>
          <a:off x="4619625" y="22060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1222</xdr:row>
      <xdr:rowOff>0</xdr:rowOff>
    </xdr:from>
    <xdr:to>
      <xdr:col>6</xdr:col>
      <xdr:colOff>0</xdr:colOff>
      <xdr:row>1223</xdr:row>
      <xdr:rowOff>0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A9943E03-4AD7-4E89-806D-1B611C51A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5"/>
        <a:stretch>
          <a:fillRect/>
        </a:stretch>
      </xdr:blipFill>
      <xdr:spPr>
        <a:xfrm>
          <a:off x="4619625" y="22078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1223</xdr:row>
      <xdr:rowOff>0</xdr:rowOff>
    </xdr:from>
    <xdr:to>
      <xdr:col>6</xdr:col>
      <xdr:colOff>0</xdr:colOff>
      <xdr:row>1224</xdr:row>
      <xdr:rowOff>0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D407C61B-D0D0-4732-B5EB-2D358720F2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22097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1224</xdr:row>
      <xdr:rowOff>0</xdr:rowOff>
    </xdr:from>
    <xdr:to>
      <xdr:col>6</xdr:col>
      <xdr:colOff>0</xdr:colOff>
      <xdr:row>1225</xdr:row>
      <xdr:rowOff>0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98B41B91-F618-40F5-89C6-D3B96E9EF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22115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1225</xdr:row>
      <xdr:rowOff>0</xdr:rowOff>
    </xdr:from>
    <xdr:to>
      <xdr:col>6</xdr:col>
      <xdr:colOff>0</xdr:colOff>
      <xdr:row>1226</xdr:row>
      <xdr:rowOff>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3CE1A041-EBAA-4101-AC87-8DA11B4E05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133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1226</xdr:row>
      <xdr:rowOff>0</xdr:rowOff>
    </xdr:from>
    <xdr:to>
      <xdr:col>6</xdr:col>
      <xdr:colOff>0</xdr:colOff>
      <xdr:row>1227</xdr:row>
      <xdr:rowOff>0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BE50FB93-45BB-4B11-8DF4-51AEBE62E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6"/>
        <a:stretch>
          <a:fillRect/>
        </a:stretch>
      </xdr:blipFill>
      <xdr:spPr>
        <a:xfrm>
          <a:off x="4619625" y="22151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1227</xdr:row>
      <xdr:rowOff>0</xdr:rowOff>
    </xdr:from>
    <xdr:to>
      <xdr:col>6</xdr:col>
      <xdr:colOff>0</xdr:colOff>
      <xdr:row>1228</xdr:row>
      <xdr:rowOff>0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153A096D-B8BC-496D-A760-6D03118B6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169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1228</xdr:row>
      <xdr:rowOff>0</xdr:rowOff>
    </xdr:from>
    <xdr:to>
      <xdr:col>6</xdr:col>
      <xdr:colOff>0</xdr:colOff>
      <xdr:row>1229</xdr:row>
      <xdr:rowOff>0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1617C5FF-6B00-45FA-ADB5-143695576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22187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1229</xdr:row>
      <xdr:rowOff>0</xdr:rowOff>
    </xdr:from>
    <xdr:to>
      <xdr:col>6</xdr:col>
      <xdr:colOff>0</xdr:colOff>
      <xdr:row>1230</xdr:row>
      <xdr:rowOff>0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0A97B571-29BD-4153-87F2-63FCC0164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205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1230</xdr:row>
      <xdr:rowOff>0</xdr:rowOff>
    </xdr:from>
    <xdr:to>
      <xdr:col>6</xdr:col>
      <xdr:colOff>0</xdr:colOff>
      <xdr:row>1231</xdr:row>
      <xdr:rowOff>0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C23825EE-8B24-4E40-9E7D-9282987C9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223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1231</xdr:row>
      <xdr:rowOff>0</xdr:rowOff>
    </xdr:from>
    <xdr:to>
      <xdr:col>6</xdr:col>
      <xdr:colOff>0</xdr:colOff>
      <xdr:row>1232</xdr:row>
      <xdr:rowOff>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9A553BEE-3998-47AB-8012-D42EA3952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241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1232</xdr:row>
      <xdr:rowOff>0</xdr:rowOff>
    </xdr:from>
    <xdr:to>
      <xdr:col>6</xdr:col>
      <xdr:colOff>0</xdr:colOff>
      <xdr:row>1233</xdr:row>
      <xdr:rowOff>0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D68C15FA-3D41-44A7-920E-DEE20699BB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259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1233</xdr:row>
      <xdr:rowOff>0</xdr:rowOff>
    </xdr:from>
    <xdr:to>
      <xdr:col>6</xdr:col>
      <xdr:colOff>0</xdr:colOff>
      <xdr:row>1234</xdr:row>
      <xdr:rowOff>0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206BC8BF-B9D5-445B-A527-6311EF5CC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278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1234</xdr:row>
      <xdr:rowOff>0</xdr:rowOff>
    </xdr:from>
    <xdr:to>
      <xdr:col>6</xdr:col>
      <xdr:colOff>0</xdr:colOff>
      <xdr:row>1235</xdr:row>
      <xdr:rowOff>0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EBC90104-4FB0-47C2-AD82-8EB6F4A8A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296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1235</xdr:row>
      <xdr:rowOff>0</xdr:rowOff>
    </xdr:from>
    <xdr:to>
      <xdr:col>6</xdr:col>
      <xdr:colOff>0</xdr:colOff>
      <xdr:row>1236</xdr:row>
      <xdr:rowOff>0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57B08D6C-3935-448C-9BD1-D7717C87F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619625" y="22314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1236</xdr:row>
      <xdr:rowOff>0</xdr:rowOff>
    </xdr:from>
    <xdr:to>
      <xdr:col>6</xdr:col>
      <xdr:colOff>0</xdr:colOff>
      <xdr:row>1237</xdr:row>
      <xdr:rowOff>0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E301B11D-4FF7-46D8-B33B-F7C9687A1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9"/>
        <a:stretch>
          <a:fillRect/>
        </a:stretch>
      </xdr:blipFill>
      <xdr:spPr>
        <a:xfrm>
          <a:off x="4619625" y="22332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1237</xdr:row>
      <xdr:rowOff>0</xdr:rowOff>
    </xdr:from>
    <xdr:to>
      <xdr:col>6</xdr:col>
      <xdr:colOff>0</xdr:colOff>
      <xdr:row>1238</xdr:row>
      <xdr:rowOff>0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2894EEDD-BEE6-46FB-B763-8B5368C64C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0"/>
        <a:stretch>
          <a:fillRect/>
        </a:stretch>
      </xdr:blipFill>
      <xdr:spPr>
        <a:xfrm>
          <a:off x="4619625" y="22350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1238</xdr:row>
      <xdr:rowOff>0</xdr:rowOff>
    </xdr:from>
    <xdr:to>
      <xdr:col>6</xdr:col>
      <xdr:colOff>0</xdr:colOff>
      <xdr:row>1239</xdr:row>
      <xdr:rowOff>0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389A778E-CBC8-42DE-BC70-1B5C5CF60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1"/>
        <a:stretch>
          <a:fillRect/>
        </a:stretch>
      </xdr:blipFill>
      <xdr:spPr>
        <a:xfrm>
          <a:off x="4619625" y="22368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1239</xdr:row>
      <xdr:rowOff>0</xdr:rowOff>
    </xdr:from>
    <xdr:to>
      <xdr:col>6</xdr:col>
      <xdr:colOff>0</xdr:colOff>
      <xdr:row>1240</xdr:row>
      <xdr:rowOff>0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B1F6AA4D-473F-48E4-BD86-1F6AC6D955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2"/>
        <a:stretch>
          <a:fillRect/>
        </a:stretch>
      </xdr:blipFill>
      <xdr:spPr>
        <a:xfrm>
          <a:off x="4619625" y="22386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1240</xdr:row>
      <xdr:rowOff>0</xdr:rowOff>
    </xdr:from>
    <xdr:to>
      <xdr:col>6</xdr:col>
      <xdr:colOff>0</xdr:colOff>
      <xdr:row>1241</xdr:row>
      <xdr:rowOff>0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13547666-5B64-4EC9-923C-A10A0F52F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3"/>
        <a:stretch>
          <a:fillRect/>
        </a:stretch>
      </xdr:blipFill>
      <xdr:spPr>
        <a:xfrm>
          <a:off x="4619625" y="22404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1241</xdr:row>
      <xdr:rowOff>0</xdr:rowOff>
    </xdr:from>
    <xdr:to>
      <xdr:col>6</xdr:col>
      <xdr:colOff>0</xdr:colOff>
      <xdr:row>1242</xdr:row>
      <xdr:rowOff>0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076BD01D-6992-43DD-A3A3-CF449FFEF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4"/>
        <a:stretch>
          <a:fillRect/>
        </a:stretch>
      </xdr:blipFill>
      <xdr:spPr>
        <a:xfrm>
          <a:off x="4619625" y="22422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1242</xdr:row>
      <xdr:rowOff>0</xdr:rowOff>
    </xdr:from>
    <xdr:to>
      <xdr:col>6</xdr:col>
      <xdr:colOff>0</xdr:colOff>
      <xdr:row>1243</xdr:row>
      <xdr:rowOff>0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9A195E28-0E22-4646-8E6A-EAB5341158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619625" y="22440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1243</xdr:row>
      <xdr:rowOff>0</xdr:rowOff>
    </xdr:from>
    <xdr:to>
      <xdr:col>6</xdr:col>
      <xdr:colOff>0</xdr:colOff>
      <xdr:row>1244</xdr:row>
      <xdr:rowOff>0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E14A7DBB-2D80-4477-AD1A-4AE20AC5A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6"/>
        <a:stretch>
          <a:fillRect/>
        </a:stretch>
      </xdr:blipFill>
      <xdr:spPr>
        <a:xfrm>
          <a:off x="4619625" y="22458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1244</xdr:row>
      <xdr:rowOff>0</xdr:rowOff>
    </xdr:from>
    <xdr:to>
      <xdr:col>6</xdr:col>
      <xdr:colOff>0</xdr:colOff>
      <xdr:row>1245</xdr:row>
      <xdr:rowOff>0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98F529C5-762E-46F2-9E92-9929CD5BF4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7"/>
        <a:stretch>
          <a:fillRect/>
        </a:stretch>
      </xdr:blipFill>
      <xdr:spPr>
        <a:xfrm>
          <a:off x="4619625" y="22477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1245</xdr:row>
      <xdr:rowOff>0</xdr:rowOff>
    </xdr:from>
    <xdr:to>
      <xdr:col>6</xdr:col>
      <xdr:colOff>0</xdr:colOff>
      <xdr:row>1246</xdr:row>
      <xdr:rowOff>0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C4945F77-A3BD-4857-AC51-C4C3E4C047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495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1246</xdr:row>
      <xdr:rowOff>0</xdr:rowOff>
    </xdr:from>
    <xdr:to>
      <xdr:col>6</xdr:col>
      <xdr:colOff>0</xdr:colOff>
      <xdr:row>1247</xdr:row>
      <xdr:rowOff>0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89796B1C-F476-4FFB-B8A8-897B3E9A7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513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1247</xdr:row>
      <xdr:rowOff>0</xdr:rowOff>
    </xdr:from>
    <xdr:to>
      <xdr:col>6</xdr:col>
      <xdr:colOff>0</xdr:colOff>
      <xdr:row>1248</xdr:row>
      <xdr:rowOff>0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0EA2A28C-DE96-4431-8F4F-AA11603A48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531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1248</xdr:row>
      <xdr:rowOff>0</xdr:rowOff>
    </xdr:from>
    <xdr:to>
      <xdr:col>6</xdr:col>
      <xdr:colOff>0</xdr:colOff>
      <xdr:row>1249</xdr:row>
      <xdr:rowOff>0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5147BEF2-BD85-498F-BA22-F1C157DD1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549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1249</xdr:row>
      <xdr:rowOff>0</xdr:rowOff>
    </xdr:from>
    <xdr:to>
      <xdr:col>6</xdr:col>
      <xdr:colOff>0</xdr:colOff>
      <xdr:row>1250</xdr:row>
      <xdr:rowOff>0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B2505786-516B-4742-8E6C-87452C951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8"/>
        <a:stretch>
          <a:fillRect/>
        </a:stretch>
      </xdr:blipFill>
      <xdr:spPr>
        <a:xfrm>
          <a:off x="4619625" y="22567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1250</xdr:row>
      <xdr:rowOff>0</xdr:rowOff>
    </xdr:from>
    <xdr:to>
      <xdr:col>6</xdr:col>
      <xdr:colOff>0</xdr:colOff>
      <xdr:row>1251</xdr:row>
      <xdr:rowOff>0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40E8999B-11DB-4EA3-A9B7-46BB0330F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8"/>
        <a:stretch>
          <a:fillRect/>
        </a:stretch>
      </xdr:blipFill>
      <xdr:spPr>
        <a:xfrm>
          <a:off x="4619625" y="22585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1251</xdr:row>
      <xdr:rowOff>0</xdr:rowOff>
    </xdr:from>
    <xdr:to>
      <xdr:col>6</xdr:col>
      <xdr:colOff>0</xdr:colOff>
      <xdr:row>1252</xdr:row>
      <xdr:rowOff>0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2EC8F9D5-545C-4C60-8F60-7B5DD9041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9"/>
        <a:stretch>
          <a:fillRect/>
        </a:stretch>
      </xdr:blipFill>
      <xdr:spPr>
        <a:xfrm>
          <a:off x="4619625" y="22603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1252</xdr:row>
      <xdr:rowOff>0</xdr:rowOff>
    </xdr:from>
    <xdr:to>
      <xdr:col>6</xdr:col>
      <xdr:colOff>0</xdr:colOff>
      <xdr:row>1253</xdr:row>
      <xdr:rowOff>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C90657A5-3DBA-4B42-BE41-89F6C86B96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9"/>
        <a:stretch>
          <a:fillRect/>
        </a:stretch>
      </xdr:blipFill>
      <xdr:spPr>
        <a:xfrm>
          <a:off x="4619625" y="22621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1253</xdr:row>
      <xdr:rowOff>0</xdr:rowOff>
    </xdr:from>
    <xdr:to>
      <xdr:col>6</xdr:col>
      <xdr:colOff>0</xdr:colOff>
      <xdr:row>1254</xdr:row>
      <xdr:rowOff>0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4F912DF1-09FF-489C-9370-04F18682CF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0"/>
        <a:stretch>
          <a:fillRect/>
        </a:stretch>
      </xdr:blipFill>
      <xdr:spPr>
        <a:xfrm>
          <a:off x="4619625" y="22639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1254</xdr:row>
      <xdr:rowOff>0</xdr:rowOff>
    </xdr:from>
    <xdr:to>
      <xdr:col>6</xdr:col>
      <xdr:colOff>0</xdr:colOff>
      <xdr:row>1255</xdr:row>
      <xdr:rowOff>0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7FDABAEA-5FC9-423E-9107-E9E7D85F70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0"/>
        <a:stretch>
          <a:fillRect/>
        </a:stretch>
      </xdr:blipFill>
      <xdr:spPr>
        <a:xfrm>
          <a:off x="4619625" y="22658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1255</xdr:row>
      <xdr:rowOff>0</xdr:rowOff>
    </xdr:from>
    <xdr:to>
      <xdr:col>6</xdr:col>
      <xdr:colOff>0</xdr:colOff>
      <xdr:row>1256</xdr:row>
      <xdr:rowOff>0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BD350BD5-CBEA-42D6-8061-CB5721F040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1"/>
        <a:stretch>
          <a:fillRect/>
        </a:stretch>
      </xdr:blipFill>
      <xdr:spPr>
        <a:xfrm>
          <a:off x="4619625" y="22676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1256</xdr:row>
      <xdr:rowOff>0</xdr:rowOff>
    </xdr:from>
    <xdr:to>
      <xdr:col>6</xdr:col>
      <xdr:colOff>0</xdr:colOff>
      <xdr:row>1257</xdr:row>
      <xdr:rowOff>0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617E42BB-804C-485F-9810-FC4B08ADE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1"/>
        <a:stretch>
          <a:fillRect/>
        </a:stretch>
      </xdr:blipFill>
      <xdr:spPr>
        <a:xfrm>
          <a:off x="4619625" y="22694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1257</xdr:row>
      <xdr:rowOff>0</xdr:rowOff>
    </xdr:from>
    <xdr:to>
      <xdr:col>6</xdr:col>
      <xdr:colOff>0</xdr:colOff>
      <xdr:row>1258</xdr:row>
      <xdr:rowOff>0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628A8331-1ED5-4AF8-AD0F-F61EF4865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619625" y="22712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1258</xdr:row>
      <xdr:rowOff>0</xdr:rowOff>
    </xdr:from>
    <xdr:to>
      <xdr:col>6</xdr:col>
      <xdr:colOff>0</xdr:colOff>
      <xdr:row>1259</xdr:row>
      <xdr:rowOff>0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7EFABDB2-3AE8-49DC-A4F7-EA1303F47F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619625" y="22730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1259</xdr:row>
      <xdr:rowOff>0</xdr:rowOff>
    </xdr:from>
    <xdr:to>
      <xdr:col>6</xdr:col>
      <xdr:colOff>0</xdr:colOff>
      <xdr:row>1260</xdr:row>
      <xdr:rowOff>0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BFA04FA2-74B0-4433-8C73-57A3280C0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748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1260</xdr:row>
      <xdr:rowOff>0</xdr:rowOff>
    </xdr:from>
    <xdr:to>
      <xdr:col>6</xdr:col>
      <xdr:colOff>0</xdr:colOff>
      <xdr:row>1261</xdr:row>
      <xdr:rowOff>0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70EADF2C-0EE9-4561-93BA-0CB097ED0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3"/>
        <a:stretch>
          <a:fillRect/>
        </a:stretch>
      </xdr:blipFill>
      <xdr:spPr>
        <a:xfrm>
          <a:off x="4619625" y="22766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1261</xdr:row>
      <xdr:rowOff>0</xdr:rowOff>
    </xdr:from>
    <xdr:to>
      <xdr:col>6</xdr:col>
      <xdr:colOff>0</xdr:colOff>
      <xdr:row>1262</xdr:row>
      <xdr:rowOff>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61D47E96-E9F7-45FF-9950-C837EA714C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784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1262</xdr:row>
      <xdr:rowOff>0</xdr:rowOff>
    </xdr:from>
    <xdr:to>
      <xdr:col>6</xdr:col>
      <xdr:colOff>0</xdr:colOff>
      <xdr:row>1263</xdr:row>
      <xdr:rowOff>0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2316CA84-B5F5-4C83-9932-0A8D0AFEF2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4"/>
        <a:stretch>
          <a:fillRect/>
        </a:stretch>
      </xdr:blipFill>
      <xdr:spPr>
        <a:xfrm>
          <a:off x="4619625" y="22802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1263</xdr:row>
      <xdr:rowOff>0</xdr:rowOff>
    </xdr:from>
    <xdr:to>
      <xdr:col>6</xdr:col>
      <xdr:colOff>0</xdr:colOff>
      <xdr:row>1264</xdr:row>
      <xdr:rowOff>0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F223A60B-BBD9-4A4D-8299-C7C1E69AC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820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1264</xdr:row>
      <xdr:rowOff>0</xdr:rowOff>
    </xdr:from>
    <xdr:to>
      <xdr:col>6</xdr:col>
      <xdr:colOff>0</xdr:colOff>
      <xdr:row>1265</xdr:row>
      <xdr:rowOff>0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3275C7D6-E9FC-4A19-A6C2-6BBABD4F9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839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1265</xdr:row>
      <xdr:rowOff>0</xdr:rowOff>
    </xdr:from>
    <xdr:to>
      <xdr:col>6</xdr:col>
      <xdr:colOff>0</xdr:colOff>
      <xdr:row>1266</xdr:row>
      <xdr:rowOff>0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3D6E6D4A-453A-41BD-9B7B-5652A924AC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857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1266</xdr:row>
      <xdr:rowOff>0</xdr:rowOff>
    </xdr:from>
    <xdr:to>
      <xdr:col>6</xdr:col>
      <xdr:colOff>0</xdr:colOff>
      <xdr:row>1267</xdr:row>
      <xdr:rowOff>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6FD3E693-7222-417F-BD1A-2E52C9014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2875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1267</xdr:row>
      <xdr:rowOff>0</xdr:rowOff>
    </xdr:from>
    <xdr:to>
      <xdr:col>6</xdr:col>
      <xdr:colOff>0</xdr:colOff>
      <xdr:row>1268</xdr:row>
      <xdr:rowOff>0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C72C04BE-33BE-4922-955F-753E91EEE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893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1268</xdr:row>
      <xdr:rowOff>0</xdr:rowOff>
    </xdr:from>
    <xdr:to>
      <xdr:col>6</xdr:col>
      <xdr:colOff>0</xdr:colOff>
      <xdr:row>1269</xdr:row>
      <xdr:rowOff>0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2AA850DA-DF26-4960-9378-9C396CF8E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2911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1269</xdr:row>
      <xdr:rowOff>0</xdr:rowOff>
    </xdr:from>
    <xdr:to>
      <xdr:col>6</xdr:col>
      <xdr:colOff>0</xdr:colOff>
      <xdr:row>1270</xdr:row>
      <xdr:rowOff>0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1523BEBB-0499-4A30-8C20-44E6E98DE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5"/>
        <a:stretch>
          <a:fillRect/>
        </a:stretch>
      </xdr:blipFill>
      <xdr:spPr>
        <a:xfrm>
          <a:off x="4619625" y="22929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1270</xdr:row>
      <xdr:rowOff>0</xdr:rowOff>
    </xdr:from>
    <xdr:to>
      <xdr:col>6</xdr:col>
      <xdr:colOff>0</xdr:colOff>
      <xdr:row>1271</xdr:row>
      <xdr:rowOff>0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9E89CA8E-956B-467E-B5C3-8D496AF1F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6"/>
        <a:stretch>
          <a:fillRect/>
        </a:stretch>
      </xdr:blipFill>
      <xdr:spPr>
        <a:xfrm>
          <a:off x="4619625" y="22947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1271</xdr:row>
      <xdr:rowOff>0</xdr:rowOff>
    </xdr:from>
    <xdr:to>
      <xdr:col>6</xdr:col>
      <xdr:colOff>0</xdr:colOff>
      <xdr:row>1272</xdr:row>
      <xdr:rowOff>0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829FE2FA-917C-4415-AF9D-5A5C7BCA8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7"/>
        <a:stretch>
          <a:fillRect/>
        </a:stretch>
      </xdr:blipFill>
      <xdr:spPr>
        <a:xfrm>
          <a:off x="4619625" y="22965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1272</xdr:row>
      <xdr:rowOff>0</xdr:rowOff>
    </xdr:from>
    <xdr:to>
      <xdr:col>6</xdr:col>
      <xdr:colOff>0</xdr:colOff>
      <xdr:row>1273</xdr:row>
      <xdr:rowOff>0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33A9B58C-0D3D-4DBA-ABD8-9F7BD4F50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619625" y="22983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1273</xdr:row>
      <xdr:rowOff>0</xdr:rowOff>
    </xdr:from>
    <xdr:to>
      <xdr:col>6</xdr:col>
      <xdr:colOff>0</xdr:colOff>
      <xdr:row>1274</xdr:row>
      <xdr:rowOff>0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E2F63EA0-52B1-4A34-89F0-C9EF840F7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9"/>
        <a:stretch>
          <a:fillRect/>
        </a:stretch>
      </xdr:blipFill>
      <xdr:spPr>
        <a:xfrm>
          <a:off x="4619625" y="23001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1274</xdr:row>
      <xdr:rowOff>0</xdr:rowOff>
    </xdr:from>
    <xdr:to>
      <xdr:col>6</xdr:col>
      <xdr:colOff>0</xdr:colOff>
      <xdr:row>1275</xdr:row>
      <xdr:rowOff>0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9616E5D0-983E-4781-98A6-EDAEE958C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0"/>
        <a:stretch>
          <a:fillRect/>
        </a:stretch>
      </xdr:blipFill>
      <xdr:spPr>
        <a:xfrm>
          <a:off x="4619625" y="23020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1275</xdr:row>
      <xdr:rowOff>0</xdr:rowOff>
    </xdr:from>
    <xdr:to>
      <xdr:col>6</xdr:col>
      <xdr:colOff>0</xdr:colOff>
      <xdr:row>1276</xdr:row>
      <xdr:rowOff>0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6F316374-57A6-4DC5-BB58-AF650E349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1"/>
        <a:stretch>
          <a:fillRect/>
        </a:stretch>
      </xdr:blipFill>
      <xdr:spPr>
        <a:xfrm>
          <a:off x="4619625" y="23038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6DC25C83-6951-41B2-8E6D-969A78F18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2"/>
        <a:stretch>
          <a:fillRect/>
        </a:stretch>
      </xdr:blipFill>
      <xdr:spPr>
        <a:xfrm>
          <a:off x="4619625" y="23056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1277</xdr:row>
      <xdr:rowOff>0</xdr:rowOff>
    </xdr:from>
    <xdr:to>
      <xdr:col>6</xdr:col>
      <xdr:colOff>0</xdr:colOff>
      <xdr:row>1278</xdr:row>
      <xdr:rowOff>0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93920F17-35FA-4FB7-980E-BC22832F9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3"/>
        <a:stretch>
          <a:fillRect/>
        </a:stretch>
      </xdr:blipFill>
      <xdr:spPr>
        <a:xfrm>
          <a:off x="4619625" y="23074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1278</xdr:row>
      <xdr:rowOff>0</xdr:rowOff>
    </xdr:from>
    <xdr:to>
      <xdr:col>6</xdr:col>
      <xdr:colOff>0</xdr:colOff>
      <xdr:row>1279</xdr:row>
      <xdr:rowOff>0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3E4852FF-5A72-402D-AA7A-948621BCC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619625" y="23092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1279</xdr:row>
      <xdr:rowOff>0</xdr:rowOff>
    </xdr:from>
    <xdr:to>
      <xdr:col>6</xdr:col>
      <xdr:colOff>0</xdr:colOff>
      <xdr:row>1280</xdr:row>
      <xdr:rowOff>0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812F2BA3-1109-4BA5-B6E3-147EC4225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110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1280</xdr:row>
      <xdr:rowOff>0</xdr:rowOff>
    </xdr:from>
    <xdr:to>
      <xdr:col>6</xdr:col>
      <xdr:colOff>0</xdr:colOff>
      <xdr:row>1281</xdr:row>
      <xdr:rowOff>0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A8EB2D2A-DCF0-4A8A-84EF-0CB9EA898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128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1281</xdr:row>
      <xdr:rowOff>0</xdr:rowOff>
    </xdr:from>
    <xdr:to>
      <xdr:col>6</xdr:col>
      <xdr:colOff>0</xdr:colOff>
      <xdr:row>1282</xdr:row>
      <xdr:rowOff>0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AF08133F-4D9F-43E6-AC12-525FACA0F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146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1282</xdr:row>
      <xdr:rowOff>0</xdr:rowOff>
    </xdr:from>
    <xdr:to>
      <xdr:col>6</xdr:col>
      <xdr:colOff>0</xdr:colOff>
      <xdr:row>1283</xdr:row>
      <xdr:rowOff>0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5D48F639-471B-4F6E-8CFA-5FE9B2EE1D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164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1283</xdr:row>
      <xdr:rowOff>0</xdr:rowOff>
    </xdr:from>
    <xdr:to>
      <xdr:col>6</xdr:col>
      <xdr:colOff>0</xdr:colOff>
      <xdr:row>1284</xdr:row>
      <xdr:rowOff>0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B831C6FE-3502-4156-8379-83DF4729E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5"/>
        <a:stretch>
          <a:fillRect/>
        </a:stretch>
      </xdr:blipFill>
      <xdr:spPr>
        <a:xfrm>
          <a:off x="4619625" y="23182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1284</xdr:row>
      <xdr:rowOff>0</xdr:rowOff>
    </xdr:from>
    <xdr:to>
      <xdr:col>6</xdr:col>
      <xdr:colOff>0</xdr:colOff>
      <xdr:row>1285</xdr:row>
      <xdr:rowOff>0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8F66DF99-4365-4E8D-9A30-10E9D8490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5"/>
        <a:stretch>
          <a:fillRect/>
        </a:stretch>
      </xdr:blipFill>
      <xdr:spPr>
        <a:xfrm>
          <a:off x="4619625" y="23200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1285</xdr:row>
      <xdr:rowOff>0</xdr:rowOff>
    </xdr:from>
    <xdr:to>
      <xdr:col>6</xdr:col>
      <xdr:colOff>0</xdr:colOff>
      <xdr:row>1286</xdr:row>
      <xdr:rowOff>0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09FB8A5E-B5B5-4D97-99F2-3F3A99721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6"/>
        <a:stretch>
          <a:fillRect/>
        </a:stretch>
      </xdr:blipFill>
      <xdr:spPr>
        <a:xfrm>
          <a:off x="4619625" y="23219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1286</xdr:row>
      <xdr:rowOff>0</xdr:rowOff>
    </xdr:from>
    <xdr:to>
      <xdr:col>6</xdr:col>
      <xdr:colOff>0</xdr:colOff>
      <xdr:row>1287</xdr:row>
      <xdr:rowOff>0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381DA938-711D-487A-AF4F-06CF548AD4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6"/>
        <a:stretch>
          <a:fillRect/>
        </a:stretch>
      </xdr:blipFill>
      <xdr:spPr>
        <a:xfrm>
          <a:off x="4619625" y="23237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ACA2CBE0-4C8B-4587-84D3-C18B40184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7"/>
        <a:stretch>
          <a:fillRect/>
        </a:stretch>
      </xdr:blipFill>
      <xdr:spPr>
        <a:xfrm>
          <a:off x="4619625" y="23255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1288</xdr:row>
      <xdr:rowOff>0</xdr:rowOff>
    </xdr:from>
    <xdr:to>
      <xdr:col>6</xdr:col>
      <xdr:colOff>0</xdr:colOff>
      <xdr:row>1289</xdr:row>
      <xdr:rowOff>0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FD6F33C4-749B-4EFC-BD06-24A08877BB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7"/>
        <a:stretch>
          <a:fillRect/>
        </a:stretch>
      </xdr:blipFill>
      <xdr:spPr>
        <a:xfrm>
          <a:off x="4619625" y="23273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1289</xdr:row>
      <xdr:rowOff>0</xdr:rowOff>
    </xdr:from>
    <xdr:to>
      <xdr:col>6</xdr:col>
      <xdr:colOff>0</xdr:colOff>
      <xdr:row>1290</xdr:row>
      <xdr:rowOff>0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A4331CE3-C466-4E23-B74F-8FB09DBE1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8"/>
        <a:stretch>
          <a:fillRect/>
        </a:stretch>
      </xdr:blipFill>
      <xdr:spPr>
        <a:xfrm>
          <a:off x="4619625" y="23291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1290</xdr:row>
      <xdr:rowOff>0</xdr:rowOff>
    </xdr:from>
    <xdr:to>
      <xdr:col>6</xdr:col>
      <xdr:colOff>0</xdr:colOff>
      <xdr:row>1291</xdr:row>
      <xdr:rowOff>0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6E9788AC-657E-440C-B7EB-F01855D01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8"/>
        <a:stretch>
          <a:fillRect/>
        </a:stretch>
      </xdr:blipFill>
      <xdr:spPr>
        <a:xfrm>
          <a:off x="4619625" y="23309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1291</xdr:row>
      <xdr:rowOff>0</xdr:rowOff>
    </xdr:from>
    <xdr:to>
      <xdr:col>6</xdr:col>
      <xdr:colOff>0</xdr:colOff>
      <xdr:row>1292</xdr:row>
      <xdr:rowOff>0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A3F6BE07-542A-45A5-8F47-9156AD3CB6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23327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1292</xdr:row>
      <xdr:rowOff>0</xdr:rowOff>
    </xdr:from>
    <xdr:to>
      <xdr:col>6</xdr:col>
      <xdr:colOff>0</xdr:colOff>
      <xdr:row>1293</xdr:row>
      <xdr:rowOff>0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53BFE2C2-AC18-4177-A598-F62970254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23345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1293</xdr:row>
      <xdr:rowOff>0</xdr:rowOff>
    </xdr:from>
    <xdr:to>
      <xdr:col>6</xdr:col>
      <xdr:colOff>0</xdr:colOff>
      <xdr:row>1294</xdr:row>
      <xdr:rowOff>0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B42E485A-2975-4576-B6A5-200ABEB5A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363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1294</xdr:row>
      <xdr:rowOff>0</xdr:rowOff>
    </xdr:from>
    <xdr:to>
      <xdr:col>6</xdr:col>
      <xdr:colOff>0</xdr:colOff>
      <xdr:row>1295</xdr:row>
      <xdr:rowOff>0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E1774A58-D71A-457E-BEE5-41666F3EF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619625" y="23381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1295</xdr:row>
      <xdr:rowOff>0</xdr:rowOff>
    </xdr:from>
    <xdr:to>
      <xdr:col>6</xdr:col>
      <xdr:colOff>0</xdr:colOff>
      <xdr:row>1296</xdr:row>
      <xdr:rowOff>0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21E2F6FC-3E75-461D-B4CA-933DD50A6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400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1296</xdr:row>
      <xdr:rowOff>0</xdr:rowOff>
    </xdr:from>
    <xdr:to>
      <xdr:col>6</xdr:col>
      <xdr:colOff>0</xdr:colOff>
      <xdr:row>1297</xdr:row>
      <xdr:rowOff>0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208C7080-7243-41FC-944B-F68EB418A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1"/>
        <a:stretch>
          <a:fillRect/>
        </a:stretch>
      </xdr:blipFill>
      <xdr:spPr>
        <a:xfrm>
          <a:off x="4619625" y="23418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1297</xdr:row>
      <xdr:rowOff>0</xdr:rowOff>
    </xdr:from>
    <xdr:to>
      <xdr:col>6</xdr:col>
      <xdr:colOff>0</xdr:colOff>
      <xdr:row>1298</xdr:row>
      <xdr:rowOff>0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25C854B4-116B-4FE8-903F-EA8FDF032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436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959885B0-5292-4F08-88F6-D1230D02B7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454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1299</xdr:row>
      <xdr:rowOff>0</xdr:rowOff>
    </xdr:from>
    <xdr:to>
      <xdr:col>6</xdr:col>
      <xdr:colOff>0</xdr:colOff>
      <xdr:row>1300</xdr:row>
      <xdr:rowOff>0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C8E6DB55-350C-4E4F-9FF1-EC8E86700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472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1300</xdr:row>
      <xdr:rowOff>0</xdr:rowOff>
    </xdr:from>
    <xdr:to>
      <xdr:col>6</xdr:col>
      <xdr:colOff>0</xdr:colOff>
      <xdr:row>1301</xdr:row>
      <xdr:rowOff>0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6ACA0B1E-C6A4-4757-9D65-6A83F10598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490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1301</xdr:row>
      <xdr:rowOff>0</xdr:rowOff>
    </xdr:from>
    <xdr:to>
      <xdr:col>6</xdr:col>
      <xdr:colOff>0</xdr:colOff>
      <xdr:row>1302</xdr:row>
      <xdr:rowOff>0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D0257010-25E7-4038-A549-498F2FB53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508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1302</xdr:row>
      <xdr:rowOff>0</xdr:rowOff>
    </xdr:from>
    <xdr:to>
      <xdr:col>6</xdr:col>
      <xdr:colOff>0</xdr:colOff>
      <xdr:row>1303</xdr:row>
      <xdr:rowOff>0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B55128C5-58A0-4C55-8AD7-78776A48F8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526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1303</xdr:row>
      <xdr:rowOff>0</xdr:rowOff>
    </xdr:from>
    <xdr:to>
      <xdr:col>6</xdr:col>
      <xdr:colOff>0</xdr:colOff>
      <xdr:row>1304</xdr:row>
      <xdr:rowOff>0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C71AF9A0-95B4-472C-9018-E1818CA905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2"/>
        <a:stretch>
          <a:fillRect/>
        </a:stretch>
      </xdr:blipFill>
      <xdr:spPr>
        <a:xfrm>
          <a:off x="4619625" y="23544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1304</xdr:row>
      <xdr:rowOff>0</xdr:rowOff>
    </xdr:from>
    <xdr:to>
      <xdr:col>6</xdr:col>
      <xdr:colOff>0</xdr:colOff>
      <xdr:row>1305</xdr:row>
      <xdr:rowOff>0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B9233473-833F-487B-9947-DC27C7CBA8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3"/>
        <a:stretch>
          <a:fillRect/>
        </a:stretch>
      </xdr:blipFill>
      <xdr:spPr>
        <a:xfrm>
          <a:off x="4619625" y="23562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1305</xdr:row>
      <xdr:rowOff>0</xdr:rowOff>
    </xdr:from>
    <xdr:to>
      <xdr:col>6</xdr:col>
      <xdr:colOff>0</xdr:colOff>
      <xdr:row>1306</xdr:row>
      <xdr:rowOff>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2E204C6A-C0BA-4EB8-A276-E50AAD655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4"/>
        <a:stretch>
          <a:fillRect/>
        </a:stretch>
      </xdr:blipFill>
      <xdr:spPr>
        <a:xfrm>
          <a:off x="4619625" y="23581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1306</xdr:row>
      <xdr:rowOff>0</xdr:rowOff>
    </xdr:from>
    <xdr:to>
      <xdr:col>6</xdr:col>
      <xdr:colOff>0</xdr:colOff>
      <xdr:row>1307</xdr:row>
      <xdr:rowOff>0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B2A47242-E5D9-49A4-8564-EFFD5A818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5"/>
        <a:stretch>
          <a:fillRect/>
        </a:stretch>
      </xdr:blipFill>
      <xdr:spPr>
        <a:xfrm>
          <a:off x="4619625" y="23599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1307</xdr:row>
      <xdr:rowOff>0</xdr:rowOff>
    </xdr:from>
    <xdr:to>
      <xdr:col>6</xdr:col>
      <xdr:colOff>0</xdr:colOff>
      <xdr:row>1308</xdr:row>
      <xdr:rowOff>0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ED7143E6-4FF4-49B6-A52D-4D2C34F82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619625" y="23617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1308</xdr:row>
      <xdr:rowOff>0</xdr:rowOff>
    </xdr:from>
    <xdr:to>
      <xdr:col>6</xdr:col>
      <xdr:colOff>0</xdr:colOff>
      <xdr:row>1309</xdr:row>
      <xdr:rowOff>0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5D6ECBA4-460D-41A8-B90F-C6D79251C3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7"/>
        <a:stretch>
          <a:fillRect/>
        </a:stretch>
      </xdr:blipFill>
      <xdr:spPr>
        <a:xfrm>
          <a:off x="4619625" y="23635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B5A199C8-54FB-44D7-8B34-E1BC5DB89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8"/>
        <a:stretch>
          <a:fillRect/>
        </a:stretch>
      </xdr:blipFill>
      <xdr:spPr>
        <a:xfrm>
          <a:off x="4619625" y="23653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1310</xdr:row>
      <xdr:rowOff>0</xdr:rowOff>
    </xdr:from>
    <xdr:to>
      <xdr:col>6</xdr:col>
      <xdr:colOff>0</xdr:colOff>
      <xdr:row>1311</xdr:row>
      <xdr:rowOff>0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30288826-608D-41F0-A108-19B5B314E9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9"/>
        <a:stretch>
          <a:fillRect/>
        </a:stretch>
      </xdr:blipFill>
      <xdr:spPr>
        <a:xfrm>
          <a:off x="4619625" y="23671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1311</xdr:row>
      <xdr:rowOff>0</xdr:rowOff>
    </xdr:from>
    <xdr:to>
      <xdr:col>6</xdr:col>
      <xdr:colOff>0</xdr:colOff>
      <xdr:row>1312</xdr:row>
      <xdr:rowOff>0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4EDD3ACB-2E0B-4024-A50A-585BB631C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0"/>
        <a:stretch>
          <a:fillRect/>
        </a:stretch>
      </xdr:blipFill>
      <xdr:spPr>
        <a:xfrm>
          <a:off x="4619625" y="23689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1312</xdr:row>
      <xdr:rowOff>0</xdr:rowOff>
    </xdr:from>
    <xdr:to>
      <xdr:col>6</xdr:col>
      <xdr:colOff>0</xdr:colOff>
      <xdr:row>1313</xdr:row>
      <xdr:rowOff>0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5D81A5FF-0528-4563-893A-D64D50EFD5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1"/>
        <a:stretch>
          <a:fillRect/>
        </a:stretch>
      </xdr:blipFill>
      <xdr:spPr>
        <a:xfrm>
          <a:off x="4619625" y="23707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1313</xdr:row>
      <xdr:rowOff>0</xdr:rowOff>
    </xdr:from>
    <xdr:to>
      <xdr:col>6</xdr:col>
      <xdr:colOff>0</xdr:colOff>
      <xdr:row>1314</xdr:row>
      <xdr:rowOff>0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A16F2759-378A-4741-8029-61E5B6986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725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1314</xdr:row>
      <xdr:rowOff>0</xdr:rowOff>
    </xdr:from>
    <xdr:to>
      <xdr:col>6</xdr:col>
      <xdr:colOff>0</xdr:colOff>
      <xdr:row>1315</xdr:row>
      <xdr:rowOff>0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BE5C871F-519B-455C-A834-98364120A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743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1315</xdr:row>
      <xdr:rowOff>0</xdr:rowOff>
    </xdr:from>
    <xdr:to>
      <xdr:col>6</xdr:col>
      <xdr:colOff>0</xdr:colOff>
      <xdr:row>1316</xdr:row>
      <xdr:rowOff>0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75AB3889-E3BA-4E2F-89AB-01656438B2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762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1316</xdr:row>
      <xdr:rowOff>0</xdr:rowOff>
    </xdr:from>
    <xdr:to>
      <xdr:col>6</xdr:col>
      <xdr:colOff>0</xdr:colOff>
      <xdr:row>1317</xdr:row>
      <xdr:rowOff>0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59552B37-0148-45DA-8EF7-01D275952D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780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1317</xdr:row>
      <xdr:rowOff>0</xdr:rowOff>
    </xdr:from>
    <xdr:to>
      <xdr:col>6</xdr:col>
      <xdr:colOff>0</xdr:colOff>
      <xdr:row>1318</xdr:row>
      <xdr:rowOff>0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E9F65194-6AB3-4C6D-9884-3041A79C3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2"/>
        <a:stretch>
          <a:fillRect/>
        </a:stretch>
      </xdr:blipFill>
      <xdr:spPr>
        <a:xfrm>
          <a:off x="4619625" y="23798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1318</xdr:row>
      <xdr:rowOff>0</xdr:rowOff>
    </xdr:from>
    <xdr:to>
      <xdr:col>6</xdr:col>
      <xdr:colOff>0</xdr:colOff>
      <xdr:row>1319</xdr:row>
      <xdr:rowOff>0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292DC9ED-136D-4FC3-8B38-F155FDA6A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2"/>
        <a:stretch>
          <a:fillRect/>
        </a:stretch>
      </xdr:blipFill>
      <xdr:spPr>
        <a:xfrm>
          <a:off x="4619625" y="23816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1319</xdr:row>
      <xdr:rowOff>0</xdr:rowOff>
    </xdr:from>
    <xdr:to>
      <xdr:col>6</xdr:col>
      <xdr:colOff>0</xdr:colOff>
      <xdr:row>1320</xdr:row>
      <xdr:rowOff>0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FD53C3A2-32EA-4E8D-9065-D0A874E98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3"/>
        <a:stretch>
          <a:fillRect/>
        </a:stretch>
      </xdr:blipFill>
      <xdr:spPr>
        <a:xfrm>
          <a:off x="4619625" y="23834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1320</xdr:row>
      <xdr:rowOff>0</xdr:rowOff>
    </xdr:from>
    <xdr:to>
      <xdr:col>6</xdr:col>
      <xdr:colOff>0</xdr:colOff>
      <xdr:row>1321</xdr:row>
      <xdr:rowOff>0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AE0FE274-38D5-47AD-8CDB-CA24FEC50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3"/>
        <a:stretch>
          <a:fillRect/>
        </a:stretch>
      </xdr:blipFill>
      <xdr:spPr>
        <a:xfrm>
          <a:off x="4619625" y="23852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1321</xdr:row>
      <xdr:rowOff>0</xdr:rowOff>
    </xdr:from>
    <xdr:to>
      <xdr:col>6</xdr:col>
      <xdr:colOff>0</xdr:colOff>
      <xdr:row>1322</xdr:row>
      <xdr:rowOff>0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B26D3169-2362-488E-B59C-D6CF36F4B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619625" y="23870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1322</xdr:row>
      <xdr:rowOff>0</xdr:rowOff>
    </xdr:from>
    <xdr:to>
      <xdr:col>6</xdr:col>
      <xdr:colOff>0</xdr:colOff>
      <xdr:row>1323</xdr:row>
      <xdr:rowOff>0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E61A743F-2B25-4411-A8A4-6E7DB4114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619625" y="23888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1323</xdr:row>
      <xdr:rowOff>0</xdr:rowOff>
    </xdr:from>
    <xdr:to>
      <xdr:col>6</xdr:col>
      <xdr:colOff>0</xdr:colOff>
      <xdr:row>1324</xdr:row>
      <xdr:rowOff>0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D9A80B26-0813-4D16-BB59-BD62A2DF5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5"/>
        <a:stretch>
          <a:fillRect/>
        </a:stretch>
      </xdr:blipFill>
      <xdr:spPr>
        <a:xfrm>
          <a:off x="4619625" y="23906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1324</xdr:row>
      <xdr:rowOff>0</xdr:rowOff>
    </xdr:from>
    <xdr:to>
      <xdr:col>6</xdr:col>
      <xdr:colOff>0</xdr:colOff>
      <xdr:row>1325</xdr:row>
      <xdr:rowOff>0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0ADE18AD-E8A9-4065-9144-168FB30AB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5"/>
        <a:stretch>
          <a:fillRect/>
        </a:stretch>
      </xdr:blipFill>
      <xdr:spPr>
        <a:xfrm>
          <a:off x="4619625" y="23924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1325</xdr:row>
      <xdr:rowOff>0</xdr:rowOff>
    </xdr:from>
    <xdr:to>
      <xdr:col>6</xdr:col>
      <xdr:colOff>0</xdr:colOff>
      <xdr:row>1326</xdr:row>
      <xdr:rowOff>0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DE60DC1A-C3CC-4D32-9425-E1FFEB212A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942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1326</xdr:row>
      <xdr:rowOff>0</xdr:rowOff>
    </xdr:from>
    <xdr:to>
      <xdr:col>6</xdr:col>
      <xdr:colOff>0</xdr:colOff>
      <xdr:row>1327</xdr:row>
      <xdr:rowOff>0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189EC311-8932-4FED-A78C-11A10C798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3961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1327</xdr:row>
      <xdr:rowOff>0</xdr:rowOff>
    </xdr:from>
    <xdr:to>
      <xdr:col>6</xdr:col>
      <xdr:colOff>0</xdr:colOff>
      <xdr:row>1328</xdr:row>
      <xdr:rowOff>0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A4C3D213-4713-4E26-AC12-81729B22D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3979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1328</xdr:row>
      <xdr:rowOff>0</xdr:rowOff>
    </xdr:from>
    <xdr:to>
      <xdr:col>6</xdr:col>
      <xdr:colOff>0</xdr:colOff>
      <xdr:row>1329</xdr:row>
      <xdr:rowOff>0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843F6847-5F54-48AD-AEC4-63F600F2D3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6"/>
        <a:stretch>
          <a:fillRect/>
        </a:stretch>
      </xdr:blipFill>
      <xdr:spPr>
        <a:xfrm>
          <a:off x="4619625" y="23997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1329</xdr:row>
      <xdr:rowOff>0</xdr:rowOff>
    </xdr:from>
    <xdr:to>
      <xdr:col>6</xdr:col>
      <xdr:colOff>0</xdr:colOff>
      <xdr:row>1330</xdr:row>
      <xdr:rowOff>0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56AC5A3F-76BB-486F-8F10-2ABBBC1A3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015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1330</xdr:row>
      <xdr:rowOff>0</xdr:rowOff>
    </xdr:from>
    <xdr:to>
      <xdr:col>6</xdr:col>
      <xdr:colOff>0</xdr:colOff>
      <xdr:row>1331</xdr:row>
      <xdr:rowOff>0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E7D42917-E60E-44D3-9019-361283C019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7"/>
        <a:stretch>
          <a:fillRect/>
        </a:stretch>
      </xdr:blipFill>
      <xdr:spPr>
        <a:xfrm>
          <a:off x="4619625" y="24033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1331</xdr:row>
      <xdr:rowOff>0</xdr:rowOff>
    </xdr:from>
    <xdr:to>
      <xdr:col>6</xdr:col>
      <xdr:colOff>0</xdr:colOff>
      <xdr:row>1332</xdr:row>
      <xdr:rowOff>0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00E8DE5A-A63B-416E-A07F-294CBD68E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051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1332</xdr:row>
      <xdr:rowOff>0</xdr:rowOff>
    </xdr:from>
    <xdr:to>
      <xdr:col>6</xdr:col>
      <xdr:colOff>0</xdr:colOff>
      <xdr:row>1333</xdr:row>
      <xdr:rowOff>0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9C7ED783-0902-4DFA-B784-D78A96B09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069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1333</xdr:row>
      <xdr:rowOff>0</xdr:rowOff>
    </xdr:from>
    <xdr:to>
      <xdr:col>6</xdr:col>
      <xdr:colOff>0</xdr:colOff>
      <xdr:row>1334</xdr:row>
      <xdr:rowOff>0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0F5B9C60-720E-484B-BEAC-5336763E6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087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1334</xdr:row>
      <xdr:rowOff>0</xdr:rowOff>
    </xdr:from>
    <xdr:to>
      <xdr:col>6</xdr:col>
      <xdr:colOff>0</xdr:colOff>
      <xdr:row>1335</xdr:row>
      <xdr:rowOff>0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0091B318-9CD4-4DF7-98C8-235E946AD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105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1335</xdr:row>
      <xdr:rowOff>0</xdr:rowOff>
    </xdr:from>
    <xdr:to>
      <xdr:col>6</xdr:col>
      <xdr:colOff>0</xdr:colOff>
      <xdr:row>1336</xdr:row>
      <xdr:rowOff>0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58B025C3-DAE7-4B92-85C2-E911A97ECE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123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1336</xdr:row>
      <xdr:rowOff>0</xdr:rowOff>
    </xdr:from>
    <xdr:to>
      <xdr:col>6</xdr:col>
      <xdr:colOff>0</xdr:colOff>
      <xdr:row>1337</xdr:row>
      <xdr:rowOff>0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CA52CF3F-4BF2-42FC-B805-A64CB768F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142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1337</xdr:row>
      <xdr:rowOff>0</xdr:rowOff>
    </xdr:from>
    <xdr:to>
      <xdr:col>6</xdr:col>
      <xdr:colOff>0</xdr:colOff>
      <xdr:row>1338</xdr:row>
      <xdr:rowOff>0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B816B2A4-4587-4D34-9B68-004497FA0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8"/>
        <a:stretch>
          <a:fillRect/>
        </a:stretch>
      </xdr:blipFill>
      <xdr:spPr>
        <a:xfrm>
          <a:off x="4619625" y="24160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1338</xdr:row>
      <xdr:rowOff>0</xdr:rowOff>
    </xdr:from>
    <xdr:to>
      <xdr:col>6</xdr:col>
      <xdr:colOff>0</xdr:colOff>
      <xdr:row>1339</xdr:row>
      <xdr:rowOff>0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E2454AF0-9335-4E51-A03D-92428B5083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9"/>
        <a:stretch>
          <a:fillRect/>
        </a:stretch>
      </xdr:blipFill>
      <xdr:spPr>
        <a:xfrm>
          <a:off x="4619625" y="24178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1339</xdr:row>
      <xdr:rowOff>0</xdr:rowOff>
    </xdr:from>
    <xdr:to>
      <xdr:col>6</xdr:col>
      <xdr:colOff>0</xdr:colOff>
      <xdr:row>1340</xdr:row>
      <xdr:rowOff>0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645831B4-18D4-4871-B615-93533F743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0"/>
        <a:stretch>
          <a:fillRect/>
        </a:stretch>
      </xdr:blipFill>
      <xdr:spPr>
        <a:xfrm>
          <a:off x="4619625" y="24196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1340</xdr:row>
      <xdr:rowOff>0</xdr:rowOff>
    </xdr:from>
    <xdr:to>
      <xdr:col>6</xdr:col>
      <xdr:colOff>0</xdr:colOff>
      <xdr:row>1341</xdr:row>
      <xdr:rowOff>0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764E7A5B-2A62-4F07-8577-0D9DE81D9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619625" y="24214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1341</xdr:row>
      <xdr:rowOff>0</xdr:rowOff>
    </xdr:from>
    <xdr:to>
      <xdr:col>6</xdr:col>
      <xdr:colOff>0</xdr:colOff>
      <xdr:row>1342</xdr:row>
      <xdr:rowOff>0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72B6203D-0786-4A4D-92E6-6EFDE58465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2"/>
        <a:stretch>
          <a:fillRect/>
        </a:stretch>
      </xdr:blipFill>
      <xdr:spPr>
        <a:xfrm>
          <a:off x="4619625" y="24232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1342</xdr:row>
      <xdr:rowOff>0</xdr:rowOff>
    </xdr:from>
    <xdr:to>
      <xdr:col>6</xdr:col>
      <xdr:colOff>0</xdr:colOff>
      <xdr:row>1343</xdr:row>
      <xdr:rowOff>0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478EFF27-9B40-4E7E-927A-0BF479A90D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3"/>
        <a:stretch>
          <a:fillRect/>
        </a:stretch>
      </xdr:blipFill>
      <xdr:spPr>
        <a:xfrm>
          <a:off x="4619625" y="24250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1343</xdr:row>
      <xdr:rowOff>0</xdr:rowOff>
    </xdr:from>
    <xdr:to>
      <xdr:col>6</xdr:col>
      <xdr:colOff>0</xdr:colOff>
      <xdr:row>1344</xdr:row>
      <xdr:rowOff>0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64F1140F-FC83-486B-B289-EC65C4319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4"/>
        <a:stretch>
          <a:fillRect/>
        </a:stretch>
      </xdr:blipFill>
      <xdr:spPr>
        <a:xfrm>
          <a:off x="4619625" y="24268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1344</xdr:row>
      <xdr:rowOff>0</xdr:rowOff>
    </xdr:from>
    <xdr:to>
      <xdr:col>6</xdr:col>
      <xdr:colOff>0</xdr:colOff>
      <xdr:row>1345</xdr:row>
      <xdr:rowOff>0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746A0695-7050-4A26-979C-0E9ED3543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5"/>
        <a:stretch>
          <a:fillRect/>
        </a:stretch>
      </xdr:blipFill>
      <xdr:spPr>
        <a:xfrm>
          <a:off x="4619625" y="24286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1345</xdr:row>
      <xdr:rowOff>0</xdr:rowOff>
    </xdr:from>
    <xdr:to>
      <xdr:col>6</xdr:col>
      <xdr:colOff>0</xdr:colOff>
      <xdr:row>1346</xdr:row>
      <xdr:rowOff>0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A898B884-9883-4693-80AE-4C4FC6EFC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6"/>
        <a:stretch>
          <a:fillRect/>
        </a:stretch>
      </xdr:blipFill>
      <xdr:spPr>
        <a:xfrm>
          <a:off x="4619625" y="24304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1346</xdr:row>
      <xdr:rowOff>0</xdr:rowOff>
    </xdr:from>
    <xdr:to>
      <xdr:col>6</xdr:col>
      <xdr:colOff>0</xdr:colOff>
      <xdr:row>1347</xdr:row>
      <xdr:rowOff>0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3E80C7AA-89E9-4DEB-B64B-DD1429A7E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7"/>
        <a:stretch>
          <a:fillRect/>
        </a:stretch>
      </xdr:blipFill>
      <xdr:spPr>
        <a:xfrm>
          <a:off x="4619625" y="24323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1347</xdr:row>
      <xdr:rowOff>0</xdr:rowOff>
    </xdr:from>
    <xdr:to>
      <xdr:col>6</xdr:col>
      <xdr:colOff>0</xdr:colOff>
      <xdr:row>1348</xdr:row>
      <xdr:rowOff>0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EC35FF6E-5F9C-4DFF-B831-41970BEB2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341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1348</xdr:row>
      <xdr:rowOff>0</xdr:rowOff>
    </xdr:from>
    <xdr:to>
      <xdr:col>6</xdr:col>
      <xdr:colOff>0</xdr:colOff>
      <xdr:row>1349</xdr:row>
      <xdr:rowOff>0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06B50086-8C1A-44FE-9FD6-B3FF4F24AC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359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1349</xdr:row>
      <xdr:rowOff>0</xdr:rowOff>
    </xdr:from>
    <xdr:to>
      <xdr:col>6</xdr:col>
      <xdr:colOff>0</xdr:colOff>
      <xdr:row>1350</xdr:row>
      <xdr:rowOff>0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D53FE30A-4565-4A84-9CA6-64056B8AE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377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1350</xdr:row>
      <xdr:rowOff>0</xdr:rowOff>
    </xdr:from>
    <xdr:to>
      <xdr:col>6</xdr:col>
      <xdr:colOff>0</xdr:colOff>
      <xdr:row>1351</xdr:row>
      <xdr:rowOff>0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34549C4D-D8EC-49CA-8320-866028A2C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395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1351</xdr:row>
      <xdr:rowOff>0</xdr:rowOff>
    </xdr:from>
    <xdr:to>
      <xdr:col>6</xdr:col>
      <xdr:colOff>0</xdr:colOff>
      <xdr:row>1352</xdr:row>
      <xdr:rowOff>0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7ED1C482-2DFD-462F-B3BA-4CC9ED0045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8"/>
        <a:stretch>
          <a:fillRect/>
        </a:stretch>
      </xdr:blipFill>
      <xdr:spPr>
        <a:xfrm>
          <a:off x="4619625" y="24413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1352</xdr:row>
      <xdr:rowOff>0</xdr:rowOff>
    </xdr:from>
    <xdr:to>
      <xdr:col>6</xdr:col>
      <xdr:colOff>0</xdr:colOff>
      <xdr:row>1353</xdr:row>
      <xdr:rowOff>0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84F106B2-3A21-47D0-8AC5-1C0E745E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8"/>
        <a:stretch>
          <a:fillRect/>
        </a:stretch>
      </xdr:blipFill>
      <xdr:spPr>
        <a:xfrm>
          <a:off x="4619625" y="24431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1353</xdr:row>
      <xdr:rowOff>0</xdr:rowOff>
    </xdr:from>
    <xdr:to>
      <xdr:col>6</xdr:col>
      <xdr:colOff>0</xdr:colOff>
      <xdr:row>1354</xdr:row>
      <xdr:rowOff>0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75C82AFD-12CE-47F7-BEE6-D55232D3E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9"/>
        <a:stretch>
          <a:fillRect/>
        </a:stretch>
      </xdr:blipFill>
      <xdr:spPr>
        <a:xfrm>
          <a:off x="4619625" y="24449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1354</xdr:row>
      <xdr:rowOff>0</xdr:rowOff>
    </xdr:from>
    <xdr:to>
      <xdr:col>6</xdr:col>
      <xdr:colOff>0</xdr:colOff>
      <xdr:row>1355</xdr:row>
      <xdr:rowOff>0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CE5B67A0-4971-49F4-AF20-566C8912C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9"/>
        <a:stretch>
          <a:fillRect/>
        </a:stretch>
      </xdr:blipFill>
      <xdr:spPr>
        <a:xfrm>
          <a:off x="4619625" y="24467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1355</xdr:row>
      <xdr:rowOff>0</xdr:rowOff>
    </xdr:from>
    <xdr:to>
      <xdr:col>6</xdr:col>
      <xdr:colOff>0</xdr:colOff>
      <xdr:row>1356</xdr:row>
      <xdr:rowOff>0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49EAFB3E-A91B-4D20-90D7-1D4FE61A6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0"/>
        <a:stretch>
          <a:fillRect/>
        </a:stretch>
      </xdr:blipFill>
      <xdr:spPr>
        <a:xfrm>
          <a:off x="4619625" y="24485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1356</xdr:row>
      <xdr:rowOff>0</xdr:rowOff>
    </xdr:from>
    <xdr:to>
      <xdr:col>6</xdr:col>
      <xdr:colOff>0</xdr:colOff>
      <xdr:row>1357</xdr:row>
      <xdr:rowOff>0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2D75F74E-17B5-48CC-AD0D-05D6EE0AA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0"/>
        <a:stretch>
          <a:fillRect/>
        </a:stretch>
      </xdr:blipFill>
      <xdr:spPr>
        <a:xfrm>
          <a:off x="4619625" y="24504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1357</xdr:row>
      <xdr:rowOff>0</xdr:rowOff>
    </xdr:from>
    <xdr:to>
      <xdr:col>6</xdr:col>
      <xdr:colOff>0</xdr:colOff>
      <xdr:row>1358</xdr:row>
      <xdr:rowOff>0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6A2C0292-AA23-4BF3-AA43-FC3AE44F8F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1"/>
        <a:stretch>
          <a:fillRect/>
        </a:stretch>
      </xdr:blipFill>
      <xdr:spPr>
        <a:xfrm>
          <a:off x="4619625" y="24522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1358</xdr:row>
      <xdr:rowOff>0</xdr:rowOff>
    </xdr:from>
    <xdr:to>
      <xdr:col>6</xdr:col>
      <xdr:colOff>0</xdr:colOff>
      <xdr:row>1359</xdr:row>
      <xdr:rowOff>0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3F2BF67A-C241-4F11-9D97-B64BAF6DA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1"/>
        <a:stretch>
          <a:fillRect/>
        </a:stretch>
      </xdr:blipFill>
      <xdr:spPr>
        <a:xfrm>
          <a:off x="4619625" y="24540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1359</xdr:row>
      <xdr:rowOff>0</xdr:rowOff>
    </xdr:from>
    <xdr:to>
      <xdr:col>6</xdr:col>
      <xdr:colOff>0</xdr:colOff>
      <xdr:row>1360</xdr:row>
      <xdr:rowOff>0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3F3BAF32-7FC9-412E-A86E-85F2CC4C6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2"/>
        <a:stretch>
          <a:fillRect/>
        </a:stretch>
      </xdr:blipFill>
      <xdr:spPr>
        <a:xfrm>
          <a:off x="4619625" y="24558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1360</xdr:row>
      <xdr:rowOff>0</xdr:rowOff>
    </xdr:from>
    <xdr:to>
      <xdr:col>6</xdr:col>
      <xdr:colOff>0</xdr:colOff>
      <xdr:row>1361</xdr:row>
      <xdr:rowOff>0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A1C4112F-90A0-4DD9-A8C3-0B34632AB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2"/>
        <a:stretch>
          <a:fillRect/>
        </a:stretch>
      </xdr:blipFill>
      <xdr:spPr>
        <a:xfrm>
          <a:off x="4619625" y="24576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1361</xdr:row>
      <xdr:rowOff>0</xdr:rowOff>
    </xdr:from>
    <xdr:to>
      <xdr:col>6</xdr:col>
      <xdr:colOff>0</xdr:colOff>
      <xdr:row>1362</xdr:row>
      <xdr:rowOff>0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AF266B8A-7125-46BB-9F68-44E20BCAF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594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1362</xdr:row>
      <xdr:rowOff>0</xdr:rowOff>
    </xdr:from>
    <xdr:to>
      <xdr:col>6</xdr:col>
      <xdr:colOff>0</xdr:colOff>
      <xdr:row>1363</xdr:row>
      <xdr:rowOff>0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214A104A-D7DC-4379-AF6F-0EAF20CC66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3"/>
        <a:stretch>
          <a:fillRect/>
        </a:stretch>
      </xdr:blipFill>
      <xdr:spPr>
        <a:xfrm>
          <a:off x="4619625" y="24612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1363</xdr:row>
      <xdr:rowOff>0</xdr:rowOff>
    </xdr:from>
    <xdr:to>
      <xdr:col>6</xdr:col>
      <xdr:colOff>0</xdr:colOff>
      <xdr:row>1364</xdr:row>
      <xdr:rowOff>0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9C3B0280-D030-4EF6-BC66-2F7F31969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630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1364</xdr:row>
      <xdr:rowOff>0</xdr:rowOff>
    </xdr:from>
    <xdr:to>
      <xdr:col>6</xdr:col>
      <xdr:colOff>0</xdr:colOff>
      <xdr:row>1365</xdr:row>
      <xdr:rowOff>0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3DE311DA-60E5-4F8A-827F-403C4D493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4648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1365</xdr:row>
      <xdr:rowOff>0</xdr:rowOff>
    </xdr:from>
    <xdr:to>
      <xdr:col>6</xdr:col>
      <xdr:colOff>0</xdr:colOff>
      <xdr:row>1366</xdr:row>
      <xdr:rowOff>0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95A17B9C-2259-491F-8B93-304A127C9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666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1366</xdr:row>
      <xdr:rowOff>0</xdr:rowOff>
    </xdr:from>
    <xdr:to>
      <xdr:col>6</xdr:col>
      <xdr:colOff>0</xdr:colOff>
      <xdr:row>1367</xdr:row>
      <xdr:rowOff>0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6770950A-D6F7-4D67-BB6C-0D1592349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684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1367</xdr:row>
      <xdr:rowOff>0</xdr:rowOff>
    </xdr:from>
    <xdr:to>
      <xdr:col>6</xdr:col>
      <xdr:colOff>0</xdr:colOff>
      <xdr:row>1368</xdr:row>
      <xdr:rowOff>0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E4D43FB6-475C-4933-82F9-F48273570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703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1368</xdr:row>
      <xdr:rowOff>0</xdr:rowOff>
    </xdr:from>
    <xdr:to>
      <xdr:col>6</xdr:col>
      <xdr:colOff>0</xdr:colOff>
      <xdr:row>1369</xdr:row>
      <xdr:rowOff>0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1FAD91FA-BEB7-4500-B614-14A62621E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4721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1369</xdr:row>
      <xdr:rowOff>0</xdr:rowOff>
    </xdr:from>
    <xdr:to>
      <xdr:col>6</xdr:col>
      <xdr:colOff>0</xdr:colOff>
      <xdr:row>1370</xdr:row>
      <xdr:rowOff>0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844ED288-C801-4EAC-AC70-2DBC440D4C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739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1370</xdr:row>
      <xdr:rowOff>0</xdr:rowOff>
    </xdr:from>
    <xdr:to>
      <xdr:col>6</xdr:col>
      <xdr:colOff>0</xdr:colOff>
      <xdr:row>1371</xdr:row>
      <xdr:rowOff>0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9910F358-52CD-4F59-A0A3-14AF6DE722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757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1371</xdr:row>
      <xdr:rowOff>0</xdr:rowOff>
    </xdr:from>
    <xdr:to>
      <xdr:col>6</xdr:col>
      <xdr:colOff>0</xdr:colOff>
      <xdr:row>1372</xdr:row>
      <xdr:rowOff>0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72FAD9DF-2557-4061-A871-09204F2E86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4"/>
        <a:stretch>
          <a:fillRect/>
        </a:stretch>
      </xdr:blipFill>
      <xdr:spPr>
        <a:xfrm>
          <a:off x="4619625" y="24775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1372</xdr:row>
      <xdr:rowOff>0</xdr:rowOff>
    </xdr:from>
    <xdr:to>
      <xdr:col>6</xdr:col>
      <xdr:colOff>0</xdr:colOff>
      <xdr:row>1373</xdr:row>
      <xdr:rowOff>0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A57B7280-224F-408F-8A0A-7C069A7751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5"/>
        <a:stretch>
          <a:fillRect/>
        </a:stretch>
      </xdr:blipFill>
      <xdr:spPr>
        <a:xfrm>
          <a:off x="4619625" y="24793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1373</xdr:row>
      <xdr:rowOff>0</xdr:rowOff>
    </xdr:from>
    <xdr:to>
      <xdr:col>6</xdr:col>
      <xdr:colOff>0</xdr:colOff>
      <xdr:row>1374</xdr:row>
      <xdr:rowOff>0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9C675DBE-7694-4454-A1C0-DE73FD614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6"/>
        <a:stretch>
          <a:fillRect/>
        </a:stretch>
      </xdr:blipFill>
      <xdr:spPr>
        <a:xfrm>
          <a:off x="4619625" y="24811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1374</xdr:row>
      <xdr:rowOff>0</xdr:rowOff>
    </xdr:from>
    <xdr:to>
      <xdr:col>6</xdr:col>
      <xdr:colOff>0</xdr:colOff>
      <xdr:row>1375</xdr:row>
      <xdr:rowOff>0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48D8E016-F8C6-4AC2-8D8E-0EE8C1F01E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619625" y="24829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1375</xdr:row>
      <xdr:rowOff>0</xdr:rowOff>
    </xdr:from>
    <xdr:to>
      <xdr:col>6</xdr:col>
      <xdr:colOff>0</xdr:colOff>
      <xdr:row>1376</xdr:row>
      <xdr:rowOff>0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C4A28F7D-B5ED-4EF7-8CF8-9621E39CF2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8"/>
        <a:stretch>
          <a:fillRect/>
        </a:stretch>
      </xdr:blipFill>
      <xdr:spPr>
        <a:xfrm>
          <a:off x="4619625" y="24847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1376</xdr:row>
      <xdr:rowOff>0</xdr:rowOff>
    </xdr:from>
    <xdr:to>
      <xdr:col>6</xdr:col>
      <xdr:colOff>0</xdr:colOff>
      <xdr:row>1377</xdr:row>
      <xdr:rowOff>0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ED8DAF2F-14E3-4C5A-9BB3-9D3D8D6BC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9"/>
        <a:stretch>
          <a:fillRect/>
        </a:stretch>
      </xdr:blipFill>
      <xdr:spPr>
        <a:xfrm>
          <a:off x="4619625" y="24865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1377</xdr:row>
      <xdr:rowOff>0</xdr:rowOff>
    </xdr:from>
    <xdr:to>
      <xdr:col>6</xdr:col>
      <xdr:colOff>0</xdr:colOff>
      <xdr:row>1378</xdr:row>
      <xdr:rowOff>0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A30CEA23-AD56-4674-BE7A-01AC04607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0"/>
        <a:stretch>
          <a:fillRect/>
        </a:stretch>
      </xdr:blipFill>
      <xdr:spPr>
        <a:xfrm>
          <a:off x="4619625" y="24884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1378</xdr:row>
      <xdr:rowOff>0</xdr:rowOff>
    </xdr:from>
    <xdr:to>
      <xdr:col>6</xdr:col>
      <xdr:colOff>0</xdr:colOff>
      <xdr:row>1379</xdr:row>
      <xdr:rowOff>0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979D3E37-9C3A-4F04-A1F9-2922EE5B2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1"/>
        <a:stretch>
          <a:fillRect/>
        </a:stretch>
      </xdr:blipFill>
      <xdr:spPr>
        <a:xfrm>
          <a:off x="4619625" y="24902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1379</xdr:row>
      <xdr:rowOff>0</xdr:rowOff>
    </xdr:from>
    <xdr:to>
      <xdr:col>6</xdr:col>
      <xdr:colOff>0</xdr:colOff>
      <xdr:row>1380</xdr:row>
      <xdr:rowOff>0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3CE2A34E-7E05-4353-B118-B75EC0932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2"/>
        <a:stretch>
          <a:fillRect/>
        </a:stretch>
      </xdr:blipFill>
      <xdr:spPr>
        <a:xfrm>
          <a:off x="4619625" y="24920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1380</xdr:row>
      <xdr:rowOff>0</xdr:rowOff>
    </xdr:from>
    <xdr:to>
      <xdr:col>6</xdr:col>
      <xdr:colOff>0</xdr:colOff>
      <xdr:row>1381</xdr:row>
      <xdr:rowOff>0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78CD57B9-804A-41CB-9EA2-1BA59D9BF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619625" y="24938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1381</xdr:row>
      <xdr:rowOff>0</xdr:rowOff>
    </xdr:from>
    <xdr:to>
      <xdr:col>6</xdr:col>
      <xdr:colOff>0</xdr:colOff>
      <xdr:row>1382</xdr:row>
      <xdr:rowOff>0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A85A0486-2BF7-4EE0-A786-524EEED2F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956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1382</xdr:row>
      <xdr:rowOff>0</xdr:rowOff>
    </xdr:from>
    <xdr:to>
      <xdr:col>6</xdr:col>
      <xdr:colOff>0</xdr:colOff>
      <xdr:row>1383</xdr:row>
      <xdr:rowOff>0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2CC8EEF9-E9C1-4BB0-8D21-57F4E4876E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974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1383</xdr:row>
      <xdr:rowOff>0</xdr:rowOff>
    </xdr:from>
    <xdr:to>
      <xdr:col>6</xdr:col>
      <xdr:colOff>0</xdr:colOff>
      <xdr:row>1384</xdr:row>
      <xdr:rowOff>0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15C4D987-12FD-498F-9B97-AE7E81F66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4992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1384</xdr:row>
      <xdr:rowOff>0</xdr:rowOff>
    </xdr:from>
    <xdr:to>
      <xdr:col>6</xdr:col>
      <xdr:colOff>0</xdr:colOff>
      <xdr:row>1385</xdr:row>
      <xdr:rowOff>0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56F69F37-7033-4FCF-95AE-0C9FB953A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010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1385</xdr:row>
      <xdr:rowOff>0</xdr:rowOff>
    </xdr:from>
    <xdr:to>
      <xdr:col>6</xdr:col>
      <xdr:colOff>0</xdr:colOff>
      <xdr:row>1386</xdr:row>
      <xdr:rowOff>0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F573F8B0-2A68-4841-A14C-28C53215D0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4"/>
        <a:stretch>
          <a:fillRect/>
        </a:stretch>
      </xdr:blipFill>
      <xdr:spPr>
        <a:xfrm>
          <a:off x="4619625" y="25028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1386</xdr:row>
      <xdr:rowOff>0</xdr:rowOff>
    </xdr:from>
    <xdr:to>
      <xdr:col>6</xdr:col>
      <xdr:colOff>0</xdr:colOff>
      <xdr:row>1387</xdr:row>
      <xdr:rowOff>0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A0F1EB8A-31FF-43FB-A6D8-E6CF4CCDC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4"/>
        <a:stretch>
          <a:fillRect/>
        </a:stretch>
      </xdr:blipFill>
      <xdr:spPr>
        <a:xfrm>
          <a:off x="4619625" y="25046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1387</xdr:row>
      <xdr:rowOff>0</xdr:rowOff>
    </xdr:from>
    <xdr:to>
      <xdr:col>6</xdr:col>
      <xdr:colOff>0</xdr:colOff>
      <xdr:row>1388</xdr:row>
      <xdr:rowOff>0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8B6D48F3-78BB-4F7E-AC57-ED81E3B5B5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5"/>
        <a:stretch>
          <a:fillRect/>
        </a:stretch>
      </xdr:blipFill>
      <xdr:spPr>
        <a:xfrm>
          <a:off x="4619625" y="25065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1388</xdr:row>
      <xdr:rowOff>0</xdr:rowOff>
    </xdr:from>
    <xdr:to>
      <xdr:col>6</xdr:col>
      <xdr:colOff>0</xdr:colOff>
      <xdr:row>1389</xdr:row>
      <xdr:rowOff>0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B9DBCCDF-09D0-4433-877C-878C552FE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5"/>
        <a:stretch>
          <a:fillRect/>
        </a:stretch>
      </xdr:blipFill>
      <xdr:spPr>
        <a:xfrm>
          <a:off x="4619625" y="25083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1389</xdr:row>
      <xdr:rowOff>0</xdr:rowOff>
    </xdr:from>
    <xdr:to>
      <xdr:col>6</xdr:col>
      <xdr:colOff>0</xdr:colOff>
      <xdr:row>1390</xdr:row>
      <xdr:rowOff>0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821C3E45-6148-4C0C-930D-093FA113AC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6"/>
        <a:stretch>
          <a:fillRect/>
        </a:stretch>
      </xdr:blipFill>
      <xdr:spPr>
        <a:xfrm>
          <a:off x="4619625" y="25101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1390</xdr:row>
      <xdr:rowOff>0</xdr:rowOff>
    </xdr:from>
    <xdr:to>
      <xdr:col>6</xdr:col>
      <xdr:colOff>0</xdr:colOff>
      <xdr:row>1391</xdr:row>
      <xdr:rowOff>0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728DF37C-229D-4D87-936A-A065FE9EB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6"/>
        <a:stretch>
          <a:fillRect/>
        </a:stretch>
      </xdr:blipFill>
      <xdr:spPr>
        <a:xfrm>
          <a:off x="4619625" y="25119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1391</xdr:row>
      <xdr:rowOff>0</xdr:rowOff>
    </xdr:from>
    <xdr:to>
      <xdr:col>6</xdr:col>
      <xdr:colOff>0</xdr:colOff>
      <xdr:row>1392</xdr:row>
      <xdr:rowOff>0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BE8CF5BF-293A-4BF0-9DFA-781F951ED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7"/>
        <a:stretch>
          <a:fillRect/>
        </a:stretch>
      </xdr:blipFill>
      <xdr:spPr>
        <a:xfrm>
          <a:off x="4619625" y="25137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1392</xdr:row>
      <xdr:rowOff>0</xdr:rowOff>
    </xdr:from>
    <xdr:to>
      <xdr:col>6</xdr:col>
      <xdr:colOff>0</xdr:colOff>
      <xdr:row>1393</xdr:row>
      <xdr:rowOff>0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BA44AB40-CAB0-4412-9C3D-CB036AAAB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7"/>
        <a:stretch>
          <a:fillRect/>
        </a:stretch>
      </xdr:blipFill>
      <xdr:spPr>
        <a:xfrm>
          <a:off x="4619625" y="25155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1393</xdr:row>
      <xdr:rowOff>0</xdr:rowOff>
    </xdr:from>
    <xdr:to>
      <xdr:col>6</xdr:col>
      <xdr:colOff>0</xdr:colOff>
      <xdr:row>1394</xdr:row>
      <xdr:rowOff>0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B7463BBA-A8C0-44DE-A456-0F6C9D6BA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25173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1394</xdr:row>
      <xdr:rowOff>0</xdr:rowOff>
    </xdr:from>
    <xdr:to>
      <xdr:col>6</xdr:col>
      <xdr:colOff>0</xdr:colOff>
      <xdr:row>1395</xdr:row>
      <xdr:rowOff>0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A11FDBCE-7052-4B88-ABD4-FEDDA2C69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25191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1395</xdr:row>
      <xdr:rowOff>0</xdr:rowOff>
    </xdr:from>
    <xdr:to>
      <xdr:col>6</xdr:col>
      <xdr:colOff>0</xdr:colOff>
      <xdr:row>1396</xdr:row>
      <xdr:rowOff>0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771321D4-72A1-4072-A6ED-10B3DDE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209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1396</xdr:row>
      <xdr:rowOff>0</xdr:rowOff>
    </xdr:from>
    <xdr:to>
      <xdr:col>6</xdr:col>
      <xdr:colOff>0</xdr:colOff>
      <xdr:row>1397</xdr:row>
      <xdr:rowOff>0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998CF7FD-5F7D-4EDD-A7F2-F664670F9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8"/>
        <a:stretch>
          <a:fillRect/>
        </a:stretch>
      </xdr:blipFill>
      <xdr:spPr>
        <a:xfrm>
          <a:off x="4619625" y="25227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1397</xdr:row>
      <xdr:rowOff>0</xdr:rowOff>
    </xdr:from>
    <xdr:to>
      <xdr:col>6</xdr:col>
      <xdr:colOff>0</xdr:colOff>
      <xdr:row>1398</xdr:row>
      <xdr:rowOff>0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786DC876-FA0E-4B5A-B89D-5446BFFEF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246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1398</xdr:row>
      <xdr:rowOff>0</xdr:rowOff>
    </xdr:from>
    <xdr:to>
      <xdr:col>6</xdr:col>
      <xdr:colOff>0</xdr:colOff>
      <xdr:row>1399</xdr:row>
      <xdr:rowOff>0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166D67B8-D274-47DA-96D7-A0E7F5AC7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619625" y="25264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1399</xdr:row>
      <xdr:rowOff>0</xdr:rowOff>
    </xdr:from>
    <xdr:to>
      <xdr:col>6</xdr:col>
      <xdr:colOff>0</xdr:colOff>
      <xdr:row>1400</xdr:row>
      <xdr:rowOff>0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89DD944C-306E-4C36-A952-4ECBF69CB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282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1400</xdr:row>
      <xdr:rowOff>0</xdr:rowOff>
    </xdr:from>
    <xdr:to>
      <xdr:col>6</xdr:col>
      <xdr:colOff>0</xdr:colOff>
      <xdr:row>1401</xdr:row>
      <xdr:rowOff>0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704C2D4C-28A6-4E92-80D0-112A41255B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300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1401</xdr:row>
      <xdr:rowOff>0</xdr:rowOff>
    </xdr:from>
    <xdr:to>
      <xdr:col>6</xdr:col>
      <xdr:colOff>0</xdr:colOff>
      <xdr:row>1402</xdr:row>
      <xdr:rowOff>0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83737B23-6E6E-4D3B-BCA6-A8B8649863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318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1402</xdr:row>
      <xdr:rowOff>0</xdr:rowOff>
    </xdr:from>
    <xdr:to>
      <xdr:col>6</xdr:col>
      <xdr:colOff>0</xdr:colOff>
      <xdr:row>1403</xdr:row>
      <xdr:rowOff>0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26BB3505-0F01-429B-8829-F80DD15AFF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336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1403</xdr:row>
      <xdr:rowOff>0</xdr:rowOff>
    </xdr:from>
    <xdr:to>
      <xdr:col>6</xdr:col>
      <xdr:colOff>0</xdr:colOff>
      <xdr:row>1404</xdr:row>
      <xdr:rowOff>0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23F8173C-1940-4E19-B006-379D1CF83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354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1404</xdr:row>
      <xdr:rowOff>0</xdr:rowOff>
    </xdr:from>
    <xdr:to>
      <xdr:col>6</xdr:col>
      <xdr:colOff>0</xdr:colOff>
      <xdr:row>1405</xdr:row>
      <xdr:rowOff>0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B57AD0DB-5BF6-42CE-99FE-CE2A8DE4BC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372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1405</xdr:row>
      <xdr:rowOff>0</xdr:rowOff>
    </xdr:from>
    <xdr:to>
      <xdr:col>6</xdr:col>
      <xdr:colOff>0</xdr:colOff>
      <xdr:row>1406</xdr:row>
      <xdr:rowOff>0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D8E35490-36AB-4A7C-B362-7C1B4B303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0"/>
        <a:stretch>
          <a:fillRect/>
        </a:stretch>
      </xdr:blipFill>
      <xdr:spPr>
        <a:xfrm>
          <a:off x="4619625" y="25390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1533B336-207F-46AB-84D3-C2321477A7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1"/>
        <a:stretch>
          <a:fillRect/>
        </a:stretch>
      </xdr:blipFill>
      <xdr:spPr>
        <a:xfrm>
          <a:off x="4619625" y="25408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1407</xdr:row>
      <xdr:rowOff>0</xdr:rowOff>
    </xdr:from>
    <xdr:to>
      <xdr:col>6</xdr:col>
      <xdr:colOff>0</xdr:colOff>
      <xdr:row>1408</xdr:row>
      <xdr:rowOff>0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49968174-2850-4480-9514-66DE84E59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2"/>
        <a:stretch>
          <a:fillRect/>
        </a:stretch>
      </xdr:blipFill>
      <xdr:spPr>
        <a:xfrm>
          <a:off x="4619625" y="25426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1408</xdr:row>
      <xdr:rowOff>0</xdr:rowOff>
    </xdr:from>
    <xdr:to>
      <xdr:col>6</xdr:col>
      <xdr:colOff>0</xdr:colOff>
      <xdr:row>1409</xdr:row>
      <xdr:rowOff>0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D5E4B2AC-BFFC-4EFA-ADCE-50A86635C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3"/>
        <a:stretch>
          <a:fillRect/>
        </a:stretch>
      </xdr:blipFill>
      <xdr:spPr>
        <a:xfrm>
          <a:off x="4619625" y="25445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1409</xdr:row>
      <xdr:rowOff>0</xdr:rowOff>
    </xdr:from>
    <xdr:to>
      <xdr:col>6</xdr:col>
      <xdr:colOff>0</xdr:colOff>
      <xdr:row>1410</xdr:row>
      <xdr:rowOff>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F5AEFDCC-EA94-4FF7-9155-0159714AD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4"/>
        <a:stretch>
          <a:fillRect/>
        </a:stretch>
      </xdr:blipFill>
      <xdr:spPr>
        <a:xfrm>
          <a:off x="4619625" y="25463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1410</xdr:row>
      <xdr:rowOff>0</xdr:rowOff>
    </xdr:from>
    <xdr:to>
      <xdr:col>6</xdr:col>
      <xdr:colOff>0</xdr:colOff>
      <xdr:row>1411</xdr:row>
      <xdr:rowOff>0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04997234-79D1-400D-BFE0-09625AE44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619625" y="25481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1411</xdr:row>
      <xdr:rowOff>0</xdr:rowOff>
    </xdr:from>
    <xdr:to>
      <xdr:col>6</xdr:col>
      <xdr:colOff>0</xdr:colOff>
      <xdr:row>1412</xdr:row>
      <xdr:rowOff>0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F005F7B0-74AF-4CD2-8190-6370A0596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6"/>
        <a:stretch>
          <a:fillRect/>
        </a:stretch>
      </xdr:blipFill>
      <xdr:spPr>
        <a:xfrm>
          <a:off x="4619625" y="25499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1412</xdr:row>
      <xdr:rowOff>0</xdr:rowOff>
    </xdr:from>
    <xdr:to>
      <xdr:col>6</xdr:col>
      <xdr:colOff>0</xdr:colOff>
      <xdr:row>1413</xdr:row>
      <xdr:rowOff>0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3645F893-00BB-432A-92E7-8CDC3FA12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7"/>
        <a:stretch>
          <a:fillRect/>
        </a:stretch>
      </xdr:blipFill>
      <xdr:spPr>
        <a:xfrm>
          <a:off x="4619625" y="25517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1413</xdr:row>
      <xdr:rowOff>0</xdr:rowOff>
    </xdr:from>
    <xdr:to>
      <xdr:col>6</xdr:col>
      <xdr:colOff>0</xdr:colOff>
      <xdr:row>1414</xdr:row>
      <xdr:rowOff>0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C0544C5C-CC55-48AA-AD45-8BF9F9245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8"/>
        <a:stretch>
          <a:fillRect/>
        </a:stretch>
      </xdr:blipFill>
      <xdr:spPr>
        <a:xfrm>
          <a:off x="4619625" y="25535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1414</xdr:row>
      <xdr:rowOff>0</xdr:rowOff>
    </xdr:from>
    <xdr:to>
      <xdr:col>6</xdr:col>
      <xdr:colOff>0</xdr:colOff>
      <xdr:row>1415</xdr:row>
      <xdr:rowOff>0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2A612E7F-5EFC-4617-84DF-13DD64DFF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9"/>
        <a:stretch>
          <a:fillRect/>
        </a:stretch>
      </xdr:blipFill>
      <xdr:spPr>
        <a:xfrm>
          <a:off x="4619625" y="25553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1415</xdr:row>
      <xdr:rowOff>0</xdr:rowOff>
    </xdr:from>
    <xdr:to>
      <xdr:col>6</xdr:col>
      <xdr:colOff>0</xdr:colOff>
      <xdr:row>1416</xdr:row>
      <xdr:rowOff>0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B1DE5149-4F3A-45A3-B3B5-E4DDA0A30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571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1416</xdr:row>
      <xdr:rowOff>0</xdr:rowOff>
    </xdr:from>
    <xdr:to>
      <xdr:col>6</xdr:col>
      <xdr:colOff>0</xdr:colOff>
      <xdr:row>1417</xdr:row>
      <xdr:rowOff>0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9C3C1DFE-588B-431F-9DFF-8EDD5FE10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589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248E20DB-D4A8-441E-9437-2C2A3984D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607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1418</xdr:row>
      <xdr:rowOff>0</xdr:rowOff>
    </xdr:from>
    <xdr:to>
      <xdr:col>6</xdr:col>
      <xdr:colOff>0</xdr:colOff>
      <xdr:row>1419</xdr:row>
      <xdr:rowOff>0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4D89744D-2A16-4641-A5B9-47418EEBF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626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1419</xdr:row>
      <xdr:rowOff>0</xdr:rowOff>
    </xdr:from>
    <xdr:to>
      <xdr:col>6</xdr:col>
      <xdr:colOff>0</xdr:colOff>
      <xdr:row>1420</xdr:row>
      <xdr:rowOff>0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63C0C949-E0F0-4E21-B5F1-478705B3F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0"/>
        <a:stretch>
          <a:fillRect/>
        </a:stretch>
      </xdr:blipFill>
      <xdr:spPr>
        <a:xfrm>
          <a:off x="4619625" y="25644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1420</xdr:row>
      <xdr:rowOff>0</xdr:rowOff>
    </xdr:from>
    <xdr:to>
      <xdr:col>6</xdr:col>
      <xdr:colOff>0</xdr:colOff>
      <xdr:row>1421</xdr:row>
      <xdr:rowOff>0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05C68FA3-9BC2-4D74-A4A3-A8FA61816E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0"/>
        <a:stretch>
          <a:fillRect/>
        </a:stretch>
      </xdr:blipFill>
      <xdr:spPr>
        <a:xfrm>
          <a:off x="4619625" y="25662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1421</xdr:row>
      <xdr:rowOff>0</xdr:rowOff>
    </xdr:from>
    <xdr:to>
      <xdr:col>6</xdr:col>
      <xdr:colOff>0</xdr:colOff>
      <xdr:row>1422</xdr:row>
      <xdr:rowOff>0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5AAA0587-0D37-4FD8-9F6F-412B35CA9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1"/>
        <a:stretch>
          <a:fillRect/>
        </a:stretch>
      </xdr:blipFill>
      <xdr:spPr>
        <a:xfrm>
          <a:off x="4619625" y="25680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1422</xdr:row>
      <xdr:rowOff>0</xdr:rowOff>
    </xdr:from>
    <xdr:to>
      <xdr:col>6</xdr:col>
      <xdr:colOff>0</xdr:colOff>
      <xdr:row>1423</xdr:row>
      <xdr:rowOff>0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B79BE325-4E1A-4E77-9131-113941C10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1"/>
        <a:stretch>
          <a:fillRect/>
        </a:stretch>
      </xdr:blipFill>
      <xdr:spPr>
        <a:xfrm>
          <a:off x="4619625" y="25698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1423</xdr:row>
      <xdr:rowOff>0</xdr:rowOff>
    </xdr:from>
    <xdr:to>
      <xdr:col>6</xdr:col>
      <xdr:colOff>0</xdr:colOff>
      <xdr:row>1424</xdr:row>
      <xdr:rowOff>0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F3139702-1581-4573-A6A0-9FBFF5F23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619625" y="25716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1424</xdr:row>
      <xdr:rowOff>0</xdr:rowOff>
    </xdr:from>
    <xdr:to>
      <xdr:col>6</xdr:col>
      <xdr:colOff>0</xdr:colOff>
      <xdr:row>1425</xdr:row>
      <xdr:rowOff>0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1FDE0405-3514-4AFC-A50F-C561DC580A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619625" y="25734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1425</xdr:row>
      <xdr:rowOff>0</xdr:rowOff>
    </xdr:from>
    <xdr:to>
      <xdr:col>6</xdr:col>
      <xdr:colOff>0</xdr:colOff>
      <xdr:row>1426</xdr:row>
      <xdr:rowOff>0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6355E6A8-BECC-45CA-A468-7580ED8DC4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3"/>
        <a:stretch>
          <a:fillRect/>
        </a:stretch>
      </xdr:blipFill>
      <xdr:spPr>
        <a:xfrm>
          <a:off x="4619625" y="25752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1426</xdr:row>
      <xdr:rowOff>0</xdr:rowOff>
    </xdr:from>
    <xdr:to>
      <xdr:col>6</xdr:col>
      <xdr:colOff>0</xdr:colOff>
      <xdr:row>1427</xdr:row>
      <xdr:rowOff>0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21AC4F5D-5E3A-4BA4-9A8E-A3F68AD6F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3"/>
        <a:stretch>
          <a:fillRect/>
        </a:stretch>
      </xdr:blipFill>
      <xdr:spPr>
        <a:xfrm>
          <a:off x="4619625" y="25770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1427</xdr:row>
      <xdr:rowOff>0</xdr:rowOff>
    </xdr:from>
    <xdr:to>
      <xdr:col>6</xdr:col>
      <xdr:colOff>0</xdr:colOff>
      <xdr:row>1428</xdr:row>
      <xdr:rowOff>0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B6514442-9AC5-4CCB-89E5-BB862D8EE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619625" y="25788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73F0B58E-C8CE-4067-9E4F-8F20C1BC1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619625" y="25807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1429</xdr:row>
      <xdr:rowOff>0</xdr:rowOff>
    </xdr:from>
    <xdr:to>
      <xdr:col>6</xdr:col>
      <xdr:colOff>0</xdr:colOff>
      <xdr:row>1430</xdr:row>
      <xdr:rowOff>0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D9B00FAB-B607-48DB-85A3-446F9392A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825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1430</xdr:row>
      <xdr:rowOff>0</xdr:rowOff>
    </xdr:from>
    <xdr:to>
      <xdr:col>6</xdr:col>
      <xdr:colOff>0</xdr:colOff>
      <xdr:row>1431</xdr:row>
      <xdr:rowOff>0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E92D0C26-9644-4933-A9FA-03591DB4C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4"/>
        <a:stretch>
          <a:fillRect/>
        </a:stretch>
      </xdr:blipFill>
      <xdr:spPr>
        <a:xfrm>
          <a:off x="4619625" y="25843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1431</xdr:row>
      <xdr:rowOff>0</xdr:rowOff>
    </xdr:from>
    <xdr:to>
      <xdr:col>6</xdr:col>
      <xdr:colOff>0</xdr:colOff>
      <xdr:row>1432</xdr:row>
      <xdr:rowOff>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A2F16A12-4937-4CFC-9F25-C7DBC38BA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861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1432</xdr:row>
      <xdr:rowOff>0</xdr:rowOff>
    </xdr:from>
    <xdr:to>
      <xdr:col>6</xdr:col>
      <xdr:colOff>0</xdr:colOff>
      <xdr:row>1433</xdr:row>
      <xdr:rowOff>0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2C15F716-86C6-4A97-9BAD-FFFD36ECB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879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1433</xdr:row>
      <xdr:rowOff>0</xdr:rowOff>
    </xdr:from>
    <xdr:to>
      <xdr:col>6</xdr:col>
      <xdr:colOff>0</xdr:colOff>
      <xdr:row>1434</xdr:row>
      <xdr:rowOff>0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60912D53-4E07-4E60-BCB0-BBA8597F0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897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1434</xdr:row>
      <xdr:rowOff>0</xdr:rowOff>
    </xdr:from>
    <xdr:to>
      <xdr:col>6</xdr:col>
      <xdr:colOff>0</xdr:colOff>
      <xdr:row>1435</xdr:row>
      <xdr:rowOff>0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9C80E9EB-0B20-4508-8327-F811124458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915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1435</xdr:row>
      <xdr:rowOff>0</xdr:rowOff>
    </xdr:from>
    <xdr:to>
      <xdr:col>6</xdr:col>
      <xdr:colOff>0</xdr:colOff>
      <xdr:row>1436</xdr:row>
      <xdr:rowOff>0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ED84A8B6-5F72-4DCC-9480-BD6C74E92F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933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1436</xdr:row>
      <xdr:rowOff>0</xdr:rowOff>
    </xdr:from>
    <xdr:to>
      <xdr:col>6</xdr:col>
      <xdr:colOff>0</xdr:colOff>
      <xdr:row>1437</xdr:row>
      <xdr:rowOff>0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5FD94619-033B-4F15-9DBB-3C36DD08C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5951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1437</xdr:row>
      <xdr:rowOff>0</xdr:rowOff>
    </xdr:from>
    <xdr:to>
      <xdr:col>6</xdr:col>
      <xdr:colOff>0</xdr:colOff>
      <xdr:row>1438</xdr:row>
      <xdr:rowOff>0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BCF2FE15-3C1B-4C25-BD99-15B54E68B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969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1438</xdr:row>
      <xdr:rowOff>0</xdr:rowOff>
    </xdr:from>
    <xdr:to>
      <xdr:col>6</xdr:col>
      <xdr:colOff>0</xdr:colOff>
      <xdr:row>1439</xdr:row>
      <xdr:rowOff>0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EE01952B-4478-488B-B48D-10E72E72DF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5988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1439</xdr:row>
      <xdr:rowOff>0</xdr:rowOff>
    </xdr:from>
    <xdr:to>
      <xdr:col>6</xdr:col>
      <xdr:colOff>0</xdr:colOff>
      <xdr:row>1440</xdr:row>
      <xdr:rowOff>0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305B6A0C-9BBA-4FDB-8E71-BCDCD0943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5"/>
        <a:stretch>
          <a:fillRect/>
        </a:stretch>
      </xdr:blipFill>
      <xdr:spPr>
        <a:xfrm>
          <a:off x="4619625" y="26006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1440</xdr:row>
      <xdr:rowOff>0</xdr:rowOff>
    </xdr:from>
    <xdr:to>
      <xdr:col>6</xdr:col>
      <xdr:colOff>0</xdr:colOff>
      <xdr:row>1441</xdr:row>
      <xdr:rowOff>0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087BC1A0-C9F6-4B4C-84DE-0AC47A5F3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6"/>
        <a:stretch>
          <a:fillRect/>
        </a:stretch>
      </xdr:blipFill>
      <xdr:spPr>
        <a:xfrm>
          <a:off x="4619625" y="26024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1441</xdr:row>
      <xdr:rowOff>0</xdr:rowOff>
    </xdr:from>
    <xdr:to>
      <xdr:col>6</xdr:col>
      <xdr:colOff>0</xdr:colOff>
      <xdr:row>1442</xdr:row>
      <xdr:rowOff>0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4C3E2E21-65C8-4EF6-8C59-56D9DEFBF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7"/>
        <a:stretch>
          <a:fillRect/>
        </a:stretch>
      </xdr:blipFill>
      <xdr:spPr>
        <a:xfrm>
          <a:off x="4619625" y="26042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8D2A1BE6-780A-40F7-A096-0D79F88B7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619625" y="26060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1443</xdr:row>
      <xdr:rowOff>0</xdr:rowOff>
    </xdr:from>
    <xdr:to>
      <xdr:col>6</xdr:col>
      <xdr:colOff>0</xdr:colOff>
      <xdr:row>1444</xdr:row>
      <xdr:rowOff>0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6AB2898D-2239-44BD-8D0B-014CD5F8A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9"/>
        <a:stretch>
          <a:fillRect/>
        </a:stretch>
      </xdr:blipFill>
      <xdr:spPr>
        <a:xfrm>
          <a:off x="4619625" y="26078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1444</xdr:row>
      <xdr:rowOff>0</xdr:rowOff>
    </xdr:from>
    <xdr:to>
      <xdr:col>6</xdr:col>
      <xdr:colOff>0</xdr:colOff>
      <xdr:row>1445</xdr:row>
      <xdr:rowOff>0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0104E980-BB87-4F2B-B16D-C838A0D83A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0"/>
        <a:stretch>
          <a:fillRect/>
        </a:stretch>
      </xdr:blipFill>
      <xdr:spPr>
        <a:xfrm>
          <a:off x="4619625" y="26096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1445</xdr:row>
      <xdr:rowOff>0</xdr:rowOff>
    </xdr:from>
    <xdr:to>
      <xdr:col>6</xdr:col>
      <xdr:colOff>0</xdr:colOff>
      <xdr:row>1446</xdr:row>
      <xdr:rowOff>0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8C075511-D488-4B85-B674-462AE2C9E1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1"/>
        <a:stretch>
          <a:fillRect/>
        </a:stretch>
      </xdr:blipFill>
      <xdr:spPr>
        <a:xfrm>
          <a:off x="4619625" y="26114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1446</xdr:row>
      <xdr:rowOff>0</xdr:rowOff>
    </xdr:from>
    <xdr:to>
      <xdr:col>6</xdr:col>
      <xdr:colOff>0</xdr:colOff>
      <xdr:row>1447</xdr:row>
      <xdr:rowOff>0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10030B21-3666-4958-9B88-67B785ADD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2"/>
        <a:stretch>
          <a:fillRect/>
        </a:stretch>
      </xdr:blipFill>
      <xdr:spPr>
        <a:xfrm>
          <a:off x="4619625" y="26132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1447</xdr:row>
      <xdr:rowOff>0</xdr:rowOff>
    </xdr:from>
    <xdr:to>
      <xdr:col>6</xdr:col>
      <xdr:colOff>0</xdr:colOff>
      <xdr:row>1448</xdr:row>
      <xdr:rowOff>0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5662B1A2-429D-424C-B4B3-5D3B7230C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3"/>
        <a:stretch>
          <a:fillRect/>
        </a:stretch>
      </xdr:blipFill>
      <xdr:spPr>
        <a:xfrm>
          <a:off x="4619625" y="26150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1448</xdr:row>
      <xdr:rowOff>0</xdr:rowOff>
    </xdr:from>
    <xdr:to>
      <xdr:col>6</xdr:col>
      <xdr:colOff>0</xdr:colOff>
      <xdr:row>1449</xdr:row>
      <xdr:rowOff>0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57ECCA7D-6F36-4EAD-8FA6-C0D9A2842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4"/>
        <a:stretch>
          <a:fillRect/>
        </a:stretch>
      </xdr:blipFill>
      <xdr:spPr>
        <a:xfrm>
          <a:off x="4619625" y="26168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1449</xdr:row>
      <xdr:rowOff>0</xdr:rowOff>
    </xdr:from>
    <xdr:to>
      <xdr:col>6</xdr:col>
      <xdr:colOff>0</xdr:colOff>
      <xdr:row>1450</xdr:row>
      <xdr:rowOff>0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067176D1-DC41-4189-97B4-CAE8B7965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187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1450</xdr:row>
      <xdr:rowOff>0</xdr:rowOff>
    </xdr:from>
    <xdr:to>
      <xdr:col>6</xdr:col>
      <xdr:colOff>0</xdr:colOff>
      <xdr:row>1451</xdr:row>
      <xdr:rowOff>0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4A0C9CF4-EA45-4871-B1FE-24063C6869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205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1451</xdr:row>
      <xdr:rowOff>0</xdr:rowOff>
    </xdr:from>
    <xdr:to>
      <xdr:col>6</xdr:col>
      <xdr:colOff>0</xdr:colOff>
      <xdr:row>1452</xdr:row>
      <xdr:rowOff>0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05635112-EF15-4456-9776-75A735FDC0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223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1452</xdr:row>
      <xdr:rowOff>0</xdr:rowOff>
    </xdr:from>
    <xdr:to>
      <xdr:col>6</xdr:col>
      <xdr:colOff>0</xdr:colOff>
      <xdr:row>1453</xdr:row>
      <xdr:rowOff>0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ED3D4404-D28E-4A27-AFE7-4B7AE4E74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241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1453</xdr:row>
      <xdr:rowOff>0</xdr:rowOff>
    </xdr:from>
    <xdr:to>
      <xdr:col>6</xdr:col>
      <xdr:colOff>0</xdr:colOff>
      <xdr:row>1454</xdr:row>
      <xdr:rowOff>0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E0A16F81-C961-49BE-A60C-E3A6B62EF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619625" y="26259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1454</xdr:row>
      <xdr:rowOff>0</xdr:rowOff>
    </xdr:from>
    <xdr:to>
      <xdr:col>6</xdr:col>
      <xdr:colOff>0</xdr:colOff>
      <xdr:row>1455</xdr:row>
      <xdr:rowOff>0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413DD6E0-5239-4FF3-8805-6495B5B6BA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619625" y="26277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1455</xdr:row>
      <xdr:rowOff>0</xdr:rowOff>
    </xdr:from>
    <xdr:to>
      <xdr:col>6</xdr:col>
      <xdr:colOff>0</xdr:colOff>
      <xdr:row>1456</xdr:row>
      <xdr:rowOff>0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2D51206A-DB0B-40F8-AC67-7194030B9A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6"/>
        <a:stretch>
          <a:fillRect/>
        </a:stretch>
      </xdr:blipFill>
      <xdr:spPr>
        <a:xfrm>
          <a:off x="4619625" y="26295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1456</xdr:row>
      <xdr:rowOff>0</xdr:rowOff>
    </xdr:from>
    <xdr:to>
      <xdr:col>6</xdr:col>
      <xdr:colOff>0</xdr:colOff>
      <xdr:row>1457</xdr:row>
      <xdr:rowOff>0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C4A93882-4E7F-47D2-8E72-237941A5C5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6"/>
        <a:stretch>
          <a:fillRect/>
        </a:stretch>
      </xdr:blipFill>
      <xdr:spPr>
        <a:xfrm>
          <a:off x="4619625" y="26313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1457</xdr:row>
      <xdr:rowOff>0</xdr:rowOff>
    </xdr:from>
    <xdr:to>
      <xdr:col>6</xdr:col>
      <xdr:colOff>0</xdr:colOff>
      <xdr:row>1458</xdr:row>
      <xdr:rowOff>0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6A92440F-C3F6-4912-80DB-EEFF2C791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7"/>
        <a:stretch>
          <a:fillRect/>
        </a:stretch>
      </xdr:blipFill>
      <xdr:spPr>
        <a:xfrm>
          <a:off x="4619625" y="26331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1458</xdr:row>
      <xdr:rowOff>0</xdr:rowOff>
    </xdr:from>
    <xdr:to>
      <xdr:col>6</xdr:col>
      <xdr:colOff>0</xdr:colOff>
      <xdr:row>1459</xdr:row>
      <xdr:rowOff>0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49FB7418-0D76-4116-833A-788A2690B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7"/>
        <a:stretch>
          <a:fillRect/>
        </a:stretch>
      </xdr:blipFill>
      <xdr:spPr>
        <a:xfrm>
          <a:off x="4619625" y="26349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1459</xdr:row>
      <xdr:rowOff>0</xdr:rowOff>
    </xdr:from>
    <xdr:to>
      <xdr:col>6</xdr:col>
      <xdr:colOff>0</xdr:colOff>
      <xdr:row>1460</xdr:row>
      <xdr:rowOff>0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FE507EA5-A19F-44C2-982C-3BA8EF35A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8"/>
        <a:stretch>
          <a:fillRect/>
        </a:stretch>
      </xdr:blipFill>
      <xdr:spPr>
        <a:xfrm>
          <a:off x="4619625" y="26368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1460</xdr:row>
      <xdr:rowOff>0</xdr:rowOff>
    </xdr:from>
    <xdr:to>
      <xdr:col>6</xdr:col>
      <xdr:colOff>0</xdr:colOff>
      <xdr:row>1461</xdr:row>
      <xdr:rowOff>0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F456B6B9-672A-4F7D-84B0-2DC4FB946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8"/>
        <a:stretch>
          <a:fillRect/>
        </a:stretch>
      </xdr:blipFill>
      <xdr:spPr>
        <a:xfrm>
          <a:off x="4619625" y="26386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1461</xdr:row>
      <xdr:rowOff>0</xdr:rowOff>
    </xdr:from>
    <xdr:to>
      <xdr:col>6</xdr:col>
      <xdr:colOff>0</xdr:colOff>
      <xdr:row>1462</xdr:row>
      <xdr:rowOff>0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70EECB9F-E4AB-4B65-A33A-53DC8A329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9"/>
        <a:stretch>
          <a:fillRect/>
        </a:stretch>
      </xdr:blipFill>
      <xdr:spPr>
        <a:xfrm>
          <a:off x="4619625" y="26404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1462</xdr:row>
      <xdr:rowOff>0</xdr:rowOff>
    </xdr:from>
    <xdr:to>
      <xdr:col>6</xdr:col>
      <xdr:colOff>0</xdr:colOff>
      <xdr:row>1463</xdr:row>
      <xdr:rowOff>0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B3AA2D51-07B8-4C42-9ED2-D44611137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9"/>
        <a:stretch>
          <a:fillRect/>
        </a:stretch>
      </xdr:blipFill>
      <xdr:spPr>
        <a:xfrm>
          <a:off x="4619625" y="26422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1463</xdr:row>
      <xdr:rowOff>0</xdr:rowOff>
    </xdr:from>
    <xdr:to>
      <xdr:col>6</xdr:col>
      <xdr:colOff>0</xdr:colOff>
      <xdr:row>1464</xdr:row>
      <xdr:rowOff>0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484C4C8E-49B0-4640-9C90-9BF3F93EE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440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1464</xdr:row>
      <xdr:rowOff>0</xdr:rowOff>
    </xdr:from>
    <xdr:to>
      <xdr:col>6</xdr:col>
      <xdr:colOff>0</xdr:colOff>
      <xdr:row>1465</xdr:row>
      <xdr:rowOff>0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DB83B51D-A204-4876-A44C-0C45FCE0B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0"/>
        <a:stretch>
          <a:fillRect/>
        </a:stretch>
      </xdr:blipFill>
      <xdr:spPr>
        <a:xfrm>
          <a:off x="4619625" y="26458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1465</xdr:row>
      <xdr:rowOff>0</xdr:rowOff>
    </xdr:from>
    <xdr:to>
      <xdr:col>6</xdr:col>
      <xdr:colOff>0</xdr:colOff>
      <xdr:row>1466</xdr:row>
      <xdr:rowOff>0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83DAF143-8518-48A9-BC21-2BF405856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6476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1466</xdr:row>
      <xdr:rowOff>0</xdr:rowOff>
    </xdr:from>
    <xdr:to>
      <xdr:col>6</xdr:col>
      <xdr:colOff>0</xdr:colOff>
      <xdr:row>1467</xdr:row>
      <xdr:rowOff>0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8293B8C6-C825-4589-81B1-60739535D4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619625" y="26494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1467</xdr:row>
      <xdr:rowOff>0</xdr:rowOff>
    </xdr:from>
    <xdr:to>
      <xdr:col>6</xdr:col>
      <xdr:colOff>0</xdr:colOff>
      <xdr:row>1468</xdr:row>
      <xdr:rowOff>0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BFD94BF5-A4D6-4301-ADF8-44390562E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6512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1468</xdr:row>
      <xdr:rowOff>0</xdr:rowOff>
    </xdr:from>
    <xdr:to>
      <xdr:col>6</xdr:col>
      <xdr:colOff>0</xdr:colOff>
      <xdr:row>1469</xdr:row>
      <xdr:rowOff>0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0B808787-0F10-48AA-A45F-5E27D0095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6530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1469</xdr:row>
      <xdr:rowOff>0</xdr:rowOff>
    </xdr:from>
    <xdr:to>
      <xdr:col>6</xdr:col>
      <xdr:colOff>0</xdr:colOff>
      <xdr:row>1470</xdr:row>
      <xdr:rowOff>0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B4632EA3-4170-4709-BE91-36E7644A5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6549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1470</xdr:row>
      <xdr:rowOff>0</xdr:rowOff>
    </xdr:from>
    <xdr:to>
      <xdr:col>6</xdr:col>
      <xdr:colOff>0</xdr:colOff>
      <xdr:row>1471</xdr:row>
      <xdr:rowOff>0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0A158F63-B288-470B-BAAE-D33F9679D2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6567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1471</xdr:row>
      <xdr:rowOff>0</xdr:rowOff>
    </xdr:from>
    <xdr:to>
      <xdr:col>6</xdr:col>
      <xdr:colOff>0</xdr:colOff>
      <xdr:row>1472</xdr:row>
      <xdr:rowOff>0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131C2849-840D-49EE-8F6A-FD2D00930B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585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1472</xdr:row>
      <xdr:rowOff>0</xdr:rowOff>
    </xdr:from>
    <xdr:to>
      <xdr:col>6</xdr:col>
      <xdr:colOff>0</xdr:colOff>
      <xdr:row>1473</xdr:row>
      <xdr:rowOff>0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2A7B6756-290F-4A5F-93F2-4B1E4DD671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603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1473</xdr:row>
      <xdr:rowOff>0</xdr:rowOff>
    </xdr:from>
    <xdr:to>
      <xdr:col>6</xdr:col>
      <xdr:colOff>0</xdr:colOff>
      <xdr:row>1474</xdr:row>
      <xdr:rowOff>0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EB855AA0-2FBE-40A3-8A08-98A1E9BE2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2"/>
        <a:stretch>
          <a:fillRect/>
        </a:stretch>
      </xdr:blipFill>
      <xdr:spPr>
        <a:xfrm>
          <a:off x="4619625" y="26621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1474</xdr:row>
      <xdr:rowOff>0</xdr:rowOff>
    </xdr:from>
    <xdr:to>
      <xdr:col>6</xdr:col>
      <xdr:colOff>0</xdr:colOff>
      <xdr:row>1475</xdr:row>
      <xdr:rowOff>0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39C23241-173D-4139-8C64-3BD19B20D8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3"/>
        <a:stretch>
          <a:fillRect/>
        </a:stretch>
      </xdr:blipFill>
      <xdr:spPr>
        <a:xfrm>
          <a:off x="4619625" y="26639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1475</xdr:row>
      <xdr:rowOff>0</xdr:rowOff>
    </xdr:from>
    <xdr:to>
      <xdr:col>6</xdr:col>
      <xdr:colOff>0</xdr:colOff>
      <xdr:row>1476</xdr:row>
      <xdr:rowOff>0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B6D5F9D0-3AAE-4309-81A6-167F32827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4"/>
        <a:stretch>
          <a:fillRect/>
        </a:stretch>
      </xdr:blipFill>
      <xdr:spPr>
        <a:xfrm>
          <a:off x="4619625" y="26657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1476</xdr:row>
      <xdr:rowOff>0</xdr:rowOff>
    </xdr:from>
    <xdr:to>
      <xdr:col>6</xdr:col>
      <xdr:colOff>0</xdr:colOff>
      <xdr:row>1477</xdr:row>
      <xdr:rowOff>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E76EA41A-BE52-4A08-9361-165F84C8C8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5"/>
        <a:stretch>
          <a:fillRect/>
        </a:stretch>
      </xdr:blipFill>
      <xdr:spPr>
        <a:xfrm>
          <a:off x="4619625" y="26675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1477</xdr:row>
      <xdr:rowOff>0</xdr:rowOff>
    </xdr:from>
    <xdr:to>
      <xdr:col>6</xdr:col>
      <xdr:colOff>0</xdr:colOff>
      <xdr:row>1478</xdr:row>
      <xdr:rowOff>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F80DCAFC-22B0-4EEE-BBD7-C57F12027B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6"/>
        <a:stretch>
          <a:fillRect/>
        </a:stretch>
      </xdr:blipFill>
      <xdr:spPr>
        <a:xfrm>
          <a:off x="4619625" y="26693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1478</xdr:row>
      <xdr:rowOff>0</xdr:rowOff>
    </xdr:from>
    <xdr:to>
      <xdr:col>6</xdr:col>
      <xdr:colOff>0</xdr:colOff>
      <xdr:row>1479</xdr:row>
      <xdr:rowOff>0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853B64F9-B6F0-4914-93F7-D5DD48B57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619625" y="26711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1479</xdr:row>
      <xdr:rowOff>0</xdr:rowOff>
    </xdr:from>
    <xdr:to>
      <xdr:col>6</xdr:col>
      <xdr:colOff>0</xdr:colOff>
      <xdr:row>1480</xdr:row>
      <xdr:rowOff>0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953C9153-20C3-45D8-A352-4B6AD98581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619625" y="26730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1480</xdr:row>
      <xdr:rowOff>0</xdr:rowOff>
    </xdr:from>
    <xdr:to>
      <xdr:col>6</xdr:col>
      <xdr:colOff>0</xdr:colOff>
      <xdr:row>1481</xdr:row>
      <xdr:rowOff>0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513C94A8-58EE-4DBD-BC2F-A076F4BEE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619625" y="26748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1481</xdr:row>
      <xdr:rowOff>0</xdr:rowOff>
    </xdr:from>
    <xdr:to>
      <xdr:col>6</xdr:col>
      <xdr:colOff>0</xdr:colOff>
      <xdr:row>1482</xdr:row>
      <xdr:rowOff>0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AD891767-DC40-43CD-83D3-3F8C2F1A77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619625" y="26766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1482</xdr:row>
      <xdr:rowOff>0</xdr:rowOff>
    </xdr:from>
    <xdr:to>
      <xdr:col>6</xdr:col>
      <xdr:colOff>0</xdr:colOff>
      <xdr:row>1483</xdr:row>
      <xdr:rowOff>0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B88564CC-CF89-42F9-97A0-4F96D8EC73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619625" y="26784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1483</xdr:row>
      <xdr:rowOff>0</xdr:rowOff>
    </xdr:from>
    <xdr:to>
      <xdr:col>6</xdr:col>
      <xdr:colOff>0</xdr:colOff>
      <xdr:row>1484</xdr:row>
      <xdr:rowOff>0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6361807F-0863-4423-B43E-B97B0D41A0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802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1484</xdr:row>
      <xdr:rowOff>0</xdr:rowOff>
    </xdr:from>
    <xdr:to>
      <xdr:col>6</xdr:col>
      <xdr:colOff>0</xdr:colOff>
      <xdr:row>1485</xdr:row>
      <xdr:rowOff>0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215C30B0-8921-4498-9579-C53F416A68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820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1485</xdr:row>
      <xdr:rowOff>0</xdr:rowOff>
    </xdr:from>
    <xdr:to>
      <xdr:col>6</xdr:col>
      <xdr:colOff>0</xdr:colOff>
      <xdr:row>1486</xdr:row>
      <xdr:rowOff>0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3FC0467B-3713-4A2F-909C-5116A608E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838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1486</xdr:row>
      <xdr:rowOff>0</xdr:rowOff>
    </xdr:from>
    <xdr:to>
      <xdr:col>6</xdr:col>
      <xdr:colOff>0</xdr:colOff>
      <xdr:row>1487</xdr:row>
      <xdr:rowOff>0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E69C4707-4119-43CF-B95B-952C18160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6856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1487</xdr:row>
      <xdr:rowOff>0</xdr:rowOff>
    </xdr:from>
    <xdr:to>
      <xdr:col>6</xdr:col>
      <xdr:colOff>0</xdr:colOff>
      <xdr:row>1488</xdr:row>
      <xdr:rowOff>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F79F1082-C0D6-4984-9CB8-0A70028DC5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619625" y="26874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1488</xdr:row>
      <xdr:rowOff>0</xdr:rowOff>
    </xdr:from>
    <xdr:to>
      <xdr:col>6</xdr:col>
      <xdr:colOff>0</xdr:colOff>
      <xdr:row>1489</xdr:row>
      <xdr:rowOff>0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C6F97259-E2DA-49C6-A4A2-3A2DD24A1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619625" y="26892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1489</xdr:row>
      <xdr:rowOff>0</xdr:rowOff>
    </xdr:from>
    <xdr:to>
      <xdr:col>6</xdr:col>
      <xdr:colOff>0</xdr:colOff>
      <xdr:row>1490</xdr:row>
      <xdr:rowOff>0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2CE45122-C711-494E-9BFE-51332897A4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619625" y="26910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1490</xdr:row>
      <xdr:rowOff>0</xdr:rowOff>
    </xdr:from>
    <xdr:to>
      <xdr:col>6</xdr:col>
      <xdr:colOff>0</xdr:colOff>
      <xdr:row>1491</xdr:row>
      <xdr:rowOff>0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A3D68239-D26A-4EA5-B9DA-D76AE3FF5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619625" y="26929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1491</xdr:row>
      <xdr:rowOff>0</xdr:rowOff>
    </xdr:from>
    <xdr:to>
      <xdr:col>6</xdr:col>
      <xdr:colOff>0</xdr:colOff>
      <xdr:row>1492</xdr:row>
      <xdr:rowOff>0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9D59A60B-5A81-4F26-88C3-0EBEE0E037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619625" y="26947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1492</xdr:row>
      <xdr:rowOff>0</xdr:rowOff>
    </xdr:from>
    <xdr:to>
      <xdr:col>6</xdr:col>
      <xdr:colOff>0</xdr:colOff>
      <xdr:row>1493</xdr:row>
      <xdr:rowOff>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A7657818-C628-45EA-A401-784C094C3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619625" y="26965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1493</xdr:row>
      <xdr:rowOff>0</xdr:rowOff>
    </xdr:from>
    <xdr:to>
      <xdr:col>6</xdr:col>
      <xdr:colOff>0</xdr:colOff>
      <xdr:row>1494</xdr:row>
      <xdr:rowOff>0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FD5DC9A3-89E4-4E1D-A309-E4A9D6789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619625" y="26983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1494</xdr:row>
      <xdr:rowOff>0</xdr:rowOff>
    </xdr:from>
    <xdr:to>
      <xdr:col>6</xdr:col>
      <xdr:colOff>0</xdr:colOff>
      <xdr:row>1495</xdr:row>
      <xdr:rowOff>0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91C23C50-DC4C-4300-AC81-DCDD62839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619625" y="27001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1495</xdr:row>
      <xdr:rowOff>0</xdr:rowOff>
    </xdr:from>
    <xdr:to>
      <xdr:col>6</xdr:col>
      <xdr:colOff>0</xdr:colOff>
      <xdr:row>1496</xdr:row>
      <xdr:rowOff>0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CB087DBC-4A5F-48CE-A27C-DFB17813B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619625" y="27019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1496</xdr:row>
      <xdr:rowOff>0</xdr:rowOff>
    </xdr:from>
    <xdr:to>
      <xdr:col>6</xdr:col>
      <xdr:colOff>0</xdr:colOff>
      <xdr:row>1497</xdr:row>
      <xdr:rowOff>0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22476A54-4AEE-4C92-9DE7-A7DF8559CF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619625" y="27037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1497</xdr:row>
      <xdr:rowOff>0</xdr:rowOff>
    </xdr:from>
    <xdr:to>
      <xdr:col>6</xdr:col>
      <xdr:colOff>0</xdr:colOff>
      <xdr:row>1498</xdr:row>
      <xdr:rowOff>0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BA85247F-4146-4479-889D-52532A9CAD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055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1498</xdr:row>
      <xdr:rowOff>0</xdr:rowOff>
    </xdr:from>
    <xdr:to>
      <xdr:col>6</xdr:col>
      <xdr:colOff>0</xdr:colOff>
      <xdr:row>1499</xdr:row>
      <xdr:rowOff>0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B537F186-8A52-42BC-BAFB-78AA35C5B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619625" y="27073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1499</xdr:row>
      <xdr:rowOff>0</xdr:rowOff>
    </xdr:from>
    <xdr:to>
      <xdr:col>6</xdr:col>
      <xdr:colOff>0</xdr:colOff>
      <xdr:row>1500</xdr:row>
      <xdr:rowOff>0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573AE1F7-2BEE-4699-83D1-F6347BE4C4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091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F9FD5142-D512-4E28-95F6-3F4947B47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7"/>
        <a:stretch>
          <a:fillRect/>
        </a:stretch>
      </xdr:blipFill>
      <xdr:spPr>
        <a:xfrm>
          <a:off x="4619625" y="27110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1501</xdr:row>
      <xdr:rowOff>0</xdr:rowOff>
    </xdr:from>
    <xdr:to>
      <xdr:col>6</xdr:col>
      <xdr:colOff>0</xdr:colOff>
      <xdr:row>1502</xdr:row>
      <xdr:rowOff>0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1B3729CD-D104-40E3-BBFD-4030A8FF38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128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1502</xdr:row>
      <xdr:rowOff>0</xdr:rowOff>
    </xdr:from>
    <xdr:to>
      <xdr:col>6</xdr:col>
      <xdr:colOff>0</xdr:colOff>
      <xdr:row>1503</xdr:row>
      <xdr:rowOff>0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233D0E0A-C39A-47C1-B179-1031956931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146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1503</xdr:row>
      <xdr:rowOff>0</xdr:rowOff>
    </xdr:from>
    <xdr:to>
      <xdr:col>6</xdr:col>
      <xdr:colOff>0</xdr:colOff>
      <xdr:row>1504</xdr:row>
      <xdr:rowOff>0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D215B1A1-4B56-417D-AB34-6A919863C4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164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1504</xdr:row>
      <xdr:rowOff>0</xdr:rowOff>
    </xdr:from>
    <xdr:to>
      <xdr:col>6</xdr:col>
      <xdr:colOff>0</xdr:colOff>
      <xdr:row>1505</xdr:row>
      <xdr:rowOff>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5A7E4AB5-2C97-454A-B4E7-6AFC7DD88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182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1505</xdr:row>
      <xdr:rowOff>0</xdr:rowOff>
    </xdr:from>
    <xdr:to>
      <xdr:col>6</xdr:col>
      <xdr:colOff>0</xdr:colOff>
      <xdr:row>1506</xdr:row>
      <xdr:rowOff>0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CA48DA0C-F1A6-4CE9-876B-63D5C957C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200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1506</xdr:row>
      <xdr:rowOff>0</xdr:rowOff>
    </xdr:from>
    <xdr:to>
      <xdr:col>6</xdr:col>
      <xdr:colOff>0</xdr:colOff>
      <xdr:row>1507</xdr:row>
      <xdr:rowOff>0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8B255BAD-186D-417D-8458-571AFF0689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218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1507</xdr:row>
      <xdr:rowOff>0</xdr:rowOff>
    </xdr:from>
    <xdr:to>
      <xdr:col>6</xdr:col>
      <xdr:colOff>0</xdr:colOff>
      <xdr:row>1508</xdr:row>
      <xdr:rowOff>0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0FDC8F6C-50E2-412C-9EB8-4BD2C852FB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619625" y="27236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1508</xdr:row>
      <xdr:rowOff>0</xdr:rowOff>
    </xdr:from>
    <xdr:to>
      <xdr:col>6</xdr:col>
      <xdr:colOff>0</xdr:colOff>
      <xdr:row>1509</xdr:row>
      <xdr:rowOff>0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BEBC67E0-05EB-4C7C-86C9-C094AF3BD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619625" y="27254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1509</xdr:row>
      <xdr:rowOff>0</xdr:rowOff>
    </xdr:from>
    <xdr:to>
      <xdr:col>6</xdr:col>
      <xdr:colOff>0</xdr:colOff>
      <xdr:row>1510</xdr:row>
      <xdr:rowOff>0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BB8B106D-0385-48AA-89E1-4C7137E2F1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619625" y="27272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1510</xdr:row>
      <xdr:rowOff>0</xdr:rowOff>
    </xdr:from>
    <xdr:to>
      <xdr:col>6</xdr:col>
      <xdr:colOff>0</xdr:colOff>
      <xdr:row>1511</xdr:row>
      <xdr:rowOff>0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B1521788-9DFA-4F64-A005-9397A1305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619625" y="27291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1511</xdr:row>
      <xdr:rowOff>0</xdr:rowOff>
    </xdr:from>
    <xdr:to>
      <xdr:col>6</xdr:col>
      <xdr:colOff>0</xdr:colOff>
      <xdr:row>1512</xdr:row>
      <xdr:rowOff>0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FCD8A274-4249-40BC-9DEF-D404B36EF5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619625" y="27309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1512</xdr:row>
      <xdr:rowOff>0</xdr:rowOff>
    </xdr:from>
    <xdr:to>
      <xdr:col>6</xdr:col>
      <xdr:colOff>0</xdr:colOff>
      <xdr:row>1513</xdr:row>
      <xdr:rowOff>0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76AAA9C2-F37A-4592-ABA8-DC08E99AE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619625" y="27327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1513</xdr:row>
      <xdr:rowOff>0</xdr:rowOff>
    </xdr:from>
    <xdr:to>
      <xdr:col>6</xdr:col>
      <xdr:colOff>0</xdr:colOff>
      <xdr:row>1514</xdr:row>
      <xdr:rowOff>0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9FD80C6E-2C2B-4DCC-9A4C-64EC11016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3"/>
        <a:stretch>
          <a:fillRect/>
        </a:stretch>
      </xdr:blipFill>
      <xdr:spPr>
        <a:xfrm>
          <a:off x="4619625" y="27345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1514</xdr:row>
      <xdr:rowOff>0</xdr:rowOff>
    </xdr:from>
    <xdr:to>
      <xdr:col>6</xdr:col>
      <xdr:colOff>0</xdr:colOff>
      <xdr:row>1515</xdr:row>
      <xdr:rowOff>0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316BD18B-1DD3-4590-B80C-5E1B78D004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619625" y="27363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1515</xdr:row>
      <xdr:rowOff>0</xdr:rowOff>
    </xdr:from>
    <xdr:to>
      <xdr:col>6</xdr:col>
      <xdr:colOff>0</xdr:colOff>
      <xdr:row>1516</xdr:row>
      <xdr:rowOff>0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0C709ECE-78E9-4A63-8B5F-5672BB149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619625" y="27381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1516</xdr:row>
      <xdr:rowOff>0</xdr:rowOff>
    </xdr:from>
    <xdr:to>
      <xdr:col>6</xdr:col>
      <xdr:colOff>0</xdr:colOff>
      <xdr:row>1517</xdr:row>
      <xdr:rowOff>0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3BA5733C-590E-4866-B89A-6CE817868C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619625" y="27399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1517</xdr:row>
      <xdr:rowOff>0</xdr:rowOff>
    </xdr:from>
    <xdr:to>
      <xdr:col>6</xdr:col>
      <xdr:colOff>0</xdr:colOff>
      <xdr:row>1518</xdr:row>
      <xdr:rowOff>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634082D6-7970-4367-B6E4-6A917CAC8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417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1518</xdr:row>
      <xdr:rowOff>0</xdr:rowOff>
    </xdr:from>
    <xdr:to>
      <xdr:col>6</xdr:col>
      <xdr:colOff>0</xdr:colOff>
      <xdr:row>1519</xdr:row>
      <xdr:rowOff>0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29DFF3B7-DD9A-4F0D-9B60-F969B3007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435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1519</xdr:row>
      <xdr:rowOff>0</xdr:rowOff>
    </xdr:from>
    <xdr:to>
      <xdr:col>6</xdr:col>
      <xdr:colOff>0</xdr:colOff>
      <xdr:row>1520</xdr:row>
      <xdr:rowOff>0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F3B76327-59FA-4A42-9F6F-83F6736ED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453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1520</xdr:row>
      <xdr:rowOff>0</xdr:rowOff>
    </xdr:from>
    <xdr:to>
      <xdr:col>6</xdr:col>
      <xdr:colOff>0</xdr:colOff>
      <xdr:row>1521</xdr:row>
      <xdr:rowOff>0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28751757-97CF-4989-B635-5D68E384F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472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1521</xdr:row>
      <xdr:rowOff>0</xdr:rowOff>
    </xdr:from>
    <xdr:to>
      <xdr:col>6</xdr:col>
      <xdr:colOff>0</xdr:colOff>
      <xdr:row>1522</xdr:row>
      <xdr:rowOff>0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E83E6C47-5401-4370-922E-46A834E2C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7"/>
        <a:stretch>
          <a:fillRect/>
        </a:stretch>
      </xdr:blipFill>
      <xdr:spPr>
        <a:xfrm>
          <a:off x="4619625" y="27490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1522</xdr:row>
      <xdr:rowOff>0</xdr:rowOff>
    </xdr:from>
    <xdr:to>
      <xdr:col>6</xdr:col>
      <xdr:colOff>0</xdr:colOff>
      <xdr:row>1523</xdr:row>
      <xdr:rowOff>0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BFE20758-3756-4D50-9FAC-4027191CF9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7"/>
        <a:stretch>
          <a:fillRect/>
        </a:stretch>
      </xdr:blipFill>
      <xdr:spPr>
        <a:xfrm>
          <a:off x="4619625" y="27508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1523</xdr:row>
      <xdr:rowOff>0</xdr:rowOff>
    </xdr:from>
    <xdr:to>
      <xdr:col>6</xdr:col>
      <xdr:colOff>0</xdr:colOff>
      <xdr:row>1524</xdr:row>
      <xdr:rowOff>0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FAD81D95-58C3-4B76-ABF6-F493D813E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619625" y="27526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1524</xdr:row>
      <xdr:rowOff>0</xdr:rowOff>
    </xdr:from>
    <xdr:to>
      <xdr:col>6</xdr:col>
      <xdr:colOff>0</xdr:colOff>
      <xdr:row>1525</xdr:row>
      <xdr:rowOff>0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2079F4DF-1EE4-468D-94E7-C1C5E7A32D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619625" y="27544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1525</xdr:row>
      <xdr:rowOff>0</xdr:rowOff>
    </xdr:from>
    <xdr:to>
      <xdr:col>6</xdr:col>
      <xdr:colOff>0</xdr:colOff>
      <xdr:row>1526</xdr:row>
      <xdr:rowOff>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0A5BE790-FA23-4990-B4D2-485FAB1C5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9"/>
        <a:stretch>
          <a:fillRect/>
        </a:stretch>
      </xdr:blipFill>
      <xdr:spPr>
        <a:xfrm>
          <a:off x="4619625" y="27562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1526</xdr:row>
      <xdr:rowOff>0</xdr:rowOff>
    </xdr:from>
    <xdr:to>
      <xdr:col>6</xdr:col>
      <xdr:colOff>0</xdr:colOff>
      <xdr:row>1527</xdr:row>
      <xdr:rowOff>0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3DA6DC12-6A81-4D38-A76D-EA117DB4B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9"/>
        <a:stretch>
          <a:fillRect/>
        </a:stretch>
      </xdr:blipFill>
      <xdr:spPr>
        <a:xfrm>
          <a:off x="4619625" y="27580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1527</xdr:row>
      <xdr:rowOff>0</xdr:rowOff>
    </xdr:from>
    <xdr:to>
      <xdr:col>6</xdr:col>
      <xdr:colOff>0</xdr:colOff>
      <xdr:row>1528</xdr:row>
      <xdr:rowOff>0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E877AD43-067B-4752-ACD7-F2BF6CBE3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0"/>
        <a:stretch>
          <a:fillRect/>
        </a:stretch>
      </xdr:blipFill>
      <xdr:spPr>
        <a:xfrm>
          <a:off x="4619625" y="27598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1528</xdr:row>
      <xdr:rowOff>0</xdr:rowOff>
    </xdr:from>
    <xdr:to>
      <xdr:col>6</xdr:col>
      <xdr:colOff>0</xdr:colOff>
      <xdr:row>1529</xdr:row>
      <xdr:rowOff>0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F3934A14-E11C-428C-82DE-42200A972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0"/>
        <a:stretch>
          <a:fillRect/>
        </a:stretch>
      </xdr:blipFill>
      <xdr:spPr>
        <a:xfrm>
          <a:off x="4619625" y="27616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1529</xdr:row>
      <xdr:rowOff>0</xdr:rowOff>
    </xdr:from>
    <xdr:to>
      <xdr:col>6</xdr:col>
      <xdr:colOff>0</xdr:colOff>
      <xdr:row>1530</xdr:row>
      <xdr:rowOff>0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317FBAFB-B7DA-477D-AED7-25591CC17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27634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1530</xdr:row>
      <xdr:rowOff>0</xdr:rowOff>
    </xdr:from>
    <xdr:to>
      <xdr:col>6</xdr:col>
      <xdr:colOff>0</xdr:colOff>
      <xdr:row>1531</xdr:row>
      <xdr:rowOff>0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A7E4F27D-98AE-4D04-9CD1-A70AA08B1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27652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1531</xdr:row>
      <xdr:rowOff>0</xdr:rowOff>
    </xdr:from>
    <xdr:to>
      <xdr:col>6</xdr:col>
      <xdr:colOff>0</xdr:colOff>
      <xdr:row>1532</xdr:row>
      <xdr:rowOff>0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44C86A95-270C-4A25-926C-AA9718E60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671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1532</xdr:row>
      <xdr:rowOff>0</xdr:rowOff>
    </xdr:from>
    <xdr:to>
      <xdr:col>6</xdr:col>
      <xdr:colOff>0</xdr:colOff>
      <xdr:row>1533</xdr:row>
      <xdr:rowOff>0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4D179B8F-2561-46D8-9B71-2E9A0CC0A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619625" y="27689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1533</xdr:row>
      <xdr:rowOff>0</xdr:rowOff>
    </xdr:from>
    <xdr:to>
      <xdr:col>6</xdr:col>
      <xdr:colOff>0</xdr:colOff>
      <xdr:row>1534</xdr:row>
      <xdr:rowOff>0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FC15E3B0-4E3A-4188-8578-A87E1DF4A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707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1534</xdr:row>
      <xdr:rowOff>0</xdr:rowOff>
    </xdr:from>
    <xdr:to>
      <xdr:col>6</xdr:col>
      <xdr:colOff>0</xdr:colOff>
      <xdr:row>1535</xdr:row>
      <xdr:rowOff>0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893D237F-A3E6-413F-8F91-9B3ADE33E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7725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1535</xdr:row>
      <xdr:rowOff>0</xdr:rowOff>
    </xdr:from>
    <xdr:to>
      <xdr:col>6</xdr:col>
      <xdr:colOff>0</xdr:colOff>
      <xdr:row>1536</xdr:row>
      <xdr:rowOff>0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429D3F1D-5231-4914-B720-08049635A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743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1536</xdr:row>
      <xdr:rowOff>0</xdr:rowOff>
    </xdr:from>
    <xdr:to>
      <xdr:col>6</xdr:col>
      <xdr:colOff>0</xdr:colOff>
      <xdr:row>1537</xdr:row>
      <xdr:rowOff>0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47E2D4DE-E5DB-4B99-85C7-95D6508F5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761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1537</xdr:row>
      <xdr:rowOff>0</xdr:rowOff>
    </xdr:from>
    <xdr:to>
      <xdr:col>6</xdr:col>
      <xdr:colOff>0</xdr:colOff>
      <xdr:row>1538</xdr:row>
      <xdr:rowOff>0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87EDD2AD-FF31-4B40-B3F5-75CD152A9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779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1538</xdr:row>
      <xdr:rowOff>0</xdr:rowOff>
    </xdr:from>
    <xdr:to>
      <xdr:col>6</xdr:col>
      <xdr:colOff>0</xdr:colOff>
      <xdr:row>1539</xdr:row>
      <xdr:rowOff>0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200526CF-05A8-4E4E-9A26-6031D40E9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7797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1539</xdr:row>
      <xdr:rowOff>0</xdr:rowOff>
    </xdr:from>
    <xdr:to>
      <xdr:col>6</xdr:col>
      <xdr:colOff>0</xdr:colOff>
      <xdr:row>1540</xdr:row>
      <xdr:rowOff>0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76582512-5C73-4AFB-A92C-528324F5F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815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1540</xdr:row>
      <xdr:rowOff>0</xdr:rowOff>
    </xdr:from>
    <xdr:to>
      <xdr:col>6</xdr:col>
      <xdr:colOff>0</xdr:colOff>
      <xdr:row>1541</xdr:row>
      <xdr:rowOff>0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F7C499AF-9ED6-418F-85E9-DCF5741CE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7833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1541</xdr:row>
      <xdr:rowOff>0</xdr:rowOff>
    </xdr:from>
    <xdr:to>
      <xdr:col>6</xdr:col>
      <xdr:colOff>0</xdr:colOff>
      <xdr:row>1542</xdr:row>
      <xdr:rowOff>0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2A5A2DE7-E097-4E16-B2EE-0AEB5C47F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2"/>
        <a:stretch>
          <a:fillRect/>
        </a:stretch>
      </xdr:blipFill>
      <xdr:spPr>
        <a:xfrm>
          <a:off x="4619625" y="27852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1542</xdr:row>
      <xdr:rowOff>0</xdr:rowOff>
    </xdr:from>
    <xdr:to>
      <xdr:col>6</xdr:col>
      <xdr:colOff>0</xdr:colOff>
      <xdr:row>1543</xdr:row>
      <xdr:rowOff>0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177014EF-0803-4DD0-BD9D-101204CE2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619625" y="27870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1543</xdr:row>
      <xdr:rowOff>0</xdr:rowOff>
    </xdr:from>
    <xdr:to>
      <xdr:col>6</xdr:col>
      <xdr:colOff>0</xdr:colOff>
      <xdr:row>1544</xdr:row>
      <xdr:rowOff>0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FA03347E-C61B-4BCE-8E6E-3B746F174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4"/>
        <a:stretch>
          <a:fillRect/>
        </a:stretch>
      </xdr:blipFill>
      <xdr:spPr>
        <a:xfrm>
          <a:off x="4619625" y="27888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1544</xdr:row>
      <xdr:rowOff>0</xdr:rowOff>
    </xdr:from>
    <xdr:to>
      <xdr:col>6</xdr:col>
      <xdr:colOff>0</xdr:colOff>
      <xdr:row>1545</xdr:row>
      <xdr:rowOff>0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2D917231-A145-4C84-9CAC-CBC59D66E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619625" y="27906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1545</xdr:row>
      <xdr:rowOff>0</xdr:rowOff>
    </xdr:from>
    <xdr:to>
      <xdr:col>6</xdr:col>
      <xdr:colOff>0</xdr:colOff>
      <xdr:row>1546</xdr:row>
      <xdr:rowOff>0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C4DDFDB4-7823-47FA-BF68-CF1E7FE8D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619625" y="27924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1546</xdr:row>
      <xdr:rowOff>0</xdr:rowOff>
    </xdr:from>
    <xdr:to>
      <xdr:col>6</xdr:col>
      <xdr:colOff>0</xdr:colOff>
      <xdr:row>1547</xdr:row>
      <xdr:rowOff>0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E2AA8CAA-6ABC-4C8B-8896-AF1311B8A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7"/>
        <a:stretch>
          <a:fillRect/>
        </a:stretch>
      </xdr:blipFill>
      <xdr:spPr>
        <a:xfrm>
          <a:off x="4619625" y="27942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1547</xdr:row>
      <xdr:rowOff>0</xdr:rowOff>
    </xdr:from>
    <xdr:to>
      <xdr:col>6</xdr:col>
      <xdr:colOff>0</xdr:colOff>
      <xdr:row>1548</xdr:row>
      <xdr:rowOff>0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6E727BFE-BE3F-4375-B671-4511DD30C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619625" y="27960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1548</xdr:row>
      <xdr:rowOff>0</xdr:rowOff>
    </xdr:from>
    <xdr:to>
      <xdr:col>6</xdr:col>
      <xdr:colOff>0</xdr:colOff>
      <xdr:row>1549</xdr:row>
      <xdr:rowOff>0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E86834C8-256F-4863-8479-06BFE724E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619625" y="27978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1549</xdr:row>
      <xdr:rowOff>0</xdr:rowOff>
    </xdr:from>
    <xdr:to>
      <xdr:col>6</xdr:col>
      <xdr:colOff>0</xdr:colOff>
      <xdr:row>1550</xdr:row>
      <xdr:rowOff>0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CA2F4A6B-44D9-4CED-9BAD-9F6934227B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619625" y="27996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1550</xdr:row>
      <xdr:rowOff>0</xdr:rowOff>
    </xdr:from>
    <xdr:to>
      <xdr:col>6</xdr:col>
      <xdr:colOff>0</xdr:colOff>
      <xdr:row>1551</xdr:row>
      <xdr:rowOff>0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5E5D0996-DDF6-4D7D-9298-F140C98EF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619625" y="28014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1551</xdr:row>
      <xdr:rowOff>0</xdr:rowOff>
    </xdr:from>
    <xdr:to>
      <xdr:col>6</xdr:col>
      <xdr:colOff>0</xdr:colOff>
      <xdr:row>1552</xdr:row>
      <xdr:rowOff>0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2BCFA3B4-3DC3-4001-A9CC-6B28DD03E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033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1552</xdr:row>
      <xdr:rowOff>0</xdr:rowOff>
    </xdr:from>
    <xdr:to>
      <xdr:col>6</xdr:col>
      <xdr:colOff>0</xdr:colOff>
      <xdr:row>1553</xdr:row>
      <xdr:rowOff>0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F813569E-07C5-405E-93E1-A368FC054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051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1553</xdr:row>
      <xdr:rowOff>0</xdr:rowOff>
    </xdr:from>
    <xdr:to>
      <xdr:col>6</xdr:col>
      <xdr:colOff>0</xdr:colOff>
      <xdr:row>1554</xdr:row>
      <xdr:rowOff>0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126AAA7E-6EDE-4788-AFB7-9B12BD55A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069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1554</xdr:row>
      <xdr:rowOff>0</xdr:rowOff>
    </xdr:from>
    <xdr:to>
      <xdr:col>6</xdr:col>
      <xdr:colOff>0</xdr:colOff>
      <xdr:row>1555</xdr:row>
      <xdr:rowOff>0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7F812BE3-93BC-4817-9B92-87EB6A751F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087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1555</xdr:row>
      <xdr:rowOff>0</xdr:rowOff>
    </xdr:from>
    <xdr:to>
      <xdr:col>6</xdr:col>
      <xdr:colOff>0</xdr:colOff>
      <xdr:row>1556</xdr:row>
      <xdr:rowOff>0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B78ACB71-AAE6-4462-8573-78F853A36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2"/>
        <a:stretch>
          <a:fillRect/>
        </a:stretch>
      </xdr:blipFill>
      <xdr:spPr>
        <a:xfrm>
          <a:off x="4619625" y="28105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1556</xdr:row>
      <xdr:rowOff>0</xdr:rowOff>
    </xdr:from>
    <xdr:to>
      <xdr:col>6</xdr:col>
      <xdr:colOff>0</xdr:colOff>
      <xdr:row>1557</xdr:row>
      <xdr:rowOff>0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359BE726-F214-4DC4-9C9A-295A9D043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2"/>
        <a:stretch>
          <a:fillRect/>
        </a:stretch>
      </xdr:blipFill>
      <xdr:spPr>
        <a:xfrm>
          <a:off x="4619625" y="28123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1557</xdr:row>
      <xdr:rowOff>0</xdr:rowOff>
    </xdr:from>
    <xdr:to>
      <xdr:col>6</xdr:col>
      <xdr:colOff>0</xdr:colOff>
      <xdr:row>1558</xdr:row>
      <xdr:rowOff>0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E86C6315-6133-4F72-B47A-EC8C21281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619625" y="28141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1558</xdr:row>
      <xdr:rowOff>0</xdr:rowOff>
    </xdr:from>
    <xdr:to>
      <xdr:col>6</xdr:col>
      <xdr:colOff>0</xdr:colOff>
      <xdr:row>1559</xdr:row>
      <xdr:rowOff>0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8D2EBCA5-76BC-4940-9BAA-67B2B6172A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619625" y="28159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1559</xdr:row>
      <xdr:rowOff>0</xdr:rowOff>
    </xdr:from>
    <xdr:to>
      <xdr:col>6</xdr:col>
      <xdr:colOff>0</xdr:colOff>
      <xdr:row>1560</xdr:row>
      <xdr:rowOff>0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2FA550D8-BFFC-4711-A66D-348EA0996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4"/>
        <a:stretch>
          <a:fillRect/>
        </a:stretch>
      </xdr:blipFill>
      <xdr:spPr>
        <a:xfrm>
          <a:off x="4619625" y="28177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1560</xdr:row>
      <xdr:rowOff>0</xdr:rowOff>
    </xdr:from>
    <xdr:to>
      <xdr:col>6</xdr:col>
      <xdr:colOff>0</xdr:colOff>
      <xdr:row>1561</xdr:row>
      <xdr:rowOff>0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D1F1CAD3-C598-417A-B1C2-B8C73CDC7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4"/>
        <a:stretch>
          <a:fillRect/>
        </a:stretch>
      </xdr:blipFill>
      <xdr:spPr>
        <a:xfrm>
          <a:off x="4619625" y="28195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1561</xdr:row>
      <xdr:rowOff>0</xdr:rowOff>
    </xdr:from>
    <xdr:to>
      <xdr:col>6</xdr:col>
      <xdr:colOff>0</xdr:colOff>
      <xdr:row>1562</xdr:row>
      <xdr:rowOff>0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E3DC8C02-726A-49C6-AC38-0B97247B7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619625" y="28214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1562</xdr:row>
      <xdr:rowOff>0</xdr:rowOff>
    </xdr:from>
    <xdr:to>
      <xdr:col>6</xdr:col>
      <xdr:colOff>0</xdr:colOff>
      <xdr:row>1563</xdr:row>
      <xdr:rowOff>0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96CD5DE7-EF56-44B2-8F9F-BB10DD50BF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619625" y="28232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1563</xdr:row>
      <xdr:rowOff>0</xdr:rowOff>
    </xdr:from>
    <xdr:to>
      <xdr:col>6</xdr:col>
      <xdr:colOff>0</xdr:colOff>
      <xdr:row>1564</xdr:row>
      <xdr:rowOff>0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01F812DB-2581-41A7-9286-33822E47D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250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1564</xdr:row>
      <xdr:rowOff>0</xdr:rowOff>
    </xdr:from>
    <xdr:to>
      <xdr:col>6</xdr:col>
      <xdr:colOff>0</xdr:colOff>
      <xdr:row>1565</xdr:row>
      <xdr:rowOff>0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E9618056-5B03-47C7-9BDD-F59E991F6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268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1565</xdr:row>
      <xdr:rowOff>0</xdr:rowOff>
    </xdr:from>
    <xdr:to>
      <xdr:col>6</xdr:col>
      <xdr:colOff>0</xdr:colOff>
      <xdr:row>1566</xdr:row>
      <xdr:rowOff>0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495FA316-6617-470E-BE2A-B3497BE53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286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1566</xdr:row>
      <xdr:rowOff>0</xdr:rowOff>
    </xdr:from>
    <xdr:to>
      <xdr:col>6</xdr:col>
      <xdr:colOff>0</xdr:colOff>
      <xdr:row>1567</xdr:row>
      <xdr:rowOff>0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E60D7F88-A033-4EC3-BA11-BA738579C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619625" y="28304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1567</xdr:row>
      <xdr:rowOff>0</xdr:rowOff>
    </xdr:from>
    <xdr:to>
      <xdr:col>6</xdr:col>
      <xdr:colOff>0</xdr:colOff>
      <xdr:row>1568</xdr:row>
      <xdr:rowOff>0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71745A67-135D-408C-913A-63EDA7DA5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322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1568</xdr:row>
      <xdr:rowOff>0</xdr:rowOff>
    </xdr:from>
    <xdr:to>
      <xdr:col>6</xdr:col>
      <xdr:colOff>0</xdr:colOff>
      <xdr:row>1569</xdr:row>
      <xdr:rowOff>0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11A8DE41-C2BE-4F49-B480-981968693D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28340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1569</xdr:row>
      <xdr:rowOff>0</xdr:rowOff>
    </xdr:from>
    <xdr:to>
      <xdr:col>6</xdr:col>
      <xdr:colOff>0</xdr:colOff>
      <xdr:row>1570</xdr:row>
      <xdr:rowOff>0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5935BA55-57E6-4F31-9D94-F7490F6F8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358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1570</xdr:row>
      <xdr:rowOff>0</xdr:rowOff>
    </xdr:from>
    <xdr:to>
      <xdr:col>6</xdr:col>
      <xdr:colOff>0</xdr:colOff>
      <xdr:row>1571</xdr:row>
      <xdr:rowOff>0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F9C00966-E8EA-4CD6-9E48-8EED1D305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376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1571</xdr:row>
      <xdr:rowOff>0</xdr:rowOff>
    </xdr:from>
    <xdr:to>
      <xdr:col>6</xdr:col>
      <xdr:colOff>0</xdr:colOff>
      <xdr:row>1572</xdr:row>
      <xdr:rowOff>0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9CBEE974-7EBB-42AC-A3FD-764D6EAA7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394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1572</xdr:row>
      <xdr:rowOff>0</xdr:rowOff>
    </xdr:from>
    <xdr:to>
      <xdr:col>6</xdr:col>
      <xdr:colOff>0</xdr:colOff>
      <xdr:row>1573</xdr:row>
      <xdr:rowOff>0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2BE03386-2EFA-47E8-A0C0-6E4360CF7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413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1573</xdr:row>
      <xdr:rowOff>0</xdr:rowOff>
    </xdr:from>
    <xdr:to>
      <xdr:col>6</xdr:col>
      <xdr:colOff>0</xdr:colOff>
      <xdr:row>1574</xdr:row>
      <xdr:rowOff>0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4B3E7497-48F8-4AD2-9597-A0F2D904E7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431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1574</xdr:row>
      <xdr:rowOff>0</xdr:rowOff>
    </xdr:from>
    <xdr:to>
      <xdr:col>6</xdr:col>
      <xdr:colOff>0</xdr:colOff>
      <xdr:row>1575</xdr:row>
      <xdr:rowOff>0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BD64755D-525E-4BA7-BBFB-C6C4596F8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449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1575</xdr:row>
      <xdr:rowOff>0</xdr:rowOff>
    </xdr:from>
    <xdr:to>
      <xdr:col>6</xdr:col>
      <xdr:colOff>0</xdr:colOff>
      <xdr:row>1576</xdr:row>
      <xdr:rowOff>0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C46AEADB-BD22-498A-A811-091F20EA8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619625" y="28467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1576</xdr:row>
      <xdr:rowOff>0</xdr:rowOff>
    </xdr:from>
    <xdr:to>
      <xdr:col>6</xdr:col>
      <xdr:colOff>0</xdr:colOff>
      <xdr:row>1577</xdr:row>
      <xdr:rowOff>0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D18DCD11-C886-4AFE-A05B-99BA20166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619625" y="28485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1577</xdr:row>
      <xdr:rowOff>0</xdr:rowOff>
    </xdr:from>
    <xdr:to>
      <xdr:col>6</xdr:col>
      <xdr:colOff>0</xdr:colOff>
      <xdr:row>1578</xdr:row>
      <xdr:rowOff>0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4DF2011D-1ED7-4909-AA85-63CDEFE452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9"/>
        <a:stretch>
          <a:fillRect/>
        </a:stretch>
      </xdr:blipFill>
      <xdr:spPr>
        <a:xfrm>
          <a:off x="4619625" y="28503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1578</xdr:row>
      <xdr:rowOff>0</xdr:rowOff>
    </xdr:from>
    <xdr:to>
      <xdr:col>6</xdr:col>
      <xdr:colOff>0</xdr:colOff>
      <xdr:row>1579</xdr:row>
      <xdr:rowOff>0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0AD81D8A-BC4E-467C-948B-645734269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0"/>
        <a:stretch>
          <a:fillRect/>
        </a:stretch>
      </xdr:blipFill>
      <xdr:spPr>
        <a:xfrm>
          <a:off x="4619625" y="28521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1579</xdr:row>
      <xdr:rowOff>0</xdr:rowOff>
    </xdr:from>
    <xdr:to>
      <xdr:col>6</xdr:col>
      <xdr:colOff>0</xdr:colOff>
      <xdr:row>1580</xdr:row>
      <xdr:rowOff>0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BA010283-883C-4BBB-A00A-C00F5FE4A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1"/>
        <a:stretch>
          <a:fillRect/>
        </a:stretch>
      </xdr:blipFill>
      <xdr:spPr>
        <a:xfrm>
          <a:off x="4619625" y="28539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1580</xdr:row>
      <xdr:rowOff>0</xdr:rowOff>
    </xdr:from>
    <xdr:to>
      <xdr:col>6</xdr:col>
      <xdr:colOff>0</xdr:colOff>
      <xdr:row>1581</xdr:row>
      <xdr:rowOff>0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85A33A9E-F31F-4FDC-A2F0-820806D03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619625" y="28557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1581</xdr:row>
      <xdr:rowOff>0</xdr:rowOff>
    </xdr:from>
    <xdr:to>
      <xdr:col>6</xdr:col>
      <xdr:colOff>0</xdr:colOff>
      <xdr:row>1582</xdr:row>
      <xdr:rowOff>0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0495FB05-40FA-47F6-935D-B29B6009A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619625" y="28575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1582</xdr:row>
      <xdr:rowOff>0</xdr:rowOff>
    </xdr:from>
    <xdr:to>
      <xdr:col>6</xdr:col>
      <xdr:colOff>0</xdr:colOff>
      <xdr:row>1583</xdr:row>
      <xdr:rowOff>0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A7F4EEE1-A345-4E5B-A0C4-D43247CE5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619625" y="28594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1583</xdr:row>
      <xdr:rowOff>0</xdr:rowOff>
    </xdr:from>
    <xdr:to>
      <xdr:col>6</xdr:col>
      <xdr:colOff>0</xdr:colOff>
      <xdr:row>1584</xdr:row>
      <xdr:rowOff>0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1086F7B0-F095-461B-86C7-FD75E95DE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619625" y="28612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1584</xdr:row>
      <xdr:rowOff>0</xdr:rowOff>
    </xdr:from>
    <xdr:to>
      <xdr:col>6</xdr:col>
      <xdr:colOff>0</xdr:colOff>
      <xdr:row>1585</xdr:row>
      <xdr:rowOff>0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F98942EF-2B20-4873-8D0B-52006B1A2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619625" y="28630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1585</xdr:row>
      <xdr:rowOff>0</xdr:rowOff>
    </xdr:from>
    <xdr:to>
      <xdr:col>6</xdr:col>
      <xdr:colOff>0</xdr:colOff>
      <xdr:row>1586</xdr:row>
      <xdr:rowOff>0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6D166B35-83D0-4DAF-99F6-E2CC80B17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648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1586</xdr:row>
      <xdr:rowOff>0</xdr:rowOff>
    </xdr:from>
    <xdr:to>
      <xdr:col>6</xdr:col>
      <xdr:colOff>0</xdr:colOff>
      <xdr:row>1587</xdr:row>
      <xdr:rowOff>0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14CE0773-1081-4B71-8A78-DB2368F406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666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1587</xdr:row>
      <xdr:rowOff>0</xdr:rowOff>
    </xdr:from>
    <xdr:to>
      <xdr:col>6</xdr:col>
      <xdr:colOff>0</xdr:colOff>
      <xdr:row>1588</xdr:row>
      <xdr:rowOff>0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F1C4F769-6189-4A5C-A961-07B51ED82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684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1588</xdr:row>
      <xdr:rowOff>0</xdr:rowOff>
    </xdr:from>
    <xdr:to>
      <xdr:col>6</xdr:col>
      <xdr:colOff>0</xdr:colOff>
      <xdr:row>1589</xdr:row>
      <xdr:rowOff>0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60572F31-55BA-4388-A721-0D9F916A0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702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1589</xdr:row>
      <xdr:rowOff>0</xdr:rowOff>
    </xdr:from>
    <xdr:to>
      <xdr:col>6</xdr:col>
      <xdr:colOff>0</xdr:colOff>
      <xdr:row>1590</xdr:row>
      <xdr:rowOff>0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D98F0061-FF07-4E95-9099-9682170CE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619625" y="28720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1590</xdr:row>
      <xdr:rowOff>0</xdr:rowOff>
    </xdr:from>
    <xdr:to>
      <xdr:col>6</xdr:col>
      <xdr:colOff>0</xdr:colOff>
      <xdr:row>1591</xdr:row>
      <xdr:rowOff>0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723C1C67-F7F9-4A6F-BB5A-4CA1C97D5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619625" y="28738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7C9B67BC-96C8-4172-AF77-74FD326BF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619625" y="28756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1592</xdr:row>
      <xdr:rowOff>0</xdr:rowOff>
    </xdr:from>
    <xdr:to>
      <xdr:col>6</xdr:col>
      <xdr:colOff>0</xdr:colOff>
      <xdr:row>1593</xdr:row>
      <xdr:rowOff>0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24944EFD-1A85-4C9D-B2DE-684369C71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619625" y="28775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1593</xdr:row>
      <xdr:rowOff>0</xdr:rowOff>
    </xdr:from>
    <xdr:to>
      <xdr:col>6</xdr:col>
      <xdr:colOff>0</xdr:colOff>
      <xdr:row>1594</xdr:row>
      <xdr:rowOff>0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C0981508-D1DD-4A0E-A94A-88F9DEF95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9"/>
        <a:stretch>
          <a:fillRect/>
        </a:stretch>
      </xdr:blipFill>
      <xdr:spPr>
        <a:xfrm>
          <a:off x="4619625" y="28793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1594</xdr:row>
      <xdr:rowOff>0</xdr:rowOff>
    </xdr:from>
    <xdr:to>
      <xdr:col>6</xdr:col>
      <xdr:colOff>0</xdr:colOff>
      <xdr:row>1595</xdr:row>
      <xdr:rowOff>0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9E292A29-48BC-4134-9596-D7649F023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9"/>
        <a:stretch>
          <a:fillRect/>
        </a:stretch>
      </xdr:blipFill>
      <xdr:spPr>
        <a:xfrm>
          <a:off x="4619625" y="28811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1595</xdr:row>
      <xdr:rowOff>0</xdr:rowOff>
    </xdr:from>
    <xdr:to>
      <xdr:col>6</xdr:col>
      <xdr:colOff>0</xdr:colOff>
      <xdr:row>1596</xdr:row>
      <xdr:rowOff>0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8A5B75BB-8B0E-40C9-ABC5-9BD930F700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0"/>
        <a:stretch>
          <a:fillRect/>
        </a:stretch>
      </xdr:blipFill>
      <xdr:spPr>
        <a:xfrm>
          <a:off x="4619625" y="28829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1596</xdr:row>
      <xdr:rowOff>0</xdr:rowOff>
    </xdr:from>
    <xdr:to>
      <xdr:col>6</xdr:col>
      <xdr:colOff>0</xdr:colOff>
      <xdr:row>1597</xdr:row>
      <xdr:rowOff>0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BBA1C3D2-496F-435E-AE31-4BD1853AE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0"/>
        <a:stretch>
          <a:fillRect/>
        </a:stretch>
      </xdr:blipFill>
      <xdr:spPr>
        <a:xfrm>
          <a:off x="4619625" y="28847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1597</xdr:row>
      <xdr:rowOff>0</xdr:rowOff>
    </xdr:from>
    <xdr:to>
      <xdr:col>6</xdr:col>
      <xdr:colOff>0</xdr:colOff>
      <xdr:row>1598</xdr:row>
      <xdr:rowOff>0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A7C81E2D-44CE-4376-9F69-8E019735C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619625" y="28865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1598</xdr:row>
      <xdr:rowOff>0</xdr:rowOff>
    </xdr:from>
    <xdr:to>
      <xdr:col>6</xdr:col>
      <xdr:colOff>0</xdr:colOff>
      <xdr:row>1599</xdr:row>
      <xdr:rowOff>0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DC840510-37B3-42DB-B067-EFD20C22D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619625" y="28883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1599</xdr:row>
      <xdr:rowOff>0</xdr:rowOff>
    </xdr:from>
    <xdr:to>
      <xdr:col>6</xdr:col>
      <xdr:colOff>0</xdr:colOff>
      <xdr:row>1600</xdr:row>
      <xdr:rowOff>0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923AF3E8-B95B-4DEC-9698-2EF5D1E6E2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8901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1600</xdr:row>
      <xdr:rowOff>0</xdr:rowOff>
    </xdr:from>
    <xdr:to>
      <xdr:col>6</xdr:col>
      <xdr:colOff>0</xdr:colOff>
      <xdr:row>1601</xdr:row>
      <xdr:rowOff>0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4350D65B-29B3-4334-A234-7731962F1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619625" y="28919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1601</xdr:row>
      <xdr:rowOff>0</xdr:rowOff>
    </xdr:from>
    <xdr:to>
      <xdr:col>6</xdr:col>
      <xdr:colOff>0</xdr:colOff>
      <xdr:row>1602</xdr:row>
      <xdr:rowOff>0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964E21FC-F5FC-459A-9F17-D577D25851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937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1602</xdr:row>
      <xdr:rowOff>0</xdr:rowOff>
    </xdr:from>
    <xdr:to>
      <xdr:col>6</xdr:col>
      <xdr:colOff>0</xdr:colOff>
      <xdr:row>1603</xdr:row>
      <xdr:rowOff>0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7048AB46-D477-4BE1-9135-E282115AF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8956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1603</xdr:row>
      <xdr:rowOff>0</xdr:rowOff>
    </xdr:from>
    <xdr:to>
      <xdr:col>6</xdr:col>
      <xdr:colOff>0</xdr:colOff>
      <xdr:row>1604</xdr:row>
      <xdr:rowOff>0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14857347-7961-4994-90C1-A1C36A6F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974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1604</xdr:row>
      <xdr:rowOff>0</xdr:rowOff>
    </xdr:from>
    <xdr:to>
      <xdr:col>6</xdr:col>
      <xdr:colOff>0</xdr:colOff>
      <xdr:row>1605</xdr:row>
      <xdr:rowOff>0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3873CE8C-E767-402C-8C54-ACA6E2FE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8992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1605</xdr:row>
      <xdr:rowOff>0</xdr:rowOff>
    </xdr:from>
    <xdr:to>
      <xdr:col>6</xdr:col>
      <xdr:colOff>0</xdr:colOff>
      <xdr:row>1606</xdr:row>
      <xdr:rowOff>0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78F691D8-86BE-421F-96C6-8DA034FB6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010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1606</xdr:row>
      <xdr:rowOff>0</xdr:rowOff>
    </xdr:from>
    <xdr:to>
      <xdr:col>6</xdr:col>
      <xdr:colOff>0</xdr:colOff>
      <xdr:row>1607</xdr:row>
      <xdr:rowOff>0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0FBDD775-7F14-418F-811B-213812C35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028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1607</xdr:row>
      <xdr:rowOff>0</xdr:rowOff>
    </xdr:from>
    <xdr:to>
      <xdr:col>6</xdr:col>
      <xdr:colOff>0</xdr:colOff>
      <xdr:row>1608</xdr:row>
      <xdr:rowOff>0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FDD8DC1C-6AFF-44F9-9687-60E0A0A4A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046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1608</xdr:row>
      <xdr:rowOff>0</xdr:rowOff>
    </xdr:from>
    <xdr:to>
      <xdr:col>6</xdr:col>
      <xdr:colOff>0</xdr:colOff>
      <xdr:row>1609</xdr:row>
      <xdr:rowOff>0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0860A1A9-3179-4155-9E21-C3C10F3F47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064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1609</xdr:row>
      <xdr:rowOff>0</xdr:rowOff>
    </xdr:from>
    <xdr:to>
      <xdr:col>6</xdr:col>
      <xdr:colOff>0</xdr:colOff>
      <xdr:row>1610</xdr:row>
      <xdr:rowOff>0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C9C746C9-7474-4F81-AB01-25CA071438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3"/>
        <a:stretch>
          <a:fillRect/>
        </a:stretch>
      </xdr:blipFill>
      <xdr:spPr>
        <a:xfrm>
          <a:off x="4619625" y="29082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1610</xdr:row>
      <xdr:rowOff>0</xdr:rowOff>
    </xdr:from>
    <xdr:to>
      <xdr:col>6</xdr:col>
      <xdr:colOff>0</xdr:colOff>
      <xdr:row>1611</xdr:row>
      <xdr:rowOff>0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C898F0DA-9CFF-404D-A544-06DF2A254A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619625" y="29100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1611</xdr:row>
      <xdr:rowOff>0</xdr:rowOff>
    </xdr:from>
    <xdr:to>
      <xdr:col>6</xdr:col>
      <xdr:colOff>0</xdr:colOff>
      <xdr:row>1612</xdr:row>
      <xdr:rowOff>0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3B532DEB-7730-419D-9B81-C1155484F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5"/>
        <a:stretch>
          <a:fillRect/>
        </a:stretch>
      </xdr:blipFill>
      <xdr:spPr>
        <a:xfrm>
          <a:off x="4619625" y="29118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1612</xdr:row>
      <xdr:rowOff>0</xdr:rowOff>
    </xdr:from>
    <xdr:to>
      <xdr:col>6</xdr:col>
      <xdr:colOff>0</xdr:colOff>
      <xdr:row>1613</xdr:row>
      <xdr:rowOff>0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9C575EA5-5AAF-4A06-9EC0-2480772629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619625" y="29136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1613</xdr:row>
      <xdr:rowOff>0</xdr:rowOff>
    </xdr:from>
    <xdr:to>
      <xdr:col>6</xdr:col>
      <xdr:colOff>0</xdr:colOff>
      <xdr:row>1614</xdr:row>
      <xdr:rowOff>0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4BE48E3A-9ED7-4511-9560-DC425738F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7"/>
        <a:stretch>
          <a:fillRect/>
        </a:stretch>
      </xdr:blipFill>
      <xdr:spPr>
        <a:xfrm>
          <a:off x="4619625" y="29155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1614</xdr:row>
      <xdr:rowOff>0</xdr:rowOff>
    </xdr:from>
    <xdr:to>
      <xdr:col>6</xdr:col>
      <xdr:colOff>0</xdr:colOff>
      <xdr:row>1615</xdr:row>
      <xdr:rowOff>0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BFA35E64-B320-4B90-A1F6-AE0B07946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619625" y="29173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1615</xdr:row>
      <xdr:rowOff>0</xdr:rowOff>
    </xdr:from>
    <xdr:to>
      <xdr:col>6</xdr:col>
      <xdr:colOff>0</xdr:colOff>
      <xdr:row>1616</xdr:row>
      <xdr:rowOff>0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6DD2F29F-99C3-49BB-B506-523967959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619625" y="29191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1616</xdr:row>
      <xdr:rowOff>0</xdr:rowOff>
    </xdr:from>
    <xdr:to>
      <xdr:col>6</xdr:col>
      <xdr:colOff>0</xdr:colOff>
      <xdr:row>1617</xdr:row>
      <xdr:rowOff>0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469ADA8C-DC6C-40D8-9C4B-41BE783C7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619625" y="29209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1617</xdr:row>
      <xdr:rowOff>0</xdr:rowOff>
    </xdr:from>
    <xdr:to>
      <xdr:col>6</xdr:col>
      <xdr:colOff>0</xdr:colOff>
      <xdr:row>1618</xdr:row>
      <xdr:rowOff>0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9D37459F-0218-4697-8880-B59F7BC97B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1"/>
        <a:stretch>
          <a:fillRect/>
        </a:stretch>
      </xdr:blipFill>
      <xdr:spPr>
        <a:xfrm>
          <a:off x="4619625" y="29227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1618</xdr:row>
      <xdr:rowOff>0</xdr:rowOff>
    </xdr:from>
    <xdr:to>
      <xdr:col>6</xdr:col>
      <xdr:colOff>0</xdr:colOff>
      <xdr:row>1619</xdr:row>
      <xdr:rowOff>0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2DEC1D4F-F2BB-4BBB-A475-0478A9167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619625" y="29245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1619</xdr:row>
      <xdr:rowOff>0</xdr:rowOff>
    </xdr:from>
    <xdr:to>
      <xdr:col>6</xdr:col>
      <xdr:colOff>0</xdr:colOff>
      <xdr:row>1620</xdr:row>
      <xdr:rowOff>0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F6462578-BA8D-42D8-A948-8EAE28576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263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1620</xdr:row>
      <xdr:rowOff>0</xdr:rowOff>
    </xdr:from>
    <xdr:to>
      <xdr:col>6</xdr:col>
      <xdr:colOff>0</xdr:colOff>
      <xdr:row>1621</xdr:row>
      <xdr:rowOff>0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64F350CB-87C8-4730-AC90-AE6167BC9B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281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1621</xdr:row>
      <xdr:rowOff>0</xdr:rowOff>
    </xdr:from>
    <xdr:to>
      <xdr:col>6</xdr:col>
      <xdr:colOff>0</xdr:colOff>
      <xdr:row>1622</xdr:row>
      <xdr:rowOff>0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3010C8EA-6AC3-4DFD-80C2-EF148A0FE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299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1622</xdr:row>
      <xdr:rowOff>0</xdr:rowOff>
    </xdr:from>
    <xdr:to>
      <xdr:col>6</xdr:col>
      <xdr:colOff>0</xdr:colOff>
      <xdr:row>1623</xdr:row>
      <xdr:rowOff>0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DE4C5D69-A99F-430A-9781-3D7A5901D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317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1623</xdr:row>
      <xdr:rowOff>0</xdr:rowOff>
    </xdr:from>
    <xdr:to>
      <xdr:col>6</xdr:col>
      <xdr:colOff>0</xdr:colOff>
      <xdr:row>1624</xdr:row>
      <xdr:rowOff>0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79E60B30-A5C3-49BF-B44C-4D196D26B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3"/>
        <a:stretch>
          <a:fillRect/>
        </a:stretch>
      </xdr:blipFill>
      <xdr:spPr>
        <a:xfrm>
          <a:off x="4619625" y="29336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1624</xdr:row>
      <xdr:rowOff>0</xdr:rowOff>
    </xdr:from>
    <xdr:to>
      <xdr:col>6</xdr:col>
      <xdr:colOff>0</xdr:colOff>
      <xdr:row>1625</xdr:row>
      <xdr:rowOff>0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3147979B-712B-4D5F-97E0-91324A2F3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3"/>
        <a:stretch>
          <a:fillRect/>
        </a:stretch>
      </xdr:blipFill>
      <xdr:spPr>
        <a:xfrm>
          <a:off x="4619625" y="29354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1625</xdr:row>
      <xdr:rowOff>0</xdr:rowOff>
    </xdr:from>
    <xdr:to>
      <xdr:col>6</xdr:col>
      <xdr:colOff>0</xdr:colOff>
      <xdr:row>1626</xdr:row>
      <xdr:rowOff>0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B3EAEA65-E2D6-4F40-818B-9CD4549224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4"/>
        <a:stretch>
          <a:fillRect/>
        </a:stretch>
      </xdr:blipFill>
      <xdr:spPr>
        <a:xfrm>
          <a:off x="4619625" y="29372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1626</xdr:row>
      <xdr:rowOff>0</xdr:rowOff>
    </xdr:from>
    <xdr:to>
      <xdr:col>6</xdr:col>
      <xdr:colOff>0</xdr:colOff>
      <xdr:row>1627</xdr:row>
      <xdr:rowOff>0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F96E5683-7181-484C-960A-AE87D0662D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4"/>
        <a:stretch>
          <a:fillRect/>
        </a:stretch>
      </xdr:blipFill>
      <xdr:spPr>
        <a:xfrm>
          <a:off x="4619625" y="29390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1627</xdr:row>
      <xdr:rowOff>0</xdr:rowOff>
    </xdr:from>
    <xdr:to>
      <xdr:col>6</xdr:col>
      <xdr:colOff>0</xdr:colOff>
      <xdr:row>1628</xdr:row>
      <xdr:rowOff>0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A8919AA5-F0C5-4338-952C-26EF11BC8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619625" y="29408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1628</xdr:row>
      <xdr:rowOff>0</xdr:rowOff>
    </xdr:from>
    <xdr:to>
      <xdr:col>6</xdr:col>
      <xdr:colOff>0</xdr:colOff>
      <xdr:row>1629</xdr:row>
      <xdr:rowOff>0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3719E9D2-8EE4-472E-9164-EE8E25D39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619625" y="29426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1629</xdr:row>
      <xdr:rowOff>0</xdr:rowOff>
    </xdr:from>
    <xdr:to>
      <xdr:col>6</xdr:col>
      <xdr:colOff>0</xdr:colOff>
      <xdr:row>1630</xdr:row>
      <xdr:rowOff>0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C4507CC7-CE50-443B-B2C3-F2FF5A9965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6"/>
        <a:stretch>
          <a:fillRect/>
        </a:stretch>
      </xdr:blipFill>
      <xdr:spPr>
        <a:xfrm>
          <a:off x="4619625" y="29444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1630</xdr:row>
      <xdr:rowOff>0</xdr:rowOff>
    </xdr:from>
    <xdr:to>
      <xdr:col>6</xdr:col>
      <xdr:colOff>0</xdr:colOff>
      <xdr:row>1631</xdr:row>
      <xdr:rowOff>0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CC13771B-20D7-4355-9FA0-9F1E4D95B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6"/>
        <a:stretch>
          <a:fillRect/>
        </a:stretch>
      </xdr:blipFill>
      <xdr:spPr>
        <a:xfrm>
          <a:off x="4619625" y="29462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1631</xdr:row>
      <xdr:rowOff>0</xdr:rowOff>
    </xdr:from>
    <xdr:to>
      <xdr:col>6</xdr:col>
      <xdr:colOff>0</xdr:colOff>
      <xdr:row>1632</xdr:row>
      <xdr:rowOff>0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D5BEE562-A71F-42B7-B71B-A52B05922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9480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1632</xdr:row>
      <xdr:rowOff>0</xdr:rowOff>
    </xdr:from>
    <xdr:to>
      <xdr:col>6</xdr:col>
      <xdr:colOff>0</xdr:colOff>
      <xdr:row>1633</xdr:row>
      <xdr:rowOff>0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1D34DAC3-B7ED-4C6D-AA75-59BCBE063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29498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1633</xdr:row>
      <xdr:rowOff>0</xdr:rowOff>
    </xdr:from>
    <xdr:to>
      <xdr:col>6</xdr:col>
      <xdr:colOff>0</xdr:colOff>
      <xdr:row>1634</xdr:row>
      <xdr:rowOff>0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F743C22F-95D7-499C-8AA4-D1D959BE0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517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1634</xdr:row>
      <xdr:rowOff>0</xdr:rowOff>
    </xdr:from>
    <xdr:to>
      <xdr:col>6</xdr:col>
      <xdr:colOff>0</xdr:colOff>
      <xdr:row>1635</xdr:row>
      <xdr:rowOff>0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2225661B-59EB-4BFE-A958-9B2AFCA88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619625" y="29535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1635</xdr:row>
      <xdr:rowOff>0</xdr:rowOff>
    </xdr:from>
    <xdr:to>
      <xdr:col>6</xdr:col>
      <xdr:colOff>0</xdr:colOff>
      <xdr:row>1636</xdr:row>
      <xdr:rowOff>0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6E4189FD-74CB-4B14-A118-02D4CB634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553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1636</xdr:row>
      <xdr:rowOff>0</xdr:rowOff>
    </xdr:from>
    <xdr:to>
      <xdr:col>6</xdr:col>
      <xdr:colOff>0</xdr:colOff>
      <xdr:row>1637</xdr:row>
      <xdr:rowOff>0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2D225304-5C0D-44A6-91BF-7935D9AE6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619625" y="29571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1637</xdr:row>
      <xdr:rowOff>0</xdr:rowOff>
    </xdr:from>
    <xdr:to>
      <xdr:col>6</xdr:col>
      <xdr:colOff>0</xdr:colOff>
      <xdr:row>1638</xdr:row>
      <xdr:rowOff>0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E4194277-5992-4E78-BF13-AD09A4B1F9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589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1638</xdr:row>
      <xdr:rowOff>0</xdr:rowOff>
    </xdr:from>
    <xdr:to>
      <xdr:col>6</xdr:col>
      <xdr:colOff>0</xdr:colOff>
      <xdr:row>1639</xdr:row>
      <xdr:rowOff>0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C404C7CF-D265-43E2-8EAE-9A0DFA2EA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607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1639</xdr:row>
      <xdr:rowOff>0</xdr:rowOff>
    </xdr:from>
    <xdr:to>
      <xdr:col>6</xdr:col>
      <xdr:colOff>0</xdr:colOff>
      <xdr:row>1640</xdr:row>
      <xdr:rowOff>0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53809E90-B583-4CAD-A498-5408632CA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625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1640</xdr:row>
      <xdr:rowOff>0</xdr:rowOff>
    </xdr:from>
    <xdr:to>
      <xdr:col>6</xdr:col>
      <xdr:colOff>0</xdr:colOff>
      <xdr:row>1641</xdr:row>
      <xdr:rowOff>0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14613EA3-46D0-49CB-AE4F-708FE3B216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29643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1641</xdr:row>
      <xdr:rowOff>0</xdr:rowOff>
    </xdr:from>
    <xdr:to>
      <xdr:col>6</xdr:col>
      <xdr:colOff>0</xdr:colOff>
      <xdr:row>1642</xdr:row>
      <xdr:rowOff>0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9667FD38-449C-41D2-B833-69BDB6781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661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1642</xdr:row>
      <xdr:rowOff>0</xdr:rowOff>
    </xdr:from>
    <xdr:to>
      <xdr:col>6</xdr:col>
      <xdr:colOff>0</xdr:colOff>
      <xdr:row>1643</xdr:row>
      <xdr:rowOff>0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E9E182FA-71D3-425A-B9F6-B2B37586B5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679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1643</xdr:row>
      <xdr:rowOff>0</xdr:rowOff>
    </xdr:from>
    <xdr:to>
      <xdr:col>6</xdr:col>
      <xdr:colOff>0</xdr:colOff>
      <xdr:row>1644</xdr:row>
      <xdr:rowOff>0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D0B04939-0629-48F4-8F99-CE3AF82819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9"/>
        <a:stretch>
          <a:fillRect/>
        </a:stretch>
      </xdr:blipFill>
      <xdr:spPr>
        <a:xfrm>
          <a:off x="4619625" y="29697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1644</xdr:row>
      <xdr:rowOff>0</xdr:rowOff>
    </xdr:from>
    <xdr:to>
      <xdr:col>6</xdr:col>
      <xdr:colOff>0</xdr:colOff>
      <xdr:row>1645</xdr:row>
      <xdr:rowOff>0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75D61CC0-A1AB-4B19-8909-C8F3A0511B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619625" y="29716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1645</xdr:row>
      <xdr:rowOff>0</xdr:rowOff>
    </xdr:from>
    <xdr:to>
      <xdr:col>6</xdr:col>
      <xdr:colOff>0</xdr:colOff>
      <xdr:row>1646</xdr:row>
      <xdr:rowOff>0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FDAEBA71-69BC-4916-843E-9D9CD552A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1"/>
        <a:stretch>
          <a:fillRect/>
        </a:stretch>
      </xdr:blipFill>
      <xdr:spPr>
        <a:xfrm>
          <a:off x="4619625" y="29734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1646</xdr:row>
      <xdr:rowOff>0</xdr:rowOff>
    </xdr:from>
    <xdr:to>
      <xdr:col>6</xdr:col>
      <xdr:colOff>0</xdr:colOff>
      <xdr:row>1647</xdr:row>
      <xdr:rowOff>0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90E37705-D4B7-4569-BF98-B0D5A2B0B9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619625" y="29752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1647</xdr:row>
      <xdr:rowOff>0</xdr:rowOff>
    </xdr:from>
    <xdr:to>
      <xdr:col>6</xdr:col>
      <xdr:colOff>0</xdr:colOff>
      <xdr:row>1648</xdr:row>
      <xdr:rowOff>0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9175F64B-DA75-48A1-AAC7-8A9B1D5BCB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619625" y="29770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1648</xdr:row>
      <xdr:rowOff>0</xdr:rowOff>
    </xdr:from>
    <xdr:to>
      <xdr:col>6</xdr:col>
      <xdr:colOff>0</xdr:colOff>
      <xdr:row>1649</xdr:row>
      <xdr:rowOff>0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DB884FD4-CE6A-4D24-8CF3-9550875B2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4"/>
        <a:stretch>
          <a:fillRect/>
        </a:stretch>
      </xdr:blipFill>
      <xdr:spPr>
        <a:xfrm>
          <a:off x="4619625" y="29788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1649</xdr:row>
      <xdr:rowOff>0</xdr:rowOff>
    </xdr:from>
    <xdr:to>
      <xdr:col>6</xdr:col>
      <xdr:colOff>0</xdr:colOff>
      <xdr:row>1650</xdr:row>
      <xdr:rowOff>0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86354FB0-97A1-4D7B-B46A-5923E4E74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619625" y="29806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1650</xdr:row>
      <xdr:rowOff>0</xdr:rowOff>
    </xdr:from>
    <xdr:to>
      <xdr:col>6</xdr:col>
      <xdr:colOff>0</xdr:colOff>
      <xdr:row>1651</xdr:row>
      <xdr:rowOff>0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D5A983E4-3BD0-4725-816F-13CEAD4F7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619625" y="29824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1651</xdr:row>
      <xdr:rowOff>0</xdr:rowOff>
    </xdr:from>
    <xdr:to>
      <xdr:col>6</xdr:col>
      <xdr:colOff>0</xdr:colOff>
      <xdr:row>1652</xdr:row>
      <xdr:rowOff>0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5E5EF613-1E7A-4B25-816F-B9F7D27B67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619625" y="29842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1652</xdr:row>
      <xdr:rowOff>0</xdr:rowOff>
    </xdr:from>
    <xdr:to>
      <xdr:col>6</xdr:col>
      <xdr:colOff>0</xdr:colOff>
      <xdr:row>1653</xdr:row>
      <xdr:rowOff>0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7A56DDDB-E827-4A04-85CD-DA6466CF6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619625" y="29860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1653</xdr:row>
      <xdr:rowOff>0</xdr:rowOff>
    </xdr:from>
    <xdr:to>
      <xdr:col>6</xdr:col>
      <xdr:colOff>0</xdr:colOff>
      <xdr:row>1654</xdr:row>
      <xdr:rowOff>0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FFA2403C-9204-4F1C-99F4-BAC3D026C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878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1654</xdr:row>
      <xdr:rowOff>0</xdr:rowOff>
    </xdr:from>
    <xdr:to>
      <xdr:col>6</xdr:col>
      <xdr:colOff>0</xdr:colOff>
      <xdr:row>1655</xdr:row>
      <xdr:rowOff>0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2BACB6B0-2F23-43F5-9663-13E202B26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897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1655</xdr:row>
      <xdr:rowOff>0</xdr:rowOff>
    </xdr:from>
    <xdr:to>
      <xdr:col>6</xdr:col>
      <xdr:colOff>0</xdr:colOff>
      <xdr:row>1656</xdr:row>
      <xdr:rowOff>0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A3FADDA3-94BA-462A-B08F-4DDB039A8B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915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1656</xdr:row>
      <xdr:rowOff>0</xdr:rowOff>
    </xdr:from>
    <xdr:to>
      <xdr:col>6</xdr:col>
      <xdr:colOff>0</xdr:colOff>
      <xdr:row>1657</xdr:row>
      <xdr:rowOff>0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11FF4694-DF6F-4C68-89D2-315296A39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29933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1657</xdr:row>
      <xdr:rowOff>0</xdr:rowOff>
    </xdr:from>
    <xdr:to>
      <xdr:col>6</xdr:col>
      <xdr:colOff>0</xdr:colOff>
      <xdr:row>1658</xdr:row>
      <xdr:rowOff>0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4E421D54-25C7-42F8-9224-42AD8124B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9"/>
        <a:stretch>
          <a:fillRect/>
        </a:stretch>
      </xdr:blipFill>
      <xdr:spPr>
        <a:xfrm>
          <a:off x="4619625" y="29951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1658</xdr:row>
      <xdr:rowOff>0</xdr:rowOff>
    </xdr:from>
    <xdr:to>
      <xdr:col>6</xdr:col>
      <xdr:colOff>0</xdr:colOff>
      <xdr:row>1659</xdr:row>
      <xdr:rowOff>0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FC3768B5-8B37-42C8-B502-A5C00CDCB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9"/>
        <a:stretch>
          <a:fillRect/>
        </a:stretch>
      </xdr:blipFill>
      <xdr:spPr>
        <a:xfrm>
          <a:off x="4619625" y="29969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1659</xdr:row>
      <xdr:rowOff>0</xdr:rowOff>
    </xdr:from>
    <xdr:to>
      <xdr:col>6</xdr:col>
      <xdr:colOff>0</xdr:colOff>
      <xdr:row>1660</xdr:row>
      <xdr:rowOff>0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E36054EA-49EF-4194-B119-BA36DFDB6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0"/>
        <a:stretch>
          <a:fillRect/>
        </a:stretch>
      </xdr:blipFill>
      <xdr:spPr>
        <a:xfrm>
          <a:off x="4619625" y="29987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1660</xdr:row>
      <xdr:rowOff>0</xdr:rowOff>
    </xdr:from>
    <xdr:to>
      <xdr:col>6</xdr:col>
      <xdr:colOff>0</xdr:colOff>
      <xdr:row>1661</xdr:row>
      <xdr:rowOff>0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1295EF53-3454-4902-BE7B-32B0AC66F7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0"/>
        <a:stretch>
          <a:fillRect/>
        </a:stretch>
      </xdr:blipFill>
      <xdr:spPr>
        <a:xfrm>
          <a:off x="4619625" y="30005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1661</xdr:row>
      <xdr:rowOff>0</xdr:rowOff>
    </xdr:from>
    <xdr:to>
      <xdr:col>6</xdr:col>
      <xdr:colOff>0</xdr:colOff>
      <xdr:row>1662</xdr:row>
      <xdr:rowOff>0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F2C3B765-32ED-4747-B9FD-86D862385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619625" y="30023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1662</xdr:row>
      <xdr:rowOff>0</xdr:rowOff>
    </xdr:from>
    <xdr:to>
      <xdr:col>6</xdr:col>
      <xdr:colOff>0</xdr:colOff>
      <xdr:row>1663</xdr:row>
      <xdr:rowOff>0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34156073-973C-43D8-A320-1E96A0627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619625" y="30041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1663</xdr:row>
      <xdr:rowOff>0</xdr:rowOff>
    </xdr:from>
    <xdr:to>
      <xdr:col>6</xdr:col>
      <xdr:colOff>0</xdr:colOff>
      <xdr:row>1664</xdr:row>
      <xdr:rowOff>0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985C70FF-931E-4D57-B965-D15FC59B3F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2"/>
        <a:stretch>
          <a:fillRect/>
        </a:stretch>
      </xdr:blipFill>
      <xdr:spPr>
        <a:xfrm>
          <a:off x="4619625" y="30059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1664</xdr:row>
      <xdr:rowOff>0</xdr:rowOff>
    </xdr:from>
    <xdr:to>
      <xdr:col>6</xdr:col>
      <xdr:colOff>0</xdr:colOff>
      <xdr:row>1665</xdr:row>
      <xdr:rowOff>0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21777763-242A-4430-ADCF-B4F768D31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2"/>
        <a:stretch>
          <a:fillRect/>
        </a:stretch>
      </xdr:blipFill>
      <xdr:spPr>
        <a:xfrm>
          <a:off x="4619625" y="30078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1665</xdr:row>
      <xdr:rowOff>0</xdr:rowOff>
    </xdr:from>
    <xdr:to>
      <xdr:col>6</xdr:col>
      <xdr:colOff>0</xdr:colOff>
      <xdr:row>1666</xdr:row>
      <xdr:rowOff>0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7E0CCF7A-7083-4DE8-9F7D-27DCFE08DE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096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1666</xdr:row>
      <xdr:rowOff>0</xdr:rowOff>
    </xdr:from>
    <xdr:to>
      <xdr:col>6</xdr:col>
      <xdr:colOff>0</xdr:colOff>
      <xdr:row>1667</xdr:row>
      <xdr:rowOff>0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4B15D3FE-8290-44DD-B108-A5E8E8EAE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114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1667</xdr:row>
      <xdr:rowOff>0</xdr:rowOff>
    </xdr:from>
    <xdr:to>
      <xdr:col>6</xdr:col>
      <xdr:colOff>0</xdr:colOff>
      <xdr:row>1668</xdr:row>
      <xdr:rowOff>0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123BB587-B9FF-49F4-9609-07EA64C3BC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132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1668</xdr:row>
      <xdr:rowOff>0</xdr:rowOff>
    </xdr:from>
    <xdr:to>
      <xdr:col>6</xdr:col>
      <xdr:colOff>0</xdr:colOff>
      <xdr:row>1669</xdr:row>
      <xdr:rowOff>0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D59740A9-E77F-44AC-B6CA-2B10B8255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619625" y="30150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1669</xdr:row>
      <xdr:rowOff>0</xdr:rowOff>
    </xdr:from>
    <xdr:to>
      <xdr:col>6</xdr:col>
      <xdr:colOff>0</xdr:colOff>
      <xdr:row>1670</xdr:row>
      <xdr:rowOff>0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A1E74F38-8102-4B81-A97D-479A37954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168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1670</xdr:row>
      <xdr:rowOff>0</xdr:rowOff>
    </xdr:from>
    <xdr:to>
      <xdr:col>6</xdr:col>
      <xdr:colOff>0</xdr:colOff>
      <xdr:row>1671</xdr:row>
      <xdr:rowOff>0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F58C205D-A747-460D-B29A-0AB0A89A75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186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1671</xdr:row>
      <xdr:rowOff>0</xdr:rowOff>
    </xdr:from>
    <xdr:to>
      <xdr:col>6</xdr:col>
      <xdr:colOff>0</xdr:colOff>
      <xdr:row>1672</xdr:row>
      <xdr:rowOff>0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8CEC2C81-BE6D-452D-9675-824BB59CA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204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1672</xdr:row>
      <xdr:rowOff>0</xdr:rowOff>
    </xdr:from>
    <xdr:to>
      <xdr:col>6</xdr:col>
      <xdr:colOff>0</xdr:colOff>
      <xdr:row>1673</xdr:row>
      <xdr:rowOff>0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4B7B3561-7406-471A-88CF-2A67CDB44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222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1673</xdr:row>
      <xdr:rowOff>0</xdr:rowOff>
    </xdr:from>
    <xdr:to>
      <xdr:col>6</xdr:col>
      <xdr:colOff>0</xdr:colOff>
      <xdr:row>1674</xdr:row>
      <xdr:rowOff>0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A2186FB1-A396-41E5-9DB7-B187D7DF9F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240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1674</xdr:row>
      <xdr:rowOff>0</xdr:rowOff>
    </xdr:from>
    <xdr:to>
      <xdr:col>6</xdr:col>
      <xdr:colOff>0</xdr:colOff>
      <xdr:row>1675</xdr:row>
      <xdr:rowOff>0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B38C3121-F69A-446C-ACA4-B5DFE3C33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259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1675</xdr:row>
      <xdr:rowOff>0</xdr:rowOff>
    </xdr:from>
    <xdr:to>
      <xdr:col>6</xdr:col>
      <xdr:colOff>0</xdr:colOff>
      <xdr:row>1676</xdr:row>
      <xdr:rowOff>0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B1377D9F-FE00-4B3C-9CC3-84AFD67C1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277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1676</xdr:row>
      <xdr:rowOff>0</xdr:rowOff>
    </xdr:from>
    <xdr:to>
      <xdr:col>6</xdr:col>
      <xdr:colOff>0</xdr:colOff>
      <xdr:row>1677</xdr:row>
      <xdr:rowOff>0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8B22EA2E-3831-4D82-AEF2-CB3166C7C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295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1677</xdr:row>
      <xdr:rowOff>0</xdr:rowOff>
    </xdr:from>
    <xdr:to>
      <xdr:col>6</xdr:col>
      <xdr:colOff>0</xdr:colOff>
      <xdr:row>1678</xdr:row>
      <xdr:rowOff>0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2256F721-8352-47DD-9654-AB4361D5A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4"/>
        <a:stretch>
          <a:fillRect/>
        </a:stretch>
      </xdr:blipFill>
      <xdr:spPr>
        <a:xfrm>
          <a:off x="4619625" y="30313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1678</xdr:row>
      <xdr:rowOff>0</xdr:rowOff>
    </xdr:from>
    <xdr:to>
      <xdr:col>6</xdr:col>
      <xdr:colOff>0</xdr:colOff>
      <xdr:row>1679</xdr:row>
      <xdr:rowOff>0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020B2830-ABCD-43B3-A9AB-6EAF12459B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619625" y="30331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1679</xdr:row>
      <xdr:rowOff>0</xdr:rowOff>
    </xdr:from>
    <xdr:to>
      <xdr:col>6</xdr:col>
      <xdr:colOff>0</xdr:colOff>
      <xdr:row>1680</xdr:row>
      <xdr:rowOff>0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D8FAEF34-0789-467D-8850-5D36F5D8F2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619625" y="30349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1680</xdr:row>
      <xdr:rowOff>0</xdr:rowOff>
    </xdr:from>
    <xdr:to>
      <xdr:col>6</xdr:col>
      <xdr:colOff>0</xdr:colOff>
      <xdr:row>1681</xdr:row>
      <xdr:rowOff>0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3B39670B-D7BF-4053-AA32-66FA763CB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7"/>
        <a:stretch>
          <a:fillRect/>
        </a:stretch>
      </xdr:blipFill>
      <xdr:spPr>
        <a:xfrm>
          <a:off x="4619625" y="30367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1681</xdr:row>
      <xdr:rowOff>0</xdr:rowOff>
    </xdr:from>
    <xdr:to>
      <xdr:col>6</xdr:col>
      <xdr:colOff>0</xdr:colOff>
      <xdr:row>1682</xdr:row>
      <xdr:rowOff>0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4AE7D341-4692-4E77-AD9C-205A2E5D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619625" y="30385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1682</xdr:row>
      <xdr:rowOff>0</xdr:rowOff>
    </xdr:from>
    <xdr:to>
      <xdr:col>6</xdr:col>
      <xdr:colOff>0</xdr:colOff>
      <xdr:row>1683</xdr:row>
      <xdr:rowOff>0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871DDF03-9EB5-47CA-8561-CB5C4CEE4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9"/>
        <a:stretch>
          <a:fillRect/>
        </a:stretch>
      </xdr:blipFill>
      <xdr:spPr>
        <a:xfrm>
          <a:off x="4619625" y="30403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1683</xdr:row>
      <xdr:rowOff>0</xdr:rowOff>
    </xdr:from>
    <xdr:to>
      <xdr:col>6</xdr:col>
      <xdr:colOff>0</xdr:colOff>
      <xdr:row>1684</xdr:row>
      <xdr:rowOff>0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BEFDE9C0-6CD0-4DF6-B151-CB6A837E3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619625" y="30421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1684</xdr:row>
      <xdr:rowOff>0</xdr:rowOff>
    </xdr:from>
    <xdr:to>
      <xdr:col>6</xdr:col>
      <xdr:colOff>0</xdr:colOff>
      <xdr:row>1685</xdr:row>
      <xdr:rowOff>0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B5420A39-0E8B-4107-9BE5-1D5BDA004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1"/>
        <a:stretch>
          <a:fillRect/>
        </a:stretch>
      </xdr:blipFill>
      <xdr:spPr>
        <a:xfrm>
          <a:off x="4619625" y="30439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1685</xdr:row>
      <xdr:rowOff>0</xdr:rowOff>
    </xdr:from>
    <xdr:to>
      <xdr:col>6</xdr:col>
      <xdr:colOff>0</xdr:colOff>
      <xdr:row>1686</xdr:row>
      <xdr:rowOff>0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851D2BB8-DCB0-425B-82D4-8204F13C8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619625" y="30458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1686</xdr:row>
      <xdr:rowOff>0</xdr:rowOff>
    </xdr:from>
    <xdr:to>
      <xdr:col>6</xdr:col>
      <xdr:colOff>0</xdr:colOff>
      <xdr:row>1687</xdr:row>
      <xdr:rowOff>0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521B43B7-4B79-4B27-A103-2AE2B4535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3"/>
        <a:stretch>
          <a:fillRect/>
        </a:stretch>
      </xdr:blipFill>
      <xdr:spPr>
        <a:xfrm>
          <a:off x="4619625" y="30476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1687</xdr:row>
      <xdr:rowOff>0</xdr:rowOff>
    </xdr:from>
    <xdr:to>
      <xdr:col>6</xdr:col>
      <xdr:colOff>0</xdr:colOff>
      <xdr:row>1688</xdr:row>
      <xdr:rowOff>0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0EB80A9B-EFA8-466D-A9FF-1072120AE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494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1688</xdr:row>
      <xdr:rowOff>0</xdr:rowOff>
    </xdr:from>
    <xdr:to>
      <xdr:col>6</xdr:col>
      <xdr:colOff>0</xdr:colOff>
      <xdr:row>1689</xdr:row>
      <xdr:rowOff>0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0A06BDF2-DC4F-4B6C-B391-0EF955A1A8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512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1689</xdr:row>
      <xdr:rowOff>0</xdr:rowOff>
    </xdr:from>
    <xdr:to>
      <xdr:col>6</xdr:col>
      <xdr:colOff>0</xdr:colOff>
      <xdr:row>1690</xdr:row>
      <xdr:rowOff>0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71455FCF-E6C8-48C5-8F6B-B5F085D66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530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1690</xdr:row>
      <xdr:rowOff>0</xdr:rowOff>
    </xdr:from>
    <xdr:to>
      <xdr:col>6</xdr:col>
      <xdr:colOff>0</xdr:colOff>
      <xdr:row>1691</xdr:row>
      <xdr:rowOff>0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FB8E3508-0695-48E0-ADD2-FC652F9077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548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1691</xdr:row>
      <xdr:rowOff>0</xdr:rowOff>
    </xdr:from>
    <xdr:to>
      <xdr:col>6</xdr:col>
      <xdr:colOff>0</xdr:colOff>
      <xdr:row>1692</xdr:row>
      <xdr:rowOff>0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A3C01E41-B081-49E2-A177-E800F2852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4"/>
        <a:stretch>
          <a:fillRect/>
        </a:stretch>
      </xdr:blipFill>
      <xdr:spPr>
        <a:xfrm>
          <a:off x="4619625" y="30566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1692</xdr:row>
      <xdr:rowOff>0</xdr:rowOff>
    </xdr:from>
    <xdr:to>
      <xdr:col>6</xdr:col>
      <xdr:colOff>0</xdr:colOff>
      <xdr:row>1693</xdr:row>
      <xdr:rowOff>0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13980834-1A4A-4597-BE16-978F9CF4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4"/>
        <a:stretch>
          <a:fillRect/>
        </a:stretch>
      </xdr:blipFill>
      <xdr:spPr>
        <a:xfrm>
          <a:off x="4619625" y="30584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1693</xdr:row>
      <xdr:rowOff>0</xdr:rowOff>
    </xdr:from>
    <xdr:to>
      <xdr:col>6</xdr:col>
      <xdr:colOff>0</xdr:colOff>
      <xdr:row>1694</xdr:row>
      <xdr:rowOff>0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6DDFAA79-E3BF-484D-ABB9-9644B21BC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619625" y="30602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1694</xdr:row>
      <xdr:rowOff>0</xdr:rowOff>
    </xdr:from>
    <xdr:to>
      <xdr:col>6</xdr:col>
      <xdr:colOff>0</xdr:colOff>
      <xdr:row>1695</xdr:row>
      <xdr:rowOff>0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1BE8EA48-70EF-4A3C-8F0F-78594D494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619625" y="30620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1695</xdr:row>
      <xdr:rowOff>0</xdr:rowOff>
    </xdr:from>
    <xdr:to>
      <xdr:col>6</xdr:col>
      <xdr:colOff>0</xdr:colOff>
      <xdr:row>1696</xdr:row>
      <xdr:rowOff>0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51E5CAB4-F298-4ED1-A76F-D06930A81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6"/>
        <a:stretch>
          <a:fillRect/>
        </a:stretch>
      </xdr:blipFill>
      <xdr:spPr>
        <a:xfrm>
          <a:off x="4619625" y="30639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1696</xdr:row>
      <xdr:rowOff>0</xdr:rowOff>
    </xdr:from>
    <xdr:to>
      <xdr:col>6</xdr:col>
      <xdr:colOff>0</xdr:colOff>
      <xdr:row>1697</xdr:row>
      <xdr:rowOff>0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04476108-1795-4BB0-BC02-64DC488CCF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6"/>
        <a:stretch>
          <a:fillRect/>
        </a:stretch>
      </xdr:blipFill>
      <xdr:spPr>
        <a:xfrm>
          <a:off x="4619625" y="30657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1697</xdr:row>
      <xdr:rowOff>0</xdr:rowOff>
    </xdr:from>
    <xdr:to>
      <xdr:col>6</xdr:col>
      <xdr:colOff>0</xdr:colOff>
      <xdr:row>1698</xdr:row>
      <xdr:rowOff>0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7D48A249-18D0-45F2-8B14-B639468F6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619625" y="30675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1698</xdr:row>
      <xdr:rowOff>0</xdr:rowOff>
    </xdr:from>
    <xdr:to>
      <xdr:col>6</xdr:col>
      <xdr:colOff>0</xdr:colOff>
      <xdr:row>1699</xdr:row>
      <xdr:rowOff>0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EA4CAB5E-A444-4312-B05F-66F26251B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619625" y="30693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1699</xdr:row>
      <xdr:rowOff>0</xdr:rowOff>
    </xdr:from>
    <xdr:to>
      <xdr:col>6</xdr:col>
      <xdr:colOff>0</xdr:colOff>
      <xdr:row>1700</xdr:row>
      <xdr:rowOff>0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ADE4744A-50EE-4671-B2E6-2571AEC1B5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711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1700</xdr:row>
      <xdr:rowOff>0</xdr:rowOff>
    </xdr:from>
    <xdr:to>
      <xdr:col>6</xdr:col>
      <xdr:colOff>0</xdr:colOff>
      <xdr:row>1701</xdr:row>
      <xdr:rowOff>0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39937BA5-EDDC-45C1-91E5-B10BA1F536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729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1701</xdr:row>
      <xdr:rowOff>0</xdr:rowOff>
    </xdr:from>
    <xdr:to>
      <xdr:col>6</xdr:col>
      <xdr:colOff>0</xdr:colOff>
      <xdr:row>1702</xdr:row>
      <xdr:rowOff>0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11DA590C-BA03-4361-A198-5931739424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747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1702</xdr:row>
      <xdr:rowOff>0</xdr:rowOff>
    </xdr:from>
    <xdr:to>
      <xdr:col>6</xdr:col>
      <xdr:colOff>0</xdr:colOff>
      <xdr:row>1703</xdr:row>
      <xdr:rowOff>0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3DFF5444-4CFA-4F01-BFA6-04A05EDC66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619625" y="30765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1703</xdr:row>
      <xdr:rowOff>0</xdr:rowOff>
    </xdr:from>
    <xdr:to>
      <xdr:col>6</xdr:col>
      <xdr:colOff>0</xdr:colOff>
      <xdr:row>1704</xdr:row>
      <xdr:rowOff>0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4C2F9F2F-47E4-4E0A-84B4-FB2727395F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783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1704</xdr:row>
      <xdr:rowOff>0</xdr:rowOff>
    </xdr:from>
    <xdr:to>
      <xdr:col>6</xdr:col>
      <xdr:colOff>0</xdr:colOff>
      <xdr:row>1705</xdr:row>
      <xdr:rowOff>0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C0E78DB8-5A1E-41A6-8B17-EFD28260C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619625" y="30801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1705</xdr:row>
      <xdr:rowOff>0</xdr:rowOff>
    </xdr:from>
    <xdr:to>
      <xdr:col>6</xdr:col>
      <xdr:colOff>0</xdr:colOff>
      <xdr:row>1706</xdr:row>
      <xdr:rowOff>0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EB09925B-05F3-4D5C-A5CB-295B9E6C8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820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1706</xdr:row>
      <xdr:rowOff>0</xdr:rowOff>
    </xdr:from>
    <xdr:to>
      <xdr:col>6</xdr:col>
      <xdr:colOff>0</xdr:colOff>
      <xdr:row>1707</xdr:row>
      <xdr:rowOff>0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774B0F71-E3FD-48F4-828D-A50A63C21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838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1707</xdr:row>
      <xdr:rowOff>0</xdr:rowOff>
    </xdr:from>
    <xdr:to>
      <xdr:col>6</xdr:col>
      <xdr:colOff>0</xdr:colOff>
      <xdr:row>1708</xdr:row>
      <xdr:rowOff>0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CE180789-0AD5-4F16-9452-224E237757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856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1708</xdr:row>
      <xdr:rowOff>0</xdr:rowOff>
    </xdr:from>
    <xdr:to>
      <xdr:col>6</xdr:col>
      <xdr:colOff>0</xdr:colOff>
      <xdr:row>1709</xdr:row>
      <xdr:rowOff>0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BF6AE0DA-05BD-42AE-BE6D-4AF67609D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0874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1709</xdr:row>
      <xdr:rowOff>0</xdr:rowOff>
    </xdr:from>
    <xdr:to>
      <xdr:col>6</xdr:col>
      <xdr:colOff>0</xdr:colOff>
      <xdr:row>1710</xdr:row>
      <xdr:rowOff>0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04C96D32-FEC0-42B5-ACAF-DD5661D24A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892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1710</xdr:row>
      <xdr:rowOff>0</xdr:rowOff>
    </xdr:from>
    <xdr:to>
      <xdr:col>6</xdr:col>
      <xdr:colOff>0</xdr:colOff>
      <xdr:row>1711</xdr:row>
      <xdr:rowOff>0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BC2B1A10-5205-41EF-819B-5EA316B96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0910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1711</xdr:row>
      <xdr:rowOff>0</xdr:rowOff>
    </xdr:from>
    <xdr:to>
      <xdr:col>6</xdr:col>
      <xdr:colOff>0</xdr:colOff>
      <xdr:row>1712</xdr:row>
      <xdr:rowOff>0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99E6E24B-D5A4-42B3-BE70-7C0C85394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619625" y="30928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2AADC3D7-9249-4944-A8E8-5DC534C93C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619625" y="30946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1713</xdr:row>
      <xdr:rowOff>0</xdr:rowOff>
    </xdr:from>
    <xdr:to>
      <xdr:col>6</xdr:col>
      <xdr:colOff>0</xdr:colOff>
      <xdr:row>1714</xdr:row>
      <xdr:rowOff>0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C3A31C87-751A-463B-B2BB-1D52195838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619625" y="30964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1714</xdr:row>
      <xdr:rowOff>0</xdr:rowOff>
    </xdr:from>
    <xdr:to>
      <xdr:col>6</xdr:col>
      <xdr:colOff>0</xdr:colOff>
      <xdr:row>1715</xdr:row>
      <xdr:rowOff>0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189BD078-E858-4D18-BDE7-37147BCAD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619625" y="30982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1715</xdr:row>
      <xdr:rowOff>0</xdr:rowOff>
    </xdr:from>
    <xdr:to>
      <xdr:col>6</xdr:col>
      <xdr:colOff>0</xdr:colOff>
      <xdr:row>1716</xdr:row>
      <xdr:rowOff>0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D4BD3616-562E-4CD0-82E5-FCE9EE65C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619625" y="31001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1716</xdr:row>
      <xdr:rowOff>0</xdr:rowOff>
    </xdr:from>
    <xdr:to>
      <xdr:col>6</xdr:col>
      <xdr:colOff>0</xdr:colOff>
      <xdr:row>1717</xdr:row>
      <xdr:rowOff>0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7960DEA3-4C7E-4A11-9143-CD3A204115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4"/>
        <a:stretch>
          <a:fillRect/>
        </a:stretch>
      </xdr:blipFill>
      <xdr:spPr>
        <a:xfrm>
          <a:off x="4619625" y="31019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1717</xdr:row>
      <xdr:rowOff>0</xdr:rowOff>
    </xdr:from>
    <xdr:to>
      <xdr:col>6</xdr:col>
      <xdr:colOff>0</xdr:colOff>
      <xdr:row>1718</xdr:row>
      <xdr:rowOff>0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7FDA2C78-6A57-4AD5-8A81-E372E0589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619625" y="31037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1718</xdr:row>
      <xdr:rowOff>0</xdr:rowOff>
    </xdr:from>
    <xdr:to>
      <xdr:col>6</xdr:col>
      <xdr:colOff>0</xdr:colOff>
      <xdr:row>1719</xdr:row>
      <xdr:rowOff>0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74442B8F-9B69-41CC-A83C-C15791225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619625" y="31055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1719</xdr:row>
      <xdr:rowOff>0</xdr:rowOff>
    </xdr:from>
    <xdr:to>
      <xdr:col>6</xdr:col>
      <xdr:colOff>0</xdr:colOff>
      <xdr:row>1720</xdr:row>
      <xdr:rowOff>0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5974CCB8-CA49-47CC-80BD-D0DC6126F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7"/>
        <a:stretch>
          <a:fillRect/>
        </a:stretch>
      </xdr:blipFill>
      <xdr:spPr>
        <a:xfrm>
          <a:off x="4619625" y="31073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1720</xdr:row>
      <xdr:rowOff>0</xdr:rowOff>
    </xdr:from>
    <xdr:to>
      <xdr:col>6</xdr:col>
      <xdr:colOff>0</xdr:colOff>
      <xdr:row>1721</xdr:row>
      <xdr:rowOff>0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93A6F9A7-93C5-4E6F-843C-08233A509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619625" y="31091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1721</xdr:row>
      <xdr:rowOff>0</xdr:rowOff>
    </xdr:from>
    <xdr:to>
      <xdr:col>6</xdr:col>
      <xdr:colOff>0</xdr:colOff>
      <xdr:row>1722</xdr:row>
      <xdr:rowOff>0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6FFC551B-E5F3-4A37-A155-1D6F32335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109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1722</xdr:row>
      <xdr:rowOff>0</xdr:rowOff>
    </xdr:from>
    <xdr:to>
      <xdr:col>6</xdr:col>
      <xdr:colOff>0</xdr:colOff>
      <xdr:row>1723</xdr:row>
      <xdr:rowOff>0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C8FA69B6-5F73-47F0-B51A-1A2E76815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127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1723</xdr:row>
      <xdr:rowOff>0</xdr:rowOff>
    </xdr:from>
    <xdr:to>
      <xdr:col>6</xdr:col>
      <xdr:colOff>0</xdr:colOff>
      <xdr:row>1724</xdr:row>
      <xdr:rowOff>0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43058CB0-4990-4FD3-9874-344ABFC7F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145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1724</xdr:row>
      <xdr:rowOff>0</xdr:rowOff>
    </xdr:from>
    <xdr:to>
      <xdr:col>6</xdr:col>
      <xdr:colOff>0</xdr:colOff>
      <xdr:row>1725</xdr:row>
      <xdr:rowOff>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B0367DEF-1F5B-4FC4-9B5C-0763EDC4C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163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1725</xdr:row>
      <xdr:rowOff>0</xdr:rowOff>
    </xdr:from>
    <xdr:to>
      <xdr:col>6</xdr:col>
      <xdr:colOff>0</xdr:colOff>
      <xdr:row>1726</xdr:row>
      <xdr:rowOff>0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89CD7158-BF61-483B-8E7F-B5BA7619E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9"/>
        <a:stretch>
          <a:fillRect/>
        </a:stretch>
      </xdr:blipFill>
      <xdr:spPr>
        <a:xfrm>
          <a:off x="4619625" y="31181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1726</xdr:row>
      <xdr:rowOff>0</xdr:rowOff>
    </xdr:from>
    <xdr:to>
      <xdr:col>6</xdr:col>
      <xdr:colOff>0</xdr:colOff>
      <xdr:row>1727</xdr:row>
      <xdr:rowOff>0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DFA9A991-A5F1-40AE-9FC2-EEE7534EA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9"/>
        <a:stretch>
          <a:fillRect/>
        </a:stretch>
      </xdr:blipFill>
      <xdr:spPr>
        <a:xfrm>
          <a:off x="4619625" y="31200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1727</xdr:row>
      <xdr:rowOff>0</xdr:rowOff>
    </xdr:from>
    <xdr:to>
      <xdr:col>6</xdr:col>
      <xdr:colOff>0</xdr:colOff>
      <xdr:row>1728</xdr:row>
      <xdr:rowOff>0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333A7098-FEB3-43F7-8749-E72670E77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0"/>
        <a:stretch>
          <a:fillRect/>
        </a:stretch>
      </xdr:blipFill>
      <xdr:spPr>
        <a:xfrm>
          <a:off x="4619625" y="31218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1728</xdr:row>
      <xdr:rowOff>0</xdr:rowOff>
    </xdr:from>
    <xdr:to>
      <xdr:col>6</xdr:col>
      <xdr:colOff>0</xdr:colOff>
      <xdr:row>1729</xdr:row>
      <xdr:rowOff>0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325400F3-C7CD-4D7B-9290-B4147FBF3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0"/>
        <a:stretch>
          <a:fillRect/>
        </a:stretch>
      </xdr:blipFill>
      <xdr:spPr>
        <a:xfrm>
          <a:off x="4619625" y="31236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1729</xdr:row>
      <xdr:rowOff>0</xdr:rowOff>
    </xdr:from>
    <xdr:to>
      <xdr:col>6</xdr:col>
      <xdr:colOff>0</xdr:colOff>
      <xdr:row>1730</xdr:row>
      <xdr:rowOff>0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F5562C49-4BFF-4F73-B05A-4B2010E63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1"/>
        <a:stretch>
          <a:fillRect/>
        </a:stretch>
      </xdr:blipFill>
      <xdr:spPr>
        <a:xfrm>
          <a:off x="4619625" y="31254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1730</xdr:row>
      <xdr:rowOff>0</xdr:rowOff>
    </xdr:from>
    <xdr:to>
      <xdr:col>6</xdr:col>
      <xdr:colOff>0</xdr:colOff>
      <xdr:row>1731</xdr:row>
      <xdr:rowOff>0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DC472FAF-5858-4CE2-8EBF-379EE670F0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1"/>
        <a:stretch>
          <a:fillRect/>
        </a:stretch>
      </xdr:blipFill>
      <xdr:spPr>
        <a:xfrm>
          <a:off x="4619625" y="31272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1731</xdr:row>
      <xdr:rowOff>0</xdr:rowOff>
    </xdr:from>
    <xdr:to>
      <xdr:col>6</xdr:col>
      <xdr:colOff>0</xdr:colOff>
      <xdr:row>1732</xdr:row>
      <xdr:rowOff>0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DF109DDA-7751-4D62-BB9B-9052B41819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2"/>
        <a:stretch>
          <a:fillRect/>
        </a:stretch>
      </xdr:blipFill>
      <xdr:spPr>
        <a:xfrm>
          <a:off x="4619625" y="31290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1732</xdr:row>
      <xdr:rowOff>0</xdr:rowOff>
    </xdr:from>
    <xdr:to>
      <xdr:col>6</xdr:col>
      <xdr:colOff>0</xdr:colOff>
      <xdr:row>1733</xdr:row>
      <xdr:rowOff>0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18CE147D-E443-43E5-9A7B-F15F2D1CC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2"/>
        <a:stretch>
          <a:fillRect/>
        </a:stretch>
      </xdr:blipFill>
      <xdr:spPr>
        <a:xfrm>
          <a:off x="4619625" y="31308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1733</xdr:row>
      <xdr:rowOff>0</xdr:rowOff>
    </xdr:from>
    <xdr:to>
      <xdr:col>6</xdr:col>
      <xdr:colOff>0</xdr:colOff>
      <xdr:row>1734</xdr:row>
      <xdr:rowOff>0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9A12F7CB-A57B-47D0-8629-26AC8417E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31326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1734</xdr:row>
      <xdr:rowOff>0</xdr:rowOff>
    </xdr:from>
    <xdr:to>
      <xdr:col>6</xdr:col>
      <xdr:colOff>0</xdr:colOff>
      <xdr:row>1735</xdr:row>
      <xdr:rowOff>0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79D665EF-EA69-4D99-845E-7DAABF124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31344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1735</xdr:row>
      <xdr:rowOff>0</xdr:rowOff>
    </xdr:from>
    <xdr:to>
      <xdr:col>6</xdr:col>
      <xdr:colOff>0</xdr:colOff>
      <xdr:row>1736</xdr:row>
      <xdr:rowOff>0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2B6ACD30-08F6-4B53-BC24-FBF0D1CC9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362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1736</xdr:row>
      <xdr:rowOff>0</xdr:rowOff>
    </xdr:from>
    <xdr:to>
      <xdr:col>6</xdr:col>
      <xdr:colOff>0</xdr:colOff>
      <xdr:row>1737</xdr:row>
      <xdr:rowOff>0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CB2BC937-E0B9-4920-A0A0-39BEE5A68C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3"/>
        <a:stretch>
          <a:fillRect/>
        </a:stretch>
      </xdr:blipFill>
      <xdr:spPr>
        <a:xfrm>
          <a:off x="4619625" y="31381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1737</xdr:row>
      <xdr:rowOff>0</xdr:rowOff>
    </xdr:from>
    <xdr:to>
      <xdr:col>6</xdr:col>
      <xdr:colOff>0</xdr:colOff>
      <xdr:row>1738</xdr:row>
      <xdr:rowOff>0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B8BC7B5B-0DFE-4888-97A2-EFBF55353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399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1738</xdr:row>
      <xdr:rowOff>0</xdr:rowOff>
    </xdr:from>
    <xdr:to>
      <xdr:col>6</xdr:col>
      <xdr:colOff>0</xdr:colOff>
      <xdr:row>1739</xdr:row>
      <xdr:rowOff>0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E033E23D-899A-4D8A-B19B-CA42A4C99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17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1739</xdr:row>
      <xdr:rowOff>0</xdr:rowOff>
    </xdr:from>
    <xdr:to>
      <xdr:col>6</xdr:col>
      <xdr:colOff>0</xdr:colOff>
      <xdr:row>1740</xdr:row>
      <xdr:rowOff>0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817F1C42-A810-457C-B14D-207EB6AEE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35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1740</xdr:row>
      <xdr:rowOff>0</xdr:rowOff>
    </xdr:from>
    <xdr:to>
      <xdr:col>6</xdr:col>
      <xdr:colOff>0</xdr:colOff>
      <xdr:row>1741</xdr:row>
      <xdr:rowOff>0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725F4460-AA5A-4C11-A16C-E6395A95A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53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1741</xdr:row>
      <xdr:rowOff>0</xdr:rowOff>
    </xdr:from>
    <xdr:to>
      <xdr:col>6</xdr:col>
      <xdr:colOff>0</xdr:colOff>
      <xdr:row>1742</xdr:row>
      <xdr:rowOff>0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1194C4B9-4DE0-48CE-95A2-042BC0BAF2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71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1742</xdr:row>
      <xdr:rowOff>0</xdr:rowOff>
    </xdr:from>
    <xdr:to>
      <xdr:col>6</xdr:col>
      <xdr:colOff>0</xdr:colOff>
      <xdr:row>1743</xdr:row>
      <xdr:rowOff>0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644DB71E-89C5-415E-9C53-86C7C433C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1489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1743</xdr:row>
      <xdr:rowOff>0</xdr:rowOff>
    </xdr:from>
    <xdr:to>
      <xdr:col>6</xdr:col>
      <xdr:colOff>0</xdr:colOff>
      <xdr:row>1744</xdr:row>
      <xdr:rowOff>0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D6FB88A4-7550-4B1C-9816-CC1F327E5A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507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1744</xdr:row>
      <xdr:rowOff>0</xdr:rowOff>
    </xdr:from>
    <xdr:to>
      <xdr:col>6</xdr:col>
      <xdr:colOff>0</xdr:colOff>
      <xdr:row>1745</xdr:row>
      <xdr:rowOff>0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C58663C7-5638-4843-B253-A636D9AD8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525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0B3DE7B9-8783-44B8-9877-68DA42CE0A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4"/>
        <a:stretch>
          <a:fillRect/>
        </a:stretch>
      </xdr:blipFill>
      <xdr:spPr>
        <a:xfrm>
          <a:off x="4619625" y="31543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1746</xdr:row>
      <xdr:rowOff>0</xdr:rowOff>
    </xdr:from>
    <xdr:to>
      <xdr:col>6</xdr:col>
      <xdr:colOff>0</xdr:colOff>
      <xdr:row>1747</xdr:row>
      <xdr:rowOff>0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42A6F5B9-BBBB-4A35-8CC8-DBBEB449E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5"/>
        <a:stretch>
          <a:fillRect/>
        </a:stretch>
      </xdr:blipFill>
      <xdr:spPr>
        <a:xfrm>
          <a:off x="4619625" y="31562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1747</xdr:row>
      <xdr:rowOff>0</xdr:rowOff>
    </xdr:from>
    <xdr:to>
      <xdr:col>6</xdr:col>
      <xdr:colOff>0</xdr:colOff>
      <xdr:row>1748</xdr:row>
      <xdr:rowOff>0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9B286F6D-5241-435D-B2BA-99F4D0363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6"/>
        <a:stretch>
          <a:fillRect/>
        </a:stretch>
      </xdr:blipFill>
      <xdr:spPr>
        <a:xfrm>
          <a:off x="4619625" y="31580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1748</xdr:row>
      <xdr:rowOff>0</xdr:rowOff>
    </xdr:from>
    <xdr:to>
      <xdr:col>6</xdr:col>
      <xdr:colOff>0</xdr:colOff>
      <xdr:row>1749</xdr:row>
      <xdr:rowOff>0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30CE5690-7C95-4366-87D8-8AD1DCC77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7"/>
        <a:stretch>
          <a:fillRect/>
        </a:stretch>
      </xdr:blipFill>
      <xdr:spPr>
        <a:xfrm>
          <a:off x="4619625" y="31598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1749</xdr:row>
      <xdr:rowOff>0</xdr:rowOff>
    </xdr:from>
    <xdr:to>
      <xdr:col>6</xdr:col>
      <xdr:colOff>0</xdr:colOff>
      <xdr:row>1750</xdr:row>
      <xdr:rowOff>0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32DA1AFB-8FA0-452A-9FCB-E0159F0F7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8"/>
        <a:stretch>
          <a:fillRect/>
        </a:stretch>
      </xdr:blipFill>
      <xdr:spPr>
        <a:xfrm>
          <a:off x="4619625" y="31616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1750</xdr:row>
      <xdr:rowOff>0</xdr:rowOff>
    </xdr:from>
    <xdr:to>
      <xdr:col>6</xdr:col>
      <xdr:colOff>0</xdr:colOff>
      <xdr:row>1751</xdr:row>
      <xdr:rowOff>0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8BCBC1F5-13B9-45BB-B64F-18CC57390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9"/>
        <a:stretch>
          <a:fillRect/>
        </a:stretch>
      </xdr:blipFill>
      <xdr:spPr>
        <a:xfrm>
          <a:off x="4619625" y="31634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1751</xdr:row>
      <xdr:rowOff>0</xdr:rowOff>
    </xdr:from>
    <xdr:to>
      <xdr:col>6</xdr:col>
      <xdr:colOff>0</xdr:colOff>
      <xdr:row>1752</xdr:row>
      <xdr:rowOff>0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04C27A3D-C1CC-4D6E-A671-6660D444E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0"/>
        <a:stretch>
          <a:fillRect/>
        </a:stretch>
      </xdr:blipFill>
      <xdr:spPr>
        <a:xfrm>
          <a:off x="4619625" y="31652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1752</xdr:row>
      <xdr:rowOff>0</xdr:rowOff>
    </xdr:from>
    <xdr:to>
      <xdr:col>6</xdr:col>
      <xdr:colOff>0</xdr:colOff>
      <xdr:row>1753</xdr:row>
      <xdr:rowOff>0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8EC50D75-D9ED-485C-AEB0-87E7C77C2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1"/>
        <a:stretch>
          <a:fillRect/>
        </a:stretch>
      </xdr:blipFill>
      <xdr:spPr>
        <a:xfrm>
          <a:off x="4619625" y="31670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1753</xdr:row>
      <xdr:rowOff>0</xdr:rowOff>
    </xdr:from>
    <xdr:to>
      <xdr:col>6</xdr:col>
      <xdr:colOff>0</xdr:colOff>
      <xdr:row>1754</xdr:row>
      <xdr:rowOff>0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518C92FB-E68B-4126-8A64-8D172C2CBF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2"/>
        <a:stretch>
          <a:fillRect/>
        </a:stretch>
      </xdr:blipFill>
      <xdr:spPr>
        <a:xfrm>
          <a:off x="4619625" y="31688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1754</xdr:row>
      <xdr:rowOff>0</xdr:rowOff>
    </xdr:from>
    <xdr:to>
      <xdr:col>6</xdr:col>
      <xdr:colOff>0</xdr:colOff>
      <xdr:row>1755</xdr:row>
      <xdr:rowOff>0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15E2563F-FA1E-4E80-BCB6-9DF4EC870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3"/>
        <a:stretch>
          <a:fillRect/>
        </a:stretch>
      </xdr:blipFill>
      <xdr:spPr>
        <a:xfrm>
          <a:off x="4619625" y="31706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1755</xdr:row>
      <xdr:rowOff>0</xdr:rowOff>
    </xdr:from>
    <xdr:to>
      <xdr:col>6</xdr:col>
      <xdr:colOff>0</xdr:colOff>
      <xdr:row>1756</xdr:row>
      <xdr:rowOff>0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39504A7F-649B-4A9A-B87E-6F410D307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724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1756</xdr:row>
      <xdr:rowOff>0</xdr:rowOff>
    </xdr:from>
    <xdr:to>
      <xdr:col>6</xdr:col>
      <xdr:colOff>0</xdr:colOff>
      <xdr:row>1757</xdr:row>
      <xdr:rowOff>0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DE65233A-FA78-4A47-88A6-5CD2AAE40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743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1757</xdr:row>
      <xdr:rowOff>0</xdr:rowOff>
    </xdr:from>
    <xdr:to>
      <xdr:col>6</xdr:col>
      <xdr:colOff>0</xdr:colOff>
      <xdr:row>1758</xdr:row>
      <xdr:rowOff>0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01237792-CFAA-429F-9C75-55F7D342D3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761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1758</xdr:row>
      <xdr:rowOff>0</xdr:rowOff>
    </xdr:from>
    <xdr:to>
      <xdr:col>6</xdr:col>
      <xdr:colOff>0</xdr:colOff>
      <xdr:row>1759</xdr:row>
      <xdr:rowOff>0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9297DA7C-D4C9-4095-876C-E19FFAFF0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779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1759</xdr:row>
      <xdr:rowOff>0</xdr:rowOff>
    </xdr:from>
    <xdr:to>
      <xdr:col>6</xdr:col>
      <xdr:colOff>0</xdr:colOff>
      <xdr:row>1760</xdr:row>
      <xdr:rowOff>0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02446A35-C34B-4441-9126-3074922D0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4"/>
        <a:stretch>
          <a:fillRect/>
        </a:stretch>
      </xdr:blipFill>
      <xdr:spPr>
        <a:xfrm>
          <a:off x="4619625" y="31797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1760</xdr:row>
      <xdr:rowOff>0</xdr:rowOff>
    </xdr:from>
    <xdr:to>
      <xdr:col>6</xdr:col>
      <xdr:colOff>0</xdr:colOff>
      <xdr:row>1761</xdr:row>
      <xdr:rowOff>0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7C1B3B3D-A982-4339-993B-31B87254D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4"/>
        <a:stretch>
          <a:fillRect/>
        </a:stretch>
      </xdr:blipFill>
      <xdr:spPr>
        <a:xfrm>
          <a:off x="4619625" y="31815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1761</xdr:row>
      <xdr:rowOff>0</xdr:rowOff>
    </xdr:from>
    <xdr:to>
      <xdr:col>6</xdr:col>
      <xdr:colOff>0</xdr:colOff>
      <xdr:row>1762</xdr:row>
      <xdr:rowOff>0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61B35D5D-198A-4D79-86AC-F5C6C58FF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5"/>
        <a:stretch>
          <a:fillRect/>
        </a:stretch>
      </xdr:blipFill>
      <xdr:spPr>
        <a:xfrm>
          <a:off x="4619625" y="31833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1762</xdr:row>
      <xdr:rowOff>0</xdr:rowOff>
    </xdr:from>
    <xdr:to>
      <xdr:col>6</xdr:col>
      <xdr:colOff>0</xdr:colOff>
      <xdr:row>1763</xdr:row>
      <xdr:rowOff>0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7573C72D-AF22-4223-B606-093CC692E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5"/>
        <a:stretch>
          <a:fillRect/>
        </a:stretch>
      </xdr:blipFill>
      <xdr:spPr>
        <a:xfrm>
          <a:off x="4619625" y="31851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1763</xdr:row>
      <xdr:rowOff>0</xdr:rowOff>
    </xdr:from>
    <xdr:to>
      <xdr:col>6</xdr:col>
      <xdr:colOff>0</xdr:colOff>
      <xdr:row>1764</xdr:row>
      <xdr:rowOff>0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BBAC7CDB-0262-4030-BBC8-7A0986D2E3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6"/>
        <a:stretch>
          <a:fillRect/>
        </a:stretch>
      </xdr:blipFill>
      <xdr:spPr>
        <a:xfrm>
          <a:off x="4619625" y="31869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1764</xdr:row>
      <xdr:rowOff>0</xdr:rowOff>
    </xdr:from>
    <xdr:to>
      <xdr:col>6</xdr:col>
      <xdr:colOff>0</xdr:colOff>
      <xdr:row>1765</xdr:row>
      <xdr:rowOff>0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323703F8-6BF6-4E8C-8B50-3A010AD57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6"/>
        <a:stretch>
          <a:fillRect/>
        </a:stretch>
      </xdr:blipFill>
      <xdr:spPr>
        <a:xfrm>
          <a:off x="4619625" y="31887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1765</xdr:row>
      <xdr:rowOff>0</xdr:rowOff>
    </xdr:from>
    <xdr:to>
      <xdr:col>6</xdr:col>
      <xdr:colOff>0</xdr:colOff>
      <xdr:row>1766</xdr:row>
      <xdr:rowOff>0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0F80C152-E6C0-4AC3-9FCF-1C07E8EED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7"/>
        <a:stretch>
          <a:fillRect/>
        </a:stretch>
      </xdr:blipFill>
      <xdr:spPr>
        <a:xfrm>
          <a:off x="4619625" y="31905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1766</xdr:row>
      <xdr:rowOff>0</xdr:rowOff>
    </xdr:from>
    <xdr:to>
      <xdr:col>6</xdr:col>
      <xdr:colOff>0</xdr:colOff>
      <xdr:row>1767</xdr:row>
      <xdr:rowOff>0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D8771BA3-7756-4D6E-BCF6-40B6784BB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7"/>
        <a:stretch>
          <a:fillRect/>
        </a:stretch>
      </xdr:blipFill>
      <xdr:spPr>
        <a:xfrm>
          <a:off x="4619625" y="31923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1767</xdr:row>
      <xdr:rowOff>0</xdr:rowOff>
    </xdr:from>
    <xdr:to>
      <xdr:col>6</xdr:col>
      <xdr:colOff>0</xdr:colOff>
      <xdr:row>1768</xdr:row>
      <xdr:rowOff>0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60C1EFA2-F973-41A8-B318-DE9CD9BD0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31942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1768</xdr:row>
      <xdr:rowOff>0</xdr:rowOff>
    </xdr:from>
    <xdr:to>
      <xdr:col>6</xdr:col>
      <xdr:colOff>0</xdr:colOff>
      <xdr:row>1769</xdr:row>
      <xdr:rowOff>0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01EE8C31-8A99-4D95-92A0-9215C6796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31960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1769</xdr:row>
      <xdr:rowOff>0</xdr:rowOff>
    </xdr:from>
    <xdr:to>
      <xdr:col>6</xdr:col>
      <xdr:colOff>0</xdr:colOff>
      <xdr:row>1770</xdr:row>
      <xdr:rowOff>0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61956C2B-B495-4C63-B469-FAA2AAEA3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1978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1770</xdr:row>
      <xdr:rowOff>0</xdr:rowOff>
    </xdr:from>
    <xdr:to>
      <xdr:col>6</xdr:col>
      <xdr:colOff>0</xdr:colOff>
      <xdr:row>1771</xdr:row>
      <xdr:rowOff>0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8AD32FAC-671D-4D3C-AC3F-32F049CDC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8"/>
        <a:stretch>
          <a:fillRect/>
        </a:stretch>
      </xdr:blipFill>
      <xdr:spPr>
        <a:xfrm>
          <a:off x="4619625" y="31996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1771</xdr:row>
      <xdr:rowOff>0</xdr:rowOff>
    </xdr:from>
    <xdr:to>
      <xdr:col>6</xdr:col>
      <xdr:colOff>0</xdr:colOff>
      <xdr:row>1772</xdr:row>
      <xdr:rowOff>0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5A30F95C-6870-4A1D-A66B-6E2042693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014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1772</xdr:row>
      <xdr:rowOff>0</xdr:rowOff>
    </xdr:from>
    <xdr:to>
      <xdr:col>6</xdr:col>
      <xdr:colOff>0</xdr:colOff>
      <xdr:row>1773</xdr:row>
      <xdr:rowOff>0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AF943C90-5F84-456E-BCC4-2387853B4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9"/>
        <a:stretch>
          <a:fillRect/>
        </a:stretch>
      </xdr:blipFill>
      <xdr:spPr>
        <a:xfrm>
          <a:off x="4619625" y="32032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1773</xdr:row>
      <xdr:rowOff>0</xdr:rowOff>
    </xdr:from>
    <xdr:to>
      <xdr:col>6</xdr:col>
      <xdr:colOff>0</xdr:colOff>
      <xdr:row>1774</xdr:row>
      <xdr:rowOff>0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DA6E7D22-1B7B-421D-B29D-CF4E1B07A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050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1774</xdr:row>
      <xdr:rowOff>0</xdr:rowOff>
    </xdr:from>
    <xdr:to>
      <xdr:col>6</xdr:col>
      <xdr:colOff>0</xdr:colOff>
      <xdr:row>1775</xdr:row>
      <xdr:rowOff>0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D08D8966-3597-4183-8D49-33B30401D1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068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1775</xdr:row>
      <xdr:rowOff>0</xdr:rowOff>
    </xdr:from>
    <xdr:to>
      <xdr:col>6</xdr:col>
      <xdr:colOff>0</xdr:colOff>
      <xdr:row>1776</xdr:row>
      <xdr:rowOff>0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FCE48BB7-44B4-4FFF-9DD4-40FBDB980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086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1776</xdr:row>
      <xdr:rowOff>0</xdr:rowOff>
    </xdr:from>
    <xdr:to>
      <xdr:col>6</xdr:col>
      <xdr:colOff>0</xdr:colOff>
      <xdr:row>1777</xdr:row>
      <xdr:rowOff>0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C63D1BF1-76B9-4545-9C6B-73F009BF2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104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1777</xdr:row>
      <xdr:rowOff>0</xdr:rowOff>
    </xdr:from>
    <xdr:to>
      <xdr:col>6</xdr:col>
      <xdr:colOff>0</xdr:colOff>
      <xdr:row>1778</xdr:row>
      <xdr:rowOff>0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4595D7A9-F2C6-4B01-AE61-8B127BDD45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123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1778</xdr:row>
      <xdr:rowOff>0</xdr:rowOff>
    </xdr:from>
    <xdr:to>
      <xdr:col>6</xdr:col>
      <xdr:colOff>0</xdr:colOff>
      <xdr:row>1779</xdr:row>
      <xdr:rowOff>0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B655C938-ED81-43FC-9E35-D4FC4326B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141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1779</xdr:row>
      <xdr:rowOff>0</xdr:rowOff>
    </xdr:from>
    <xdr:to>
      <xdr:col>6</xdr:col>
      <xdr:colOff>0</xdr:colOff>
      <xdr:row>1780</xdr:row>
      <xdr:rowOff>0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FB3D6752-04E9-436E-A7A4-2D443BA53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0"/>
        <a:stretch>
          <a:fillRect/>
        </a:stretch>
      </xdr:blipFill>
      <xdr:spPr>
        <a:xfrm>
          <a:off x="4619625" y="32159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1780</xdr:row>
      <xdr:rowOff>0</xdr:rowOff>
    </xdr:from>
    <xdr:to>
      <xdr:col>6</xdr:col>
      <xdr:colOff>0</xdr:colOff>
      <xdr:row>1781</xdr:row>
      <xdr:rowOff>0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A80AE055-D155-41ED-B3F6-5958FBBCE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1"/>
        <a:stretch>
          <a:fillRect/>
        </a:stretch>
      </xdr:blipFill>
      <xdr:spPr>
        <a:xfrm>
          <a:off x="4619625" y="32177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7CABDBAD-26EF-4CBA-B54B-C8D096C1A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2"/>
        <a:stretch>
          <a:fillRect/>
        </a:stretch>
      </xdr:blipFill>
      <xdr:spPr>
        <a:xfrm>
          <a:off x="4619625" y="32195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1782</xdr:row>
      <xdr:rowOff>0</xdr:rowOff>
    </xdr:from>
    <xdr:to>
      <xdr:col>6</xdr:col>
      <xdr:colOff>0</xdr:colOff>
      <xdr:row>1783</xdr:row>
      <xdr:rowOff>0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69B11D19-5BB8-4EC8-9863-7277A5B5D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3"/>
        <a:stretch>
          <a:fillRect/>
        </a:stretch>
      </xdr:blipFill>
      <xdr:spPr>
        <a:xfrm>
          <a:off x="4619625" y="32213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1783</xdr:row>
      <xdr:rowOff>0</xdr:rowOff>
    </xdr:from>
    <xdr:to>
      <xdr:col>6</xdr:col>
      <xdr:colOff>0</xdr:colOff>
      <xdr:row>1784</xdr:row>
      <xdr:rowOff>0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2BB12E95-6653-46C2-93FA-98FFC1B4A4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4"/>
        <a:stretch>
          <a:fillRect/>
        </a:stretch>
      </xdr:blipFill>
      <xdr:spPr>
        <a:xfrm>
          <a:off x="4619625" y="32231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1784</xdr:row>
      <xdr:rowOff>0</xdr:rowOff>
    </xdr:from>
    <xdr:to>
      <xdr:col>6</xdr:col>
      <xdr:colOff>0</xdr:colOff>
      <xdr:row>1785</xdr:row>
      <xdr:rowOff>0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5DFE1B6E-B6CB-433F-B6AA-CD9AF07327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5"/>
        <a:stretch>
          <a:fillRect/>
        </a:stretch>
      </xdr:blipFill>
      <xdr:spPr>
        <a:xfrm>
          <a:off x="4619625" y="32249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1785</xdr:row>
      <xdr:rowOff>0</xdr:rowOff>
    </xdr:from>
    <xdr:to>
      <xdr:col>6</xdr:col>
      <xdr:colOff>0</xdr:colOff>
      <xdr:row>1786</xdr:row>
      <xdr:rowOff>0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6F0521E1-9889-43A1-95BD-07A9AF7F3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6"/>
        <a:stretch>
          <a:fillRect/>
        </a:stretch>
      </xdr:blipFill>
      <xdr:spPr>
        <a:xfrm>
          <a:off x="4619625" y="32267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1786</xdr:row>
      <xdr:rowOff>0</xdr:rowOff>
    </xdr:from>
    <xdr:to>
      <xdr:col>6</xdr:col>
      <xdr:colOff>0</xdr:colOff>
      <xdr:row>1787</xdr:row>
      <xdr:rowOff>0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A9EB2CA7-4A68-488A-90E5-907FC045EF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7"/>
        <a:stretch>
          <a:fillRect/>
        </a:stretch>
      </xdr:blipFill>
      <xdr:spPr>
        <a:xfrm>
          <a:off x="4619625" y="32285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1787</xdr:row>
      <xdr:rowOff>0</xdr:rowOff>
    </xdr:from>
    <xdr:to>
      <xdr:col>6</xdr:col>
      <xdr:colOff>0</xdr:colOff>
      <xdr:row>1788</xdr:row>
      <xdr:rowOff>0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FEFF7FC9-FC52-4D72-80C5-8D7C3FF72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8"/>
        <a:stretch>
          <a:fillRect/>
        </a:stretch>
      </xdr:blipFill>
      <xdr:spPr>
        <a:xfrm>
          <a:off x="4619625" y="32304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1788</xdr:row>
      <xdr:rowOff>0</xdr:rowOff>
    </xdr:from>
    <xdr:to>
      <xdr:col>6</xdr:col>
      <xdr:colOff>0</xdr:colOff>
      <xdr:row>1789</xdr:row>
      <xdr:rowOff>0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8350B25D-343A-4FD7-A0AB-5753EFBCC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9"/>
        <a:stretch>
          <a:fillRect/>
        </a:stretch>
      </xdr:blipFill>
      <xdr:spPr>
        <a:xfrm>
          <a:off x="4619625" y="32322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1789</xdr:row>
      <xdr:rowOff>0</xdr:rowOff>
    </xdr:from>
    <xdr:to>
      <xdr:col>6</xdr:col>
      <xdr:colOff>0</xdr:colOff>
      <xdr:row>1790</xdr:row>
      <xdr:rowOff>0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2A539266-50AC-46BE-98B2-5D0194E02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340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1790</xdr:row>
      <xdr:rowOff>0</xdr:rowOff>
    </xdr:from>
    <xdr:to>
      <xdr:col>6</xdr:col>
      <xdr:colOff>0</xdr:colOff>
      <xdr:row>1791</xdr:row>
      <xdr:rowOff>0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35C2D0F1-94C8-4494-B680-92BA779D3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358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1791</xdr:row>
      <xdr:rowOff>0</xdr:rowOff>
    </xdr:from>
    <xdr:to>
      <xdr:col>6</xdr:col>
      <xdr:colOff>0</xdr:colOff>
      <xdr:row>1792</xdr:row>
      <xdr:rowOff>0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1410D3D2-6A2C-4118-97B8-59A9172FE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376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1792</xdr:row>
      <xdr:rowOff>0</xdr:rowOff>
    </xdr:from>
    <xdr:to>
      <xdr:col>6</xdr:col>
      <xdr:colOff>0</xdr:colOff>
      <xdr:row>1793</xdr:row>
      <xdr:rowOff>0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80390F77-416D-46F3-9344-0DBADEC097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394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1793</xdr:row>
      <xdr:rowOff>0</xdr:rowOff>
    </xdr:from>
    <xdr:to>
      <xdr:col>6</xdr:col>
      <xdr:colOff>0</xdr:colOff>
      <xdr:row>1794</xdr:row>
      <xdr:rowOff>0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830CBD25-9A46-4AC7-B93C-F606C6E94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0"/>
        <a:stretch>
          <a:fillRect/>
        </a:stretch>
      </xdr:blipFill>
      <xdr:spPr>
        <a:xfrm>
          <a:off x="4619625" y="32412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1794</xdr:row>
      <xdr:rowOff>0</xdr:rowOff>
    </xdr:from>
    <xdr:to>
      <xdr:col>6</xdr:col>
      <xdr:colOff>0</xdr:colOff>
      <xdr:row>1795</xdr:row>
      <xdr:rowOff>0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49BA695E-20DB-4C07-AC8C-DF6A94C25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0"/>
        <a:stretch>
          <a:fillRect/>
        </a:stretch>
      </xdr:blipFill>
      <xdr:spPr>
        <a:xfrm>
          <a:off x="4619625" y="32430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1795</xdr:row>
      <xdr:rowOff>0</xdr:rowOff>
    </xdr:from>
    <xdr:to>
      <xdr:col>6</xdr:col>
      <xdr:colOff>0</xdr:colOff>
      <xdr:row>1796</xdr:row>
      <xdr:rowOff>0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9BAB6208-DD1C-41B8-B209-E60046B42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1"/>
        <a:stretch>
          <a:fillRect/>
        </a:stretch>
      </xdr:blipFill>
      <xdr:spPr>
        <a:xfrm>
          <a:off x="4619625" y="32448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1796</xdr:row>
      <xdr:rowOff>0</xdr:rowOff>
    </xdr:from>
    <xdr:to>
      <xdr:col>6</xdr:col>
      <xdr:colOff>0</xdr:colOff>
      <xdr:row>1797</xdr:row>
      <xdr:rowOff>0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1A183654-364B-4189-AEF1-FDEEECA63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1"/>
        <a:stretch>
          <a:fillRect/>
        </a:stretch>
      </xdr:blipFill>
      <xdr:spPr>
        <a:xfrm>
          <a:off x="4619625" y="32466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1797</xdr:row>
      <xdr:rowOff>0</xdr:rowOff>
    </xdr:from>
    <xdr:to>
      <xdr:col>6</xdr:col>
      <xdr:colOff>0</xdr:colOff>
      <xdr:row>1798</xdr:row>
      <xdr:rowOff>0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28DD1513-8113-4107-839D-E2192B5F1E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2"/>
        <a:stretch>
          <a:fillRect/>
        </a:stretch>
      </xdr:blipFill>
      <xdr:spPr>
        <a:xfrm>
          <a:off x="4619625" y="32485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1798</xdr:row>
      <xdr:rowOff>0</xdr:rowOff>
    </xdr:from>
    <xdr:to>
      <xdr:col>6</xdr:col>
      <xdr:colOff>0</xdr:colOff>
      <xdr:row>1799</xdr:row>
      <xdr:rowOff>0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D4786DE7-1624-418C-AAD6-883165A45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2"/>
        <a:stretch>
          <a:fillRect/>
        </a:stretch>
      </xdr:blipFill>
      <xdr:spPr>
        <a:xfrm>
          <a:off x="4619625" y="32503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1799</xdr:row>
      <xdr:rowOff>0</xdr:rowOff>
    </xdr:from>
    <xdr:to>
      <xdr:col>6</xdr:col>
      <xdr:colOff>0</xdr:colOff>
      <xdr:row>1800</xdr:row>
      <xdr:rowOff>0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9A702410-14E5-4C6F-8D02-14F561838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3"/>
        <a:stretch>
          <a:fillRect/>
        </a:stretch>
      </xdr:blipFill>
      <xdr:spPr>
        <a:xfrm>
          <a:off x="4619625" y="32521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1800</xdr:row>
      <xdr:rowOff>0</xdr:rowOff>
    </xdr:from>
    <xdr:to>
      <xdr:col>6</xdr:col>
      <xdr:colOff>0</xdr:colOff>
      <xdr:row>1801</xdr:row>
      <xdr:rowOff>0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F0F3837E-0231-4F45-A71B-A2C9294958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3"/>
        <a:stretch>
          <a:fillRect/>
        </a:stretch>
      </xdr:blipFill>
      <xdr:spPr>
        <a:xfrm>
          <a:off x="4619625" y="32539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1801</xdr:row>
      <xdr:rowOff>0</xdr:rowOff>
    </xdr:from>
    <xdr:to>
      <xdr:col>6</xdr:col>
      <xdr:colOff>0</xdr:colOff>
      <xdr:row>1802</xdr:row>
      <xdr:rowOff>0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3AB95993-859D-488F-824C-96A51442ED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4"/>
        <a:stretch>
          <a:fillRect/>
        </a:stretch>
      </xdr:blipFill>
      <xdr:spPr>
        <a:xfrm>
          <a:off x="4619625" y="32557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1802</xdr:row>
      <xdr:rowOff>0</xdr:rowOff>
    </xdr:from>
    <xdr:to>
      <xdr:col>6</xdr:col>
      <xdr:colOff>0</xdr:colOff>
      <xdr:row>1803</xdr:row>
      <xdr:rowOff>0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1429E2F4-1540-45E1-A4B8-FCB7AB5214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4"/>
        <a:stretch>
          <a:fillRect/>
        </a:stretch>
      </xdr:blipFill>
      <xdr:spPr>
        <a:xfrm>
          <a:off x="4619625" y="32575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1803</xdr:row>
      <xdr:rowOff>0</xdr:rowOff>
    </xdr:from>
    <xdr:to>
      <xdr:col>6</xdr:col>
      <xdr:colOff>0</xdr:colOff>
      <xdr:row>1804</xdr:row>
      <xdr:rowOff>0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8C318ABB-6C8B-452E-9680-85E0D19B3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593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1804</xdr:row>
      <xdr:rowOff>0</xdr:rowOff>
    </xdr:from>
    <xdr:to>
      <xdr:col>6</xdr:col>
      <xdr:colOff>0</xdr:colOff>
      <xdr:row>1805</xdr:row>
      <xdr:rowOff>0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7104CFFE-1489-4E4A-BB97-51EFC088C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5"/>
        <a:stretch>
          <a:fillRect/>
        </a:stretch>
      </xdr:blipFill>
      <xdr:spPr>
        <a:xfrm>
          <a:off x="4619625" y="32611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1805</xdr:row>
      <xdr:rowOff>0</xdr:rowOff>
    </xdr:from>
    <xdr:to>
      <xdr:col>6</xdr:col>
      <xdr:colOff>0</xdr:colOff>
      <xdr:row>1806</xdr:row>
      <xdr:rowOff>0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76E33CE0-E94F-4E1D-8802-ACE982E9D0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629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1806</xdr:row>
      <xdr:rowOff>0</xdr:rowOff>
    </xdr:from>
    <xdr:to>
      <xdr:col>6</xdr:col>
      <xdr:colOff>0</xdr:colOff>
      <xdr:row>1807</xdr:row>
      <xdr:rowOff>0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ABF82FBC-896A-4E91-8418-2F69B19EE3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2647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1807</xdr:row>
      <xdr:rowOff>0</xdr:rowOff>
    </xdr:from>
    <xdr:to>
      <xdr:col>6</xdr:col>
      <xdr:colOff>0</xdr:colOff>
      <xdr:row>1808</xdr:row>
      <xdr:rowOff>0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7357D117-878E-40E1-8E75-1C0CAF259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665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1808</xdr:row>
      <xdr:rowOff>0</xdr:rowOff>
    </xdr:from>
    <xdr:to>
      <xdr:col>6</xdr:col>
      <xdr:colOff>0</xdr:colOff>
      <xdr:row>1809</xdr:row>
      <xdr:rowOff>0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6B60E361-85FC-4394-8CF6-367676930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684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1809</xdr:row>
      <xdr:rowOff>0</xdr:rowOff>
    </xdr:from>
    <xdr:to>
      <xdr:col>6</xdr:col>
      <xdr:colOff>0</xdr:colOff>
      <xdr:row>1810</xdr:row>
      <xdr:rowOff>0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53688DD4-671B-4988-B3FB-AF64E114AD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702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1810</xdr:row>
      <xdr:rowOff>0</xdr:rowOff>
    </xdr:from>
    <xdr:to>
      <xdr:col>6</xdr:col>
      <xdr:colOff>0</xdr:colOff>
      <xdr:row>1811</xdr:row>
      <xdr:rowOff>0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2BCE1745-1744-41A9-A8F9-5164FAEE9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2720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1811</xdr:row>
      <xdr:rowOff>0</xdr:rowOff>
    </xdr:from>
    <xdr:to>
      <xdr:col>6</xdr:col>
      <xdr:colOff>0</xdr:colOff>
      <xdr:row>1812</xdr:row>
      <xdr:rowOff>0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6D219A8E-529D-43B5-9227-CC5EF56D0A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738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1812</xdr:row>
      <xdr:rowOff>0</xdr:rowOff>
    </xdr:from>
    <xdr:to>
      <xdr:col>6</xdr:col>
      <xdr:colOff>0</xdr:colOff>
      <xdr:row>1813</xdr:row>
      <xdr:rowOff>0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1660F3F2-D6B0-4A12-8845-575FAC4D4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756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1813</xdr:row>
      <xdr:rowOff>0</xdr:rowOff>
    </xdr:from>
    <xdr:to>
      <xdr:col>6</xdr:col>
      <xdr:colOff>0</xdr:colOff>
      <xdr:row>1814</xdr:row>
      <xdr:rowOff>0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0CF983A5-B25D-4A47-B43E-528D4D6DD5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6"/>
        <a:stretch>
          <a:fillRect/>
        </a:stretch>
      </xdr:blipFill>
      <xdr:spPr>
        <a:xfrm>
          <a:off x="4619625" y="32774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1814</xdr:row>
      <xdr:rowOff>0</xdr:rowOff>
    </xdr:from>
    <xdr:to>
      <xdr:col>6</xdr:col>
      <xdr:colOff>0</xdr:colOff>
      <xdr:row>1815</xdr:row>
      <xdr:rowOff>0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3C708B26-5471-49BC-B321-045DCEE9E3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7"/>
        <a:stretch>
          <a:fillRect/>
        </a:stretch>
      </xdr:blipFill>
      <xdr:spPr>
        <a:xfrm>
          <a:off x="4619625" y="32792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1815</xdr:row>
      <xdr:rowOff>0</xdr:rowOff>
    </xdr:from>
    <xdr:to>
      <xdr:col>6</xdr:col>
      <xdr:colOff>0</xdr:colOff>
      <xdr:row>1816</xdr:row>
      <xdr:rowOff>0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F94D2CDC-4057-4B83-8D9A-FDD7FD49B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8"/>
        <a:stretch>
          <a:fillRect/>
        </a:stretch>
      </xdr:blipFill>
      <xdr:spPr>
        <a:xfrm>
          <a:off x="4619625" y="32810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1816</xdr:row>
      <xdr:rowOff>0</xdr:rowOff>
    </xdr:from>
    <xdr:to>
      <xdr:col>6</xdr:col>
      <xdr:colOff>0</xdr:colOff>
      <xdr:row>1817</xdr:row>
      <xdr:rowOff>0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F059C326-27BF-4129-B043-BEBCFFDF65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9"/>
        <a:stretch>
          <a:fillRect/>
        </a:stretch>
      </xdr:blipFill>
      <xdr:spPr>
        <a:xfrm>
          <a:off x="4619625" y="32828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1817</xdr:row>
      <xdr:rowOff>0</xdr:rowOff>
    </xdr:from>
    <xdr:to>
      <xdr:col>6</xdr:col>
      <xdr:colOff>0</xdr:colOff>
      <xdr:row>1818</xdr:row>
      <xdr:rowOff>0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22E5D173-3665-451F-9F68-A63CEB45E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0"/>
        <a:stretch>
          <a:fillRect/>
        </a:stretch>
      </xdr:blipFill>
      <xdr:spPr>
        <a:xfrm>
          <a:off x="4619625" y="32846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1818</xdr:row>
      <xdr:rowOff>0</xdr:rowOff>
    </xdr:from>
    <xdr:to>
      <xdr:col>6</xdr:col>
      <xdr:colOff>0</xdr:colOff>
      <xdr:row>1819</xdr:row>
      <xdr:rowOff>0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BE72D36D-D88D-4832-AA6C-34833E6AB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1"/>
        <a:stretch>
          <a:fillRect/>
        </a:stretch>
      </xdr:blipFill>
      <xdr:spPr>
        <a:xfrm>
          <a:off x="4619625" y="32865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1819</xdr:row>
      <xdr:rowOff>0</xdr:rowOff>
    </xdr:from>
    <xdr:to>
      <xdr:col>6</xdr:col>
      <xdr:colOff>0</xdr:colOff>
      <xdr:row>1820</xdr:row>
      <xdr:rowOff>0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E2166732-7A7B-4FEE-9B7C-AB04ED77B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2"/>
        <a:stretch>
          <a:fillRect/>
        </a:stretch>
      </xdr:blipFill>
      <xdr:spPr>
        <a:xfrm>
          <a:off x="4619625" y="32883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1820</xdr:row>
      <xdr:rowOff>0</xdr:rowOff>
    </xdr:from>
    <xdr:to>
      <xdr:col>6</xdr:col>
      <xdr:colOff>0</xdr:colOff>
      <xdr:row>1821</xdr:row>
      <xdr:rowOff>0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F7791E70-F30A-4AB6-A35C-4E21D89CF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3"/>
        <a:stretch>
          <a:fillRect/>
        </a:stretch>
      </xdr:blipFill>
      <xdr:spPr>
        <a:xfrm>
          <a:off x="4619625" y="32901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1821</xdr:row>
      <xdr:rowOff>0</xdr:rowOff>
    </xdr:from>
    <xdr:to>
      <xdr:col>6</xdr:col>
      <xdr:colOff>0</xdr:colOff>
      <xdr:row>1822</xdr:row>
      <xdr:rowOff>0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9714AB76-D905-4FFA-99C7-CE3981002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4"/>
        <a:stretch>
          <a:fillRect/>
        </a:stretch>
      </xdr:blipFill>
      <xdr:spPr>
        <a:xfrm>
          <a:off x="4619625" y="32919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1822</xdr:row>
      <xdr:rowOff>0</xdr:rowOff>
    </xdr:from>
    <xdr:to>
      <xdr:col>6</xdr:col>
      <xdr:colOff>0</xdr:colOff>
      <xdr:row>1823</xdr:row>
      <xdr:rowOff>0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7A03E5A7-CB9C-48E3-A418-6FD0302AD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5"/>
        <a:stretch>
          <a:fillRect/>
        </a:stretch>
      </xdr:blipFill>
      <xdr:spPr>
        <a:xfrm>
          <a:off x="4619625" y="32937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1823</xdr:row>
      <xdr:rowOff>0</xdr:rowOff>
    </xdr:from>
    <xdr:to>
      <xdr:col>6</xdr:col>
      <xdr:colOff>0</xdr:colOff>
      <xdr:row>1824</xdr:row>
      <xdr:rowOff>0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9E14C65F-6AA1-4E96-9A33-492C503AB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955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1824</xdr:row>
      <xdr:rowOff>0</xdr:rowOff>
    </xdr:from>
    <xdr:to>
      <xdr:col>6</xdr:col>
      <xdr:colOff>0</xdr:colOff>
      <xdr:row>1825</xdr:row>
      <xdr:rowOff>0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3AF64FE3-7CC7-40EA-921B-94C91E45F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973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1825</xdr:row>
      <xdr:rowOff>0</xdr:rowOff>
    </xdr:from>
    <xdr:to>
      <xdr:col>6</xdr:col>
      <xdr:colOff>0</xdr:colOff>
      <xdr:row>1826</xdr:row>
      <xdr:rowOff>0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B1BA9C28-15F4-4690-BC57-B6008D556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2991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1826</xdr:row>
      <xdr:rowOff>0</xdr:rowOff>
    </xdr:from>
    <xdr:to>
      <xdr:col>6</xdr:col>
      <xdr:colOff>0</xdr:colOff>
      <xdr:row>1827</xdr:row>
      <xdr:rowOff>0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B38A9735-3554-41B7-ABDC-8D580457F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009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1827</xdr:row>
      <xdr:rowOff>0</xdr:rowOff>
    </xdr:from>
    <xdr:to>
      <xdr:col>6</xdr:col>
      <xdr:colOff>0</xdr:colOff>
      <xdr:row>1828</xdr:row>
      <xdr:rowOff>0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9EFEEAC5-F877-47E1-8829-41606ACEC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6"/>
        <a:stretch>
          <a:fillRect/>
        </a:stretch>
      </xdr:blipFill>
      <xdr:spPr>
        <a:xfrm>
          <a:off x="4619625" y="33027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1828</xdr:row>
      <xdr:rowOff>0</xdr:rowOff>
    </xdr:from>
    <xdr:to>
      <xdr:col>6</xdr:col>
      <xdr:colOff>0</xdr:colOff>
      <xdr:row>1829</xdr:row>
      <xdr:rowOff>0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74D7B4D8-4A50-48C8-9BEB-3ECA413B7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6"/>
        <a:stretch>
          <a:fillRect/>
        </a:stretch>
      </xdr:blipFill>
      <xdr:spPr>
        <a:xfrm>
          <a:off x="4619625" y="33046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1829</xdr:row>
      <xdr:rowOff>0</xdr:rowOff>
    </xdr:from>
    <xdr:to>
      <xdr:col>6</xdr:col>
      <xdr:colOff>0</xdr:colOff>
      <xdr:row>1830</xdr:row>
      <xdr:rowOff>0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7EDCF7DE-0C6C-46F0-9F39-589DBD139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7"/>
        <a:stretch>
          <a:fillRect/>
        </a:stretch>
      </xdr:blipFill>
      <xdr:spPr>
        <a:xfrm>
          <a:off x="4619625" y="33064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1830</xdr:row>
      <xdr:rowOff>0</xdr:rowOff>
    </xdr:from>
    <xdr:to>
      <xdr:col>6</xdr:col>
      <xdr:colOff>0</xdr:colOff>
      <xdr:row>1831</xdr:row>
      <xdr:rowOff>0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5B773CF7-3E9F-44F8-A279-6A49C8378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7"/>
        <a:stretch>
          <a:fillRect/>
        </a:stretch>
      </xdr:blipFill>
      <xdr:spPr>
        <a:xfrm>
          <a:off x="4619625" y="33082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1831</xdr:row>
      <xdr:rowOff>0</xdr:rowOff>
    </xdr:from>
    <xdr:to>
      <xdr:col>6</xdr:col>
      <xdr:colOff>0</xdr:colOff>
      <xdr:row>1832</xdr:row>
      <xdr:rowOff>0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7B17FF13-5C77-4035-BA04-890023798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8"/>
        <a:stretch>
          <a:fillRect/>
        </a:stretch>
      </xdr:blipFill>
      <xdr:spPr>
        <a:xfrm>
          <a:off x="4619625" y="33100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1832</xdr:row>
      <xdr:rowOff>0</xdr:rowOff>
    </xdr:from>
    <xdr:to>
      <xdr:col>6</xdr:col>
      <xdr:colOff>0</xdr:colOff>
      <xdr:row>1833</xdr:row>
      <xdr:rowOff>0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DB251566-8DC2-4A94-8CF4-084401C5D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8"/>
        <a:stretch>
          <a:fillRect/>
        </a:stretch>
      </xdr:blipFill>
      <xdr:spPr>
        <a:xfrm>
          <a:off x="4619625" y="33118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1833</xdr:row>
      <xdr:rowOff>0</xdr:rowOff>
    </xdr:from>
    <xdr:to>
      <xdr:col>6</xdr:col>
      <xdr:colOff>0</xdr:colOff>
      <xdr:row>1834</xdr:row>
      <xdr:rowOff>0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C27929E0-2B2E-4DCC-A055-7E3AF2608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9"/>
        <a:stretch>
          <a:fillRect/>
        </a:stretch>
      </xdr:blipFill>
      <xdr:spPr>
        <a:xfrm>
          <a:off x="4619625" y="33136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1834</xdr:row>
      <xdr:rowOff>0</xdr:rowOff>
    </xdr:from>
    <xdr:to>
      <xdr:col>6</xdr:col>
      <xdr:colOff>0</xdr:colOff>
      <xdr:row>1835</xdr:row>
      <xdr:rowOff>0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408E1ECD-ACEF-41B3-9ED1-0E1EE378C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9"/>
        <a:stretch>
          <a:fillRect/>
        </a:stretch>
      </xdr:blipFill>
      <xdr:spPr>
        <a:xfrm>
          <a:off x="4619625" y="33154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1835</xdr:row>
      <xdr:rowOff>0</xdr:rowOff>
    </xdr:from>
    <xdr:to>
      <xdr:col>6</xdr:col>
      <xdr:colOff>0</xdr:colOff>
      <xdr:row>1836</xdr:row>
      <xdr:rowOff>0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0939B684-A18A-4624-B462-6723D95789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0"/>
        <a:stretch>
          <a:fillRect/>
        </a:stretch>
      </xdr:blipFill>
      <xdr:spPr>
        <a:xfrm>
          <a:off x="4619625" y="33172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1836</xdr:row>
      <xdr:rowOff>0</xdr:rowOff>
    </xdr:from>
    <xdr:to>
      <xdr:col>6</xdr:col>
      <xdr:colOff>0</xdr:colOff>
      <xdr:row>1837</xdr:row>
      <xdr:rowOff>0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EE272172-940F-44BA-B82B-868334146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0"/>
        <a:stretch>
          <a:fillRect/>
        </a:stretch>
      </xdr:blipFill>
      <xdr:spPr>
        <a:xfrm>
          <a:off x="4619625" y="33190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1837</xdr:row>
      <xdr:rowOff>0</xdr:rowOff>
    </xdr:from>
    <xdr:to>
      <xdr:col>6</xdr:col>
      <xdr:colOff>0</xdr:colOff>
      <xdr:row>1838</xdr:row>
      <xdr:rowOff>0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49D2A658-4C6F-4213-ABDB-93B04F11E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208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1838</xdr:row>
      <xdr:rowOff>0</xdr:rowOff>
    </xdr:from>
    <xdr:to>
      <xdr:col>6</xdr:col>
      <xdr:colOff>0</xdr:colOff>
      <xdr:row>1839</xdr:row>
      <xdr:rowOff>0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51B9B155-9664-4240-BB78-78A3C789C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1"/>
        <a:stretch>
          <a:fillRect/>
        </a:stretch>
      </xdr:blipFill>
      <xdr:spPr>
        <a:xfrm>
          <a:off x="4619625" y="33227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1839</xdr:row>
      <xdr:rowOff>0</xdr:rowOff>
    </xdr:from>
    <xdr:to>
      <xdr:col>6</xdr:col>
      <xdr:colOff>0</xdr:colOff>
      <xdr:row>1840</xdr:row>
      <xdr:rowOff>0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6CFA575F-16BA-4645-B860-CDE023FDE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245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1840</xdr:row>
      <xdr:rowOff>0</xdr:rowOff>
    </xdr:from>
    <xdr:to>
      <xdr:col>6</xdr:col>
      <xdr:colOff>0</xdr:colOff>
      <xdr:row>1841</xdr:row>
      <xdr:rowOff>0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838C4B1E-49B0-4983-BBC0-27CB8C1E02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2"/>
        <a:stretch>
          <a:fillRect/>
        </a:stretch>
      </xdr:blipFill>
      <xdr:spPr>
        <a:xfrm>
          <a:off x="4619625" y="33263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1841</xdr:row>
      <xdr:rowOff>0</xdr:rowOff>
    </xdr:from>
    <xdr:to>
      <xdr:col>6</xdr:col>
      <xdr:colOff>0</xdr:colOff>
      <xdr:row>1842</xdr:row>
      <xdr:rowOff>0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7505F6F4-BCCF-4B48-9753-10EEF607C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281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1842</xdr:row>
      <xdr:rowOff>0</xdr:rowOff>
    </xdr:from>
    <xdr:to>
      <xdr:col>6</xdr:col>
      <xdr:colOff>0</xdr:colOff>
      <xdr:row>1843</xdr:row>
      <xdr:rowOff>0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48806024-0A4B-4BD7-A664-4A06C4614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299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1843</xdr:row>
      <xdr:rowOff>0</xdr:rowOff>
    </xdr:from>
    <xdr:to>
      <xdr:col>6</xdr:col>
      <xdr:colOff>0</xdr:colOff>
      <xdr:row>1844</xdr:row>
      <xdr:rowOff>0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E27F578F-9089-4552-B379-D3E01B685A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317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1844</xdr:row>
      <xdr:rowOff>0</xdr:rowOff>
    </xdr:from>
    <xdr:to>
      <xdr:col>6</xdr:col>
      <xdr:colOff>0</xdr:colOff>
      <xdr:row>1845</xdr:row>
      <xdr:rowOff>0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B5C31785-168A-4997-A519-EB5FCB34D0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335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1845</xdr:row>
      <xdr:rowOff>0</xdr:rowOff>
    </xdr:from>
    <xdr:to>
      <xdr:col>6</xdr:col>
      <xdr:colOff>0</xdr:colOff>
      <xdr:row>1846</xdr:row>
      <xdr:rowOff>0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0FD10805-C3D7-4098-BB39-841B9DBA7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353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1846</xdr:row>
      <xdr:rowOff>0</xdr:rowOff>
    </xdr:from>
    <xdr:to>
      <xdr:col>6</xdr:col>
      <xdr:colOff>0</xdr:colOff>
      <xdr:row>1847</xdr:row>
      <xdr:rowOff>0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39F1E332-9BC7-419C-9489-4EFE513DD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371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1847</xdr:row>
      <xdr:rowOff>0</xdr:rowOff>
    </xdr:from>
    <xdr:to>
      <xdr:col>6</xdr:col>
      <xdr:colOff>0</xdr:colOff>
      <xdr:row>1848</xdr:row>
      <xdr:rowOff>0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6AD72CAC-00A6-4873-A017-49D861415A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3"/>
        <a:stretch>
          <a:fillRect/>
        </a:stretch>
      </xdr:blipFill>
      <xdr:spPr>
        <a:xfrm>
          <a:off x="4619625" y="33389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1848</xdr:row>
      <xdr:rowOff>0</xdr:rowOff>
    </xdr:from>
    <xdr:to>
      <xdr:col>6</xdr:col>
      <xdr:colOff>0</xdr:colOff>
      <xdr:row>1849</xdr:row>
      <xdr:rowOff>0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369E0D5F-B4FF-48DA-A0CE-0C676669A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4"/>
        <a:stretch>
          <a:fillRect/>
        </a:stretch>
      </xdr:blipFill>
      <xdr:spPr>
        <a:xfrm>
          <a:off x="4619625" y="33407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1849</xdr:row>
      <xdr:rowOff>0</xdr:rowOff>
    </xdr:from>
    <xdr:to>
      <xdr:col>6</xdr:col>
      <xdr:colOff>0</xdr:colOff>
      <xdr:row>1850</xdr:row>
      <xdr:rowOff>0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7CBA5EEB-579A-4C01-A9A8-D784A3EFF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5"/>
        <a:stretch>
          <a:fillRect/>
        </a:stretch>
      </xdr:blipFill>
      <xdr:spPr>
        <a:xfrm>
          <a:off x="4619625" y="33426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1850</xdr:row>
      <xdr:rowOff>0</xdr:rowOff>
    </xdr:from>
    <xdr:to>
      <xdr:col>6</xdr:col>
      <xdr:colOff>0</xdr:colOff>
      <xdr:row>1851</xdr:row>
      <xdr:rowOff>0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8ED71C2B-544F-4FCC-8D8A-0D3D27348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6"/>
        <a:stretch>
          <a:fillRect/>
        </a:stretch>
      </xdr:blipFill>
      <xdr:spPr>
        <a:xfrm>
          <a:off x="4619625" y="33444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1851</xdr:row>
      <xdr:rowOff>0</xdr:rowOff>
    </xdr:from>
    <xdr:to>
      <xdr:col>6</xdr:col>
      <xdr:colOff>0</xdr:colOff>
      <xdr:row>1852</xdr:row>
      <xdr:rowOff>0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A77DD54D-AAA1-40B4-B837-7B3A993D8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7"/>
        <a:stretch>
          <a:fillRect/>
        </a:stretch>
      </xdr:blipFill>
      <xdr:spPr>
        <a:xfrm>
          <a:off x="4619625" y="33462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1852</xdr:row>
      <xdr:rowOff>0</xdr:rowOff>
    </xdr:from>
    <xdr:to>
      <xdr:col>6</xdr:col>
      <xdr:colOff>0</xdr:colOff>
      <xdr:row>1853</xdr:row>
      <xdr:rowOff>0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D16C0C58-6449-435F-A1AA-A96D43B053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8"/>
        <a:stretch>
          <a:fillRect/>
        </a:stretch>
      </xdr:blipFill>
      <xdr:spPr>
        <a:xfrm>
          <a:off x="4619625" y="33480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1853</xdr:row>
      <xdr:rowOff>0</xdr:rowOff>
    </xdr:from>
    <xdr:to>
      <xdr:col>6</xdr:col>
      <xdr:colOff>0</xdr:colOff>
      <xdr:row>1854</xdr:row>
      <xdr:rowOff>0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9C1C9910-58A3-4797-9BCB-16C859451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9"/>
        <a:stretch>
          <a:fillRect/>
        </a:stretch>
      </xdr:blipFill>
      <xdr:spPr>
        <a:xfrm>
          <a:off x="4619625" y="33498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1854</xdr:row>
      <xdr:rowOff>0</xdr:rowOff>
    </xdr:from>
    <xdr:to>
      <xdr:col>6</xdr:col>
      <xdr:colOff>0</xdr:colOff>
      <xdr:row>1855</xdr:row>
      <xdr:rowOff>0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E23FF795-F471-4B8B-BD72-D0A5CF15D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0"/>
        <a:stretch>
          <a:fillRect/>
        </a:stretch>
      </xdr:blipFill>
      <xdr:spPr>
        <a:xfrm>
          <a:off x="4619625" y="33516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1855</xdr:row>
      <xdr:rowOff>0</xdr:rowOff>
    </xdr:from>
    <xdr:to>
      <xdr:col>6</xdr:col>
      <xdr:colOff>0</xdr:colOff>
      <xdr:row>1856</xdr:row>
      <xdr:rowOff>0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5E7A0339-C26D-43F4-BCC5-2F0BED2F9F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1"/>
        <a:stretch>
          <a:fillRect/>
        </a:stretch>
      </xdr:blipFill>
      <xdr:spPr>
        <a:xfrm>
          <a:off x="4619625" y="33534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1856</xdr:row>
      <xdr:rowOff>0</xdr:rowOff>
    </xdr:from>
    <xdr:to>
      <xdr:col>6</xdr:col>
      <xdr:colOff>0</xdr:colOff>
      <xdr:row>1857</xdr:row>
      <xdr:rowOff>0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6E7FDA60-C2CC-4A8B-93D2-222C21DBA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2"/>
        <a:stretch>
          <a:fillRect/>
        </a:stretch>
      </xdr:blipFill>
      <xdr:spPr>
        <a:xfrm>
          <a:off x="4619625" y="33552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1857</xdr:row>
      <xdr:rowOff>0</xdr:rowOff>
    </xdr:from>
    <xdr:to>
      <xdr:col>6</xdr:col>
      <xdr:colOff>0</xdr:colOff>
      <xdr:row>1858</xdr:row>
      <xdr:rowOff>0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124EA784-92E1-49F5-82B3-51811FC47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570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1858</xdr:row>
      <xdr:rowOff>0</xdr:rowOff>
    </xdr:from>
    <xdr:to>
      <xdr:col>6</xdr:col>
      <xdr:colOff>0</xdr:colOff>
      <xdr:row>1859</xdr:row>
      <xdr:rowOff>0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C15D821B-385F-4F84-912C-D2BC6420C8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588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1859</xdr:row>
      <xdr:rowOff>0</xdr:rowOff>
    </xdr:from>
    <xdr:to>
      <xdr:col>6</xdr:col>
      <xdr:colOff>0</xdr:colOff>
      <xdr:row>1860</xdr:row>
      <xdr:rowOff>0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A0FB468A-E579-471E-9CBF-A38A96BAD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607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1860</xdr:row>
      <xdr:rowOff>0</xdr:rowOff>
    </xdr:from>
    <xdr:to>
      <xdr:col>6</xdr:col>
      <xdr:colOff>0</xdr:colOff>
      <xdr:row>1861</xdr:row>
      <xdr:rowOff>0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0219D09F-F3FD-4E56-9B5A-5967F9346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625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1861</xdr:row>
      <xdr:rowOff>0</xdr:rowOff>
    </xdr:from>
    <xdr:to>
      <xdr:col>6</xdr:col>
      <xdr:colOff>0</xdr:colOff>
      <xdr:row>1862</xdr:row>
      <xdr:rowOff>0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804D4D67-50A5-4BBF-BFB3-41CA4D566F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3"/>
        <a:stretch>
          <a:fillRect/>
        </a:stretch>
      </xdr:blipFill>
      <xdr:spPr>
        <a:xfrm>
          <a:off x="4619625" y="33643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1862</xdr:row>
      <xdr:rowOff>0</xdr:rowOff>
    </xdr:from>
    <xdr:to>
      <xdr:col>6</xdr:col>
      <xdr:colOff>0</xdr:colOff>
      <xdr:row>1863</xdr:row>
      <xdr:rowOff>0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62CB06BE-70C2-40F7-8AF7-374061277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3"/>
        <a:stretch>
          <a:fillRect/>
        </a:stretch>
      </xdr:blipFill>
      <xdr:spPr>
        <a:xfrm>
          <a:off x="4619625" y="33661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1863</xdr:row>
      <xdr:rowOff>0</xdr:rowOff>
    </xdr:from>
    <xdr:to>
      <xdr:col>6</xdr:col>
      <xdr:colOff>0</xdr:colOff>
      <xdr:row>1864</xdr:row>
      <xdr:rowOff>0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8BFC41F2-8E12-4D6F-91F1-B66B2BCCF0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4"/>
        <a:stretch>
          <a:fillRect/>
        </a:stretch>
      </xdr:blipFill>
      <xdr:spPr>
        <a:xfrm>
          <a:off x="4619625" y="33679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1864</xdr:row>
      <xdr:rowOff>0</xdr:rowOff>
    </xdr:from>
    <xdr:to>
      <xdr:col>6</xdr:col>
      <xdr:colOff>0</xdr:colOff>
      <xdr:row>1865</xdr:row>
      <xdr:rowOff>0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C4408274-78EB-49EE-8E85-8B5B7447D5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4"/>
        <a:stretch>
          <a:fillRect/>
        </a:stretch>
      </xdr:blipFill>
      <xdr:spPr>
        <a:xfrm>
          <a:off x="4619625" y="33697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1865</xdr:row>
      <xdr:rowOff>0</xdr:rowOff>
    </xdr:from>
    <xdr:to>
      <xdr:col>6</xdr:col>
      <xdr:colOff>0</xdr:colOff>
      <xdr:row>1866</xdr:row>
      <xdr:rowOff>0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7F4A3B3A-49CA-4A55-BFF8-CCBAE2E58E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5"/>
        <a:stretch>
          <a:fillRect/>
        </a:stretch>
      </xdr:blipFill>
      <xdr:spPr>
        <a:xfrm>
          <a:off x="4619625" y="33715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1866</xdr:row>
      <xdr:rowOff>0</xdr:rowOff>
    </xdr:from>
    <xdr:to>
      <xdr:col>6</xdr:col>
      <xdr:colOff>0</xdr:colOff>
      <xdr:row>1867</xdr:row>
      <xdr:rowOff>0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ADAF696D-0EFE-4F2C-8798-3080F2ABA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5"/>
        <a:stretch>
          <a:fillRect/>
        </a:stretch>
      </xdr:blipFill>
      <xdr:spPr>
        <a:xfrm>
          <a:off x="4619625" y="33733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1867</xdr:row>
      <xdr:rowOff>0</xdr:rowOff>
    </xdr:from>
    <xdr:to>
      <xdr:col>6</xdr:col>
      <xdr:colOff>0</xdr:colOff>
      <xdr:row>1868</xdr:row>
      <xdr:rowOff>0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F36EAD2D-D2CA-4043-9FFB-9F3EEBB90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6"/>
        <a:stretch>
          <a:fillRect/>
        </a:stretch>
      </xdr:blipFill>
      <xdr:spPr>
        <a:xfrm>
          <a:off x="4619625" y="33751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1868</xdr:row>
      <xdr:rowOff>0</xdr:rowOff>
    </xdr:from>
    <xdr:to>
      <xdr:col>6</xdr:col>
      <xdr:colOff>0</xdr:colOff>
      <xdr:row>1869</xdr:row>
      <xdr:rowOff>0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082EED5B-86DA-4969-AAEF-0913B503C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6"/>
        <a:stretch>
          <a:fillRect/>
        </a:stretch>
      </xdr:blipFill>
      <xdr:spPr>
        <a:xfrm>
          <a:off x="4619625" y="33769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1869</xdr:row>
      <xdr:rowOff>0</xdr:rowOff>
    </xdr:from>
    <xdr:to>
      <xdr:col>6</xdr:col>
      <xdr:colOff>0</xdr:colOff>
      <xdr:row>1870</xdr:row>
      <xdr:rowOff>0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F8BA3E69-EB22-43CE-8F6B-8B2EF94BF5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3788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1870</xdr:row>
      <xdr:rowOff>0</xdr:rowOff>
    </xdr:from>
    <xdr:to>
      <xdr:col>6</xdr:col>
      <xdr:colOff>0</xdr:colOff>
      <xdr:row>1871</xdr:row>
      <xdr:rowOff>0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FF8B0CA7-E252-4467-9C4C-77C1B6656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3806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1871</xdr:row>
      <xdr:rowOff>0</xdr:rowOff>
    </xdr:from>
    <xdr:to>
      <xdr:col>6</xdr:col>
      <xdr:colOff>0</xdr:colOff>
      <xdr:row>1872</xdr:row>
      <xdr:rowOff>0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3838E90D-8B2E-4BBA-AC17-0C629B5F3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824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1872</xdr:row>
      <xdr:rowOff>0</xdr:rowOff>
    </xdr:from>
    <xdr:to>
      <xdr:col>6</xdr:col>
      <xdr:colOff>0</xdr:colOff>
      <xdr:row>1873</xdr:row>
      <xdr:rowOff>0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9D1A1AD1-97F2-4A17-BB61-6665237B9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7"/>
        <a:stretch>
          <a:fillRect/>
        </a:stretch>
      </xdr:blipFill>
      <xdr:spPr>
        <a:xfrm>
          <a:off x="4619625" y="33842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1873</xdr:row>
      <xdr:rowOff>0</xdr:rowOff>
    </xdr:from>
    <xdr:to>
      <xdr:col>6</xdr:col>
      <xdr:colOff>0</xdr:colOff>
      <xdr:row>1874</xdr:row>
      <xdr:rowOff>0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EF3FA64F-DC01-4992-8099-969EE2BC9F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860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1874</xdr:row>
      <xdr:rowOff>0</xdr:rowOff>
    </xdr:from>
    <xdr:to>
      <xdr:col>6</xdr:col>
      <xdr:colOff>0</xdr:colOff>
      <xdr:row>1875</xdr:row>
      <xdr:rowOff>0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9209AC16-DB56-4EEF-9550-0623828FFE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8"/>
        <a:stretch>
          <a:fillRect/>
        </a:stretch>
      </xdr:blipFill>
      <xdr:spPr>
        <a:xfrm>
          <a:off x="4619625" y="33878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1875</xdr:row>
      <xdr:rowOff>0</xdr:rowOff>
    </xdr:from>
    <xdr:to>
      <xdr:col>6</xdr:col>
      <xdr:colOff>0</xdr:colOff>
      <xdr:row>1876</xdr:row>
      <xdr:rowOff>0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F4271E23-0958-4632-9763-C54076B99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896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1876</xdr:row>
      <xdr:rowOff>0</xdr:rowOff>
    </xdr:from>
    <xdr:to>
      <xdr:col>6</xdr:col>
      <xdr:colOff>0</xdr:colOff>
      <xdr:row>1877</xdr:row>
      <xdr:rowOff>0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A4642921-7ACF-4DB9-8C4A-2B2BEBDFD7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914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1877</xdr:row>
      <xdr:rowOff>0</xdr:rowOff>
    </xdr:from>
    <xdr:to>
      <xdr:col>6</xdr:col>
      <xdr:colOff>0</xdr:colOff>
      <xdr:row>1878</xdr:row>
      <xdr:rowOff>0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E49A9E2F-3ADB-4A3B-B906-EB2909522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932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1878</xdr:row>
      <xdr:rowOff>0</xdr:rowOff>
    </xdr:from>
    <xdr:to>
      <xdr:col>6</xdr:col>
      <xdr:colOff>0</xdr:colOff>
      <xdr:row>1879</xdr:row>
      <xdr:rowOff>0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03681223-8C65-49CF-A5FF-6257D2AAE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3950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1879</xdr:row>
      <xdr:rowOff>0</xdr:rowOff>
    </xdr:from>
    <xdr:to>
      <xdr:col>6</xdr:col>
      <xdr:colOff>0</xdr:colOff>
      <xdr:row>1880</xdr:row>
      <xdr:rowOff>0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B9B1C8E6-F87E-4314-A09B-DACD2776A9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969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1880</xdr:row>
      <xdr:rowOff>0</xdr:rowOff>
    </xdr:from>
    <xdr:to>
      <xdr:col>6</xdr:col>
      <xdr:colOff>0</xdr:colOff>
      <xdr:row>1881</xdr:row>
      <xdr:rowOff>0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48A60BFE-3F1A-4E7F-AA9D-10AAB7735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3987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1881</xdr:row>
      <xdr:rowOff>0</xdr:rowOff>
    </xdr:from>
    <xdr:to>
      <xdr:col>6</xdr:col>
      <xdr:colOff>0</xdr:colOff>
      <xdr:row>1882</xdr:row>
      <xdr:rowOff>0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5FDA88AC-C983-4DC4-AC41-DCA7F03EA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9"/>
        <a:stretch>
          <a:fillRect/>
        </a:stretch>
      </xdr:blipFill>
      <xdr:spPr>
        <a:xfrm>
          <a:off x="4619625" y="34005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1882</xdr:row>
      <xdr:rowOff>0</xdr:rowOff>
    </xdr:from>
    <xdr:to>
      <xdr:col>6</xdr:col>
      <xdr:colOff>0</xdr:colOff>
      <xdr:row>1883</xdr:row>
      <xdr:rowOff>0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C2D6DA45-1345-4FF9-9A2E-1D147ABA6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0"/>
        <a:stretch>
          <a:fillRect/>
        </a:stretch>
      </xdr:blipFill>
      <xdr:spPr>
        <a:xfrm>
          <a:off x="4619625" y="34023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1883</xdr:row>
      <xdr:rowOff>0</xdr:rowOff>
    </xdr:from>
    <xdr:to>
      <xdr:col>6</xdr:col>
      <xdr:colOff>0</xdr:colOff>
      <xdr:row>1884</xdr:row>
      <xdr:rowOff>0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E8AFE775-0FC4-4F04-9DFD-C004B0451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1"/>
        <a:stretch>
          <a:fillRect/>
        </a:stretch>
      </xdr:blipFill>
      <xdr:spPr>
        <a:xfrm>
          <a:off x="4619625" y="34041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1884</xdr:row>
      <xdr:rowOff>0</xdr:rowOff>
    </xdr:from>
    <xdr:to>
      <xdr:col>6</xdr:col>
      <xdr:colOff>0</xdr:colOff>
      <xdr:row>1885</xdr:row>
      <xdr:rowOff>0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45B16570-BB6C-4C1F-9A85-9EEA3C58F4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2"/>
        <a:stretch>
          <a:fillRect/>
        </a:stretch>
      </xdr:blipFill>
      <xdr:spPr>
        <a:xfrm>
          <a:off x="4619625" y="34059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1885</xdr:row>
      <xdr:rowOff>0</xdr:rowOff>
    </xdr:from>
    <xdr:to>
      <xdr:col>6</xdr:col>
      <xdr:colOff>0</xdr:colOff>
      <xdr:row>1886</xdr:row>
      <xdr:rowOff>0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F832E398-2BA9-4402-96A9-1293B0F1BF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3"/>
        <a:stretch>
          <a:fillRect/>
        </a:stretch>
      </xdr:blipFill>
      <xdr:spPr>
        <a:xfrm>
          <a:off x="4619625" y="34077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1886</xdr:row>
      <xdr:rowOff>0</xdr:rowOff>
    </xdr:from>
    <xdr:to>
      <xdr:col>6</xdr:col>
      <xdr:colOff>0</xdr:colOff>
      <xdr:row>1887</xdr:row>
      <xdr:rowOff>0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0CE1C715-F27E-4668-A9C5-FD02BBCFD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4"/>
        <a:stretch>
          <a:fillRect/>
        </a:stretch>
      </xdr:blipFill>
      <xdr:spPr>
        <a:xfrm>
          <a:off x="4619625" y="34095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1887</xdr:row>
      <xdr:rowOff>0</xdr:rowOff>
    </xdr:from>
    <xdr:to>
      <xdr:col>6</xdr:col>
      <xdr:colOff>0</xdr:colOff>
      <xdr:row>1888</xdr:row>
      <xdr:rowOff>0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083F1DEF-52EB-4823-8984-2A2B2136B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5"/>
        <a:stretch>
          <a:fillRect/>
        </a:stretch>
      </xdr:blipFill>
      <xdr:spPr>
        <a:xfrm>
          <a:off x="4619625" y="34113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1888</xdr:row>
      <xdr:rowOff>0</xdr:rowOff>
    </xdr:from>
    <xdr:to>
      <xdr:col>6</xdr:col>
      <xdr:colOff>0</xdr:colOff>
      <xdr:row>1889</xdr:row>
      <xdr:rowOff>0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FA70295B-E5DC-452B-92CE-53E459CC1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6"/>
        <a:stretch>
          <a:fillRect/>
        </a:stretch>
      </xdr:blipFill>
      <xdr:spPr>
        <a:xfrm>
          <a:off x="4619625" y="34131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1889</xdr:row>
      <xdr:rowOff>0</xdr:rowOff>
    </xdr:from>
    <xdr:to>
      <xdr:col>6</xdr:col>
      <xdr:colOff>0</xdr:colOff>
      <xdr:row>1890</xdr:row>
      <xdr:rowOff>0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BC5E0D16-03A4-413B-B241-AACC8C551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7"/>
        <a:stretch>
          <a:fillRect/>
        </a:stretch>
      </xdr:blipFill>
      <xdr:spPr>
        <a:xfrm>
          <a:off x="4619625" y="34149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1890</xdr:row>
      <xdr:rowOff>0</xdr:rowOff>
    </xdr:from>
    <xdr:to>
      <xdr:col>6</xdr:col>
      <xdr:colOff>0</xdr:colOff>
      <xdr:row>1891</xdr:row>
      <xdr:rowOff>0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89F6CA5F-F424-4B26-BA5A-21AFCFD70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8"/>
        <a:stretch>
          <a:fillRect/>
        </a:stretch>
      </xdr:blipFill>
      <xdr:spPr>
        <a:xfrm>
          <a:off x="4619625" y="34168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1891</xdr:row>
      <xdr:rowOff>0</xdr:rowOff>
    </xdr:from>
    <xdr:to>
      <xdr:col>6</xdr:col>
      <xdr:colOff>0</xdr:colOff>
      <xdr:row>1892</xdr:row>
      <xdr:rowOff>0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093FCAAD-1004-4FC0-95EB-686082B22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186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1892</xdr:row>
      <xdr:rowOff>0</xdr:rowOff>
    </xdr:from>
    <xdr:to>
      <xdr:col>6</xdr:col>
      <xdr:colOff>0</xdr:colOff>
      <xdr:row>1893</xdr:row>
      <xdr:rowOff>0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7BA9067F-8A03-4666-A9A1-140151B7E0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204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1893</xdr:row>
      <xdr:rowOff>0</xdr:rowOff>
    </xdr:from>
    <xdr:to>
      <xdr:col>6</xdr:col>
      <xdr:colOff>0</xdr:colOff>
      <xdr:row>1894</xdr:row>
      <xdr:rowOff>0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F632F9CB-7A69-41F6-A0E4-41D10B7BE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222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1894</xdr:row>
      <xdr:rowOff>0</xdr:rowOff>
    </xdr:from>
    <xdr:to>
      <xdr:col>6</xdr:col>
      <xdr:colOff>0</xdr:colOff>
      <xdr:row>1895</xdr:row>
      <xdr:rowOff>0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7FE2C772-5440-4B98-866E-ED2B02AC1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240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1895</xdr:row>
      <xdr:rowOff>0</xdr:rowOff>
    </xdr:from>
    <xdr:to>
      <xdr:col>6</xdr:col>
      <xdr:colOff>0</xdr:colOff>
      <xdr:row>1896</xdr:row>
      <xdr:rowOff>0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25CB1B27-C111-4C51-AEF3-B0DB15E7C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9"/>
        <a:stretch>
          <a:fillRect/>
        </a:stretch>
      </xdr:blipFill>
      <xdr:spPr>
        <a:xfrm>
          <a:off x="4619625" y="34258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1896</xdr:row>
      <xdr:rowOff>0</xdr:rowOff>
    </xdr:from>
    <xdr:to>
      <xdr:col>6</xdr:col>
      <xdr:colOff>0</xdr:colOff>
      <xdr:row>1897</xdr:row>
      <xdr:rowOff>0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BBB2BD21-D700-4047-BD24-66AF67970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9"/>
        <a:stretch>
          <a:fillRect/>
        </a:stretch>
      </xdr:blipFill>
      <xdr:spPr>
        <a:xfrm>
          <a:off x="4619625" y="34276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29288B0F-AAC1-48AE-8DC8-5DE68339C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0"/>
        <a:stretch>
          <a:fillRect/>
        </a:stretch>
      </xdr:blipFill>
      <xdr:spPr>
        <a:xfrm>
          <a:off x="4619625" y="34294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1898</xdr:row>
      <xdr:rowOff>0</xdr:rowOff>
    </xdr:from>
    <xdr:to>
      <xdr:col>6</xdr:col>
      <xdr:colOff>0</xdr:colOff>
      <xdr:row>1899</xdr:row>
      <xdr:rowOff>0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2B2BA1C6-CC1A-42F2-B0A6-68AADEF09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0"/>
        <a:stretch>
          <a:fillRect/>
        </a:stretch>
      </xdr:blipFill>
      <xdr:spPr>
        <a:xfrm>
          <a:off x="4619625" y="34312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1899</xdr:row>
      <xdr:rowOff>0</xdr:rowOff>
    </xdr:from>
    <xdr:to>
      <xdr:col>6</xdr:col>
      <xdr:colOff>0</xdr:colOff>
      <xdr:row>1900</xdr:row>
      <xdr:rowOff>0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60462504-2509-4FEB-8B87-8C9102334B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1"/>
        <a:stretch>
          <a:fillRect/>
        </a:stretch>
      </xdr:blipFill>
      <xdr:spPr>
        <a:xfrm>
          <a:off x="4619625" y="34330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1900</xdr:row>
      <xdr:rowOff>0</xdr:rowOff>
    </xdr:from>
    <xdr:to>
      <xdr:col>6</xdr:col>
      <xdr:colOff>0</xdr:colOff>
      <xdr:row>1901</xdr:row>
      <xdr:rowOff>0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D81C1F0B-A536-42DA-8DA6-1AA0ADFCB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1"/>
        <a:stretch>
          <a:fillRect/>
        </a:stretch>
      </xdr:blipFill>
      <xdr:spPr>
        <a:xfrm>
          <a:off x="4619625" y="34349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1901</xdr:row>
      <xdr:rowOff>0</xdr:rowOff>
    </xdr:from>
    <xdr:to>
      <xdr:col>6</xdr:col>
      <xdr:colOff>0</xdr:colOff>
      <xdr:row>1902</xdr:row>
      <xdr:rowOff>0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A6938DF3-5A5F-40FA-B2A6-FD2E68A12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2"/>
        <a:stretch>
          <a:fillRect/>
        </a:stretch>
      </xdr:blipFill>
      <xdr:spPr>
        <a:xfrm>
          <a:off x="4619625" y="34367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1902</xdr:row>
      <xdr:rowOff>0</xdr:rowOff>
    </xdr:from>
    <xdr:to>
      <xdr:col>6</xdr:col>
      <xdr:colOff>0</xdr:colOff>
      <xdr:row>1903</xdr:row>
      <xdr:rowOff>0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72C3986F-13B7-4D3F-BFFD-2947917F5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2"/>
        <a:stretch>
          <a:fillRect/>
        </a:stretch>
      </xdr:blipFill>
      <xdr:spPr>
        <a:xfrm>
          <a:off x="4619625" y="34385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1903</xdr:row>
      <xdr:rowOff>0</xdr:rowOff>
    </xdr:from>
    <xdr:to>
      <xdr:col>6</xdr:col>
      <xdr:colOff>0</xdr:colOff>
      <xdr:row>1904</xdr:row>
      <xdr:rowOff>0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42836260-F084-4BA0-ADE1-73280A3BDC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3"/>
        <a:stretch>
          <a:fillRect/>
        </a:stretch>
      </xdr:blipFill>
      <xdr:spPr>
        <a:xfrm>
          <a:off x="4619625" y="34403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1904</xdr:row>
      <xdr:rowOff>0</xdr:rowOff>
    </xdr:from>
    <xdr:to>
      <xdr:col>6</xdr:col>
      <xdr:colOff>0</xdr:colOff>
      <xdr:row>1905</xdr:row>
      <xdr:rowOff>0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9E04B5E6-FF19-4DA8-BD45-A92EFBDDC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3"/>
        <a:stretch>
          <a:fillRect/>
        </a:stretch>
      </xdr:blipFill>
      <xdr:spPr>
        <a:xfrm>
          <a:off x="4619625" y="34421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1905</xdr:row>
      <xdr:rowOff>0</xdr:rowOff>
    </xdr:from>
    <xdr:to>
      <xdr:col>6</xdr:col>
      <xdr:colOff>0</xdr:colOff>
      <xdr:row>1906</xdr:row>
      <xdr:rowOff>0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2AB4DB4D-7C75-4C90-BDF0-23F1CFB9E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439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1906</xdr:row>
      <xdr:rowOff>0</xdr:rowOff>
    </xdr:from>
    <xdr:to>
      <xdr:col>6</xdr:col>
      <xdr:colOff>0</xdr:colOff>
      <xdr:row>1907</xdr:row>
      <xdr:rowOff>0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B576E5D8-4122-4680-99C7-1C0B9C620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4"/>
        <a:stretch>
          <a:fillRect/>
        </a:stretch>
      </xdr:blipFill>
      <xdr:spPr>
        <a:xfrm>
          <a:off x="4619625" y="34457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1907</xdr:row>
      <xdr:rowOff>0</xdr:rowOff>
    </xdr:from>
    <xdr:to>
      <xdr:col>6</xdr:col>
      <xdr:colOff>0</xdr:colOff>
      <xdr:row>1908</xdr:row>
      <xdr:rowOff>0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72A96F4B-8CAE-4824-952F-950A5F486B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4475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1908</xdr:row>
      <xdr:rowOff>0</xdr:rowOff>
    </xdr:from>
    <xdr:to>
      <xdr:col>6</xdr:col>
      <xdr:colOff>0</xdr:colOff>
      <xdr:row>1909</xdr:row>
      <xdr:rowOff>0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10DC4FEB-ECFE-4253-9390-9FD98E97B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4493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1909</xdr:row>
      <xdr:rowOff>0</xdr:rowOff>
    </xdr:from>
    <xdr:to>
      <xdr:col>6</xdr:col>
      <xdr:colOff>0</xdr:colOff>
      <xdr:row>1910</xdr:row>
      <xdr:rowOff>0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7C155366-24A8-4FBB-9DE7-321770C6B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4511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1910</xdr:row>
      <xdr:rowOff>0</xdr:rowOff>
    </xdr:from>
    <xdr:to>
      <xdr:col>6</xdr:col>
      <xdr:colOff>0</xdr:colOff>
      <xdr:row>1911</xdr:row>
      <xdr:rowOff>0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B27BF469-9E85-4E63-B398-6D89AEC7B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4530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1911</xdr:row>
      <xdr:rowOff>0</xdr:rowOff>
    </xdr:from>
    <xdr:to>
      <xdr:col>6</xdr:col>
      <xdr:colOff>0</xdr:colOff>
      <xdr:row>1912</xdr:row>
      <xdr:rowOff>0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368E95E1-9DF0-4AAA-B618-99F8E62655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4548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1912</xdr:row>
      <xdr:rowOff>0</xdr:rowOff>
    </xdr:from>
    <xdr:to>
      <xdr:col>6</xdr:col>
      <xdr:colOff>0</xdr:colOff>
      <xdr:row>1913</xdr:row>
      <xdr:rowOff>0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E5B21EB8-7B56-4923-8014-95B93CC17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4566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1913</xdr:row>
      <xdr:rowOff>0</xdr:rowOff>
    </xdr:from>
    <xdr:to>
      <xdr:col>6</xdr:col>
      <xdr:colOff>0</xdr:colOff>
      <xdr:row>1914</xdr:row>
      <xdr:rowOff>0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19B45794-ED9E-4296-AF3B-4719E1C953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584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1914</xdr:row>
      <xdr:rowOff>0</xdr:rowOff>
    </xdr:from>
    <xdr:to>
      <xdr:col>6</xdr:col>
      <xdr:colOff>0</xdr:colOff>
      <xdr:row>1915</xdr:row>
      <xdr:rowOff>0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7D46170D-2C22-4414-803C-B72AA6549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602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1915</xdr:row>
      <xdr:rowOff>0</xdr:rowOff>
    </xdr:from>
    <xdr:to>
      <xdr:col>6</xdr:col>
      <xdr:colOff>0</xdr:colOff>
      <xdr:row>1916</xdr:row>
      <xdr:rowOff>0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751D2743-D8AA-41E6-BB64-195A7C009A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5"/>
        <a:stretch>
          <a:fillRect/>
        </a:stretch>
      </xdr:blipFill>
      <xdr:spPr>
        <a:xfrm>
          <a:off x="4619625" y="34620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1916</xdr:row>
      <xdr:rowOff>0</xdr:rowOff>
    </xdr:from>
    <xdr:to>
      <xdr:col>6</xdr:col>
      <xdr:colOff>0</xdr:colOff>
      <xdr:row>1917</xdr:row>
      <xdr:rowOff>0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EFB57AFC-483D-41B1-BC61-DC4BE0D81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6"/>
        <a:stretch>
          <a:fillRect/>
        </a:stretch>
      </xdr:blipFill>
      <xdr:spPr>
        <a:xfrm>
          <a:off x="4619625" y="34638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1917</xdr:row>
      <xdr:rowOff>0</xdr:rowOff>
    </xdr:from>
    <xdr:to>
      <xdr:col>6</xdr:col>
      <xdr:colOff>0</xdr:colOff>
      <xdr:row>1918</xdr:row>
      <xdr:rowOff>0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4F33AA31-649F-47D7-824D-42913C087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7"/>
        <a:stretch>
          <a:fillRect/>
        </a:stretch>
      </xdr:blipFill>
      <xdr:spPr>
        <a:xfrm>
          <a:off x="4619625" y="34656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1918</xdr:row>
      <xdr:rowOff>0</xdr:rowOff>
    </xdr:from>
    <xdr:to>
      <xdr:col>6</xdr:col>
      <xdr:colOff>0</xdr:colOff>
      <xdr:row>1919</xdr:row>
      <xdr:rowOff>0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C3E8F744-9CCC-427D-B289-B7C968674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8"/>
        <a:stretch>
          <a:fillRect/>
        </a:stretch>
      </xdr:blipFill>
      <xdr:spPr>
        <a:xfrm>
          <a:off x="4619625" y="34674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1919</xdr:row>
      <xdr:rowOff>0</xdr:rowOff>
    </xdr:from>
    <xdr:to>
      <xdr:col>6</xdr:col>
      <xdr:colOff>0</xdr:colOff>
      <xdr:row>1920</xdr:row>
      <xdr:rowOff>0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841D6859-D7BF-4699-B244-42417499E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9"/>
        <a:stretch>
          <a:fillRect/>
        </a:stretch>
      </xdr:blipFill>
      <xdr:spPr>
        <a:xfrm>
          <a:off x="4619625" y="34692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1920</xdr:row>
      <xdr:rowOff>0</xdr:rowOff>
    </xdr:from>
    <xdr:to>
      <xdr:col>6</xdr:col>
      <xdr:colOff>0</xdr:colOff>
      <xdr:row>1921</xdr:row>
      <xdr:rowOff>0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16B88BCE-E40A-4542-8256-48567AF33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0"/>
        <a:stretch>
          <a:fillRect/>
        </a:stretch>
      </xdr:blipFill>
      <xdr:spPr>
        <a:xfrm>
          <a:off x="4619625" y="34711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1921</xdr:row>
      <xdr:rowOff>0</xdr:rowOff>
    </xdr:from>
    <xdr:to>
      <xdr:col>6</xdr:col>
      <xdr:colOff>0</xdr:colOff>
      <xdr:row>1922</xdr:row>
      <xdr:rowOff>0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DF122BD2-75E7-43AC-BC6C-119B06CF7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1"/>
        <a:stretch>
          <a:fillRect/>
        </a:stretch>
      </xdr:blipFill>
      <xdr:spPr>
        <a:xfrm>
          <a:off x="4619625" y="34729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1922</xdr:row>
      <xdr:rowOff>0</xdr:rowOff>
    </xdr:from>
    <xdr:to>
      <xdr:col>6</xdr:col>
      <xdr:colOff>0</xdr:colOff>
      <xdr:row>1923</xdr:row>
      <xdr:rowOff>0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BCFE9D2F-2248-4A38-BE06-BC50902424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2"/>
        <a:stretch>
          <a:fillRect/>
        </a:stretch>
      </xdr:blipFill>
      <xdr:spPr>
        <a:xfrm>
          <a:off x="4619625" y="34747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1923</xdr:row>
      <xdr:rowOff>0</xdr:rowOff>
    </xdr:from>
    <xdr:to>
      <xdr:col>6</xdr:col>
      <xdr:colOff>0</xdr:colOff>
      <xdr:row>1924</xdr:row>
      <xdr:rowOff>0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4C421ED2-00FD-4AFD-AFF7-4340725D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3"/>
        <a:stretch>
          <a:fillRect/>
        </a:stretch>
      </xdr:blipFill>
      <xdr:spPr>
        <a:xfrm>
          <a:off x="4619625" y="34765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1924</xdr:row>
      <xdr:rowOff>0</xdr:rowOff>
    </xdr:from>
    <xdr:to>
      <xdr:col>6</xdr:col>
      <xdr:colOff>0</xdr:colOff>
      <xdr:row>1925</xdr:row>
      <xdr:rowOff>0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54C919B3-8705-4EDA-9C5B-E43D43408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4"/>
        <a:stretch>
          <a:fillRect/>
        </a:stretch>
      </xdr:blipFill>
      <xdr:spPr>
        <a:xfrm>
          <a:off x="4619625" y="34783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1925</xdr:row>
      <xdr:rowOff>0</xdr:rowOff>
    </xdr:from>
    <xdr:to>
      <xdr:col>6</xdr:col>
      <xdr:colOff>0</xdr:colOff>
      <xdr:row>1926</xdr:row>
      <xdr:rowOff>0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8B21F938-A35B-422E-A5BA-4E87AEEA3D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801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1926</xdr:row>
      <xdr:rowOff>0</xdr:rowOff>
    </xdr:from>
    <xdr:to>
      <xdr:col>6</xdr:col>
      <xdr:colOff>0</xdr:colOff>
      <xdr:row>1927</xdr:row>
      <xdr:rowOff>0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20575703-C2B6-498F-B331-BFDDED51A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819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1927</xdr:row>
      <xdr:rowOff>0</xdr:rowOff>
    </xdr:from>
    <xdr:to>
      <xdr:col>6</xdr:col>
      <xdr:colOff>0</xdr:colOff>
      <xdr:row>1928</xdr:row>
      <xdr:rowOff>0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653A152F-28CC-4A40-96D0-C29D0F16C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837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1928</xdr:row>
      <xdr:rowOff>0</xdr:rowOff>
    </xdr:from>
    <xdr:to>
      <xdr:col>6</xdr:col>
      <xdr:colOff>0</xdr:colOff>
      <xdr:row>1929</xdr:row>
      <xdr:rowOff>0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162D5DA2-98E9-4A43-9E38-3685FC98E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4855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1929</xdr:row>
      <xdr:rowOff>0</xdr:rowOff>
    </xdr:from>
    <xdr:to>
      <xdr:col>6</xdr:col>
      <xdr:colOff>0</xdr:colOff>
      <xdr:row>1930</xdr:row>
      <xdr:rowOff>0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648A9F1B-4947-45CD-B838-4CE4C8F7F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5"/>
        <a:stretch>
          <a:fillRect/>
        </a:stretch>
      </xdr:blipFill>
      <xdr:spPr>
        <a:xfrm>
          <a:off x="4619625" y="34873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6479EE84-A83B-4550-8871-694074A30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5"/>
        <a:stretch>
          <a:fillRect/>
        </a:stretch>
      </xdr:blipFill>
      <xdr:spPr>
        <a:xfrm>
          <a:off x="4619625" y="34891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1931</xdr:row>
      <xdr:rowOff>0</xdr:rowOff>
    </xdr:from>
    <xdr:to>
      <xdr:col>6</xdr:col>
      <xdr:colOff>0</xdr:colOff>
      <xdr:row>1932</xdr:row>
      <xdr:rowOff>0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31EA6DC9-90D6-4C46-A2AC-24E07DE55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6"/>
        <a:stretch>
          <a:fillRect/>
        </a:stretch>
      </xdr:blipFill>
      <xdr:spPr>
        <a:xfrm>
          <a:off x="4619625" y="34910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1932</xdr:row>
      <xdr:rowOff>0</xdr:rowOff>
    </xdr:from>
    <xdr:to>
      <xdr:col>6</xdr:col>
      <xdr:colOff>0</xdr:colOff>
      <xdr:row>1933</xdr:row>
      <xdr:rowOff>0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DB981852-B2B0-49B4-BAC4-0BCA66F9A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6"/>
        <a:stretch>
          <a:fillRect/>
        </a:stretch>
      </xdr:blipFill>
      <xdr:spPr>
        <a:xfrm>
          <a:off x="4619625" y="34928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1933</xdr:row>
      <xdr:rowOff>0</xdr:rowOff>
    </xdr:from>
    <xdr:to>
      <xdr:col>6</xdr:col>
      <xdr:colOff>0</xdr:colOff>
      <xdr:row>1934</xdr:row>
      <xdr:rowOff>0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9060ECB0-B03B-4D63-BDD3-E7B3EA0CAF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7"/>
        <a:stretch>
          <a:fillRect/>
        </a:stretch>
      </xdr:blipFill>
      <xdr:spPr>
        <a:xfrm>
          <a:off x="4619625" y="34946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1934</xdr:row>
      <xdr:rowOff>0</xdr:rowOff>
    </xdr:from>
    <xdr:to>
      <xdr:col>6</xdr:col>
      <xdr:colOff>0</xdr:colOff>
      <xdr:row>1935</xdr:row>
      <xdr:rowOff>0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34A57A90-CFCE-43C2-A4FE-55152E67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7"/>
        <a:stretch>
          <a:fillRect/>
        </a:stretch>
      </xdr:blipFill>
      <xdr:spPr>
        <a:xfrm>
          <a:off x="4619625" y="34964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1935</xdr:row>
      <xdr:rowOff>0</xdr:rowOff>
    </xdr:from>
    <xdr:to>
      <xdr:col>6</xdr:col>
      <xdr:colOff>0</xdr:colOff>
      <xdr:row>1936</xdr:row>
      <xdr:rowOff>0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E63A1127-0D4E-45B5-983A-580CA70A5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8"/>
        <a:stretch>
          <a:fillRect/>
        </a:stretch>
      </xdr:blipFill>
      <xdr:spPr>
        <a:xfrm>
          <a:off x="4619625" y="34982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1936</xdr:row>
      <xdr:rowOff>0</xdr:rowOff>
    </xdr:from>
    <xdr:to>
      <xdr:col>6</xdr:col>
      <xdr:colOff>0</xdr:colOff>
      <xdr:row>1937</xdr:row>
      <xdr:rowOff>0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AD88A0CC-F179-44E5-9040-7DC4D6E2B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8"/>
        <a:stretch>
          <a:fillRect/>
        </a:stretch>
      </xdr:blipFill>
      <xdr:spPr>
        <a:xfrm>
          <a:off x="4619625" y="35000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1937</xdr:row>
      <xdr:rowOff>0</xdr:rowOff>
    </xdr:from>
    <xdr:to>
      <xdr:col>6</xdr:col>
      <xdr:colOff>0</xdr:colOff>
      <xdr:row>1938</xdr:row>
      <xdr:rowOff>0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3BEFFA31-4D09-47FC-A3F0-872D0B712E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9"/>
        <a:stretch>
          <a:fillRect/>
        </a:stretch>
      </xdr:blipFill>
      <xdr:spPr>
        <a:xfrm>
          <a:off x="4619625" y="35018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1938</xdr:row>
      <xdr:rowOff>0</xdr:rowOff>
    </xdr:from>
    <xdr:to>
      <xdr:col>6</xdr:col>
      <xdr:colOff>0</xdr:colOff>
      <xdr:row>1939</xdr:row>
      <xdr:rowOff>0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06C5EC36-6781-45D9-B9F7-BA3F4CC72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9"/>
        <a:stretch>
          <a:fillRect/>
        </a:stretch>
      </xdr:blipFill>
      <xdr:spPr>
        <a:xfrm>
          <a:off x="4619625" y="35036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1939</xdr:row>
      <xdr:rowOff>0</xdr:rowOff>
    </xdr:from>
    <xdr:to>
      <xdr:col>6</xdr:col>
      <xdr:colOff>0</xdr:colOff>
      <xdr:row>1940</xdr:row>
      <xdr:rowOff>0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5367DEE3-6113-465E-96DA-9BF46515E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054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1940</xdr:row>
      <xdr:rowOff>0</xdr:rowOff>
    </xdr:from>
    <xdr:to>
      <xdr:col>6</xdr:col>
      <xdr:colOff>0</xdr:colOff>
      <xdr:row>1941</xdr:row>
      <xdr:rowOff>0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6E4EF93E-E6BB-4A30-A17F-160627206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0"/>
        <a:stretch>
          <a:fillRect/>
        </a:stretch>
      </xdr:blipFill>
      <xdr:spPr>
        <a:xfrm>
          <a:off x="4619625" y="35072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7BE17553-A766-4984-9CAA-C74E9ED4F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091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1942</xdr:row>
      <xdr:rowOff>0</xdr:rowOff>
    </xdr:from>
    <xdr:to>
      <xdr:col>6</xdr:col>
      <xdr:colOff>0</xdr:colOff>
      <xdr:row>1943</xdr:row>
      <xdr:rowOff>0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A85136C7-63FD-4DAC-BBED-FD2F40369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1"/>
        <a:stretch>
          <a:fillRect/>
        </a:stretch>
      </xdr:blipFill>
      <xdr:spPr>
        <a:xfrm>
          <a:off x="4619625" y="35109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1943</xdr:row>
      <xdr:rowOff>0</xdr:rowOff>
    </xdr:from>
    <xdr:to>
      <xdr:col>6</xdr:col>
      <xdr:colOff>0</xdr:colOff>
      <xdr:row>1944</xdr:row>
      <xdr:rowOff>0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D9EEDF21-EB1A-43A8-BF30-A3BD809844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127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1944</xdr:row>
      <xdr:rowOff>0</xdr:rowOff>
    </xdr:from>
    <xdr:to>
      <xdr:col>6</xdr:col>
      <xdr:colOff>0</xdr:colOff>
      <xdr:row>1945</xdr:row>
      <xdr:rowOff>0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E206705F-7CAB-45C7-ACDB-533640904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145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1945</xdr:row>
      <xdr:rowOff>0</xdr:rowOff>
    </xdr:from>
    <xdr:to>
      <xdr:col>6</xdr:col>
      <xdr:colOff>0</xdr:colOff>
      <xdr:row>1946</xdr:row>
      <xdr:rowOff>0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6553369C-EC25-4C8C-8E4A-51037DDB8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163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1946</xdr:row>
      <xdr:rowOff>0</xdr:rowOff>
    </xdr:from>
    <xdr:to>
      <xdr:col>6</xdr:col>
      <xdr:colOff>0</xdr:colOff>
      <xdr:row>1947</xdr:row>
      <xdr:rowOff>0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2EC60461-89B4-4E91-B590-D4388F6E6C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181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1947</xdr:row>
      <xdr:rowOff>0</xdr:rowOff>
    </xdr:from>
    <xdr:to>
      <xdr:col>6</xdr:col>
      <xdr:colOff>0</xdr:colOff>
      <xdr:row>1948</xdr:row>
      <xdr:rowOff>0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88E46505-9CE5-4E4F-9ADA-8FD3285F5B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199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1948</xdr:row>
      <xdr:rowOff>0</xdr:rowOff>
    </xdr:from>
    <xdr:to>
      <xdr:col>6</xdr:col>
      <xdr:colOff>0</xdr:colOff>
      <xdr:row>1949</xdr:row>
      <xdr:rowOff>0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B2432FD3-5920-486F-AE39-4E96A2311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217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1949</xdr:row>
      <xdr:rowOff>0</xdr:rowOff>
    </xdr:from>
    <xdr:to>
      <xdr:col>6</xdr:col>
      <xdr:colOff>0</xdr:colOff>
      <xdr:row>1950</xdr:row>
      <xdr:rowOff>0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98515053-FB8C-4683-B6C3-93F2A4C84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2"/>
        <a:stretch>
          <a:fillRect/>
        </a:stretch>
      </xdr:blipFill>
      <xdr:spPr>
        <a:xfrm>
          <a:off x="4619625" y="35235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1950</xdr:row>
      <xdr:rowOff>0</xdr:rowOff>
    </xdr:from>
    <xdr:to>
      <xdr:col>6</xdr:col>
      <xdr:colOff>0</xdr:colOff>
      <xdr:row>1951</xdr:row>
      <xdr:rowOff>0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0A114BB5-E8E6-43E7-80A8-3E92C380F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3"/>
        <a:stretch>
          <a:fillRect/>
        </a:stretch>
      </xdr:blipFill>
      <xdr:spPr>
        <a:xfrm>
          <a:off x="4619625" y="35253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1951</xdr:row>
      <xdr:rowOff>0</xdr:rowOff>
    </xdr:from>
    <xdr:to>
      <xdr:col>6</xdr:col>
      <xdr:colOff>0</xdr:colOff>
      <xdr:row>1952</xdr:row>
      <xdr:rowOff>0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9624CFB5-7C73-480B-87C9-1972385FD0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4"/>
        <a:stretch>
          <a:fillRect/>
        </a:stretch>
      </xdr:blipFill>
      <xdr:spPr>
        <a:xfrm>
          <a:off x="4619625" y="35272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EE204DEE-C2D9-4FA6-97FE-08D8BC322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5"/>
        <a:stretch>
          <a:fillRect/>
        </a:stretch>
      </xdr:blipFill>
      <xdr:spPr>
        <a:xfrm>
          <a:off x="4619625" y="35290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1953</xdr:row>
      <xdr:rowOff>0</xdr:rowOff>
    </xdr:from>
    <xdr:to>
      <xdr:col>6</xdr:col>
      <xdr:colOff>0</xdr:colOff>
      <xdr:row>1954</xdr:row>
      <xdr:rowOff>0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7AEBA2CA-E635-41A5-A00D-6798A2A41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6"/>
        <a:stretch>
          <a:fillRect/>
        </a:stretch>
      </xdr:blipFill>
      <xdr:spPr>
        <a:xfrm>
          <a:off x="4619625" y="35308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1954</xdr:row>
      <xdr:rowOff>0</xdr:rowOff>
    </xdr:from>
    <xdr:to>
      <xdr:col>6</xdr:col>
      <xdr:colOff>0</xdr:colOff>
      <xdr:row>1955</xdr:row>
      <xdr:rowOff>0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08DDC935-3C13-4E92-BFD6-C9AA103DCF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7"/>
        <a:stretch>
          <a:fillRect/>
        </a:stretch>
      </xdr:blipFill>
      <xdr:spPr>
        <a:xfrm>
          <a:off x="4619625" y="35326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1955</xdr:row>
      <xdr:rowOff>0</xdr:rowOff>
    </xdr:from>
    <xdr:to>
      <xdr:col>6</xdr:col>
      <xdr:colOff>0</xdr:colOff>
      <xdr:row>1956</xdr:row>
      <xdr:rowOff>0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948BFE79-29B7-4806-932B-C406F7C988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8"/>
        <a:stretch>
          <a:fillRect/>
        </a:stretch>
      </xdr:blipFill>
      <xdr:spPr>
        <a:xfrm>
          <a:off x="4619625" y="35344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1956</xdr:row>
      <xdr:rowOff>0</xdr:rowOff>
    </xdr:from>
    <xdr:to>
      <xdr:col>6</xdr:col>
      <xdr:colOff>0</xdr:colOff>
      <xdr:row>1957</xdr:row>
      <xdr:rowOff>0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3B5CE77C-83FF-4C8C-B4C3-A3850C864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9"/>
        <a:stretch>
          <a:fillRect/>
        </a:stretch>
      </xdr:blipFill>
      <xdr:spPr>
        <a:xfrm>
          <a:off x="4619625" y="35362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1957</xdr:row>
      <xdr:rowOff>0</xdr:rowOff>
    </xdr:from>
    <xdr:to>
      <xdr:col>6</xdr:col>
      <xdr:colOff>0</xdr:colOff>
      <xdr:row>1958</xdr:row>
      <xdr:rowOff>0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92E82BF9-CD09-4957-94AB-CD7BCFEAE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0"/>
        <a:stretch>
          <a:fillRect/>
        </a:stretch>
      </xdr:blipFill>
      <xdr:spPr>
        <a:xfrm>
          <a:off x="4619625" y="35380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1958</xdr:row>
      <xdr:rowOff>0</xdr:rowOff>
    </xdr:from>
    <xdr:to>
      <xdr:col>6</xdr:col>
      <xdr:colOff>0</xdr:colOff>
      <xdr:row>1959</xdr:row>
      <xdr:rowOff>0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C2D9A9C4-6FF6-4521-B156-724F39C5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1"/>
        <a:stretch>
          <a:fillRect/>
        </a:stretch>
      </xdr:blipFill>
      <xdr:spPr>
        <a:xfrm>
          <a:off x="4619625" y="35398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1959</xdr:row>
      <xdr:rowOff>0</xdr:rowOff>
    </xdr:from>
    <xdr:to>
      <xdr:col>6</xdr:col>
      <xdr:colOff>0</xdr:colOff>
      <xdr:row>1960</xdr:row>
      <xdr:rowOff>0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4B13DF1F-3DD3-4301-9F0C-E6A32D599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416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1960</xdr:row>
      <xdr:rowOff>0</xdr:rowOff>
    </xdr:from>
    <xdr:to>
      <xdr:col>6</xdr:col>
      <xdr:colOff>0</xdr:colOff>
      <xdr:row>1961</xdr:row>
      <xdr:rowOff>0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091643CB-33A0-4945-9D0B-A25BD71FC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434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1961</xdr:row>
      <xdr:rowOff>0</xdr:rowOff>
    </xdr:from>
    <xdr:to>
      <xdr:col>6</xdr:col>
      <xdr:colOff>0</xdr:colOff>
      <xdr:row>1962</xdr:row>
      <xdr:rowOff>0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CFDA12A6-9B83-44CF-AA7C-F30DA4268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453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1962</xdr:row>
      <xdr:rowOff>0</xdr:rowOff>
    </xdr:from>
    <xdr:to>
      <xdr:col>6</xdr:col>
      <xdr:colOff>0</xdr:colOff>
      <xdr:row>1963</xdr:row>
      <xdr:rowOff>0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D7A24CAC-97CB-48D6-B742-1B98F09043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471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7E45AE15-669B-43E9-B88B-56EAF46A2B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2"/>
        <a:stretch>
          <a:fillRect/>
        </a:stretch>
      </xdr:blipFill>
      <xdr:spPr>
        <a:xfrm>
          <a:off x="4619625" y="35489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1964</xdr:row>
      <xdr:rowOff>0</xdr:rowOff>
    </xdr:from>
    <xdr:to>
      <xdr:col>6</xdr:col>
      <xdr:colOff>0</xdr:colOff>
      <xdr:row>1965</xdr:row>
      <xdr:rowOff>0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1FEAF0BF-7ED1-4923-9E83-C5DA98215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2"/>
        <a:stretch>
          <a:fillRect/>
        </a:stretch>
      </xdr:blipFill>
      <xdr:spPr>
        <a:xfrm>
          <a:off x="4619625" y="35507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1965</xdr:row>
      <xdr:rowOff>0</xdr:rowOff>
    </xdr:from>
    <xdr:to>
      <xdr:col>6</xdr:col>
      <xdr:colOff>0</xdr:colOff>
      <xdr:row>1966</xdr:row>
      <xdr:rowOff>0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9731624B-A4D1-4CBA-AFDC-32DA05B324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3"/>
        <a:stretch>
          <a:fillRect/>
        </a:stretch>
      </xdr:blipFill>
      <xdr:spPr>
        <a:xfrm>
          <a:off x="4619625" y="35525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1966</xdr:row>
      <xdr:rowOff>0</xdr:rowOff>
    </xdr:from>
    <xdr:to>
      <xdr:col>6</xdr:col>
      <xdr:colOff>0</xdr:colOff>
      <xdr:row>1967</xdr:row>
      <xdr:rowOff>0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DFA47B6D-412B-4606-86B3-C78B409F93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3"/>
        <a:stretch>
          <a:fillRect/>
        </a:stretch>
      </xdr:blipFill>
      <xdr:spPr>
        <a:xfrm>
          <a:off x="4619625" y="35543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1967</xdr:row>
      <xdr:rowOff>0</xdr:rowOff>
    </xdr:from>
    <xdr:to>
      <xdr:col>6</xdr:col>
      <xdr:colOff>0</xdr:colOff>
      <xdr:row>1968</xdr:row>
      <xdr:rowOff>0</xdr:rowOff>
    </xdr:to>
    <xdr:pic>
      <xdr:nvPicPr>
        <xdr:cNvPr id="1964" name="Picture 1963">
          <a:extLst>
            <a:ext uri="{FF2B5EF4-FFF2-40B4-BE49-F238E27FC236}">
              <a16:creationId xmlns:a16="http://schemas.microsoft.com/office/drawing/2014/main" id="{5DD78D36-F872-42FC-8095-6E3CE80A3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4"/>
        <a:stretch>
          <a:fillRect/>
        </a:stretch>
      </xdr:blipFill>
      <xdr:spPr>
        <a:xfrm>
          <a:off x="4619625" y="35561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1968</xdr:row>
      <xdr:rowOff>0</xdr:rowOff>
    </xdr:from>
    <xdr:to>
      <xdr:col>6</xdr:col>
      <xdr:colOff>0</xdr:colOff>
      <xdr:row>1969</xdr:row>
      <xdr:rowOff>0</xdr:rowOff>
    </xdr:to>
    <xdr:pic>
      <xdr:nvPicPr>
        <xdr:cNvPr id="1965" name="Picture 1964">
          <a:extLst>
            <a:ext uri="{FF2B5EF4-FFF2-40B4-BE49-F238E27FC236}">
              <a16:creationId xmlns:a16="http://schemas.microsoft.com/office/drawing/2014/main" id="{B8166255-59DE-4419-A411-ACBA8149B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4"/>
        <a:stretch>
          <a:fillRect/>
        </a:stretch>
      </xdr:blipFill>
      <xdr:spPr>
        <a:xfrm>
          <a:off x="4619625" y="35579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1969</xdr:row>
      <xdr:rowOff>0</xdr:rowOff>
    </xdr:from>
    <xdr:to>
      <xdr:col>6</xdr:col>
      <xdr:colOff>0</xdr:colOff>
      <xdr:row>1970</xdr:row>
      <xdr:rowOff>0</xdr:rowOff>
    </xdr:to>
    <xdr:pic>
      <xdr:nvPicPr>
        <xdr:cNvPr id="1966" name="Picture 1965">
          <a:extLst>
            <a:ext uri="{FF2B5EF4-FFF2-40B4-BE49-F238E27FC236}">
              <a16:creationId xmlns:a16="http://schemas.microsoft.com/office/drawing/2014/main" id="{EAAE4F9F-0A11-43AE-9588-954DE28D3A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5"/>
        <a:stretch>
          <a:fillRect/>
        </a:stretch>
      </xdr:blipFill>
      <xdr:spPr>
        <a:xfrm>
          <a:off x="4619625" y="35597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1970</xdr:row>
      <xdr:rowOff>0</xdr:rowOff>
    </xdr:from>
    <xdr:to>
      <xdr:col>6</xdr:col>
      <xdr:colOff>0</xdr:colOff>
      <xdr:row>1971</xdr:row>
      <xdr:rowOff>0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B21167F5-5D8F-401F-A382-B97EA104C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5"/>
        <a:stretch>
          <a:fillRect/>
        </a:stretch>
      </xdr:blipFill>
      <xdr:spPr>
        <a:xfrm>
          <a:off x="4619625" y="35615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1971</xdr:row>
      <xdr:rowOff>0</xdr:rowOff>
    </xdr:from>
    <xdr:to>
      <xdr:col>6</xdr:col>
      <xdr:colOff>0</xdr:colOff>
      <xdr:row>1972</xdr:row>
      <xdr:rowOff>0</xdr:rowOff>
    </xdr:to>
    <xdr:pic>
      <xdr:nvPicPr>
        <xdr:cNvPr id="1968" name="Picture 1967">
          <a:extLst>
            <a:ext uri="{FF2B5EF4-FFF2-40B4-BE49-F238E27FC236}">
              <a16:creationId xmlns:a16="http://schemas.microsoft.com/office/drawing/2014/main" id="{C074AD66-C84B-4FE7-A600-8DA81FCF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6"/>
        <a:stretch>
          <a:fillRect/>
        </a:stretch>
      </xdr:blipFill>
      <xdr:spPr>
        <a:xfrm>
          <a:off x="4619625" y="35633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1972</xdr:row>
      <xdr:rowOff>0</xdr:rowOff>
    </xdr:from>
    <xdr:to>
      <xdr:col>6</xdr:col>
      <xdr:colOff>0</xdr:colOff>
      <xdr:row>1973</xdr:row>
      <xdr:rowOff>0</xdr:rowOff>
    </xdr:to>
    <xdr:pic>
      <xdr:nvPicPr>
        <xdr:cNvPr id="1969" name="Picture 1968">
          <a:extLst>
            <a:ext uri="{FF2B5EF4-FFF2-40B4-BE49-F238E27FC236}">
              <a16:creationId xmlns:a16="http://schemas.microsoft.com/office/drawing/2014/main" id="{F7BD6C4F-68D3-4244-A969-E19D9C627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6"/>
        <a:stretch>
          <a:fillRect/>
        </a:stretch>
      </xdr:blipFill>
      <xdr:spPr>
        <a:xfrm>
          <a:off x="4619625" y="35652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1973</xdr:row>
      <xdr:rowOff>0</xdr:rowOff>
    </xdr:from>
    <xdr:to>
      <xdr:col>6</xdr:col>
      <xdr:colOff>0</xdr:colOff>
      <xdr:row>1974</xdr:row>
      <xdr:rowOff>0</xdr:rowOff>
    </xdr:to>
    <xdr:pic>
      <xdr:nvPicPr>
        <xdr:cNvPr id="1970" name="Picture 1969">
          <a:extLst>
            <a:ext uri="{FF2B5EF4-FFF2-40B4-BE49-F238E27FC236}">
              <a16:creationId xmlns:a16="http://schemas.microsoft.com/office/drawing/2014/main" id="{72147963-C969-4F6A-9FE2-BE60F37F7B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670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1974</xdr:row>
      <xdr:rowOff>0</xdr:rowOff>
    </xdr:from>
    <xdr:to>
      <xdr:col>6</xdr:col>
      <xdr:colOff>0</xdr:colOff>
      <xdr:row>1975</xdr:row>
      <xdr:rowOff>0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7C72DB17-BF2D-40FF-AA11-CB672A2D7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7"/>
        <a:stretch>
          <a:fillRect/>
        </a:stretch>
      </xdr:blipFill>
      <xdr:spPr>
        <a:xfrm>
          <a:off x="4619625" y="35688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1975</xdr:row>
      <xdr:rowOff>0</xdr:rowOff>
    </xdr:from>
    <xdr:to>
      <xdr:col>6</xdr:col>
      <xdr:colOff>0</xdr:colOff>
      <xdr:row>1976</xdr:row>
      <xdr:rowOff>0</xdr:rowOff>
    </xdr:to>
    <xdr:pic>
      <xdr:nvPicPr>
        <xdr:cNvPr id="1972" name="Picture 1971">
          <a:extLst>
            <a:ext uri="{FF2B5EF4-FFF2-40B4-BE49-F238E27FC236}">
              <a16:creationId xmlns:a16="http://schemas.microsoft.com/office/drawing/2014/main" id="{8E0EC0C0-F834-4C98-8A46-AC92114D5D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706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1976</xdr:row>
      <xdr:rowOff>0</xdr:rowOff>
    </xdr:from>
    <xdr:to>
      <xdr:col>6</xdr:col>
      <xdr:colOff>0</xdr:colOff>
      <xdr:row>1977</xdr:row>
      <xdr:rowOff>0</xdr:rowOff>
    </xdr:to>
    <xdr:pic>
      <xdr:nvPicPr>
        <xdr:cNvPr id="1973" name="Picture 1972">
          <a:extLst>
            <a:ext uri="{FF2B5EF4-FFF2-40B4-BE49-F238E27FC236}">
              <a16:creationId xmlns:a16="http://schemas.microsoft.com/office/drawing/2014/main" id="{4F575CF5-DAD6-44D8-9FFB-96C8F3A68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5724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1977</xdr:row>
      <xdr:rowOff>0</xdr:rowOff>
    </xdr:from>
    <xdr:to>
      <xdr:col>6</xdr:col>
      <xdr:colOff>0</xdr:colOff>
      <xdr:row>1978</xdr:row>
      <xdr:rowOff>0</xdr:rowOff>
    </xdr:to>
    <xdr:pic>
      <xdr:nvPicPr>
        <xdr:cNvPr id="1974" name="Picture 1973">
          <a:extLst>
            <a:ext uri="{FF2B5EF4-FFF2-40B4-BE49-F238E27FC236}">
              <a16:creationId xmlns:a16="http://schemas.microsoft.com/office/drawing/2014/main" id="{5FF2439B-7DF3-4131-9124-51B81F7A11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742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1978</xdr:row>
      <xdr:rowOff>0</xdr:rowOff>
    </xdr:from>
    <xdr:to>
      <xdr:col>6</xdr:col>
      <xdr:colOff>0</xdr:colOff>
      <xdr:row>1979</xdr:row>
      <xdr:rowOff>0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5E5C3515-9078-449E-8F87-D1670EFD2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760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1979</xdr:row>
      <xdr:rowOff>0</xdr:rowOff>
    </xdr:from>
    <xdr:to>
      <xdr:col>6</xdr:col>
      <xdr:colOff>0</xdr:colOff>
      <xdr:row>1980</xdr:row>
      <xdr:rowOff>0</xdr:rowOff>
    </xdr:to>
    <xdr:pic>
      <xdr:nvPicPr>
        <xdr:cNvPr id="1976" name="Picture 1975">
          <a:extLst>
            <a:ext uri="{FF2B5EF4-FFF2-40B4-BE49-F238E27FC236}">
              <a16:creationId xmlns:a16="http://schemas.microsoft.com/office/drawing/2014/main" id="{2D43DF34-5168-47C4-BBB8-337B62867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778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1980</xdr:row>
      <xdr:rowOff>0</xdr:rowOff>
    </xdr:from>
    <xdr:to>
      <xdr:col>6</xdr:col>
      <xdr:colOff>0</xdr:colOff>
      <xdr:row>1981</xdr:row>
      <xdr:rowOff>0</xdr:rowOff>
    </xdr:to>
    <xdr:pic>
      <xdr:nvPicPr>
        <xdr:cNvPr id="1977" name="Picture 1976">
          <a:extLst>
            <a:ext uri="{FF2B5EF4-FFF2-40B4-BE49-F238E27FC236}">
              <a16:creationId xmlns:a16="http://schemas.microsoft.com/office/drawing/2014/main" id="{2F87EDFF-476B-464D-BCEF-AC72DA87B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5796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1981</xdr:row>
      <xdr:rowOff>0</xdr:rowOff>
    </xdr:from>
    <xdr:to>
      <xdr:col>6</xdr:col>
      <xdr:colOff>0</xdr:colOff>
      <xdr:row>1982</xdr:row>
      <xdr:rowOff>0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37B7A1EC-953A-4A58-8A04-7473415C7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814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1982</xdr:row>
      <xdr:rowOff>0</xdr:rowOff>
    </xdr:from>
    <xdr:to>
      <xdr:col>6</xdr:col>
      <xdr:colOff>0</xdr:colOff>
      <xdr:row>1983</xdr:row>
      <xdr:rowOff>0</xdr:rowOff>
    </xdr:to>
    <xdr:pic>
      <xdr:nvPicPr>
        <xdr:cNvPr id="1979" name="Picture 1978">
          <a:extLst>
            <a:ext uri="{FF2B5EF4-FFF2-40B4-BE49-F238E27FC236}">
              <a16:creationId xmlns:a16="http://schemas.microsoft.com/office/drawing/2014/main" id="{59954CC8-A6C2-4B8B-9396-7657B7714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5833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1983</xdr:row>
      <xdr:rowOff>0</xdr:rowOff>
    </xdr:from>
    <xdr:to>
      <xdr:col>6</xdr:col>
      <xdr:colOff>0</xdr:colOff>
      <xdr:row>1984</xdr:row>
      <xdr:rowOff>0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65B6B1B9-E83C-4640-8D18-D19DB11A9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8"/>
        <a:stretch>
          <a:fillRect/>
        </a:stretch>
      </xdr:blipFill>
      <xdr:spPr>
        <a:xfrm>
          <a:off x="4619625" y="35851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1984</xdr:row>
      <xdr:rowOff>0</xdr:rowOff>
    </xdr:from>
    <xdr:to>
      <xdr:col>6</xdr:col>
      <xdr:colOff>0</xdr:colOff>
      <xdr:row>1985</xdr:row>
      <xdr:rowOff>0</xdr:rowOff>
    </xdr:to>
    <xdr:pic>
      <xdr:nvPicPr>
        <xdr:cNvPr id="1981" name="Picture 1980">
          <a:extLst>
            <a:ext uri="{FF2B5EF4-FFF2-40B4-BE49-F238E27FC236}">
              <a16:creationId xmlns:a16="http://schemas.microsoft.com/office/drawing/2014/main" id="{E9332132-54FB-4EE8-8AF3-8F7134B05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9"/>
        <a:stretch>
          <a:fillRect/>
        </a:stretch>
      </xdr:blipFill>
      <xdr:spPr>
        <a:xfrm>
          <a:off x="4619625" y="35869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1985</xdr:row>
      <xdr:rowOff>0</xdr:rowOff>
    </xdr:from>
    <xdr:to>
      <xdr:col>6</xdr:col>
      <xdr:colOff>0</xdr:colOff>
      <xdr:row>1986</xdr:row>
      <xdr:rowOff>0</xdr:rowOff>
    </xdr:to>
    <xdr:pic>
      <xdr:nvPicPr>
        <xdr:cNvPr id="1982" name="Picture 1981">
          <a:extLst>
            <a:ext uri="{FF2B5EF4-FFF2-40B4-BE49-F238E27FC236}">
              <a16:creationId xmlns:a16="http://schemas.microsoft.com/office/drawing/2014/main" id="{8E7BA12E-B718-4A4A-AEB2-E4A5C7823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0"/>
        <a:stretch>
          <a:fillRect/>
        </a:stretch>
      </xdr:blipFill>
      <xdr:spPr>
        <a:xfrm>
          <a:off x="4619625" y="35887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1986</xdr:row>
      <xdr:rowOff>0</xdr:rowOff>
    </xdr:from>
    <xdr:to>
      <xdr:col>6</xdr:col>
      <xdr:colOff>0</xdr:colOff>
      <xdr:row>1987</xdr:row>
      <xdr:rowOff>0</xdr:rowOff>
    </xdr:to>
    <xdr:pic>
      <xdr:nvPicPr>
        <xdr:cNvPr id="1983" name="Picture 1982">
          <a:extLst>
            <a:ext uri="{FF2B5EF4-FFF2-40B4-BE49-F238E27FC236}">
              <a16:creationId xmlns:a16="http://schemas.microsoft.com/office/drawing/2014/main" id="{2079E1C3-5A3D-43B4-B88F-B5E9C409A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1"/>
        <a:stretch>
          <a:fillRect/>
        </a:stretch>
      </xdr:blipFill>
      <xdr:spPr>
        <a:xfrm>
          <a:off x="4619625" y="35905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1987</xdr:row>
      <xdr:rowOff>0</xdr:rowOff>
    </xdr:from>
    <xdr:to>
      <xdr:col>6</xdr:col>
      <xdr:colOff>0</xdr:colOff>
      <xdr:row>1988</xdr:row>
      <xdr:rowOff>0</xdr:rowOff>
    </xdr:to>
    <xdr:pic>
      <xdr:nvPicPr>
        <xdr:cNvPr id="1984" name="Picture 1983">
          <a:extLst>
            <a:ext uri="{FF2B5EF4-FFF2-40B4-BE49-F238E27FC236}">
              <a16:creationId xmlns:a16="http://schemas.microsoft.com/office/drawing/2014/main" id="{26AA2231-931E-4A4B-97D3-FF0D06D16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2"/>
        <a:stretch>
          <a:fillRect/>
        </a:stretch>
      </xdr:blipFill>
      <xdr:spPr>
        <a:xfrm>
          <a:off x="4619625" y="35923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1988</xdr:row>
      <xdr:rowOff>0</xdr:rowOff>
    </xdr:from>
    <xdr:to>
      <xdr:col>6</xdr:col>
      <xdr:colOff>0</xdr:colOff>
      <xdr:row>1989</xdr:row>
      <xdr:rowOff>0</xdr:rowOff>
    </xdr:to>
    <xdr:pic>
      <xdr:nvPicPr>
        <xdr:cNvPr id="1985" name="Picture 1984">
          <a:extLst>
            <a:ext uri="{FF2B5EF4-FFF2-40B4-BE49-F238E27FC236}">
              <a16:creationId xmlns:a16="http://schemas.microsoft.com/office/drawing/2014/main" id="{0435F936-C04C-4487-8693-0121FD142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3"/>
        <a:stretch>
          <a:fillRect/>
        </a:stretch>
      </xdr:blipFill>
      <xdr:spPr>
        <a:xfrm>
          <a:off x="4619625" y="35941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1989</xdr:row>
      <xdr:rowOff>0</xdr:rowOff>
    </xdr:from>
    <xdr:to>
      <xdr:col>6</xdr:col>
      <xdr:colOff>0</xdr:colOff>
      <xdr:row>1990</xdr:row>
      <xdr:rowOff>0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3F70D4F9-AF69-4E26-A232-FBF3AF6FD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4"/>
        <a:stretch>
          <a:fillRect/>
        </a:stretch>
      </xdr:blipFill>
      <xdr:spPr>
        <a:xfrm>
          <a:off x="4619625" y="35959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1990</xdr:row>
      <xdr:rowOff>0</xdr:rowOff>
    </xdr:from>
    <xdr:to>
      <xdr:col>6</xdr:col>
      <xdr:colOff>0</xdr:colOff>
      <xdr:row>1991</xdr:row>
      <xdr:rowOff>0</xdr:rowOff>
    </xdr:to>
    <xdr:pic>
      <xdr:nvPicPr>
        <xdr:cNvPr id="1987" name="Picture 1986">
          <a:extLst>
            <a:ext uri="{FF2B5EF4-FFF2-40B4-BE49-F238E27FC236}">
              <a16:creationId xmlns:a16="http://schemas.microsoft.com/office/drawing/2014/main" id="{67EA5D72-B653-465D-872B-83D4DCDCA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5"/>
        <a:stretch>
          <a:fillRect/>
        </a:stretch>
      </xdr:blipFill>
      <xdr:spPr>
        <a:xfrm>
          <a:off x="4619625" y="35977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988" name="Picture 1987">
          <a:extLst>
            <a:ext uri="{FF2B5EF4-FFF2-40B4-BE49-F238E27FC236}">
              <a16:creationId xmlns:a16="http://schemas.microsoft.com/office/drawing/2014/main" id="{346E41CC-A66B-4EA2-AAD8-489C24D9A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6"/>
        <a:stretch>
          <a:fillRect/>
        </a:stretch>
      </xdr:blipFill>
      <xdr:spPr>
        <a:xfrm>
          <a:off x="4619625" y="35995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1992</xdr:row>
      <xdr:rowOff>0</xdr:rowOff>
    </xdr:from>
    <xdr:to>
      <xdr:col>6</xdr:col>
      <xdr:colOff>0</xdr:colOff>
      <xdr:row>1993</xdr:row>
      <xdr:rowOff>0</xdr:rowOff>
    </xdr:to>
    <xdr:pic>
      <xdr:nvPicPr>
        <xdr:cNvPr id="1989" name="Picture 1988">
          <a:extLst>
            <a:ext uri="{FF2B5EF4-FFF2-40B4-BE49-F238E27FC236}">
              <a16:creationId xmlns:a16="http://schemas.microsoft.com/office/drawing/2014/main" id="{406B75BB-2433-4997-9A64-01E873EB1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7"/>
        <a:stretch>
          <a:fillRect/>
        </a:stretch>
      </xdr:blipFill>
      <xdr:spPr>
        <a:xfrm>
          <a:off x="4619625" y="36014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1993</xdr:row>
      <xdr:rowOff>0</xdr:rowOff>
    </xdr:from>
    <xdr:to>
      <xdr:col>6</xdr:col>
      <xdr:colOff>0</xdr:colOff>
      <xdr:row>1994</xdr:row>
      <xdr:rowOff>0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7EDD5E61-387D-46E2-9C9E-F5DEFE5FB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032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1994</xdr:row>
      <xdr:rowOff>0</xdr:rowOff>
    </xdr:from>
    <xdr:to>
      <xdr:col>6</xdr:col>
      <xdr:colOff>0</xdr:colOff>
      <xdr:row>1995</xdr:row>
      <xdr:rowOff>0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A4A953D8-75F9-4867-AAEE-73C20CDED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050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1995</xdr:row>
      <xdr:rowOff>0</xdr:rowOff>
    </xdr:from>
    <xdr:to>
      <xdr:col>6</xdr:col>
      <xdr:colOff>0</xdr:colOff>
      <xdr:row>1996</xdr:row>
      <xdr:rowOff>0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59B64E90-EFE2-4F70-AB6A-940445AE5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068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1996</xdr:row>
      <xdr:rowOff>0</xdr:rowOff>
    </xdr:from>
    <xdr:to>
      <xdr:col>6</xdr:col>
      <xdr:colOff>0</xdr:colOff>
      <xdr:row>1997</xdr:row>
      <xdr:rowOff>0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B3211ED0-98D0-4D54-BBDF-481776F0D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086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1997</xdr:row>
      <xdr:rowOff>0</xdr:rowOff>
    </xdr:from>
    <xdr:to>
      <xdr:col>6</xdr:col>
      <xdr:colOff>0</xdr:colOff>
      <xdr:row>1998</xdr:row>
      <xdr:rowOff>0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908C5CAB-2CAC-4C1C-8063-2B1C84DC18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8"/>
        <a:stretch>
          <a:fillRect/>
        </a:stretch>
      </xdr:blipFill>
      <xdr:spPr>
        <a:xfrm>
          <a:off x="4619625" y="36104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1998</xdr:row>
      <xdr:rowOff>0</xdr:rowOff>
    </xdr:from>
    <xdr:to>
      <xdr:col>6</xdr:col>
      <xdr:colOff>0</xdr:colOff>
      <xdr:row>1999</xdr:row>
      <xdr:rowOff>0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6DE3B17E-FCCD-43BE-A931-690C0BBA3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8"/>
        <a:stretch>
          <a:fillRect/>
        </a:stretch>
      </xdr:blipFill>
      <xdr:spPr>
        <a:xfrm>
          <a:off x="4619625" y="36122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1999</xdr:row>
      <xdr:rowOff>0</xdr:rowOff>
    </xdr:from>
    <xdr:to>
      <xdr:col>6</xdr:col>
      <xdr:colOff>0</xdr:colOff>
      <xdr:row>2000</xdr:row>
      <xdr:rowOff>0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CFF5F915-D9F3-4CA7-A0D5-7F86310F2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9"/>
        <a:stretch>
          <a:fillRect/>
        </a:stretch>
      </xdr:blipFill>
      <xdr:spPr>
        <a:xfrm>
          <a:off x="4619625" y="36140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2000</xdr:row>
      <xdr:rowOff>0</xdr:rowOff>
    </xdr:from>
    <xdr:to>
      <xdr:col>6</xdr:col>
      <xdr:colOff>0</xdr:colOff>
      <xdr:row>2001</xdr:row>
      <xdr:rowOff>0</xdr:rowOff>
    </xdr:to>
    <xdr:pic>
      <xdr:nvPicPr>
        <xdr:cNvPr id="1997" name="Picture 1996">
          <a:extLst>
            <a:ext uri="{FF2B5EF4-FFF2-40B4-BE49-F238E27FC236}">
              <a16:creationId xmlns:a16="http://schemas.microsoft.com/office/drawing/2014/main" id="{80E574B5-7F00-4483-8671-D243D715A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9"/>
        <a:stretch>
          <a:fillRect/>
        </a:stretch>
      </xdr:blipFill>
      <xdr:spPr>
        <a:xfrm>
          <a:off x="4619625" y="36158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2001</xdr:row>
      <xdr:rowOff>0</xdr:rowOff>
    </xdr:from>
    <xdr:to>
      <xdr:col>6</xdr:col>
      <xdr:colOff>0</xdr:colOff>
      <xdr:row>2002</xdr:row>
      <xdr:rowOff>0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77E1BF28-E198-4223-9349-3DBF433042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0"/>
        <a:stretch>
          <a:fillRect/>
        </a:stretch>
      </xdr:blipFill>
      <xdr:spPr>
        <a:xfrm>
          <a:off x="4619625" y="36176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999" name="Picture 1998">
          <a:extLst>
            <a:ext uri="{FF2B5EF4-FFF2-40B4-BE49-F238E27FC236}">
              <a16:creationId xmlns:a16="http://schemas.microsoft.com/office/drawing/2014/main" id="{1A380393-17F8-4054-8419-95B4CBDE6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0"/>
        <a:stretch>
          <a:fillRect/>
        </a:stretch>
      </xdr:blipFill>
      <xdr:spPr>
        <a:xfrm>
          <a:off x="4619625" y="36195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2003</xdr:row>
      <xdr:rowOff>0</xdr:rowOff>
    </xdr:from>
    <xdr:to>
      <xdr:col>6</xdr:col>
      <xdr:colOff>0</xdr:colOff>
      <xdr:row>2004</xdr:row>
      <xdr:rowOff>0</xdr:rowOff>
    </xdr:to>
    <xdr:pic>
      <xdr:nvPicPr>
        <xdr:cNvPr id="2000" name="Picture 1999">
          <a:extLst>
            <a:ext uri="{FF2B5EF4-FFF2-40B4-BE49-F238E27FC236}">
              <a16:creationId xmlns:a16="http://schemas.microsoft.com/office/drawing/2014/main" id="{B33AF9F5-A73C-4D11-9DEA-9B00AEF36A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1"/>
        <a:stretch>
          <a:fillRect/>
        </a:stretch>
      </xdr:blipFill>
      <xdr:spPr>
        <a:xfrm>
          <a:off x="4619625" y="36213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2004</xdr:row>
      <xdr:rowOff>0</xdr:rowOff>
    </xdr:from>
    <xdr:to>
      <xdr:col>6</xdr:col>
      <xdr:colOff>0</xdr:colOff>
      <xdr:row>2005</xdr:row>
      <xdr:rowOff>0</xdr:rowOff>
    </xdr:to>
    <xdr:pic>
      <xdr:nvPicPr>
        <xdr:cNvPr id="2001" name="Picture 2000">
          <a:extLst>
            <a:ext uri="{FF2B5EF4-FFF2-40B4-BE49-F238E27FC236}">
              <a16:creationId xmlns:a16="http://schemas.microsoft.com/office/drawing/2014/main" id="{7F0BDB1B-5D71-4C06-B929-CE21A36EB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1"/>
        <a:stretch>
          <a:fillRect/>
        </a:stretch>
      </xdr:blipFill>
      <xdr:spPr>
        <a:xfrm>
          <a:off x="4619625" y="36231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2005</xdr:row>
      <xdr:rowOff>0</xdr:rowOff>
    </xdr:from>
    <xdr:to>
      <xdr:col>6</xdr:col>
      <xdr:colOff>0</xdr:colOff>
      <xdr:row>2006</xdr:row>
      <xdr:rowOff>0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6376D1FD-FAC7-4996-A4FC-2B6BE6E21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6249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2006</xdr:row>
      <xdr:rowOff>0</xdr:rowOff>
    </xdr:from>
    <xdr:to>
      <xdr:col>6</xdr:col>
      <xdr:colOff>0</xdr:colOff>
      <xdr:row>2007</xdr:row>
      <xdr:rowOff>0</xdr:rowOff>
    </xdr:to>
    <xdr:pic>
      <xdr:nvPicPr>
        <xdr:cNvPr id="2003" name="Picture 2002">
          <a:extLst>
            <a:ext uri="{FF2B5EF4-FFF2-40B4-BE49-F238E27FC236}">
              <a16:creationId xmlns:a16="http://schemas.microsoft.com/office/drawing/2014/main" id="{85C84DC8-8F51-4317-830F-426BB1DF47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6267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2007</xdr:row>
      <xdr:rowOff>0</xdr:rowOff>
    </xdr:from>
    <xdr:to>
      <xdr:col>6</xdr:col>
      <xdr:colOff>0</xdr:colOff>
      <xdr:row>2008</xdr:row>
      <xdr:rowOff>0</xdr:rowOff>
    </xdr:to>
    <xdr:pic>
      <xdr:nvPicPr>
        <xdr:cNvPr id="2004" name="Picture 2003">
          <a:extLst>
            <a:ext uri="{FF2B5EF4-FFF2-40B4-BE49-F238E27FC236}">
              <a16:creationId xmlns:a16="http://schemas.microsoft.com/office/drawing/2014/main" id="{6CF0767A-5B1D-432E-980A-8DCE689924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285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2008</xdr:row>
      <xdr:rowOff>0</xdr:rowOff>
    </xdr:from>
    <xdr:to>
      <xdr:col>6</xdr:col>
      <xdr:colOff>0</xdr:colOff>
      <xdr:row>2009</xdr:row>
      <xdr:rowOff>0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7A61F3EB-2001-4BF1-A6C2-12565D590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2"/>
        <a:stretch>
          <a:fillRect/>
        </a:stretch>
      </xdr:blipFill>
      <xdr:spPr>
        <a:xfrm>
          <a:off x="4619625" y="36303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2009</xdr:row>
      <xdr:rowOff>0</xdr:rowOff>
    </xdr:from>
    <xdr:to>
      <xdr:col>6</xdr:col>
      <xdr:colOff>0</xdr:colOff>
      <xdr:row>2010</xdr:row>
      <xdr:rowOff>0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55C69F7B-879C-4998-842E-CB430E0FE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321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2010</xdr:row>
      <xdr:rowOff>0</xdr:rowOff>
    </xdr:from>
    <xdr:to>
      <xdr:col>6</xdr:col>
      <xdr:colOff>0</xdr:colOff>
      <xdr:row>2011</xdr:row>
      <xdr:rowOff>0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5E918AF4-E6FF-40BB-8A04-07DAA7E90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3"/>
        <a:stretch>
          <a:fillRect/>
        </a:stretch>
      </xdr:blipFill>
      <xdr:spPr>
        <a:xfrm>
          <a:off x="4619625" y="36339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2011</xdr:row>
      <xdr:rowOff>0</xdr:rowOff>
    </xdr:from>
    <xdr:to>
      <xdr:col>6</xdr:col>
      <xdr:colOff>0</xdr:colOff>
      <xdr:row>2012</xdr:row>
      <xdr:rowOff>0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26DBC7E5-3047-4371-8D55-AB143D5E2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357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2012</xdr:row>
      <xdr:rowOff>0</xdr:rowOff>
    </xdr:from>
    <xdr:to>
      <xdr:col>6</xdr:col>
      <xdr:colOff>0</xdr:colOff>
      <xdr:row>2013</xdr:row>
      <xdr:rowOff>0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A6B69208-EB7B-4D76-BC3C-1CE7F9AAB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375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B8CEC727-FC91-4FB9-9932-F86E376F8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394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2014</xdr:row>
      <xdr:rowOff>0</xdr:rowOff>
    </xdr:from>
    <xdr:to>
      <xdr:col>6</xdr:col>
      <xdr:colOff>0</xdr:colOff>
      <xdr:row>2015</xdr:row>
      <xdr:rowOff>0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0C7CF3D6-ACBD-46A5-AE44-74D392AAF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412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2015</xdr:row>
      <xdr:rowOff>0</xdr:rowOff>
    </xdr:from>
    <xdr:to>
      <xdr:col>6</xdr:col>
      <xdr:colOff>0</xdr:colOff>
      <xdr:row>2016</xdr:row>
      <xdr:rowOff>0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725A2A7F-D06A-44EF-8BB0-9070B79EB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430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2016</xdr:row>
      <xdr:rowOff>0</xdr:rowOff>
    </xdr:from>
    <xdr:to>
      <xdr:col>6</xdr:col>
      <xdr:colOff>0</xdr:colOff>
      <xdr:row>2017</xdr:row>
      <xdr:rowOff>0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213089BE-98DE-40A5-B463-B8DDE7837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448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2017</xdr:row>
      <xdr:rowOff>0</xdr:rowOff>
    </xdr:from>
    <xdr:to>
      <xdr:col>6</xdr:col>
      <xdr:colOff>0</xdr:colOff>
      <xdr:row>2018</xdr:row>
      <xdr:rowOff>0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FB05CEBB-BB77-47D1-A439-DD0D963285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4"/>
        <a:stretch>
          <a:fillRect/>
        </a:stretch>
      </xdr:blipFill>
      <xdr:spPr>
        <a:xfrm>
          <a:off x="4619625" y="36466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2018</xdr:row>
      <xdr:rowOff>0</xdr:rowOff>
    </xdr:from>
    <xdr:to>
      <xdr:col>6</xdr:col>
      <xdr:colOff>0</xdr:colOff>
      <xdr:row>2019</xdr:row>
      <xdr:rowOff>0</xdr:rowOff>
    </xdr:to>
    <xdr:pic>
      <xdr:nvPicPr>
        <xdr:cNvPr id="2015" name="Picture 2014">
          <a:extLst>
            <a:ext uri="{FF2B5EF4-FFF2-40B4-BE49-F238E27FC236}">
              <a16:creationId xmlns:a16="http://schemas.microsoft.com/office/drawing/2014/main" id="{01B351A7-2BB3-4A43-AD1B-CECC5EFA5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5"/>
        <a:stretch>
          <a:fillRect/>
        </a:stretch>
      </xdr:blipFill>
      <xdr:spPr>
        <a:xfrm>
          <a:off x="4619625" y="36484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2019</xdr:row>
      <xdr:rowOff>0</xdr:rowOff>
    </xdr:from>
    <xdr:to>
      <xdr:col>6</xdr:col>
      <xdr:colOff>0</xdr:colOff>
      <xdr:row>2020</xdr:row>
      <xdr:rowOff>0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409AB428-1BFD-4064-8743-B17041A29A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6"/>
        <a:stretch>
          <a:fillRect/>
        </a:stretch>
      </xdr:blipFill>
      <xdr:spPr>
        <a:xfrm>
          <a:off x="4619625" y="36502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2020</xdr:row>
      <xdr:rowOff>0</xdr:rowOff>
    </xdr:from>
    <xdr:to>
      <xdr:col>6</xdr:col>
      <xdr:colOff>0</xdr:colOff>
      <xdr:row>2021</xdr:row>
      <xdr:rowOff>0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B17E13AA-CE5A-41F9-A8F4-49EB3D402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7"/>
        <a:stretch>
          <a:fillRect/>
        </a:stretch>
      </xdr:blipFill>
      <xdr:spPr>
        <a:xfrm>
          <a:off x="4619625" y="36520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2021</xdr:row>
      <xdr:rowOff>0</xdr:rowOff>
    </xdr:from>
    <xdr:to>
      <xdr:col>6</xdr:col>
      <xdr:colOff>0</xdr:colOff>
      <xdr:row>2022</xdr:row>
      <xdr:rowOff>0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0F875101-1CAB-4F3C-A1A2-AD02E7D4E5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8"/>
        <a:stretch>
          <a:fillRect/>
        </a:stretch>
      </xdr:blipFill>
      <xdr:spPr>
        <a:xfrm>
          <a:off x="4619625" y="36538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2022</xdr:row>
      <xdr:rowOff>0</xdr:rowOff>
    </xdr:from>
    <xdr:to>
      <xdr:col>6</xdr:col>
      <xdr:colOff>0</xdr:colOff>
      <xdr:row>2023</xdr:row>
      <xdr:rowOff>0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BA56FD93-AEDC-4455-9ED3-E5ADC6B84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9"/>
        <a:stretch>
          <a:fillRect/>
        </a:stretch>
      </xdr:blipFill>
      <xdr:spPr>
        <a:xfrm>
          <a:off x="4619625" y="36556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2023</xdr:row>
      <xdr:rowOff>0</xdr:rowOff>
    </xdr:from>
    <xdr:to>
      <xdr:col>6</xdr:col>
      <xdr:colOff>0</xdr:colOff>
      <xdr:row>2024</xdr:row>
      <xdr:rowOff>0</xdr:rowOff>
    </xdr:to>
    <xdr:pic>
      <xdr:nvPicPr>
        <xdr:cNvPr id="2020" name="Picture 2019">
          <a:extLst>
            <a:ext uri="{FF2B5EF4-FFF2-40B4-BE49-F238E27FC236}">
              <a16:creationId xmlns:a16="http://schemas.microsoft.com/office/drawing/2014/main" id="{B23C3214-29E9-4238-AC6F-96E794FE5F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0"/>
        <a:stretch>
          <a:fillRect/>
        </a:stretch>
      </xdr:blipFill>
      <xdr:spPr>
        <a:xfrm>
          <a:off x="4619625" y="36575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2024</xdr:row>
      <xdr:rowOff>0</xdr:rowOff>
    </xdr:from>
    <xdr:to>
      <xdr:col>6</xdr:col>
      <xdr:colOff>0</xdr:colOff>
      <xdr:row>2025</xdr:row>
      <xdr:rowOff>0</xdr:rowOff>
    </xdr:to>
    <xdr:pic>
      <xdr:nvPicPr>
        <xdr:cNvPr id="2021" name="Picture 2020">
          <a:extLst>
            <a:ext uri="{FF2B5EF4-FFF2-40B4-BE49-F238E27FC236}">
              <a16:creationId xmlns:a16="http://schemas.microsoft.com/office/drawing/2014/main" id="{A205EF1D-8F34-40AF-B5F9-8C47894B2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1"/>
        <a:stretch>
          <a:fillRect/>
        </a:stretch>
      </xdr:blipFill>
      <xdr:spPr>
        <a:xfrm>
          <a:off x="4619625" y="36593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2025</xdr:row>
      <xdr:rowOff>0</xdr:rowOff>
    </xdr:from>
    <xdr:to>
      <xdr:col>6</xdr:col>
      <xdr:colOff>0</xdr:colOff>
      <xdr:row>2026</xdr:row>
      <xdr:rowOff>0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DB965E10-9003-436A-9C6B-3F0532B24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2"/>
        <a:stretch>
          <a:fillRect/>
        </a:stretch>
      </xdr:blipFill>
      <xdr:spPr>
        <a:xfrm>
          <a:off x="4619625" y="36611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2026</xdr:row>
      <xdr:rowOff>0</xdr:rowOff>
    </xdr:from>
    <xdr:to>
      <xdr:col>6</xdr:col>
      <xdr:colOff>0</xdr:colOff>
      <xdr:row>2027</xdr:row>
      <xdr:rowOff>0</xdr:rowOff>
    </xdr:to>
    <xdr:pic>
      <xdr:nvPicPr>
        <xdr:cNvPr id="2023" name="Picture 2022">
          <a:extLst>
            <a:ext uri="{FF2B5EF4-FFF2-40B4-BE49-F238E27FC236}">
              <a16:creationId xmlns:a16="http://schemas.microsoft.com/office/drawing/2014/main" id="{557639D5-DEE4-429E-946A-D0320FA31C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3"/>
        <a:stretch>
          <a:fillRect/>
        </a:stretch>
      </xdr:blipFill>
      <xdr:spPr>
        <a:xfrm>
          <a:off x="4619625" y="36629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2027</xdr:row>
      <xdr:rowOff>0</xdr:rowOff>
    </xdr:from>
    <xdr:to>
      <xdr:col>6</xdr:col>
      <xdr:colOff>0</xdr:colOff>
      <xdr:row>2028</xdr:row>
      <xdr:rowOff>0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32F4513C-172E-430F-9714-254F2660B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647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2028</xdr:row>
      <xdr:rowOff>0</xdr:rowOff>
    </xdr:from>
    <xdr:to>
      <xdr:col>6</xdr:col>
      <xdr:colOff>0</xdr:colOff>
      <xdr:row>2029</xdr:row>
      <xdr:rowOff>0</xdr:rowOff>
    </xdr:to>
    <xdr:pic>
      <xdr:nvPicPr>
        <xdr:cNvPr id="2025" name="Picture 2024">
          <a:extLst>
            <a:ext uri="{FF2B5EF4-FFF2-40B4-BE49-F238E27FC236}">
              <a16:creationId xmlns:a16="http://schemas.microsoft.com/office/drawing/2014/main" id="{BF32C730-C3E2-4FBF-B87E-AC848FF04E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665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2029</xdr:row>
      <xdr:rowOff>0</xdr:rowOff>
    </xdr:from>
    <xdr:to>
      <xdr:col>6</xdr:col>
      <xdr:colOff>0</xdr:colOff>
      <xdr:row>2030</xdr:row>
      <xdr:rowOff>0</xdr:rowOff>
    </xdr:to>
    <xdr:pic>
      <xdr:nvPicPr>
        <xdr:cNvPr id="2026" name="Picture 2025">
          <a:extLst>
            <a:ext uri="{FF2B5EF4-FFF2-40B4-BE49-F238E27FC236}">
              <a16:creationId xmlns:a16="http://schemas.microsoft.com/office/drawing/2014/main" id="{95C98297-4829-4AEB-871B-D4F23230E3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683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2030</xdr:row>
      <xdr:rowOff>0</xdr:rowOff>
    </xdr:from>
    <xdr:to>
      <xdr:col>6</xdr:col>
      <xdr:colOff>0</xdr:colOff>
      <xdr:row>2031</xdr:row>
      <xdr:rowOff>0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396722BF-35A8-4CC0-8856-DF44C4CC0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701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2031</xdr:row>
      <xdr:rowOff>0</xdr:rowOff>
    </xdr:from>
    <xdr:to>
      <xdr:col>6</xdr:col>
      <xdr:colOff>0</xdr:colOff>
      <xdr:row>2032</xdr:row>
      <xdr:rowOff>0</xdr:rowOff>
    </xdr:to>
    <xdr:pic>
      <xdr:nvPicPr>
        <xdr:cNvPr id="2028" name="Picture 2027">
          <a:extLst>
            <a:ext uri="{FF2B5EF4-FFF2-40B4-BE49-F238E27FC236}">
              <a16:creationId xmlns:a16="http://schemas.microsoft.com/office/drawing/2014/main" id="{D5DCDF51-9BC9-45F5-A3C2-E8DC9B5DBB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4"/>
        <a:stretch>
          <a:fillRect/>
        </a:stretch>
      </xdr:blipFill>
      <xdr:spPr>
        <a:xfrm>
          <a:off x="4619625" y="36719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2032</xdr:row>
      <xdr:rowOff>0</xdr:rowOff>
    </xdr:from>
    <xdr:to>
      <xdr:col>6</xdr:col>
      <xdr:colOff>0</xdr:colOff>
      <xdr:row>2033</xdr:row>
      <xdr:rowOff>0</xdr:rowOff>
    </xdr:to>
    <xdr:pic>
      <xdr:nvPicPr>
        <xdr:cNvPr id="2029" name="Picture 2028">
          <a:extLst>
            <a:ext uri="{FF2B5EF4-FFF2-40B4-BE49-F238E27FC236}">
              <a16:creationId xmlns:a16="http://schemas.microsoft.com/office/drawing/2014/main" id="{5373F4C1-828C-4D02-872E-874F56903C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4"/>
        <a:stretch>
          <a:fillRect/>
        </a:stretch>
      </xdr:blipFill>
      <xdr:spPr>
        <a:xfrm>
          <a:off x="4619625" y="36737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2033</xdr:row>
      <xdr:rowOff>0</xdr:rowOff>
    </xdr:from>
    <xdr:to>
      <xdr:col>6</xdr:col>
      <xdr:colOff>0</xdr:colOff>
      <xdr:row>2034</xdr:row>
      <xdr:rowOff>0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6A444363-7EDA-48F8-8DC2-B8B1535C9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5"/>
        <a:stretch>
          <a:fillRect/>
        </a:stretch>
      </xdr:blipFill>
      <xdr:spPr>
        <a:xfrm>
          <a:off x="4619625" y="36756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2034</xdr:row>
      <xdr:rowOff>0</xdr:rowOff>
    </xdr:from>
    <xdr:to>
      <xdr:col>6</xdr:col>
      <xdr:colOff>0</xdr:colOff>
      <xdr:row>2035</xdr:row>
      <xdr:rowOff>0</xdr:rowOff>
    </xdr:to>
    <xdr:pic>
      <xdr:nvPicPr>
        <xdr:cNvPr id="2031" name="Picture 2030">
          <a:extLst>
            <a:ext uri="{FF2B5EF4-FFF2-40B4-BE49-F238E27FC236}">
              <a16:creationId xmlns:a16="http://schemas.microsoft.com/office/drawing/2014/main" id="{A457F2E6-9B55-4B60-9332-2719F78D5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5"/>
        <a:stretch>
          <a:fillRect/>
        </a:stretch>
      </xdr:blipFill>
      <xdr:spPr>
        <a:xfrm>
          <a:off x="4619625" y="36774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2035</xdr:row>
      <xdr:rowOff>0</xdr:rowOff>
    </xdr:from>
    <xdr:to>
      <xdr:col>6</xdr:col>
      <xdr:colOff>0</xdr:colOff>
      <xdr:row>2036</xdr:row>
      <xdr:rowOff>0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7C042326-9E41-4FE2-91E6-0D7E0A0330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6"/>
        <a:stretch>
          <a:fillRect/>
        </a:stretch>
      </xdr:blipFill>
      <xdr:spPr>
        <a:xfrm>
          <a:off x="4619625" y="36792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2036</xdr:row>
      <xdr:rowOff>0</xdr:rowOff>
    </xdr:from>
    <xdr:to>
      <xdr:col>6</xdr:col>
      <xdr:colOff>0</xdr:colOff>
      <xdr:row>2037</xdr:row>
      <xdr:rowOff>0</xdr:rowOff>
    </xdr:to>
    <xdr:pic>
      <xdr:nvPicPr>
        <xdr:cNvPr id="2033" name="Picture 2032">
          <a:extLst>
            <a:ext uri="{FF2B5EF4-FFF2-40B4-BE49-F238E27FC236}">
              <a16:creationId xmlns:a16="http://schemas.microsoft.com/office/drawing/2014/main" id="{8A64DD6A-EE64-4A4D-8109-980BE3332F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6"/>
        <a:stretch>
          <a:fillRect/>
        </a:stretch>
      </xdr:blipFill>
      <xdr:spPr>
        <a:xfrm>
          <a:off x="4619625" y="36810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2037</xdr:row>
      <xdr:rowOff>0</xdr:rowOff>
    </xdr:from>
    <xdr:to>
      <xdr:col>6</xdr:col>
      <xdr:colOff>0</xdr:colOff>
      <xdr:row>2038</xdr:row>
      <xdr:rowOff>0</xdr:rowOff>
    </xdr:to>
    <xdr:pic>
      <xdr:nvPicPr>
        <xdr:cNvPr id="2034" name="Picture 2033">
          <a:extLst>
            <a:ext uri="{FF2B5EF4-FFF2-40B4-BE49-F238E27FC236}">
              <a16:creationId xmlns:a16="http://schemas.microsoft.com/office/drawing/2014/main" id="{06AAB1BA-D349-474C-83E0-74749C2FFC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7"/>
        <a:stretch>
          <a:fillRect/>
        </a:stretch>
      </xdr:blipFill>
      <xdr:spPr>
        <a:xfrm>
          <a:off x="4619625" y="36828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2038</xdr:row>
      <xdr:rowOff>0</xdr:rowOff>
    </xdr:from>
    <xdr:to>
      <xdr:col>6</xdr:col>
      <xdr:colOff>0</xdr:colOff>
      <xdr:row>2039</xdr:row>
      <xdr:rowOff>0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7D7B27EC-D0A7-48FC-B1A5-634A9D0D98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7"/>
        <a:stretch>
          <a:fillRect/>
        </a:stretch>
      </xdr:blipFill>
      <xdr:spPr>
        <a:xfrm>
          <a:off x="4619625" y="36846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2039</xdr:row>
      <xdr:rowOff>0</xdr:rowOff>
    </xdr:from>
    <xdr:to>
      <xdr:col>6</xdr:col>
      <xdr:colOff>0</xdr:colOff>
      <xdr:row>2040</xdr:row>
      <xdr:rowOff>0</xdr:rowOff>
    </xdr:to>
    <xdr:pic>
      <xdr:nvPicPr>
        <xdr:cNvPr id="2036" name="Picture 2035">
          <a:extLst>
            <a:ext uri="{FF2B5EF4-FFF2-40B4-BE49-F238E27FC236}">
              <a16:creationId xmlns:a16="http://schemas.microsoft.com/office/drawing/2014/main" id="{5FA873D1-2FD2-409D-9A56-2C8EE06CC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6864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2040</xdr:row>
      <xdr:rowOff>0</xdr:rowOff>
    </xdr:from>
    <xdr:to>
      <xdr:col>6</xdr:col>
      <xdr:colOff>0</xdr:colOff>
      <xdr:row>2041</xdr:row>
      <xdr:rowOff>0</xdr:rowOff>
    </xdr:to>
    <xdr:pic>
      <xdr:nvPicPr>
        <xdr:cNvPr id="2037" name="Picture 2036">
          <a:extLst>
            <a:ext uri="{FF2B5EF4-FFF2-40B4-BE49-F238E27FC236}">
              <a16:creationId xmlns:a16="http://schemas.microsoft.com/office/drawing/2014/main" id="{1D34304F-CC0B-47A5-AC53-6D72283A5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6882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2041</xdr:row>
      <xdr:rowOff>0</xdr:rowOff>
    </xdr:from>
    <xdr:to>
      <xdr:col>6</xdr:col>
      <xdr:colOff>0</xdr:colOff>
      <xdr:row>2042</xdr:row>
      <xdr:rowOff>0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4BFD0DEF-4188-4A2D-AF64-7FDF21412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6900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2042</xdr:row>
      <xdr:rowOff>0</xdr:rowOff>
    </xdr:from>
    <xdr:to>
      <xdr:col>6</xdr:col>
      <xdr:colOff>0</xdr:colOff>
      <xdr:row>2043</xdr:row>
      <xdr:rowOff>0</xdr:rowOff>
    </xdr:to>
    <xdr:pic>
      <xdr:nvPicPr>
        <xdr:cNvPr id="2039" name="Picture 2038">
          <a:extLst>
            <a:ext uri="{FF2B5EF4-FFF2-40B4-BE49-F238E27FC236}">
              <a16:creationId xmlns:a16="http://schemas.microsoft.com/office/drawing/2014/main" id="{0A366437-62F3-4FC4-A931-4513BA299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8"/>
        <a:stretch>
          <a:fillRect/>
        </a:stretch>
      </xdr:blipFill>
      <xdr:spPr>
        <a:xfrm>
          <a:off x="4619625" y="36918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2043</xdr:row>
      <xdr:rowOff>0</xdr:rowOff>
    </xdr:from>
    <xdr:to>
      <xdr:col>6</xdr:col>
      <xdr:colOff>0</xdr:colOff>
      <xdr:row>2044</xdr:row>
      <xdr:rowOff>0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27E1AE8B-69AB-41A3-A3B4-D38DADE7E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936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2044</xdr:row>
      <xdr:rowOff>0</xdr:rowOff>
    </xdr:from>
    <xdr:to>
      <xdr:col>6</xdr:col>
      <xdr:colOff>0</xdr:colOff>
      <xdr:row>2045</xdr:row>
      <xdr:rowOff>0</xdr:rowOff>
    </xdr:to>
    <xdr:pic>
      <xdr:nvPicPr>
        <xdr:cNvPr id="2041" name="Picture 2040">
          <a:extLst>
            <a:ext uri="{FF2B5EF4-FFF2-40B4-BE49-F238E27FC236}">
              <a16:creationId xmlns:a16="http://schemas.microsoft.com/office/drawing/2014/main" id="{3DCE82EC-3B31-4C95-B566-8572C7B775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9"/>
        <a:stretch>
          <a:fillRect/>
        </a:stretch>
      </xdr:blipFill>
      <xdr:spPr>
        <a:xfrm>
          <a:off x="4619625" y="36955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2045</xdr:row>
      <xdr:rowOff>0</xdr:rowOff>
    </xdr:from>
    <xdr:to>
      <xdr:col>6</xdr:col>
      <xdr:colOff>0</xdr:colOff>
      <xdr:row>2046</xdr:row>
      <xdr:rowOff>0</xdr:rowOff>
    </xdr:to>
    <xdr:pic>
      <xdr:nvPicPr>
        <xdr:cNvPr id="2042" name="Picture 2041">
          <a:extLst>
            <a:ext uri="{FF2B5EF4-FFF2-40B4-BE49-F238E27FC236}">
              <a16:creationId xmlns:a16="http://schemas.microsoft.com/office/drawing/2014/main" id="{05307560-BE28-4F48-B19A-0E314BCE5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973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F9243926-6137-460F-8CB9-0DCF83A7B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6991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2047</xdr:row>
      <xdr:rowOff>0</xdr:rowOff>
    </xdr:from>
    <xdr:to>
      <xdr:col>6</xdr:col>
      <xdr:colOff>0</xdr:colOff>
      <xdr:row>2048</xdr:row>
      <xdr:rowOff>0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F293C6EC-AE45-426A-B7BB-5F6615CB2E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009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2048</xdr:row>
      <xdr:rowOff>0</xdr:rowOff>
    </xdr:from>
    <xdr:to>
      <xdr:col>6</xdr:col>
      <xdr:colOff>0</xdr:colOff>
      <xdr:row>2049</xdr:row>
      <xdr:rowOff>0</xdr:rowOff>
    </xdr:to>
    <xdr:pic>
      <xdr:nvPicPr>
        <xdr:cNvPr id="2045" name="Picture 2044">
          <a:extLst>
            <a:ext uri="{FF2B5EF4-FFF2-40B4-BE49-F238E27FC236}">
              <a16:creationId xmlns:a16="http://schemas.microsoft.com/office/drawing/2014/main" id="{CDE3F9E4-CD52-4C6F-963C-A4C7D7A156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027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2049</xdr:row>
      <xdr:rowOff>0</xdr:rowOff>
    </xdr:from>
    <xdr:to>
      <xdr:col>6</xdr:col>
      <xdr:colOff>0</xdr:colOff>
      <xdr:row>2050</xdr:row>
      <xdr:rowOff>0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077831ED-34E9-434D-AA75-CA09B0A1A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045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2050</xdr:row>
      <xdr:rowOff>0</xdr:rowOff>
    </xdr:from>
    <xdr:to>
      <xdr:col>6</xdr:col>
      <xdr:colOff>0</xdr:colOff>
      <xdr:row>2051</xdr:row>
      <xdr:rowOff>0</xdr:rowOff>
    </xdr:to>
    <xdr:pic>
      <xdr:nvPicPr>
        <xdr:cNvPr id="2047" name="Picture 2046">
          <a:extLst>
            <a:ext uri="{FF2B5EF4-FFF2-40B4-BE49-F238E27FC236}">
              <a16:creationId xmlns:a16="http://schemas.microsoft.com/office/drawing/2014/main" id="{E1FF6B8E-BEA2-4793-B9A4-32F8FBD32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063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2051</xdr:row>
      <xdr:rowOff>0</xdr:rowOff>
    </xdr:from>
    <xdr:to>
      <xdr:col>6</xdr:col>
      <xdr:colOff>0</xdr:colOff>
      <xdr:row>2052</xdr:row>
      <xdr:rowOff>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D495F0AE-D9B8-4190-AC49-57EAB2116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0"/>
        <a:stretch>
          <a:fillRect/>
        </a:stretch>
      </xdr:blipFill>
      <xdr:spPr>
        <a:xfrm>
          <a:off x="4619625" y="37081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2052</xdr:row>
      <xdr:rowOff>0</xdr:rowOff>
    </xdr:from>
    <xdr:to>
      <xdr:col>6</xdr:col>
      <xdr:colOff>0</xdr:colOff>
      <xdr:row>2053</xdr:row>
      <xdr:rowOff>0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6534FD7C-458F-49CE-9822-27ACE032A7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1"/>
        <a:stretch>
          <a:fillRect/>
        </a:stretch>
      </xdr:blipFill>
      <xdr:spPr>
        <a:xfrm>
          <a:off x="4619625" y="37099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2053</xdr:row>
      <xdr:rowOff>0</xdr:rowOff>
    </xdr:from>
    <xdr:to>
      <xdr:col>6</xdr:col>
      <xdr:colOff>0</xdr:colOff>
      <xdr:row>2054</xdr:row>
      <xdr:rowOff>0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85C0ADA5-6CD2-4682-9460-BAB23ECBB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2"/>
        <a:stretch>
          <a:fillRect/>
        </a:stretch>
      </xdr:blipFill>
      <xdr:spPr>
        <a:xfrm>
          <a:off x="4619625" y="37117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6</xdr:col>
      <xdr:colOff>0</xdr:colOff>
      <xdr:row>2055</xdr:row>
      <xdr:rowOff>0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3D58E4C1-71F3-4813-860D-603CB90B7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3"/>
        <a:stretch>
          <a:fillRect/>
        </a:stretch>
      </xdr:blipFill>
      <xdr:spPr>
        <a:xfrm>
          <a:off x="4619625" y="37136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2055</xdr:row>
      <xdr:rowOff>0</xdr:rowOff>
    </xdr:from>
    <xdr:to>
      <xdr:col>6</xdr:col>
      <xdr:colOff>0</xdr:colOff>
      <xdr:row>2056</xdr:row>
      <xdr:rowOff>0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0C6AF773-C811-4FC6-9CAB-2E07F5AFB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4"/>
        <a:stretch>
          <a:fillRect/>
        </a:stretch>
      </xdr:blipFill>
      <xdr:spPr>
        <a:xfrm>
          <a:off x="4619625" y="37154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2056</xdr:row>
      <xdr:rowOff>0</xdr:rowOff>
    </xdr:from>
    <xdr:to>
      <xdr:col>6</xdr:col>
      <xdr:colOff>0</xdr:colOff>
      <xdr:row>2057</xdr:row>
      <xdr:rowOff>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B15BD0B6-FE4F-438A-A168-CCDDFF3C7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5"/>
        <a:stretch>
          <a:fillRect/>
        </a:stretch>
      </xdr:blipFill>
      <xdr:spPr>
        <a:xfrm>
          <a:off x="4619625" y="37172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A6226787-A2C2-427B-A30C-36AEE120C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6"/>
        <a:stretch>
          <a:fillRect/>
        </a:stretch>
      </xdr:blipFill>
      <xdr:spPr>
        <a:xfrm>
          <a:off x="4619625" y="37190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2058</xdr:row>
      <xdr:rowOff>0</xdr:rowOff>
    </xdr:from>
    <xdr:to>
      <xdr:col>6</xdr:col>
      <xdr:colOff>0</xdr:colOff>
      <xdr:row>2059</xdr:row>
      <xdr:rowOff>0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2BD87E4B-9BF0-4FFE-BD0E-7F15EA3F7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7"/>
        <a:stretch>
          <a:fillRect/>
        </a:stretch>
      </xdr:blipFill>
      <xdr:spPr>
        <a:xfrm>
          <a:off x="4619625" y="37208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2059</xdr:row>
      <xdr:rowOff>0</xdr:rowOff>
    </xdr:from>
    <xdr:to>
      <xdr:col>6</xdr:col>
      <xdr:colOff>0</xdr:colOff>
      <xdr:row>2060</xdr:row>
      <xdr:rowOff>0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B2993CD0-0EE4-45B9-934D-24BEE0377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8"/>
        <a:stretch>
          <a:fillRect/>
        </a:stretch>
      </xdr:blipFill>
      <xdr:spPr>
        <a:xfrm>
          <a:off x="4619625" y="37226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2060</xdr:row>
      <xdr:rowOff>0</xdr:rowOff>
    </xdr:from>
    <xdr:to>
      <xdr:col>6</xdr:col>
      <xdr:colOff>0</xdr:colOff>
      <xdr:row>2061</xdr:row>
      <xdr:rowOff>0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8C37BB26-F335-4597-9AFB-B724A0663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9"/>
        <a:stretch>
          <a:fillRect/>
        </a:stretch>
      </xdr:blipFill>
      <xdr:spPr>
        <a:xfrm>
          <a:off x="4619625" y="37244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2061</xdr:row>
      <xdr:rowOff>0</xdr:rowOff>
    </xdr:from>
    <xdr:to>
      <xdr:col>6</xdr:col>
      <xdr:colOff>0</xdr:colOff>
      <xdr:row>2062</xdr:row>
      <xdr:rowOff>0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ABB77328-7A9F-4BC6-A37A-8D7710940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262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2062</xdr:row>
      <xdr:rowOff>0</xdr:rowOff>
    </xdr:from>
    <xdr:to>
      <xdr:col>6</xdr:col>
      <xdr:colOff>0</xdr:colOff>
      <xdr:row>2063</xdr:row>
      <xdr:rowOff>0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3834F865-920A-40F6-9DF5-025404F76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280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2063</xdr:row>
      <xdr:rowOff>0</xdr:rowOff>
    </xdr:from>
    <xdr:to>
      <xdr:col>6</xdr:col>
      <xdr:colOff>0</xdr:colOff>
      <xdr:row>2064</xdr:row>
      <xdr:rowOff>0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F08098CF-F647-4378-B67C-85F9B27592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298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2064</xdr:row>
      <xdr:rowOff>0</xdr:rowOff>
    </xdr:from>
    <xdr:to>
      <xdr:col>6</xdr:col>
      <xdr:colOff>0</xdr:colOff>
      <xdr:row>2065</xdr:row>
      <xdr:rowOff>0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1A1680F0-4197-4A85-B902-C2B7505B8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317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2065</xdr:row>
      <xdr:rowOff>0</xdr:rowOff>
    </xdr:from>
    <xdr:to>
      <xdr:col>6</xdr:col>
      <xdr:colOff>0</xdr:colOff>
      <xdr:row>2066</xdr:row>
      <xdr:rowOff>0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F356E0F8-AE06-4785-80D2-06882F6E4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0"/>
        <a:stretch>
          <a:fillRect/>
        </a:stretch>
      </xdr:blipFill>
      <xdr:spPr>
        <a:xfrm>
          <a:off x="4619625" y="37335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2066</xdr:row>
      <xdr:rowOff>0</xdr:rowOff>
    </xdr:from>
    <xdr:to>
      <xdr:col>6</xdr:col>
      <xdr:colOff>0</xdr:colOff>
      <xdr:row>2067</xdr:row>
      <xdr:rowOff>0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0E3AE328-5D2E-4BDC-A18E-EFBF2E3CA9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0"/>
        <a:stretch>
          <a:fillRect/>
        </a:stretch>
      </xdr:blipFill>
      <xdr:spPr>
        <a:xfrm>
          <a:off x="4619625" y="37353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2067</xdr:row>
      <xdr:rowOff>0</xdr:rowOff>
    </xdr:from>
    <xdr:to>
      <xdr:col>6</xdr:col>
      <xdr:colOff>0</xdr:colOff>
      <xdr:row>2068</xdr:row>
      <xdr:rowOff>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49A4109C-AA99-4A4C-A148-14B3474AE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1"/>
        <a:stretch>
          <a:fillRect/>
        </a:stretch>
      </xdr:blipFill>
      <xdr:spPr>
        <a:xfrm>
          <a:off x="4619625" y="37371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BE7C7C37-61AF-46CA-AFEC-74D8654FBE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1"/>
        <a:stretch>
          <a:fillRect/>
        </a:stretch>
      </xdr:blipFill>
      <xdr:spPr>
        <a:xfrm>
          <a:off x="4619625" y="37389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2069</xdr:row>
      <xdr:rowOff>0</xdr:rowOff>
    </xdr:from>
    <xdr:to>
      <xdr:col>6</xdr:col>
      <xdr:colOff>0</xdr:colOff>
      <xdr:row>2070</xdr:row>
      <xdr:rowOff>0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9783FA78-0CAB-48F4-BF0A-CA50FE518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2"/>
        <a:stretch>
          <a:fillRect/>
        </a:stretch>
      </xdr:blipFill>
      <xdr:spPr>
        <a:xfrm>
          <a:off x="4619625" y="37407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2070</xdr:row>
      <xdr:rowOff>0</xdr:rowOff>
    </xdr:from>
    <xdr:to>
      <xdr:col>6</xdr:col>
      <xdr:colOff>0</xdr:colOff>
      <xdr:row>2071</xdr:row>
      <xdr:rowOff>0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FB15648A-9C4C-4DEE-994E-627D04834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2"/>
        <a:stretch>
          <a:fillRect/>
        </a:stretch>
      </xdr:blipFill>
      <xdr:spPr>
        <a:xfrm>
          <a:off x="4619625" y="37425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2071</xdr:row>
      <xdr:rowOff>0</xdr:rowOff>
    </xdr:from>
    <xdr:to>
      <xdr:col>6</xdr:col>
      <xdr:colOff>0</xdr:colOff>
      <xdr:row>2072</xdr:row>
      <xdr:rowOff>0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F4DF640B-2D1D-42BE-B62A-5A354288E9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3"/>
        <a:stretch>
          <a:fillRect/>
        </a:stretch>
      </xdr:blipFill>
      <xdr:spPr>
        <a:xfrm>
          <a:off x="4619625" y="37443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2072</xdr:row>
      <xdr:rowOff>0</xdr:rowOff>
    </xdr:from>
    <xdr:to>
      <xdr:col>6</xdr:col>
      <xdr:colOff>0</xdr:colOff>
      <xdr:row>2073</xdr:row>
      <xdr:rowOff>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4F72615E-70E9-4F99-A26D-A88800A35C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3"/>
        <a:stretch>
          <a:fillRect/>
        </a:stretch>
      </xdr:blipFill>
      <xdr:spPr>
        <a:xfrm>
          <a:off x="4619625" y="37461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2073</xdr:row>
      <xdr:rowOff>0</xdr:rowOff>
    </xdr:from>
    <xdr:to>
      <xdr:col>6</xdr:col>
      <xdr:colOff>0</xdr:colOff>
      <xdr:row>2074</xdr:row>
      <xdr:rowOff>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521607D4-01FE-4F62-BADB-2255E114E9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7479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2074</xdr:row>
      <xdr:rowOff>0</xdr:rowOff>
    </xdr:from>
    <xdr:to>
      <xdr:col>6</xdr:col>
      <xdr:colOff>0</xdr:colOff>
      <xdr:row>2075</xdr:row>
      <xdr:rowOff>0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97E4FCB3-B5EE-4015-BCC3-7FA5D08D5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37498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2075</xdr:row>
      <xdr:rowOff>0</xdr:rowOff>
    </xdr:from>
    <xdr:to>
      <xdr:col>6</xdr:col>
      <xdr:colOff>0</xdr:colOff>
      <xdr:row>2076</xdr:row>
      <xdr:rowOff>0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88F54943-CA08-4F89-A001-D5F4516C6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516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2076</xdr:row>
      <xdr:rowOff>0</xdr:rowOff>
    </xdr:from>
    <xdr:to>
      <xdr:col>6</xdr:col>
      <xdr:colOff>0</xdr:colOff>
      <xdr:row>2077</xdr:row>
      <xdr:rowOff>0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B83C3A0B-F154-4211-949F-5F4DF244CF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4"/>
        <a:stretch>
          <a:fillRect/>
        </a:stretch>
      </xdr:blipFill>
      <xdr:spPr>
        <a:xfrm>
          <a:off x="4619625" y="37534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2077</xdr:row>
      <xdr:rowOff>0</xdr:rowOff>
    </xdr:from>
    <xdr:to>
      <xdr:col>6</xdr:col>
      <xdr:colOff>0</xdr:colOff>
      <xdr:row>2078</xdr:row>
      <xdr:rowOff>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A55D0468-FA81-4267-953C-2D72A2687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552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2078</xdr:row>
      <xdr:rowOff>0</xdr:rowOff>
    </xdr:from>
    <xdr:to>
      <xdr:col>6</xdr:col>
      <xdr:colOff>0</xdr:colOff>
      <xdr:row>2079</xdr:row>
      <xdr:rowOff>0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63CEB94E-DDE9-4484-A8C9-53AEB0F4A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570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7F9E477E-9C24-4B97-974C-ECFA26E3B5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588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2080</xdr:row>
      <xdr:rowOff>0</xdr:rowOff>
    </xdr:from>
    <xdr:to>
      <xdr:col>6</xdr:col>
      <xdr:colOff>0</xdr:colOff>
      <xdr:row>2081</xdr:row>
      <xdr:rowOff>0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FD0C6AB1-DB72-4F1B-B39A-6D801DCD5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606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2081</xdr:row>
      <xdr:rowOff>0</xdr:rowOff>
    </xdr:from>
    <xdr:to>
      <xdr:col>6</xdr:col>
      <xdr:colOff>0</xdr:colOff>
      <xdr:row>2082</xdr:row>
      <xdr:rowOff>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FDE83806-284A-4BF4-A29D-0C46015950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624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2082</xdr:row>
      <xdr:rowOff>0</xdr:rowOff>
    </xdr:from>
    <xdr:to>
      <xdr:col>6</xdr:col>
      <xdr:colOff>0</xdr:colOff>
      <xdr:row>2083</xdr:row>
      <xdr:rowOff>0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E5184CE9-1865-4133-9703-2D078892D9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7642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2083</xdr:row>
      <xdr:rowOff>0</xdr:rowOff>
    </xdr:from>
    <xdr:to>
      <xdr:col>6</xdr:col>
      <xdr:colOff>0</xdr:colOff>
      <xdr:row>2084</xdr:row>
      <xdr:rowOff>0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73FEAB41-EA67-481F-8593-9276190FA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660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2084</xdr:row>
      <xdr:rowOff>0</xdr:rowOff>
    </xdr:from>
    <xdr:to>
      <xdr:col>6</xdr:col>
      <xdr:colOff>0</xdr:colOff>
      <xdr:row>2085</xdr:row>
      <xdr:rowOff>0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85AABFA2-81C6-454C-AC2B-FEA75F019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678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2085</xdr:row>
      <xdr:rowOff>0</xdr:rowOff>
    </xdr:from>
    <xdr:to>
      <xdr:col>6</xdr:col>
      <xdr:colOff>0</xdr:colOff>
      <xdr:row>2086</xdr:row>
      <xdr:rowOff>0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9301CECD-9D79-429B-99F2-85CFEAE958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5"/>
        <a:stretch>
          <a:fillRect/>
        </a:stretch>
      </xdr:blipFill>
      <xdr:spPr>
        <a:xfrm>
          <a:off x="4619625" y="37697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2086</xdr:row>
      <xdr:rowOff>0</xdr:rowOff>
    </xdr:from>
    <xdr:to>
      <xdr:col>6</xdr:col>
      <xdr:colOff>0</xdr:colOff>
      <xdr:row>2087</xdr:row>
      <xdr:rowOff>0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C12BEF95-DB78-43E5-A23C-9C6F9F39A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6"/>
        <a:stretch>
          <a:fillRect/>
        </a:stretch>
      </xdr:blipFill>
      <xdr:spPr>
        <a:xfrm>
          <a:off x="4619625" y="37715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2087</xdr:row>
      <xdr:rowOff>0</xdr:rowOff>
    </xdr:from>
    <xdr:to>
      <xdr:col>6</xdr:col>
      <xdr:colOff>0</xdr:colOff>
      <xdr:row>2088</xdr:row>
      <xdr:rowOff>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E54FE38-400E-4D4D-B9E1-63873DCA5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7"/>
        <a:stretch>
          <a:fillRect/>
        </a:stretch>
      </xdr:blipFill>
      <xdr:spPr>
        <a:xfrm>
          <a:off x="4619625" y="37733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2088</xdr:row>
      <xdr:rowOff>0</xdr:rowOff>
    </xdr:from>
    <xdr:to>
      <xdr:col>6</xdr:col>
      <xdr:colOff>0</xdr:colOff>
      <xdr:row>2089</xdr:row>
      <xdr:rowOff>0</xdr:rowOff>
    </xdr:to>
    <xdr:pic>
      <xdr:nvPicPr>
        <xdr:cNvPr id="2085" name="Picture 2084">
          <a:extLst>
            <a:ext uri="{FF2B5EF4-FFF2-40B4-BE49-F238E27FC236}">
              <a16:creationId xmlns:a16="http://schemas.microsoft.com/office/drawing/2014/main" id="{CB6AF42D-189A-4B9D-9A6B-6296A7436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8"/>
        <a:stretch>
          <a:fillRect/>
        </a:stretch>
      </xdr:blipFill>
      <xdr:spPr>
        <a:xfrm>
          <a:off x="4619625" y="37751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2089</xdr:row>
      <xdr:rowOff>0</xdr:rowOff>
    </xdr:from>
    <xdr:to>
      <xdr:col>6</xdr:col>
      <xdr:colOff>0</xdr:colOff>
      <xdr:row>2090</xdr:row>
      <xdr:rowOff>0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12011844-7CA1-434B-9663-C4174EC2EB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9"/>
        <a:stretch>
          <a:fillRect/>
        </a:stretch>
      </xdr:blipFill>
      <xdr:spPr>
        <a:xfrm>
          <a:off x="4619625" y="37769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4A3581CA-E48E-4C4F-AF0B-02C89B6A4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0"/>
        <a:stretch>
          <a:fillRect/>
        </a:stretch>
      </xdr:blipFill>
      <xdr:spPr>
        <a:xfrm>
          <a:off x="4619625" y="37787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2091</xdr:row>
      <xdr:rowOff>0</xdr:rowOff>
    </xdr:from>
    <xdr:to>
      <xdr:col>6</xdr:col>
      <xdr:colOff>0</xdr:colOff>
      <xdr:row>2092</xdr:row>
      <xdr:rowOff>0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017937D8-69F9-41E3-A3AC-42D689EE7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1"/>
        <a:stretch>
          <a:fillRect/>
        </a:stretch>
      </xdr:blipFill>
      <xdr:spPr>
        <a:xfrm>
          <a:off x="4619625" y="37805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2092</xdr:row>
      <xdr:rowOff>0</xdr:rowOff>
    </xdr:from>
    <xdr:to>
      <xdr:col>6</xdr:col>
      <xdr:colOff>0</xdr:colOff>
      <xdr:row>2093</xdr:row>
      <xdr:rowOff>0</xdr:rowOff>
    </xdr:to>
    <xdr:pic>
      <xdr:nvPicPr>
        <xdr:cNvPr id="2089" name="Picture 2088">
          <a:extLst>
            <a:ext uri="{FF2B5EF4-FFF2-40B4-BE49-F238E27FC236}">
              <a16:creationId xmlns:a16="http://schemas.microsoft.com/office/drawing/2014/main" id="{3A58135F-AA9A-4B49-8D92-0E96BBC89E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2"/>
        <a:stretch>
          <a:fillRect/>
        </a:stretch>
      </xdr:blipFill>
      <xdr:spPr>
        <a:xfrm>
          <a:off x="4619625" y="37823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2093</xdr:row>
      <xdr:rowOff>0</xdr:rowOff>
    </xdr:from>
    <xdr:to>
      <xdr:col>6</xdr:col>
      <xdr:colOff>0</xdr:colOff>
      <xdr:row>2094</xdr:row>
      <xdr:rowOff>0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D6813BF6-EDC6-4B1B-B735-13173A10B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3"/>
        <a:stretch>
          <a:fillRect/>
        </a:stretch>
      </xdr:blipFill>
      <xdr:spPr>
        <a:xfrm>
          <a:off x="4619625" y="37841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2094</xdr:row>
      <xdr:rowOff>0</xdr:rowOff>
    </xdr:from>
    <xdr:to>
      <xdr:col>6</xdr:col>
      <xdr:colOff>0</xdr:colOff>
      <xdr:row>2095</xdr:row>
      <xdr:rowOff>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41FF2337-1CD8-45B8-827E-6BABDA358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4"/>
        <a:stretch>
          <a:fillRect/>
        </a:stretch>
      </xdr:blipFill>
      <xdr:spPr>
        <a:xfrm>
          <a:off x="4619625" y="37859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2095</xdr:row>
      <xdr:rowOff>0</xdr:rowOff>
    </xdr:from>
    <xdr:to>
      <xdr:col>6</xdr:col>
      <xdr:colOff>0</xdr:colOff>
      <xdr:row>2096</xdr:row>
      <xdr:rowOff>0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E455C144-43D4-4F76-86DE-A57087AE5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878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2096</xdr:row>
      <xdr:rowOff>0</xdr:rowOff>
    </xdr:from>
    <xdr:to>
      <xdr:col>6</xdr:col>
      <xdr:colOff>0</xdr:colOff>
      <xdr:row>2097</xdr:row>
      <xdr:rowOff>0</xdr:rowOff>
    </xdr:to>
    <xdr:pic>
      <xdr:nvPicPr>
        <xdr:cNvPr id="2093" name="Picture 2092">
          <a:extLst>
            <a:ext uri="{FF2B5EF4-FFF2-40B4-BE49-F238E27FC236}">
              <a16:creationId xmlns:a16="http://schemas.microsoft.com/office/drawing/2014/main" id="{F8817F46-5F60-42EE-9D76-A18C60D61D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896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2097</xdr:row>
      <xdr:rowOff>0</xdr:rowOff>
    </xdr:from>
    <xdr:to>
      <xdr:col>6</xdr:col>
      <xdr:colOff>0</xdr:colOff>
      <xdr:row>2098</xdr:row>
      <xdr:rowOff>0</xdr:rowOff>
    </xdr:to>
    <xdr:pic>
      <xdr:nvPicPr>
        <xdr:cNvPr id="2094" name="Picture 2093">
          <a:extLst>
            <a:ext uri="{FF2B5EF4-FFF2-40B4-BE49-F238E27FC236}">
              <a16:creationId xmlns:a16="http://schemas.microsoft.com/office/drawing/2014/main" id="{0C24BBA7-7F46-49AE-852A-3A5312FC17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914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2098</xdr:row>
      <xdr:rowOff>0</xdr:rowOff>
    </xdr:from>
    <xdr:to>
      <xdr:col>6</xdr:col>
      <xdr:colOff>0</xdr:colOff>
      <xdr:row>2099</xdr:row>
      <xdr:rowOff>0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B588AA58-D34E-452C-9661-09292472D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7932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2099</xdr:row>
      <xdr:rowOff>0</xdr:rowOff>
    </xdr:from>
    <xdr:to>
      <xdr:col>6</xdr:col>
      <xdr:colOff>0</xdr:colOff>
      <xdr:row>2100</xdr:row>
      <xdr:rowOff>0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917FDED7-5F2A-456F-8738-E31CF4533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5"/>
        <a:stretch>
          <a:fillRect/>
        </a:stretch>
      </xdr:blipFill>
      <xdr:spPr>
        <a:xfrm>
          <a:off x="4619625" y="37950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2100</xdr:row>
      <xdr:rowOff>0</xdr:rowOff>
    </xdr:from>
    <xdr:to>
      <xdr:col>6</xdr:col>
      <xdr:colOff>0</xdr:colOff>
      <xdr:row>2101</xdr:row>
      <xdr:rowOff>0</xdr:rowOff>
    </xdr:to>
    <xdr:pic>
      <xdr:nvPicPr>
        <xdr:cNvPr id="2097" name="Picture 2096">
          <a:extLst>
            <a:ext uri="{FF2B5EF4-FFF2-40B4-BE49-F238E27FC236}">
              <a16:creationId xmlns:a16="http://schemas.microsoft.com/office/drawing/2014/main" id="{FFB7768D-D05F-45B7-ABFC-E80FC5835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5"/>
        <a:stretch>
          <a:fillRect/>
        </a:stretch>
      </xdr:blipFill>
      <xdr:spPr>
        <a:xfrm>
          <a:off x="4619625" y="37968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B4B66EB8-B4B8-4CD1-BE49-4B11450C4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6"/>
        <a:stretch>
          <a:fillRect/>
        </a:stretch>
      </xdr:blipFill>
      <xdr:spPr>
        <a:xfrm>
          <a:off x="4619625" y="37986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2102</xdr:row>
      <xdr:rowOff>0</xdr:rowOff>
    </xdr:from>
    <xdr:to>
      <xdr:col>6</xdr:col>
      <xdr:colOff>0</xdr:colOff>
      <xdr:row>2103</xdr:row>
      <xdr:rowOff>0</xdr:rowOff>
    </xdr:to>
    <xdr:pic>
      <xdr:nvPicPr>
        <xdr:cNvPr id="2099" name="Picture 2098">
          <a:extLst>
            <a:ext uri="{FF2B5EF4-FFF2-40B4-BE49-F238E27FC236}">
              <a16:creationId xmlns:a16="http://schemas.microsoft.com/office/drawing/2014/main" id="{404499F0-C3AB-4089-AE94-F06FD5FFB3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6"/>
        <a:stretch>
          <a:fillRect/>
        </a:stretch>
      </xdr:blipFill>
      <xdr:spPr>
        <a:xfrm>
          <a:off x="4619625" y="38004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2103</xdr:row>
      <xdr:rowOff>0</xdr:rowOff>
    </xdr:from>
    <xdr:to>
      <xdr:col>6</xdr:col>
      <xdr:colOff>0</xdr:colOff>
      <xdr:row>2104</xdr:row>
      <xdr:rowOff>0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F4CE7C98-F8BF-45F2-A924-42A0F20955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7"/>
        <a:stretch>
          <a:fillRect/>
        </a:stretch>
      </xdr:blipFill>
      <xdr:spPr>
        <a:xfrm>
          <a:off x="4619625" y="38022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2104</xdr:row>
      <xdr:rowOff>0</xdr:rowOff>
    </xdr:from>
    <xdr:to>
      <xdr:col>6</xdr:col>
      <xdr:colOff>0</xdr:colOff>
      <xdr:row>2105</xdr:row>
      <xdr:rowOff>0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35CB9EFE-400A-41E9-AFDA-9C010D5B98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7"/>
        <a:stretch>
          <a:fillRect/>
        </a:stretch>
      </xdr:blipFill>
      <xdr:spPr>
        <a:xfrm>
          <a:off x="4619625" y="38040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2105</xdr:row>
      <xdr:rowOff>0</xdr:rowOff>
    </xdr:from>
    <xdr:to>
      <xdr:col>6</xdr:col>
      <xdr:colOff>0</xdr:colOff>
      <xdr:row>2106</xdr:row>
      <xdr:rowOff>0</xdr:rowOff>
    </xdr:to>
    <xdr:pic>
      <xdr:nvPicPr>
        <xdr:cNvPr id="2102" name="Picture 2101">
          <a:extLst>
            <a:ext uri="{FF2B5EF4-FFF2-40B4-BE49-F238E27FC236}">
              <a16:creationId xmlns:a16="http://schemas.microsoft.com/office/drawing/2014/main" id="{2E227E95-EA92-419D-9840-F37C68AE4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8"/>
        <a:stretch>
          <a:fillRect/>
        </a:stretch>
      </xdr:blipFill>
      <xdr:spPr>
        <a:xfrm>
          <a:off x="4619625" y="38059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2106</xdr:row>
      <xdr:rowOff>0</xdr:rowOff>
    </xdr:from>
    <xdr:to>
      <xdr:col>6</xdr:col>
      <xdr:colOff>0</xdr:colOff>
      <xdr:row>2107</xdr:row>
      <xdr:rowOff>0</xdr:rowOff>
    </xdr:to>
    <xdr:pic>
      <xdr:nvPicPr>
        <xdr:cNvPr id="2103" name="Picture 2102">
          <a:extLst>
            <a:ext uri="{FF2B5EF4-FFF2-40B4-BE49-F238E27FC236}">
              <a16:creationId xmlns:a16="http://schemas.microsoft.com/office/drawing/2014/main" id="{160BC7A7-5E8D-4B98-99DA-E40551B743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8"/>
        <a:stretch>
          <a:fillRect/>
        </a:stretch>
      </xdr:blipFill>
      <xdr:spPr>
        <a:xfrm>
          <a:off x="4619625" y="38077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2107</xdr:row>
      <xdr:rowOff>0</xdr:rowOff>
    </xdr:from>
    <xdr:to>
      <xdr:col>6</xdr:col>
      <xdr:colOff>0</xdr:colOff>
      <xdr:row>2108</xdr:row>
      <xdr:rowOff>0</xdr:rowOff>
    </xdr:to>
    <xdr:pic>
      <xdr:nvPicPr>
        <xdr:cNvPr id="2104" name="Picture 2103">
          <a:extLst>
            <a:ext uri="{FF2B5EF4-FFF2-40B4-BE49-F238E27FC236}">
              <a16:creationId xmlns:a16="http://schemas.microsoft.com/office/drawing/2014/main" id="{F9F9F7F7-2334-4DF4-8C23-BBB8E13B8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8095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2108</xdr:row>
      <xdr:rowOff>0</xdr:rowOff>
    </xdr:from>
    <xdr:to>
      <xdr:col>6</xdr:col>
      <xdr:colOff>0</xdr:colOff>
      <xdr:row>2109</xdr:row>
      <xdr:rowOff>0</xdr:rowOff>
    </xdr:to>
    <xdr:pic>
      <xdr:nvPicPr>
        <xdr:cNvPr id="2105" name="Picture 2104">
          <a:extLst>
            <a:ext uri="{FF2B5EF4-FFF2-40B4-BE49-F238E27FC236}">
              <a16:creationId xmlns:a16="http://schemas.microsoft.com/office/drawing/2014/main" id="{BAEAB8EA-66BE-4B79-8370-ACF74D319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8113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2109</xdr:row>
      <xdr:rowOff>0</xdr:rowOff>
    </xdr:from>
    <xdr:to>
      <xdr:col>6</xdr:col>
      <xdr:colOff>0</xdr:colOff>
      <xdr:row>2110</xdr:row>
      <xdr:rowOff>0</xdr:rowOff>
    </xdr:to>
    <xdr:pic>
      <xdr:nvPicPr>
        <xdr:cNvPr id="2106" name="Picture 2105">
          <a:extLst>
            <a:ext uri="{FF2B5EF4-FFF2-40B4-BE49-F238E27FC236}">
              <a16:creationId xmlns:a16="http://schemas.microsoft.com/office/drawing/2014/main" id="{BCDA26E8-229D-44FF-A7C1-E240158EE3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131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2110</xdr:row>
      <xdr:rowOff>0</xdr:rowOff>
    </xdr:from>
    <xdr:to>
      <xdr:col>6</xdr:col>
      <xdr:colOff>0</xdr:colOff>
      <xdr:row>2111</xdr:row>
      <xdr:rowOff>0</xdr:rowOff>
    </xdr:to>
    <xdr:pic>
      <xdr:nvPicPr>
        <xdr:cNvPr id="2107" name="Picture 2106">
          <a:extLst>
            <a:ext uri="{FF2B5EF4-FFF2-40B4-BE49-F238E27FC236}">
              <a16:creationId xmlns:a16="http://schemas.microsoft.com/office/drawing/2014/main" id="{D117575D-425F-4251-9E33-1879566C4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9"/>
        <a:stretch>
          <a:fillRect/>
        </a:stretch>
      </xdr:blipFill>
      <xdr:spPr>
        <a:xfrm>
          <a:off x="4619625" y="38149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2111</xdr:row>
      <xdr:rowOff>0</xdr:rowOff>
    </xdr:from>
    <xdr:to>
      <xdr:col>6</xdr:col>
      <xdr:colOff>0</xdr:colOff>
      <xdr:row>2112</xdr:row>
      <xdr:rowOff>0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ABC5B09C-F228-49D2-A9FA-146F7E0591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167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2112</xdr:row>
      <xdr:rowOff>0</xdr:rowOff>
    </xdr:from>
    <xdr:to>
      <xdr:col>6</xdr:col>
      <xdr:colOff>0</xdr:colOff>
      <xdr:row>2113</xdr:row>
      <xdr:rowOff>0</xdr:rowOff>
    </xdr:to>
    <xdr:pic>
      <xdr:nvPicPr>
        <xdr:cNvPr id="2109" name="Picture 2108">
          <a:extLst>
            <a:ext uri="{FF2B5EF4-FFF2-40B4-BE49-F238E27FC236}">
              <a16:creationId xmlns:a16="http://schemas.microsoft.com/office/drawing/2014/main" id="{092394D1-6D0A-4FCC-8D52-88E10155D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0"/>
        <a:stretch>
          <a:fillRect/>
        </a:stretch>
      </xdr:blipFill>
      <xdr:spPr>
        <a:xfrm>
          <a:off x="4619625" y="38185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2113</xdr:row>
      <xdr:rowOff>0</xdr:rowOff>
    </xdr:from>
    <xdr:to>
      <xdr:col>6</xdr:col>
      <xdr:colOff>0</xdr:colOff>
      <xdr:row>2114</xdr:row>
      <xdr:rowOff>0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3E100CD3-DB01-4000-8A58-6708BCBC6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203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2114</xdr:row>
      <xdr:rowOff>0</xdr:rowOff>
    </xdr:from>
    <xdr:to>
      <xdr:col>6</xdr:col>
      <xdr:colOff>0</xdr:colOff>
      <xdr:row>2115</xdr:row>
      <xdr:rowOff>0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74672625-3D7A-4BAF-B192-B77F7A69D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221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2115</xdr:row>
      <xdr:rowOff>0</xdr:rowOff>
    </xdr:from>
    <xdr:to>
      <xdr:col>6</xdr:col>
      <xdr:colOff>0</xdr:colOff>
      <xdr:row>2116</xdr:row>
      <xdr:rowOff>0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F058413B-DE12-4F44-94C4-FD8D55795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240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2116</xdr:row>
      <xdr:rowOff>0</xdr:rowOff>
    </xdr:from>
    <xdr:to>
      <xdr:col>6</xdr:col>
      <xdr:colOff>0</xdr:colOff>
      <xdr:row>2117</xdr:row>
      <xdr:rowOff>0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846896A0-B6E2-4BCE-89C3-9EB8EC39C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258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2117</xdr:row>
      <xdr:rowOff>0</xdr:rowOff>
    </xdr:from>
    <xdr:to>
      <xdr:col>6</xdr:col>
      <xdr:colOff>0</xdr:colOff>
      <xdr:row>2118</xdr:row>
      <xdr:rowOff>0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277D43B2-5129-4946-9B5B-741A066C09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276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2118</xdr:row>
      <xdr:rowOff>0</xdr:rowOff>
    </xdr:from>
    <xdr:to>
      <xdr:col>6</xdr:col>
      <xdr:colOff>0</xdr:colOff>
      <xdr:row>2119</xdr:row>
      <xdr:rowOff>0</xdr:rowOff>
    </xdr:to>
    <xdr:pic>
      <xdr:nvPicPr>
        <xdr:cNvPr id="2115" name="Picture 2114">
          <a:extLst>
            <a:ext uri="{FF2B5EF4-FFF2-40B4-BE49-F238E27FC236}">
              <a16:creationId xmlns:a16="http://schemas.microsoft.com/office/drawing/2014/main" id="{093D392F-23B6-4ACD-A9FA-4AB2C318A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294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2119</xdr:row>
      <xdr:rowOff>0</xdr:rowOff>
    </xdr:from>
    <xdr:to>
      <xdr:col>6</xdr:col>
      <xdr:colOff>0</xdr:colOff>
      <xdr:row>2120</xdr:row>
      <xdr:rowOff>0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40D2ED7F-67FE-407B-B897-41782EA82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1"/>
        <a:stretch>
          <a:fillRect/>
        </a:stretch>
      </xdr:blipFill>
      <xdr:spPr>
        <a:xfrm>
          <a:off x="4619625" y="38312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2120</xdr:row>
      <xdr:rowOff>0</xdr:rowOff>
    </xdr:from>
    <xdr:to>
      <xdr:col>6</xdr:col>
      <xdr:colOff>0</xdr:colOff>
      <xdr:row>2121</xdr:row>
      <xdr:rowOff>0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147F923A-71DF-4361-B774-96937242F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2"/>
        <a:stretch>
          <a:fillRect/>
        </a:stretch>
      </xdr:blipFill>
      <xdr:spPr>
        <a:xfrm>
          <a:off x="4619625" y="38330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2121</xdr:row>
      <xdr:rowOff>0</xdr:rowOff>
    </xdr:from>
    <xdr:to>
      <xdr:col>6</xdr:col>
      <xdr:colOff>0</xdr:colOff>
      <xdr:row>2122</xdr:row>
      <xdr:rowOff>0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99DF5E45-D97A-46A2-8E43-E278168BCB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3"/>
        <a:stretch>
          <a:fillRect/>
        </a:stretch>
      </xdr:blipFill>
      <xdr:spPr>
        <a:xfrm>
          <a:off x="4619625" y="38348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2122</xdr:row>
      <xdr:rowOff>0</xdr:rowOff>
    </xdr:from>
    <xdr:to>
      <xdr:col>6</xdr:col>
      <xdr:colOff>0</xdr:colOff>
      <xdr:row>2123</xdr:row>
      <xdr:rowOff>0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5522C1B7-8A42-419B-AC25-C8BF8E0FE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4"/>
        <a:stretch>
          <a:fillRect/>
        </a:stretch>
      </xdr:blipFill>
      <xdr:spPr>
        <a:xfrm>
          <a:off x="4619625" y="38366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2123</xdr:row>
      <xdr:rowOff>0</xdr:rowOff>
    </xdr:from>
    <xdr:to>
      <xdr:col>6</xdr:col>
      <xdr:colOff>0</xdr:colOff>
      <xdr:row>2124</xdr:row>
      <xdr:rowOff>0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5331A4F4-2A4A-43B4-A3C6-4B507575AB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5"/>
        <a:stretch>
          <a:fillRect/>
        </a:stretch>
      </xdr:blipFill>
      <xdr:spPr>
        <a:xfrm>
          <a:off x="4619625" y="38384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2124</xdr:row>
      <xdr:rowOff>0</xdr:rowOff>
    </xdr:from>
    <xdr:to>
      <xdr:col>6</xdr:col>
      <xdr:colOff>0</xdr:colOff>
      <xdr:row>2125</xdr:row>
      <xdr:rowOff>0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371C8CA9-FE37-464A-9922-B82C6AA2F4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6"/>
        <a:stretch>
          <a:fillRect/>
        </a:stretch>
      </xdr:blipFill>
      <xdr:spPr>
        <a:xfrm>
          <a:off x="4619625" y="38402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2125</xdr:row>
      <xdr:rowOff>0</xdr:rowOff>
    </xdr:from>
    <xdr:to>
      <xdr:col>6</xdr:col>
      <xdr:colOff>0</xdr:colOff>
      <xdr:row>2126</xdr:row>
      <xdr:rowOff>0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1F7A2D29-0A61-446B-9E67-CCEFB2360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7"/>
        <a:stretch>
          <a:fillRect/>
        </a:stretch>
      </xdr:blipFill>
      <xdr:spPr>
        <a:xfrm>
          <a:off x="4619625" y="38420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2126</xdr:row>
      <xdr:rowOff>0</xdr:rowOff>
    </xdr:from>
    <xdr:to>
      <xdr:col>6</xdr:col>
      <xdr:colOff>0</xdr:colOff>
      <xdr:row>2127</xdr:row>
      <xdr:rowOff>0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8D3B0643-4073-476A-AD85-41BEF158A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8"/>
        <a:stretch>
          <a:fillRect/>
        </a:stretch>
      </xdr:blipFill>
      <xdr:spPr>
        <a:xfrm>
          <a:off x="4619625" y="38439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2127</xdr:row>
      <xdr:rowOff>0</xdr:rowOff>
    </xdr:from>
    <xdr:to>
      <xdr:col>6</xdr:col>
      <xdr:colOff>0</xdr:colOff>
      <xdr:row>2128</xdr:row>
      <xdr:rowOff>0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5248BEBD-6D6F-4109-BEA2-2E1A249D7C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9"/>
        <a:stretch>
          <a:fillRect/>
        </a:stretch>
      </xdr:blipFill>
      <xdr:spPr>
        <a:xfrm>
          <a:off x="4619625" y="38457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2128</xdr:row>
      <xdr:rowOff>0</xdr:rowOff>
    </xdr:from>
    <xdr:to>
      <xdr:col>6</xdr:col>
      <xdr:colOff>0</xdr:colOff>
      <xdr:row>2129</xdr:row>
      <xdr:rowOff>0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0610EA3F-E766-42EC-9CFA-2A4390437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0"/>
        <a:stretch>
          <a:fillRect/>
        </a:stretch>
      </xdr:blipFill>
      <xdr:spPr>
        <a:xfrm>
          <a:off x="4619625" y="38475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A7D85315-30E7-4FFF-AE2C-C4B5E5EDB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493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2130</xdr:row>
      <xdr:rowOff>0</xdr:rowOff>
    </xdr:from>
    <xdr:to>
      <xdr:col>6</xdr:col>
      <xdr:colOff>0</xdr:colOff>
      <xdr:row>2131</xdr:row>
      <xdr:rowOff>0</xdr:rowOff>
    </xdr:to>
    <xdr:pic>
      <xdr:nvPicPr>
        <xdr:cNvPr id="2127" name="Picture 2126">
          <a:extLst>
            <a:ext uri="{FF2B5EF4-FFF2-40B4-BE49-F238E27FC236}">
              <a16:creationId xmlns:a16="http://schemas.microsoft.com/office/drawing/2014/main" id="{6D0DF66A-2B6F-437E-AC9A-AC0211BAF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511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2131</xdr:row>
      <xdr:rowOff>0</xdr:rowOff>
    </xdr:from>
    <xdr:to>
      <xdr:col>6</xdr:col>
      <xdr:colOff>0</xdr:colOff>
      <xdr:row>2132</xdr:row>
      <xdr:rowOff>0</xdr:rowOff>
    </xdr:to>
    <xdr:pic>
      <xdr:nvPicPr>
        <xdr:cNvPr id="2128" name="Picture 2127">
          <a:extLst>
            <a:ext uri="{FF2B5EF4-FFF2-40B4-BE49-F238E27FC236}">
              <a16:creationId xmlns:a16="http://schemas.microsoft.com/office/drawing/2014/main" id="{465A528B-6FED-4838-83A5-A7F8099499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529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2132</xdr:row>
      <xdr:rowOff>0</xdr:rowOff>
    </xdr:from>
    <xdr:to>
      <xdr:col>6</xdr:col>
      <xdr:colOff>0</xdr:colOff>
      <xdr:row>2133</xdr:row>
      <xdr:rowOff>0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7168F992-ECD0-4032-90C3-8BFD65A60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547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2133</xdr:row>
      <xdr:rowOff>0</xdr:rowOff>
    </xdr:from>
    <xdr:to>
      <xdr:col>6</xdr:col>
      <xdr:colOff>0</xdr:colOff>
      <xdr:row>2134</xdr:row>
      <xdr:rowOff>0</xdr:rowOff>
    </xdr:to>
    <xdr:pic>
      <xdr:nvPicPr>
        <xdr:cNvPr id="2130" name="Picture 2129">
          <a:extLst>
            <a:ext uri="{FF2B5EF4-FFF2-40B4-BE49-F238E27FC236}">
              <a16:creationId xmlns:a16="http://schemas.microsoft.com/office/drawing/2014/main" id="{BF9656E4-94D5-4C8E-AF20-3F652FCA4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1"/>
        <a:stretch>
          <a:fillRect/>
        </a:stretch>
      </xdr:blipFill>
      <xdr:spPr>
        <a:xfrm>
          <a:off x="4619625" y="38565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2134</xdr:row>
      <xdr:rowOff>0</xdr:rowOff>
    </xdr:from>
    <xdr:to>
      <xdr:col>6</xdr:col>
      <xdr:colOff>0</xdr:colOff>
      <xdr:row>2135</xdr:row>
      <xdr:rowOff>0</xdr:rowOff>
    </xdr:to>
    <xdr:pic>
      <xdr:nvPicPr>
        <xdr:cNvPr id="2131" name="Picture 2130">
          <a:extLst>
            <a:ext uri="{FF2B5EF4-FFF2-40B4-BE49-F238E27FC236}">
              <a16:creationId xmlns:a16="http://schemas.microsoft.com/office/drawing/2014/main" id="{C25C7AC7-6C9D-490E-BB0E-99E233340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1"/>
        <a:stretch>
          <a:fillRect/>
        </a:stretch>
      </xdr:blipFill>
      <xdr:spPr>
        <a:xfrm>
          <a:off x="4619625" y="38583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2135</xdr:row>
      <xdr:rowOff>0</xdr:rowOff>
    </xdr:from>
    <xdr:to>
      <xdr:col>6</xdr:col>
      <xdr:colOff>0</xdr:colOff>
      <xdr:row>2136</xdr:row>
      <xdr:rowOff>0</xdr:rowOff>
    </xdr:to>
    <xdr:pic>
      <xdr:nvPicPr>
        <xdr:cNvPr id="2132" name="Picture 2131">
          <a:extLst>
            <a:ext uri="{FF2B5EF4-FFF2-40B4-BE49-F238E27FC236}">
              <a16:creationId xmlns:a16="http://schemas.microsoft.com/office/drawing/2014/main" id="{90B68468-142A-420A-91AC-92592D37A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2"/>
        <a:stretch>
          <a:fillRect/>
        </a:stretch>
      </xdr:blipFill>
      <xdr:spPr>
        <a:xfrm>
          <a:off x="4619625" y="38601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2136</xdr:row>
      <xdr:rowOff>0</xdr:rowOff>
    </xdr:from>
    <xdr:to>
      <xdr:col>6</xdr:col>
      <xdr:colOff>0</xdr:colOff>
      <xdr:row>2137</xdr:row>
      <xdr:rowOff>0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27E8417D-0BAB-478E-B28E-436FC89D10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2"/>
        <a:stretch>
          <a:fillRect/>
        </a:stretch>
      </xdr:blipFill>
      <xdr:spPr>
        <a:xfrm>
          <a:off x="4619625" y="38620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2137</xdr:row>
      <xdr:rowOff>0</xdr:rowOff>
    </xdr:from>
    <xdr:to>
      <xdr:col>6</xdr:col>
      <xdr:colOff>0</xdr:colOff>
      <xdr:row>2138</xdr:row>
      <xdr:rowOff>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265D84B0-BB4A-4EA1-BB28-D36BC920A4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3"/>
        <a:stretch>
          <a:fillRect/>
        </a:stretch>
      </xdr:blipFill>
      <xdr:spPr>
        <a:xfrm>
          <a:off x="4619625" y="38638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2138</xdr:row>
      <xdr:rowOff>0</xdr:rowOff>
    </xdr:from>
    <xdr:to>
      <xdr:col>6</xdr:col>
      <xdr:colOff>0</xdr:colOff>
      <xdr:row>2139</xdr:row>
      <xdr:rowOff>0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C6639B77-ADB5-4758-B93F-951A82367B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3"/>
        <a:stretch>
          <a:fillRect/>
        </a:stretch>
      </xdr:blipFill>
      <xdr:spPr>
        <a:xfrm>
          <a:off x="4619625" y="38656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2139</xdr:row>
      <xdr:rowOff>0</xdr:rowOff>
    </xdr:from>
    <xdr:to>
      <xdr:col>6</xdr:col>
      <xdr:colOff>0</xdr:colOff>
      <xdr:row>2140</xdr:row>
      <xdr:rowOff>0</xdr:rowOff>
    </xdr:to>
    <xdr:pic>
      <xdr:nvPicPr>
        <xdr:cNvPr id="2136" name="Picture 2135">
          <a:extLst>
            <a:ext uri="{FF2B5EF4-FFF2-40B4-BE49-F238E27FC236}">
              <a16:creationId xmlns:a16="http://schemas.microsoft.com/office/drawing/2014/main" id="{475EF108-F9E7-40F6-812F-7828358BF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4"/>
        <a:stretch>
          <a:fillRect/>
        </a:stretch>
      </xdr:blipFill>
      <xdr:spPr>
        <a:xfrm>
          <a:off x="4619625" y="38674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27D54501-FD4F-45C6-A9B1-221BB7F2BD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4"/>
        <a:stretch>
          <a:fillRect/>
        </a:stretch>
      </xdr:blipFill>
      <xdr:spPr>
        <a:xfrm>
          <a:off x="4619625" y="38692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2141</xdr:row>
      <xdr:rowOff>0</xdr:rowOff>
    </xdr:from>
    <xdr:to>
      <xdr:col>6</xdr:col>
      <xdr:colOff>0</xdr:colOff>
      <xdr:row>2142</xdr:row>
      <xdr:rowOff>0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CE0A6EAC-5F2E-43D8-9AF4-0BF63D1B6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38710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2142</xdr:row>
      <xdr:rowOff>0</xdr:rowOff>
    </xdr:from>
    <xdr:to>
      <xdr:col>6</xdr:col>
      <xdr:colOff>0</xdr:colOff>
      <xdr:row>2143</xdr:row>
      <xdr:rowOff>0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020CAB11-B728-425B-9BEA-954AE5F5A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38728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2143</xdr:row>
      <xdr:rowOff>0</xdr:rowOff>
    </xdr:from>
    <xdr:to>
      <xdr:col>6</xdr:col>
      <xdr:colOff>0</xdr:colOff>
      <xdr:row>2144</xdr:row>
      <xdr:rowOff>0</xdr:rowOff>
    </xdr:to>
    <xdr:pic>
      <xdr:nvPicPr>
        <xdr:cNvPr id="2140" name="Picture 2139">
          <a:extLst>
            <a:ext uri="{FF2B5EF4-FFF2-40B4-BE49-F238E27FC236}">
              <a16:creationId xmlns:a16="http://schemas.microsoft.com/office/drawing/2014/main" id="{90D0EF3A-5C08-41AD-A8BA-2981131F4E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746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2144</xdr:row>
      <xdr:rowOff>0</xdr:rowOff>
    </xdr:from>
    <xdr:to>
      <xdr:col>6</xdr:col>
      <xdr:colOff>0</xdr:colOff>
      <xdr:row>2145</xdr:row>
      <xdr:rowOff>0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F4097843-FB72-4C9C-BE6F-9AE9F327BA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5"/>
        <a:stretch>
          <a:fillRect/>
        </a:stretch>
      </xdr:blipFill>
      <xdr:spPr>
        <a:xfrm>
          <a:off x="4619625" y="38764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2145</xdr:row>
      <xdr:rowOff>0</xdr:rowOff>
    </xdr:from>
    <xdr:to>
      <xdr:col>6</xdr:col>
      <xdr:colOff>0</xdr:colOff>
      <xdr:row>2146</xdr:row>
      <xdr:rowOff>0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751482AE-0B5B-478C-9E2E-C9F3A61973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782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2146</xdr:row>
      <xdr:rowOff>0</xdr:rowOff>
    </xdr:from>
    <xdr:to>
      <xdr:col>6</xdr:col>
      <xdr:colOff>0</xdr:colOff>
      <xdr:row>2147</xdr:row>
      <xdr:rowOff>0</xdr:rowOff>
    </xdr:to>
    <xdr:pic>
      <xdr:nvPicPr>
        <xdr:cNvPr id="2143" name="Picture 2142">
          <a:extLst>
            <a:ext uri="{FF2B5EF4-FFF2-40B4-BE49-F238E27FC236}">
              <a16:creationId xmlns:a16="http://schemas.microsoft.com/office/drawing/2014/main" id="{422A719C-21F7-473D-99C2-34BA8EF32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801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2147</xdr:row>
      <xdr:rowOff>0</xdr:rowOff>
    </xdr:from>
    <xdr:to>
      <xdr:col>6</xdr:col>
      <xdr:colOff>0</xdr:colOff>
      <xdr:row>2148</xdr:row>
      <xdr:rowOff>0</xdr:rowOff>
    </xdr:to>
    <xdr:pic>
      <xdr:nvPicPr>
        <xdr:cNvPr id="2144" name="Picture 2143">
          <a:extLst>
            <a:ext uri="{FF2B5EF4-FFF2-40B4-BE49-F238E27FC236}">
              <a16:creationId xmlns:a16="http://schemas.microsoft.com/office/drawing/2014/main" id="{56C6DFE6-5B09-4E0E-B311-E979136A4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819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2148</xdr:row>
      <xdr:rowOff>0</xdr:rowOff>
    </xdr:from>
    <xdr:to>
      <xdr:col>6</xdr:col>
      <xdr:colOff>0</xdr:colOff>
      <xdr:row>2149</xdr:row>
      <xdr:rowOff>0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292093C9-1C9B-469B-9620-3A31DEADD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837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2149</xdr:row>
      <xdr:rowOff>0</xdr:rowOff>
    </xdr:from>
    <xdr:to>
      <xdr:col>6</xdr:col>
      <xdr:colOff>0</xdr:colOff>
      <xdr:row>2150</xdr:row>
      <xdr:rowOff>0</xdr:rowOff>
    </xdr:to>
    <xdr:pic>
      <xdr:nvPicPr>
        <xdr:cNvPr id="2146" name="Picture 2145">
          <a:extLst>
            <a:ext uri="{FF2B5EF4-FFF2-40B4-BE49-F238E27FC236}">
              <a16:creationId xmlns:a16="http://schemas.microsoft.com/office/drawing/2014/main" id="{36F817BF-06C1-458B-8CAF-433BA9275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855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2150</xdr:row>
      <xdr:rowOff>0</xdr:rowOff>
    </xdr:from>
    <xdr:to>
      <xdr:col>6</xdr:col>
      <xdr:colOff>0</xdr:colOff>
      <xdr:row>2151</xdr:row>
      <xdr:rowOff>0</xdr:rowOff>
    </xdr:to>
    <xdr:pic>
      <xdr:nvPicPr>
        <xdr:cNvPr id="2147" name="Picture 2146">
          <a:extLst>
            <a:ext uri="{FF2B5EF4-FFF2-40B4-BE49-F238E27FC236}">
              <a16:creationId xmlns:a16="http://schemas.microsoft.com/office/drawing/2014/main" id="{FFC317DF-BA7A-4D7C-B58F-79C613F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8873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2148" name="Picture 2147">
          <a:extLst>
            <a:ext uri="{FF2B5EF4-FFF2-40B4-BE49-F238E27FC236}">
              <a16:creationId xmlns:a16="http://schemas.microsoft.com/office/drawing/2014/main" id="{03A73C47-0AAC-4ADF-B828-C102C4D20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891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2152</xdr:row>
      <xdr:rowOff>0</xdr:rowOff>
    </xdr:from>
    <xdr:to>
      <xdr:col>6</xdr:col>
      <xdr:colOff>0</xdr:colOff>
      <xdr:row>2153</xdr:row>
      <xdr:rowOff>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DF859514-D442-4C63-820F-2CBDE3895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8909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2153</xdr:row>
      <xdr:rowOff>0</xdr:rowOff>
    </xdr:from>
    <xdr:to>
      <xdr:col>6</xdr:col>
      <xdr:colOff>0</xdr:colOff>
      <xdr:row>2154</xdr:row>
      <xdr:rowOff>0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F45B6DB1-0480-492B-AAA7-FBD8ACE4A2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6"/>
        <a:stretch>
          <a:fillRect/>
        </a:stretch>
      </xdr:blipFill>
      <xdr:spPr>
        <a:xfrm>
          <a:off x="4619625" y="38927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2154</xdr:row>
      <xdr:rowOff>0</xdr:rowOff>
    </xdr:from>
    <xdr:to>
      <xdr:col>6</xdr:col>
      <xdr:colOff>0</xdr:colOff>
      <xdr:row>2155</xdr:row>
      <xdr:rowOff>0</xdr:rowOff>
    </xdr:to>
    <xdr:pic>
      <xdr:nvPicPr>
        <xdr:cNvPr id="2151" name="Picture 2150">
          <a:extLst>
            <a:ext uri="{FF2B5EF4-FFF2-40B4-BE49-F238E27FC236}">
              <a16:creationId xmlns:a16="http://schemas.microsoft.com/office/drawing/2014/main" id="{3E8663BF-10E5-4489-B708-4CFED32D5B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7"/>
        <a:stretch>
          <a:fillRect/>
        </a:stretch>
      </xdr:blipFill>
      <xdr:spPr>
        <a:xfrm>
          <a:off x="4619625" y="38945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2155</xdr:row>
      <xdr:rowOff>0</xdr:rowOff>
    </xdr:from>
    <xdr:to>
      <xdr:col>6</xdr:col>
      <xdr:colOff>0</xdr:colOff>
      <xdr:row>2156</xdr:row>
      <xdr:rowOff>0</xdr:rowOff>
    </xdr:to>
    <xdr:pic>
      <xdr:nvPicPr>
        <xdr:cNvPr id="2152" name="Picture 2151">
          <a:extLst>
            <a:ext uri="{FF2B5EF4-FFF2-40B4-BE49-F238E27FC236}">
              <a16:creationId xmlns:a16="http://schemas.microsoft.com/office/drawing/2014/main" id="{362164F7-3E1A-4076-B96D-41978C060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8"/>
        <a:stretch>
          <a:fillRect/>
        </a:stretch>
      </xdr:blipFill>
      <xdr:spPr>
        <a:xfrm>
          <a:off x="4619625" y="38963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2156</xdr:row>
      <xdr:rowOff>0</xdr:rowOff>
    </xdr:from>
    <xdr:to>
      <xdr:col>6</xdr:col>
      <xdr:colOff>0</xdr:colOff>
      <xdr:row>2157</xdr:row>
      <xdr:rowOff>0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96F4F41D-592D-428A-9581-13C7D29F2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9"/>
        <a:stretch>
          <a:fillRect/>
        </a:stretch>
      </xdr:blipFill>
      <xdr:spPr>
        <a:xfrm>
          <a:off x="4619625" y="38982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2157</xdr:row>
      <xdr:rowOff>0</xdr:rowOff>
    </xdr:from>
    <xdr:to>
      <xdr:col>6</xdr:col>
      <xdr:colOff>0</xdr:colOff>
      <xdr:row>2158</xdr:row>
      <xdr:rowOff>0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DCAB9A48-2897-441E-BB0D-DDADB3869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0"/>
        <a:stretch>
          <a:fillRect/>
        </a:stretch>
      </xdr:blipFill>
      <xdr:spPr>
        <a:xfrm>
          <a:off x="4619625" y="39000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2158</xdr:row>
      <xdr:rowOff>0</xdr:rowOff>
    </xdr:from>
    <xdr:to>
      <xdr:col>6</xdr:col>
      <xdr:colOff>0</xdr:colOff>
      <xdr:row>2159</xdr:row>
      <xdr:rowOff>0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D47F7BE7-E8FB-4DD1-BAF1-D31A2139A4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1"/>
        <a:stretch>
          <a:fillRect/>
        </a:stretch>
      </xdr:blipFill>
      <xdr:spPr>
        <a:xfrm>
          <a:off x="4619625" y="39018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2159</xdr:row>
      <xdr:rowOff>0</xdr:rowOff>
    </xdr:from>
    <xdr:to>
      <xdr:col>6</xdr:col>
      <xdr:colOff>0</xdr:colOff>
      <xdr:row>2160</xdr:row>
      <xdr:rowOff>0</xdr:rowOff>
    </xdr:to>
    <xdr:pic>
      <xdr:nvPicPr>
        <xdr:cNvPr id="2156" name="Picture 2155">
          <a:extLst>
            <a:ext uri="{FF2B5EF4-FFF2-40B4-BE49-F238E27FC236}">
              <a16:creationId xmlns:a16="http://schemas.microsoft.com/office/drawing/2014/main" id="{595CFD39-E021-4EA1-98CE-8CCD6D222C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2"/>
        <a:stretch>
          <a:fillRect/>
        </a:stretch>
      </xdr:blipFill>
      <xdr:spPr>
        <a:xfrm>
          <a:off x="4619625" y="39036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2160</xdr:row>
      <xdr:rowOff>0</xdr:rowOff>
    </xdr:from>
    <xdr:to>
      <xdr:col>6</xdr:col>
      <xdr:colOff>0</xdr:colOff>
      <xdr:row>2161</xdr:row>
      <xdr:rowOff>0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3609E0E1-7B23-42BC-ADF8-F0BCE9771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3"/>
        <a:stretch>
          <a:fillRect/>
        </a:stretch>
      </xdr:blipFill>
      <xdr:spPr>
        <a:xfrm>
          <a:off x="4619625" y="39054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2161</xdr:row>
      <xdr:rowOff>0</xdr:rowOff>
    </xdr:from>
    <xdr:to>
      <xdr:col>6</xdr:col>
      <xdr:colOff>0</xdr:colOff>
      <xdr:row>2162</xdr:row>
      <xdr:rowOff>0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31B641A3-3706-4BF5-A39B-3E156858A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4"/>
        <a:stretch>
          <a:fillRect/>
        </a:stretch>
      </xdr:blipFill>
      <xdr:spPr>
        <a:xfrm>
          <a:off x="4619625" y="39072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2162</xdr:row>
      <xdr:rowOff>0</xdr:rowOff>
    </xdr:from>
    <xdr:to>
      <xdr:col>6</xdr:col>
      <xdr:colOff>0</xdr:colOff>
      <xdr:row>2163</xdr:row>
      <xdr:rowOff>0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E240896B-ED38-4A9E-B9DF-5663093D2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5"/>
        <a:stretch>
          <a:fillRect/>
        </a:stretch>
      </xdr:blipFill>
      <xdr:spPr>
        <a:xfrm>
          <a:off x="4619625" y="39090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2163</xdr:row>
      <xdr:rowOff>0</xdr:rowOff>
    </xdr:from>
    <xdr:to>
      <xdr:col>6</xdr:col>
      <xdr:colOff>0</xdr:colOff>
      <xdr:row>2164</xdr:row>
      <xdr:rowOff>0</xdr:rowOff>
    </xdr:to>
    <xdr:pic>
      <xdr:nvPicPr>
        <xdr:cNvPr id="2160" name="Picture 2159">
          <a:extLst>
            <a:ext uri="{FF2B5EF4-FFF2-40B4-BE49-F238E27FC236}">
              <a16:creationId xmlns:a16="http://schemas.microsoft.com/office/drawing/2014/main" id="{3E8E9CEF-B32B-443C-BA0B-5572760A2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108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2164</xdr:row>
      <xdr:rowOff>0</xdr:rowOff>
    </xdr:from>
    <xdr:to>
      <xdr:col>6</xdr:col>
      <xdr:colOff>0</xdr:colOff>
      <xdr:row>2165</xdr:row>
      <xdr:rowOff>0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73C68DE0-4557-44AB-A61A-FFAEACA09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126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2165</xdr:row>
      <xdr:rowOff>0</xdr:rowOff>
    </xdr:from>
    <xdr:to>
      <xdr:col>6</xdr:col>
      <xdr:colOff>0</xdr:colOff>
      <xdr:row>2166</xdr:row>
      <xdr:rowOff>0</xdr:rowOff>
    </xdr:to>
    <xdr:pic>
      <xdr:nvPicPr>
        <xdr:cNvPr id="2162" name="Picture 2161">
          <a:extLst>
            <a:ext uri="{FF2B5EF4-FFF2-40B4-BE49-F238E27FC236}">
              <a16:creationId xmlns:a16="http://schemas.microsoft.com/office/drawing/2014/main" id="{8E033BA6-3492-4066-995D-3534404706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144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2166</xdr:row>
      <xdr:rowOff>0</xdr:rowOff>
    </xdr:from>
    <xdr:to>
      <xdr:col>6</xdr:col>
      <xdr:colOff>0</xdr:colOff>
      <xdr:row>2167</xdr:row>
      <xdr:rowOff>0</xdr:rowOff>
    </xdr:to>
    <xdr:pic>
      <xdr:nvPicPr>
        <xdr:cNvPr id="2163" name="Picture 2162">
          <a:extLst>
            <a:ext uri="{FF2B5EF4-FFF2-40B4-BE49-F238E27FC236}">
              <a16:creationId xmlns:a16="http://schemas.microsoft.com/office/drawing/2014/main" id="{6C2237E8-6678-44A6-9AE7-0C73E239C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162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2167</xdr:row>
      <xdr:rowOff>0</xdr:rowOff>
    </xdr:from>
    <xdr:to>
      <xdr:col>6</xdr:col>
      <xdr:colOff>0</xdr:colOff>
      <xdr:row>2168</xdr:row>
      <xdr:rowOff>0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C2C34929-0C0B-4989-981E-0427E5AA5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6"/>
        <a:stretch>
          <a:fillRect/>
        </a:stretch>
      </xdr:blipFill>
      <xdr:spPr>
        <a:xfrm>
          <a:off x="4619625" y="39181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2168</xdr:row>
      <xdr:rowOff>0</xdr:rowOff>
    </xdr:from>
    <xdr:to>
      <xdr:col>6</xdr:col>
      <xdr:colOff>0</xdr:colOff>
      <xdr:row>2169</xdr:row>
      <xdr:rowOff>0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8C6C3CBC-4B8E-4933-899B-490603481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6"/>
        <a:stretch>
          <a:fillRect/>
        </a:stretch>
      </xdr:blipFill>
      <xdr:spPr>
        <a:xfrm>
          <a:off x="4619625" y="39199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2169</xdr:row>
      <xdr:rowOff>0</xdr:rowOff>
    </xdr:from>
    <xdr:to>
      <xdr:col>6</xdr:col>
      <xdr:colOff>0</xdr:colOff>
      <xdr:row>2170</xdr:row>
      <xdr:rowOff>0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0D61526A-0D3B-4E67-957B-4F8976B15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7"/>
        <a:stretch>
          <a:fillRect/>
        </a:stretch>
      </xdr:blipFill>
      <xdr:spPr>
        <a:xfrm>
          <a:off x="4619625" y="39217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2170</xdr:row>
      <xdr:rowOff>0</xdr:rowOff>
    </xdr:from>
    <xdr:to>
      <xdr:col>6</xdr:col>
      <xdr:colOff>0</xdr:colOff>
      <xdr:row>2171</xdr:row>
      <xdr:rowOff>0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B6E11316-ABEC-4B86-BD5B-AE99EF269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7"/>
        <a:stretch>
          <a:fillRect/>
        </a:stretch>
      </xdr:blipFill>
      <xdr:spPr>
        <a:xfrm>
          <a:off x="4619625" y="39235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2171</xdr:row>
      <xdr:rowOff>0</xdr:rowOff>
    </xdr:from>
    <xdr:to>
      <xdr:col>6</xdr:col>
      <xdr:colOff>0</xdr:colOff>
      <xdr:row>2172</xdr:row>
      <xdr:rowOff>0</xdr:rowOff>
    </xdr:to>
    <xdr:pic>
      <xdr:nvPicPr>
        <xdr:cNvPr id="2168" name="Picture 2167">
          <a:extLst>
            <a:ext uri="{FF2B5EF4-FFF2-40B4-BE49-F238E27FC236}">
              <a16:creationId xmlns:a16="http://schemas.microsoft.com/office/drawing/2014/main" id="{D0A69C3F-C7D0-4733-AA59-0BF33C093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8"/>
        <a:stretch>
          <a:fillRect/>
        </a:stretch>
      </xdr:blipFill>
      <xdr:spPr>
        <a:xfrm>
          <a:off x="4619625" y="39253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2172</xdr:row>
      <xdr:rowOff>0</xdr:rowOff>
    </xdr:from>
    <xdr:to>
      <xdr:col>6</xdr:col>
      <xdr:colOff>0</xdr:colOff>
      <xdr:row>2173</xdr:row>
      <xdr:rowOff>0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585CD561-7510-476D-A208-F6B705068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8"/>
        <a:stretch>
          <a:fillRect/>
        </a:stretch>
      </xdr:blipFill>
      <xdr:spPr>
        <a:xfrm>
          <a:off x="4619625" y="39271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2173</xdr:row>
      <xdr:rowOff>0</xdr:rowOff>
    </xdr:from>
    <xdr:to>
      <xdr:col>6</xdr:col>
      <xdr:colOff>0</xdr:colOff>
      <xdr:row>2174</xdr:row>
      <xdr:rowOff>0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53C40834-48A6-46F9-A736-976549494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9"/>
        <a:stretch>
          <a:fillRect/>
        </a:stretch>
      </xdr:blipFill>
      <xdr:spPr>
        <a:xfrm>
          <a:off x="4619625" y="39289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2174</xdr:row>
      <xdr:rowOff>0</xdr:rowOff>
    </xdr:from>
    <xdr:to>
      <xdr:col>6</xdr:col>
      <xdr:colOff>0</xdr:colOff>
      <xdr:row>2175</xdr:row>
      <xdr:rowOff>0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D8430A75-CC9F-4AF2-BE17-793F07AF4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9"/>
        <a:stretch>
          <a:fillRect/>
        </a:stretch>
      </xdr:blipFill>
      <xdr:spPr>
        <a:xfrm>
          <a:off x="4619625" y="39307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2175</xdr:row>
      <xdr:rowOff>0</xdr:rowOff>
    </xdr:from>
    <xdr:to>
      <xdr:col>6</xdr:col>
      <xdr:colOff>0</xdr:colOff>
      <xdr:row>2176</xdr:row>
      <xdr:rowOff>0</xdr:rowOff>
    </xdr:to>
    <xdr:pic>
      <xdr:nvPicPr>
        <xdr:cNvPr id="2172" name="Picture 2171">
          <a:extLst>
            <a:ext uri="{FF2B5EF4-FFF2-40B4-BE49-F238E27FC236}">
              <a16:creationId xmlns:a16="http://schemas.microsoft.com/office/drawing/2014/main" id="{F9A4E526-BB66-42F0-915D-07EF0FB53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9325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2176</xdr:row>
      <xdr:rowOff>0</xdr:rowOff>
    </xdr:from>
    <xdr:to>
      <xdr:col>6</xdr:col>
      <xdr:colOff>0</xdr:colOff>
      <xdr:row>2177</xdr:row>
      <xdr:rowOff>0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8C875E1B-A958-4288-A51C-5F73CD0338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39343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2177</xdr:row>
      <xdr:rowOff>0</xdr:rowOff>
    </xdr:from>
    <xdr:to>
      <xdr:col>6</xdr:col>
      <xdr:colOff>0</xdr:colOff>
      <xdr:row>2178</xdr:row>
      <xdr:rowOff>0</xdr:rowOff>
    </xdr:to>
    <xdr:pic>
      <xdr:nvPicPr>
        <xdr:cNvPr id="2174" name="Picture 2173">
          <a:extLst>
            <a:ext uri="{FF2B5EF4-FFF2-40B4-BE49-F238E27FC236}">
              <a16:creationId xmlns:a16="http://schemas.microsoft.com/office/drawing/2014/main" id="{225CB050-2E78-4B0D-BD2B-3F14758772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362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2178</xdr:row>
      <xdr:rowOff>0</xdr:rowOff>
    </xdr:from>
    <xdr:to>
      <xdr:col>6</xdr:col>
      <xdr:colOff>0</xdr:colOff>
      <xdr:row>2179</xdr:row>
      <xdr:rowOff>0</xdr:rowOff>
    </xdr:to>
    <xdr:pic>
      <xdr:nvPicPr>
        <xdr:cNvPr id="2175" name="Picture 2174">
          <a:extLst>
            <a:ext uri="{FF2B5EF4-FFF2-40B4-BE49-F238E27FC236}">
              <a16:creationId xmlns:a16="http://schemas.microsoft.com/office/drawing/2014/main" id="{D9F1AD60-4661-4AB1-A64F-7FC6B78824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0"/>
        <a:stretch>
          <a:fillRect/>
        </a:stretch>
      </xdr:blipFill>
      <xdr:spPr>
        <a:xfrm>
          <a:off x="4619625" y="39380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2179</xdr:row>
      <xdr:rowOff>0</xdr:rowOff>
    </xdr:from>
    <xdr:to>
      <xdr:col>6</xdr:col>
      <xdr:colOff>0</xdr:colOff>
      <xdr:row>2180</xdr:row>
      <xdr:rowOff>0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99819E6A-021E-4DB7-AC86-0DC1089F5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9398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2180</xdr:row>
      <xdr:rowOff>0</xdr:rowOff>
    </xdr:from>
    <xdr:to>
      <xdr:col>6</xdr:col>
      <xdr:colOff>0</xdr:colOff>
      <xdr:row>2181</xdr:row>
      <xdr:rowOff>0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5820FBD5-4A94-4EC8-8F0C-B94445894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39416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2181</xdr:row>
      <xdr:rowOff>0</xdr:rowOff>
    </xdr:from>
    <xdr:to>
      <xdr:col>6</xdr:col>
      <xdr:colOff>0</xdr:colOff>
      <xdr:row>2182</xdr:row>
      <xdr:rowOff>0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BD28CBA9-2B21-4A0F-A5DD-1AA85E7DA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9434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2182</xdr:row>
      <xdr:rowOff>0</xdr:rowOff>
    </xdr:from>
    <xdr:to>
      <xdr:col>6</xdr:col>
      <xdr:colOff>0</xdr:colOff>
      <xdr:row>2183</xdr:row>
      <xdr:rowOff>0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49EC56F7-A4D5-47DA-BA0F-31D4356408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9452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2183</xdr:row>
      <xdr:rowOff>0</xdr:rowOff>
    </xdr:from>
    <xdr:to>
      <xdr:col>6</xdr:col>
      <xdr:colOff>0</xdr:colOff>
      <xdr:row>2184</xdr:row>
      <xdr:rowOff>0</xdr:rowOff>
    </xdr:to>
    <xdr:pic>
      <xdr:nvPicPr>
        <xdr:cNvPr id="2180" name="Picture 2179">
          <a:extLst>
            <a:ext uri="{FF2B5EF4-FFF2-40B4-BE49-F238E27FC236}">
              <a16:creationId xmlns:a16="http://schemas.microsoft.com/office/drawing/2014/main" id="{68C7F3AF-A790-4C14-96B7-35F93A7440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9470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2184</xdr:row>
      <xdr:rowOff>0</xdr:rowOff>
    </xdr:from>
    <xdr:to>
      <xdr:col>6</xdr:col>
      <xdr:colOff>0</xdr:colOff>
      <xdr:row>2185</xdr:row>
      <xdr:rowOff>0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F2FF8125-BCC9-4F8A-8E45-0C860B91D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39488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2185</xdr:row>
      <xdr:rowOff>0</xdr:rowOff>
    </xdr:from>
    <xdr:to>
      <xdr:col>6</xdr:col>
      <xdr:colOff>0</xdr:colOff>
      <xdr:row>2186</xdr:row>
      <xdr:rowOff>0</xdr:rowOff>
    </xdr:to>
    <xdr:pic>
      <xdr:nvPicPr>
        <xdr:cNvPr id="2182" name="Picture 2181">
          <a:extLst>
            <a:ext uri="{FF2B5EF4-FFF2-40B4-BE49-F238E27FC236}">
              <a16:creationId xmlns:a16="http://schemas.microsoft.com/office/drawing/2014/main" id="{32C94BC4-0E52-4C82-87A9-6C07C34EF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506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2186</xdr:row>
      <xdr:rowOff>0</xdr:rowOff>
    </xdr:from>
    <xdr:to>
      <xdr:col>6</xdr:col>
      <xdr:colOff>0</xdr:colOff>
      <xdr:row>2187</xdr:row>
      <xdr:rowOff>0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461BDFFE-2B79-4E68-8E3A-C326F207F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524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2187</xdr:row>
      <xdr:rowOff>0</xdr:rowOff>
    </xdr:from>
    <xdr:to>
      <xdr:col>6</xdr:col>
      <xdr:colOff>0</xdr:colOff>
      <xdr:row>2188</xdr:row>
      <xdr:rowOff>0</xdr:rowOff>
    </xdr:to>
    <xdr:pic>
      <xdr:nvPicPr>
        <xdr:cNvPr id="2184" name="Picture 2183">
          <a:extLst>
            <a:ext uri="{FF2B5EF4-FFF2-40B4-BE49-F238E27FC236}">
              <a16:creationId xmlns:a16="http://schemas.microsoft.com/office/drawing/2014/main" id="{594164A6-65A8-4E02-9477-7CAF79760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1"/>
        <a:stretch>
          <a:fillRect/>
        </a:stretch>
      </xdr:blipFill>
      <xdr:spPr>
        <a:xfrm>
          <a:off x="4619625" y="39543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2188</xdr:row>
      <xdr:rowOff>0</xdr:rowOff>
    </xdr:from>
    <xdr:to>
      <xdr:col>6</xdr:col>
      <xdr:colOff>0</xdr:colOff>
      <xdr:row>2189</xdr:row>
      <xdr:rowOff>0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9C3278BC-8D24-4A38-8ED0-FB1500EB9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2"/>
        <a:stretch>
          <a:fillRect/>
        </a:stretch>
      </xdr:blipFill>
      <xdr:spPr>
        <a:xfrm>
          <a:off x="4619625" y="39561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2189</xdr:row>
      <xdr:rowOff>0</xdr:rowOff>
    </xdr:from>
    <xdr:to>
      <xdr:col>6</xdr:col>
      <xdr:colOff>0</xdr:colOff>
      <xdr:row>2190</xdr:row>
      <xdr:rowOff>0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77294F09-E7D8-44D0-833B-43EE13762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3"/>
        <a:stretch>
          <a:fillRect/>
        </a:stretch>
      </xdr:blipFill>
      <xdr:spPr>
        <a:xfrm>
          <a:off x="4619625" y="39579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2190</xdr:row>
      <xdr:rowOff>0</xdr:rowOff>
    </xdr:from>
    <xdr:to>
      <xdr:col>6</xdr:col>
      <xdr:colOff>0</xdr:colOff>
      <xdr:row>2191</xdr:row>
      <xdr:rowOff>0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70C2F475-84ED-477C-9625-373D33F8E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4"/>
        <a:stretch>
          <a:fillRect/>
        </a:stretch>
      </xdr:blipFill>
      <xdr:spPr>
        <a:xfrm>
          <a:off x="4619625" y="39597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2191</xdr:row>
      <xdr:rowOff>0</xdr:rowOff>
    </xdr:from>
    <xdr:to>
      <xdr:col>6</xdr:col>
      <xdr:colOff>0</xdr:colOff>
      <xdr:row>2192</xdr:row>
      <xdr:rowOff>0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D666B010-E20D-4995-A4D7-5AFFD16F1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5"/>
        <a:stretch>
          <a:fillRect/>
        </a:stretch>
      </xdr:blipFill>
      <xdr:spPr>
        <a:xfrm>
          <a:off x="4619625" y="39615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2192</xdr:row>
      <xdr:rowOff>0</xdr:rowOff>
    </xdr:from>
    <xdr:to>
      <xdr:col>6</xdr:col>
      <xdr:colOff>0</xdr:colOff>
      <xdr:row>2193</xdr:row>
      <xdr:rowOff>0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BE238133-5DFE-4096-8F2F-1FB55F0C0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6"/>
        <a:stretch>
          <a:fillRect/>
        </a:stretch>
      </xdr:blipFill>
      <xdr:spPr>
        <a:xfrm>
          <a:off x="4619625" y="39633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2193</xdr:row>
      <xdr:rowOff>0</xdr:rowOff>
    </xdr:from>
    <xdr:to>
      <xdr:col>6</xdr:col>
      <xdr:colOff>0</xdr:colOff>
      <xdr:row>2194</xdr:row>
      <xdr:rowOff>0</xdr:rowOff>
    </xdr:to>
    <xdr:pic>
      <xdr:nvPicPr>
        <xdr:cNvPr id="2190" name="Picture 2189">
          <a:extLst>
            <a:ext uri="{FF2B5EF4-FFF2-40B4-BE49-F238E27FC236}">
              <a16:creationId xmlns:a16="http://schemas.microsoft.com/office/drawing/2014/main" id="{D7FBE4DD-D2D8-4403-BDBB-2ED3D30C96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7"/>
        <a:stretch>
          <a:fillRect/>
        </a:stretch>
      </xdr:blipFill>
      <xdr:spPr>
        <a:xfrm>
          <a:off x="4619625" y="39651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2194</xdr:row>
      <xdr:rowOff>0</xdr:rowOff>
    </xdr:from>
    <xdr:to>
      <xdr:col>6</xdr:col>
      <xdr:colOff>0</xdr:colOff>
      <xdr:row>2195</xdr:row>
      <xdr:rowOff>0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5BE0A5D7-19B6-4280-9482-66E82F29C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8"/>
        <a:stretch>
          <a:fillRect/>
        </a:stretch>
      </xdr:blipFill>
      <xdr:spPr>
        <a:xfrm>
          <a:off x="4619625" y="39669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2195</xdr:row>
      <xdr:rowOff>0</xdr:rowOff>
    </xdr:from>
    <xdr:to>
      <xdr:col>6</xdr:col>
      <xdr:colOff>0</xdr:colOff>
      <xdr:row>2196</xdr:row>
      <xdr:rowOff>0</xdr:rowOff>
    </xdr:to>
    <xdr:pic>
      <xdr:nvPicPr>
        <xdr:cNvPr id="2192" name="Picture 2191">
          <a:extLst>
            <a:ext uri="{FF2B5EF4-FFF2-40B4-BE49-F238E27FC236}">
              <a16:creationId xmlns:a16="http://schemas.microsoft.com/office/drawing/2014/main" id="{F0B94E17-FE73-4970-ABB0-1EAC560AA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9"/>
        <a:stretch>
          <a:fillRect/>
        </a:stretch>
      </xdr:blipFill>
      <xdr:spPr>
        <a:xfrm>
          <a:off x="4619625" y="39687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2196</xdr:row>
      <xdr:rowOff>0</xdr:rowOff>
    </xdr:from>
    <xdr:to>
      <xdr:col>6</xdr:col>
      <xdr:colOff>0</xdr:colOff>
      <xdr:row>2197</xdr:row>
      <xdr:rowOff>0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0834418C-F3BF-420F-8F71-9D44AF9720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0"/>
        <a:stretch>
          <a:fillRect/>
        </a:stretch>
      </xdr:blipFill>
      <xdr:spPr>
        <a:xfrm>
          <a:off x="4619625" y="39705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2197</xdr:row>
      <xdr:rowOff>0</xdr:rowOff>
    </xdr:from>
    <xdr:to>
      <xdr:col>6</xdr:col>
      <xdr:colOff>0</xdr:colOff>
      <xdr:row>2198</xdr:row>
      <xdr:rowOff>0</xdr:rowOff>
    </xdr:to>
    <xdr:pic>
      <xdr:nvPicPr>
        <xdr:cNvPr id="2194" name="Picture 2193">
          <a:extLst>
            <a:ext uri="{FF2B5EF4-FFF2-40B4-BE49-F238E27FC236}">
              <a16:creationId xmlns:a16="http://schemas.microsoft.com/office/drawing/2014/main" id="{242AC7FB-4B3C-4C3C-84B1-884FB5F8A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724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2198</xdr:row>
      <xdr:rowOff>0</xdr:rowOff>
    </xdr:from>
    <xdr:to>
      <xdr:col>6</xdr:col>
      <xdr:colOff>0</xdr:colOff>
      <xdr:row>2199</xdr:row>
      <xdr:rowOff>0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558CD5A5-97F1-4A79-B88D-5E5C949E06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742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2199</xdr:row>
      <xdr:rowOff>0</xdr:rowOff>
    </xdr:from>
    <xdr:to>
      <xdr:col>6</xdr:col>
      <xdr:colOff>0</xdr:colOff>
      <xdr:row>2200</xdr:row>
      <xdr:rowOff>0</xdr:rowOff>
    </xdr:to>
    <xdr:pic>
      <xdr:nvPicPr>
        <xdr:cNvPr id="2196" name="Picture 2195">
          <a:extLst>
            <a:ext uri="{FF2B5EF4-FFF2-40B4-BE49-F238E27FC236}">
              <a16:creationId xmlns:a16="http://schemas.microsoft.com/office/drawing/2014/main" id="{9986041A-0B1C-4D2C-A9F5-D749C8CEC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760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2200</xdr:row>
      <xdr:rowOff>0</xdr:rowOff>
    </xdr:from>
    <xdr:to>
      <xdr:col>6</xdr:col>
      <xdr:colOff>0</xdr:colOff>
      <xdr:row>2201</xdr:row>
      <xdr:rowOff>0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0B14AC74-281A-4D74-91E1-4EE9E6095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778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2201</xdr:row>
      <xdr:rowOff>0</xdr:rowOff>
    </xdr:from>
    <xdr:to>
      <xdr:col>6</xdr:col>
      <xdr:colOff>0</xdr:colOff>
      <xdr:row>2202</xdr:row>
      <xdr:rowOff>0</xdr:rowOff>
    </xdr:to>
    <xdr:pic>
      <xdr:nvPicPr>
        <xdr:cNvPr id="2198" name="Picture 2197">
          <a:extLst>
            <a:ext uri="{FF2B5EF4-FFF2-40B4-BE49-F238E27FC236}">
              <a16:creationId xmlns:a16="http://schemas.microsoft.com/office/drawing/2014/main" id="{9E6404A9-1E56-4962-836A-E6682308A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1"/>
        <a:stretch>
          <a:fillRect/>
        </a:stretch>
      </xdr:blipFill>
      <xdr:spPr>
        <a:xfrm>
          <a:off x="4619625" y="39796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2202</xdr:row>
      <xdr:rowOff>0</xdr:rowOff>
    </xdr:from>
    <xdr:to>
      <xdr:col>6</xdr:col>
      <xdr:colOff>0</xdr:colOff>
      <xdr:row>2203</xdr:row>
      <xdr:rowOff>0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57649043-BFAE-478F-9A46-17C5B7532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1"/>
        <a:stretch>
          <a:fillRect/>
        </a:stretch>
      </xdr:blipFill>
      <xdr:spPr>
        <a:xfrm>
          <a:off x="4619625" y="39814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2203</xdr:row>
      <xdr:rowOff>0</xdr:rowOff>
    </xdr:from>
    <xdr:to>
      <xdr:col>6</xdr:col>
      <xdr:colOff>0</xdr:colOff>
      <xdr:row>2204</xdr:row>
      <xdr:rowOff>0</xdr:rowOff>
    </xdr:to>
    <xdr:pic>
      <xdr:nvPicPr>
        <xdr:cNvPr id="2200" name="Picture 2199">
          <a:extLst>
            <a:ext uri="{FF2B5EF4-FFF2-40B4-BE49-F238E27FC236}">
              <a16:creationId xmlns:a16="http://schemas.microsoft.com/office/drawing/2014/main" id="{A83DD821-C725-4D64-B8C3-85FF70E0D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2"/>
        <a:stretch>
          <a:fillRect/>
        </a:stretch>
      </xdr:blipFill>
      <xdr:spPr>
        <a:xfrm>
          <a:off x="4619625" y="39832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2204</xdr:row>
      <xdr:rowOff>0</xdr:rowOff>
    </xdr:from>
    <xdr:to>
      <xdr:col>6</xdr:col>
      <xdr:colOff>0</xdr:colOff>
      <xdr:row>2205</xdr:row>
      <xdr:rowOff>0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37AFADF7-83C1-4644-92C2-C914D6D5C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2"/>
        <a:stretch>
          <a:fillRect/>
        </a:stretch>
      </xdr:blipFill>
      <xdr:spPr>
        <a:xfrm>
          <a:off x="4619625" y="39850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2205</xdr:row>
      <xdr:rowOff>0</xdr:rowOff>
    </xdr:from>
    <xdr:to>
      <xdr:col>6</xdr:col>
      <xdr:colOff>0</xdr:colOff>
      <xdr:row>2206</xdr:row>
      <xdr:rowOff>0</xdr:rowOff>
    </xdr:to>
    <xdr:pic>
      <xdr:nvPicPr>
        <xdr:cNvPr id="2202" name="Picture 2201">
          <a:extLst>
            <a:ext uri="{FF2B5EF4-FFF2-40B4-BE49-F238E27FC236}">
              <a16:creationId xmlns:a16="http://schemas.microsoft.com/office/drawing/2014/main" id="{5D047661-2563-467E-B5A6-2CE035774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3"/>
        <a:stretch>
          <a:fillRect/>
        </a:stretch>
      </xdr:blipFill>
      <xdr:spPr>
        <a:xfrm>
          <a:off x="4619625" y="39868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2206</xdr:row>
      <xdr:rowOff>0</xdr:rowOff>
    </xdr:from>
    <xdr:to>
      <xdr:col>6</xdr:col>
      <xdr:colOff>0</xdr:colOff>
      <xdr:row>2207</xdr:row>
      <xdr:rowOff>0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B62E3200-047F-4E8A-8A02-FB93E85EB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3"/>
        <a:stretch>
          <a:fillRect/>
        </a:stretch>
      </xdr:blipFill>
      <xdr:spPr>
        <a:xfrm>
          <a:off x="4619625" y="39886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2207</xdr:row>
      <xdr:rowOff>0</xdr:rowOff>
    </xdr:from>
    <xdr:to>
      <xdr:col>6</xdr:col>
      <xdr:colOff>0</xdr:colOff>
      <xdr:row>2208</xdr:row>
      <xdr:rowOff>0</xdr:rowOff>
    </xdr:to>
    <xdr:pic>
      <xdr:nvPicPr>
        <xdr:cNvPr id="2204" name="Picture 2203">
          <a:extLst>
            <a:ext uri="{FF2B5EF4-FFF2-40B4-BE49-F238E27FC236}">
              <a16:creationId xmlns:a16="http://schemas.microsoft.com/office/drawing/2014/main" id="{0613DE5C-DFC5-4B17-92DD-284845935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4"/>
        <a:stretch>
          <a:fillRect/>
        </a:stretch>
      </xdr:blipFill>
      <xdr:spPr>
        <a:xfrm>
          <a:off x="4619625" y="39904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2208</xdr:row>
      <xdr:rowOff>0</xdr:rowOff>
    </xdr:from>
    <xdr:to>
      <xdr:col>6</xdr:col>
      <xdr:colOff>0</xdr:colOff>
      <xdr:row>2209</xdr:row>
      <xdr:rowOff>0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56CA3E4E-361A-44A5-990C-46BDF0655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4"/>
        <a:stretch>
          <a:fillRect/>
        </a:stretch>
      </xdr:blipFill>
      <xdr:spPr>
        <a:xfrm>
          <a:off x="4619625" y="39923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2209</xdr:row>
      <xdr:rowOff>0</xdr:rowOff>
    </xdr:from>
    <xdr:to>
      <xdr:col>6</xdr:col>
      <xdr:colOff>0</xdr:colOff>
      <xdr:row>2210</xdr:row>
      <xdr:rowOff>0</xdr:rowOff>
    </xdr:to>
    <xdr:pic>
      <xdr:nvPicPr>
        <xdr:cNvPr id="2206" name="Picture 2205">
          <a:extLst>
            <a:ext uri="{FF2B5EF4-FFF2-40B4-BE49-F238E27FC236}">
              <a16:creationId xmlns:a16="http://schemas.microsoft.com/office/drawing/2014/main" id="{33C90C85-C8F0-4287-B9AF-8C7A3C0A29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5"/>
        <a:stretch>
          <a:fillRect/>
        </a:stretch>
      </xdr:blipFill>
      <xdr:spPr>
        <a:xfrm>
          <a:off x="4619625" y="39941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2210</xdr:row>
      <xdr:rowOff>0</xdr:rowOff>
    </xdr:from>
    <xdr:to>
      <xdr:col>6</xdr:col>
      <xdr:colOff>0</xdr:colOff>
      <xdr:row>2211</xdr:row>
      <xdr:rowOff>0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850FAEF3-8809-469A-A1DC-F9CE6314FA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5"/>
        <a:stretch>
          <a:fillRect/>
        </a:stretch>
      </xdr:blipFill>
      <xdr:spPr>
        <a:xfrm>
          <a:off x="4619625" y="39959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2211</xdr:row>
      <xdr:rowOff>0</xdr:rowOff>
    </xdr:from>
    <xdr:to>
      <xdr:col>6</xdr:col>
      <xdr:colOff>0</xdr:colOff>
      <xdr:row>2212</xdr:row>
      <xdr:rowOff>0</xdr:rowOff>
    </xdr:to>
    <xdr:pic>
      <xdr:nvPicPr>
        <xdr:cNvPr id="2208" name="Picture 2207">
          <a:extLst>
            <a:ext uri="{FF2B5EF4-FFF2-40B4-BE49-F238E27FC236}">
              <a16:creationId xmlns:a16="http://schemas.microsoft.com/office/drawing/2014/main" id="{072E3292-CDFC-4726-A40E-1A7F9EF06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39977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2212</xdr:row>
      <xdr:rowOff>0</xdr:rowOff>
    </xdr:from>
    <xdr:to>
      <xdr:col>6</xdr:col>
      <xdr:colOff>0</xdr:colOff>
      <xdr:row>2213</xdr:row>
      <xdr:rowOff>0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B46AB9D3-C93A-47FD-A659-0D1D6E1BE1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6"/>
        <a:stretch>
          <a:fillRect/>
        </a:stretch>
      </xdr:blipFill>
      <xdr:spPr>
        <a:xfrm>
          <a:off x="4619625" y="39995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2213</xdr:row>
      <xdr:rowOff>0</xdr:rowOff>
    </xdr:from>
    <xdr:to>
      <xdr:col>6</xdr:col>
      <xdr:colOff>0</xdr:colOff>
      <xdr:row>2214</xdr:row>
      <xdr:rowOff>0</xdr:rowOff>
    </xdr:to>
    <xdr:pic>
      <xdr:nvPicPr>
        <xdr:cNvPr id="2210" name="Picture 2209">
          <a:extLst>
            <a:ext uri="{FF2B5EF4-FFF2-40B4-BE49-F238E27FC236}">
              <a16:creationId xmlns:a16="http://schemas.microsoft.com/office/drawing/2014/main" id="{5C6E6603-E69D-48C3-AB33-9422521D8C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013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2214</xdr:row>
      <xdr:rowOff>0</xdr:rowOff>
    </xdr:from>
    <xdr:to>
      <xdr:col>6</xdr:col>
      <xdr:colOff>0</xdr:colOff>
      <xdr:row>2215</xdr:row>
      <xdr:rowOff>0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7A18FD98-8B18-417D-A281-80C9693913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7"/>
        <a:stretch>
          <a:fillRect/>
        </a:stretch>
      </xdr:blipFill>
      <xdr:spPr>
        <a:xfrm>
          <a:off x="4619625" y="40031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2215</xdr:row>
      <xdr:rowOff>0</xdr:rowOff>
    </xdr:from>
    <xdr:to>
      <xdr:col>6</xdr:col>
      <xdr:colOff>0</xdr:colOff>
      <xdr:row>2216</xdr:row>
      <xdr:rowOff>0</xdr:rowOff>
    </xdr:to>
    <xdr:pic>
      <xdr:nvPicPr>
        <xdr:cNvPr id="2212" name="Picture 2211">
          <a:extLst>
            <a:ext uri="{FF2B5EF4-FFF2-40B4-BE49-F238E27FC236}">
              <a16:creationId xmlns:a16="http://schemas.microsoft.com/office/drawing/2014/main" id="{D0FFAC81-8850-44A1-83A1-4A9DBD5CA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049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2216</xdr:row>
      <xdr:rowOff>0</xdr:rowOff>
    </xdr:from>
    <xdr:to>
      <xdr:col>6</xdr:col>
      <xdr:colOff>0</xdr:colOff>
      <xdr:row>2217</xdr:row>
      <xdr:rowOff>0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16DB383A-00F6-4066-B9ED-34ACC1DCA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067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2217</xdr:row>
      <xdr:rowOff>0</xdr:rowOff>
    </xdr:from>
    <xdr:to>
      <xdr:col>6</xdr:col>
      <xdr:colOff>0</xdr:colOff>
      <xdr:row>2218</xdr:row>
      <xdr:rowOff>0</xdr:rowOff>
    </xdr:to>
    <xdr:pic>
      <xdr:nvPicPr>
        <xdr:cNvPr id="2214" name="Picture 2213">
          <a:extLst>
            <a:ext uri="{FF2B5EF4-FFF2-40B4-BE49-F238E27FC236}">
              <a16:creationId xmlns:a16="http://schemas.microsoft.com/office/drawing/2014/main" id="{D99276D5-0592-4F22-9DA1-95D85F627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085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2218</xdr:row>
      <xdr:rowOff>0</xdr:rowOff>
    </xdr:from>
    <xdr:to>
      <xdr:col>6</xdr:col>
      <xdr:colOff>0</xdr:colOff>
      <xdr:row>2219</xdr:row>
      <xdr:rowOff>0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B7FF42E9-1E70-4B39-B36D-DAC735D615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104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2219</xdr:row>
      <xdr:rowOff>0</xdr:rowOff>
    </xdr:from>
    <xdr:to>
      <xdr:col>6</xdr:col>
      <xdr:colOff>0</xdr:colOff>
      <xdr:row>2220</xdr:row>
      <xdr:rowOff>0</xdr:rowOff>
    </xdr:to>
    <xdr:pic>
      <xdr:nvPicPr>
        <xdr:cNvPr id="2216" name="Picture 2215">
          <a:extLst>
            <a:ext uri="{FF2B5EF4-FFF2-40B4-BE49-F238E27FC236}">
              <a16:creationId xmlns:a16="http://schemas.microsoft.com/office/drawing/2014/main" id="{D1E0E347-E121-4C32-BAA2-AE7F977F10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122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A1876DD1-192B-4C71-9E10-E603C687B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140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2221</xdr:row>
      <xdr:rowOff>0</xdr:rowOff>
    </xdr:from>
    <xdr:to>
      <xdr:col>6</xdr:col>
      <xdr:colOff>0</xdr:colOff>
      <xdr:row>2222</xdr:row>
      <xdr:rowOff>0</xdr:rowOff>
    </xdr:to>
    <xdr:pic>
      <xdr:nvPicPr>
        <xdr:cNvPr id="2218" name="Picture 2217">
          <a:extLst>
            <a:ext uri="{FF2B5EF4-FFF2-40B4-BE49-F238E27FC236}">
              <a16:creationId xmlns:a16="http://schemas.microsoft.com/office/drawing/2014/main" id="{EDD76BD9-551B-4A0A-8EF6-8FB35C02B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8"/>
        <a:stretch>
          <a:fillRect/>
        </a:stretch>
      </xdr:blipFill>
      <xdr:spPr>
        <a:xfrm>
          <a:off x="4619625" y="40158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2222</xdr:row>
      <xdr:rowOff>0</xdr:rowOff>
    </xdr:from>
    <xdr:to>
      <xdr:col>6</xdr:col>
      <xdr:colOff>0</xdr:colOff>
      <xdr:row>2223</xdr:row>
      <xdr:rowOff>0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F0C90DD7-A0D9-4B5B-AC99-60C52F371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9"/>
        <a:stretch>
          <a:fillRect/>
        </a:stretch>
      </xdr:blipFill>
      <xdr:spPr>
        <a:xfrm>
          <a:off x="4619625" y="40176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2223</xdr:row>
      <xdr:rowOff>0</xdr:rowOff>
    </xdr:from>
    <xdr:to>
      <xdr:col>6</xdr:col>
      <xdr:colOff>0</xdr:colOff>
      <xdr:row>2224</xdr:row>
      <xdr:rowOff>0</xdr:rowOff>
    </xdr:to>
    <xdr:pic>
      <xdr:nvPicPr>
        <xdr:cNvPr id="2220" name="Picture 2219">
          <a:extLst>
            <a:ext uri="{FF2B5EF4-FFF2-40B4-BE49-F238E27FC236}">
              <a16:creationId xmlns:a16="http://schemas.microsoft.com/office/drawing/2014/main" id="{11A9FF97-F3E8-4D02-AFAD-7D806D9983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0"/>
        <a:stretch>
          <a:fillRect/>
        </a:stretch>
      </xdr:blipFill>
      <xdr:spPr>
        <a:xfrm>
          <a:off x="4619625" y="40194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2224</xdr:row>
      <xdr:rowOff>0</xdr:rowOff>
    </xdr:from>
    <xdr:to>
      <xdr:col>6</xdr:col>
      <xdr:colOff>0</xdr:colOff>
      <xdr:row>2225</xdr:row>
      <xdr:rowOff>0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47B456AB-3252-4311-A2F8-DBC3A065A8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1"/>
        <a:stretch>
          <a:fillRect/>
        </a:stretch>
      </xdr:blipFill>
      <xdr:spPr>
        <a:xfrm>
          <a:off x="4619625" y="40212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2225</xdr:row>
      <xdr:rowOff>0</xdr:rowOff>
    </xdr:from>
    <xdr:to>
      <xdr:col>6</xdr:col>
      <xdr:colOff>0</xdr:colOff>
      <xdr:row>2226</xdr:row>
      <xdr:rowOff>0</xdr:rowOff>
    </xdr:to>
    <xdr:pic>
      <xdr:nvPicPr>
        <xdr:cNvPr id="2222" name="Picture 2221">
          <a:extLst>
            <a:ext uri="{FF2B5EF4-FFF2-40B4-BE49-F238E27FC236}">
              <a16:creationId xmlns:a16="http://schemas.microsoft.com/office/drawing/2014/main" id="{0A2B3014-3D9F-4204-8837-9FCED4A4D5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2"/>
        <a:stretch>
          <a:fillRect/>
        </a:stretch>
      </xdr:blipFill>
      <xdr:spPr>
        <a:xfrm>
          <a:off x="4619625" y="40230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2226</xdr:row>
      <xdr:rowOff>0</xdr:rowOff>
    </xdr:from>
    <xdr:to>
      <xdr:col>6</xdr:col>
      <xdr:colOff>0</xdr:colOff>
      <xdr:row>2227</xdr:row>
      <xdr:rowOff>0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26C97341-08B3-4148-A1EE-ECA890B45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3"/>
        <a:stretch>
          <a:fillRect/>
        </a:stretch>
      </xdr:blipFill>
      <xdr:spPr>
        <a:xfrm>
          <a:off x="4619625" y="40248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2227</xdr:row>
      <xdr:rowOff>0</xdr:rowOff>
    </xdr:from>
    <xdr:to>
      <xdr:col>6</xdr:col>
      <xdr:colOff>0</xdr:colOff>
      <xdr:row>2228</xdr:row>
      <xdr:rowOff>0</xdr:rowOff>
    </xdr:to>
    <xdr:pic>
      <xdr:nvPicPr>
        <xdr:cNvPr id="2224" name="Picture 2223">
          <a:extLst>
            <a:ext uri="{FF2B5EF4-FFF2-40B4-BE49-F238E27FC236}">
              <a16:creationId xmlns:a16="http://schemas.microsoft.com/office/drawing/2014/main" id="{ADD337F9-02CD-4A06-94AF-DC3967E98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4"/>
        <a:stretch>
          <a:fillRect/>
        </a:stretch>
      </xdr:blipFill>
      <xdr:spPr>
        <a:xfrm>
          <a:off x="4619625" y="40266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2228</xdr:row>
      <xdr:rowOff>0</xdr:rowOff>
    </xdr:from>
    <xdr:to>
      <xdr:col>6</xdr:col>
      <xdr:colOff>0</xdr:colOff>
      <xdr:row>2229</xdr:row>
      <xdr:rowOff>0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06561604-51BC-4EB3-BF5C-7D4749B92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5"/>
        <a:stretch>
          <a:fillRect/>
        </a:stretch>
      </xdr:blipFill>
      <xdr:spPr>
        <a:xfrm>
          <a:off x="4619625" y="40285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2229</xdr:row>
      <xdr:rowOff>0</xdr:rowOff>
    </xdr:from>
    <xdr:to>
      <xdr:col>6</xdr:col>
      <xdr:colOff>0</xdr:colOff>
      <xdr:row>2230</xdr:row>
      <xdr:rowOff>0</xdr:rowOff>
    </xdr:to>
    <xdr:pic>
      <xdr:nvPicPr>
        <xdr:cNvPr id="2226" name="Picture 2225">
          <a:extLst>
            <a:ext uri="{FF2B5EF4-FFF2-40B4-BE49-F238E27FC236}">
              <a16:creationId xmlns:a16="http://schemas.microsoft.com/office/drawing/2014/main" id="{87E5A678-72ED-4923-9854-D38D2A01A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6"/>
        <a:stretch>
          <a:fillRect/>
        </a:stretch>
      </xdr:blipFill>
      <xdr:spPr>
        <a:xfrm>
          <a:off x="4619625" y="40303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2230</xdr:row>
      <xdr:rowOff>0</xdr:rowOff>
    </xdr:from>
    <xdr:to>
      <xdr:col>6</xdr:col>
      <xdr:colOff>0</xdr:colOff>
      <xdr:row>2231</xdr:row>
      <xdr:rowOff>0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D6CE2F15-E8B4-4D1C-BCA6-D855A6A01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7"/>
        <a:stretch>
          <a:fillRect/>
        </a:stretch>
      </xdr:blipFill>
      <xdr:spPr>
        <a:xfrm>
          <a:off x="4619625" y="40321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2228" name="Picture 2227">
          <a:extLst>
            <a:ext uri="{FF2B5EF4-FFF2-40B4-BE49-F238E27FC236}">
              <a16:creationId xmlns:a16="http://schemas.microsoft.com/office/drawing/2014/main" id="{DD18FFCE-4D77-49BE-B51F-EDED4E936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339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2232</xdr:row>
      <xdr:rowOff>0</xdr:rowOff>
    </xdr:from>
    <xdr:to>
      <xdr:col>6</xdr:col>
      <xdr:colOff>0</xdr:colOff>
      <xdr:row>2233</xdr:row>
      <xdr:rowOff>0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CDAF3015-9140-4AD3-A994-0D2A12C6B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357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2233</xdr:row>
      <xdr:rowOff>0</xdr:rowOff>
    </xdr:from>
    <xdr:to>
      <xdr:col>6</xdr:col>
      <xdr:colOff>0</xdr:colOff>
      <xdr:row>2234</xdr:row>
      <xdr:rowOff>0</xdr:rowOff>
    </xdr:to>
    <xdr:pic>
      <xdr:nvPicPr>
        <xdr:cNvPr id="2230" name="Picture 2229">
          <a:extLst>
            <a:ext uri="{FF2B5EF4-FFF2-40B4-BE49-F238E27FC236}">
              <a16:creationId xmlns:a16="http://schemas.microsoft.com/office/drawing/2014/main" id="{DB726A36-0C7B-407A-8386-5EF50CCBCA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375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2234</xdr:row>
      <xdr:rowOff>0</xdr:rowOff>
    </xdr:from>
    <xdr:to>
      <xdr:col>6</xdr:col>
      <xdr:colOff>0</xdr:colOff>
      <xdr:row>2235</xdr:row>
      <xdr:rowOff>0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0B8ACA24-8AFA-4019-9163-711623628C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393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2235</xdr:row>
      <xdr:rowOff>0</xdr:rowOff>
    </xdr:from>
    <xdr:to>
      <xdr:col>6</xdr:col>
      <xdr:colOff>0</xdr:colOff>
      <xdr:row>2236</xdr:row>
      <xdr:rowOff>0</xdr:rowOff>
    </xdr:to>
    <xdr:pic>
      <xdr:nvPicPr>
        <xdr:cNvPr id="2232" name="Picture 2231">
          <a:extLst>
            <a:ext uri="{FF2B5EF4-FFF2-40B4-BE49-F238E27FC236}">
              <a16:creationId xmlns:a16="http://schemas.microsoft.com/office/drawing/2014/main" id="{D7A48DC4-1AC2-433A-88BA-4CBD77563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8"/>
        <a:stretch>
          <a:fillRect/>
        </a:stretch>
      </xdr:blipFill>
      <xdr:spPr>
        <a:xfrm>
          <a:off x="4619625" y="40411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2236</xdr:row>
      <xdr:rowOff>0</xdr:rowOff>
    </xdr:from>
    <xdr:to>
      <xdr:col>6</xdr:col>
      <xdr:colOff>0</xdr:colOff>
      <xdr:row>2237</xdr:row>
      <xdr:rowOff>0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9CA44B06-549A-4BD0-B08A-F93C4E593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8"/>
        <a:stretch>
          <a:fillRect/>
        </a:stretch>
      </xdr:blipFill>
      <xdr:spPr>
        <a:xfrm>
          <a:off x="4619625" y="40429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2237</xdr:row>
      <xdr:rowOff>0</xdr:rowOff>
    </xdr:from>
    <xdr:to>
      <xdr:col>6</xdr:col>
      <xdr:colOff>0</xdr:colOff>
      <xdr:row>2238</xdr:row>
      <xdr:rowOff>0</xdr:rowOff>
    </xdr:to>
    <xdr:pic>
      <xdr:nvPicPr>
        <xdr:cNvPr id="2234" name="Picture 2233">
          <a:extLst>
            <a:ext uri="{FF2B5EF4-FFF2-40B4-BE49-F238E27FC236}">
              <a16:creationId xmlns:a16="http://schemas.microsoft.com/office/drawing/2014/main" id="{F1C9B5F9-1139-4B55-8D9B-E930CF9BF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9"/>
        <a:stretch>
          <a:fillRect/>
        </a:stretch>
      </xdr:blipFill>
      <xdr:spPr>
        <a:xfrm>
          <a:off x="4619625" y="40447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2238</xdr:row>
      <xdr:rowOff>0</xdr:rowOff>
    </xdr:from>
    <xdr:to>
      <xdr:col>6</xdr:col>
      <xdr:colOff>0</xdr:colOff>
      <xdr:row>2239</xdr:row>
      <xdr:rowOff>0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7707420B-60AB-47D5-A8E7-82783E321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9"/>
        <a:stretch>
          <a:fillRect/>
        </a:stretch>
      </xdr:blipFill>
      <xdr:spPr>
        <a:xfrm>
          <a:off x="4619625" y="40466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2239</xdr:row>
      <xdr:rowOff>0</xdr:rowOff>
    </xdr:from>
    <xdr:to>
      <xdr:col>6</xdr:col>
      <xdr:colOff>0</xdr:colOff>
      <xdr:row>2240</xdr:row>
      <xdr:rowOff>0</xdr:rowOff>
    </xdr:to>
    <xdr:pic>
      <xdr:nvPicPr>
        <xdr:cNvPr id="2236" name="Picture 2235">
          <a:extLst>
            <a:ext uri="{FF2B5EF4-FFF2-40B4-BE49-F238E27FC236}">
              <a16:creationId xmlns:a16="http://schemas.microsoft.com/office/drawing/2014/main" id="{3DE0E568-6F17-43B7-97FA-157F1B1F8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0"/>
        <a:stretch>
          <a:fillRect/>
        </a:stretch>
      </xdr:blipFill>
      <xdr:spPr>
        <a:xfrm>
          <a:off x="4619625" y="40484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2240</xdr:row>
      <xdr:rowOff>0</xdr:rowOff>
    </xdr:from>
    <xdr:to>
      <xdr:col>6</xdr:col>
      <xdr:colOff>0</xdr:colOff>
      <xdr:row>2241</xdr:row>
      <xdr:rowOff>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4C64F8AA-61A7-4017-88CE-09387C2ED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0"/>
        <a:stretch>
          <a:fillRect/>
        </a:stretch>
      </xdr:blipFill>
      <xdr:spPr>
        <a:xfrm>
          <a:off x="4619625" y="40502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2241</xdr:row>
      <xdr:rowOff>0</xdr:rowOff>
    </xdr:from>
    <xdr:to>
      <xdr:col>6</xdr:col>
      <xdr:colOff>0</xdr:colOff>
      <xdr:row>2242</xdr:row>
      <xdr:rowOff>0</xdr:rowOff>
    </xdr:to>
    <xdr:pic>
      <xdr:nvPicPr>
        <xdr:cNvPr id="2238" name="Picture 2237">
          <a:extLst>
            <a:ext uri="{FF2B5EF4-FFF2-40B4-BE49-F238E27FC236}">
              <a16:creationId xmlns:a16="http://schemas.microsoft.com/office/drawing/2014/main" id="{1DEE627D-DDA4-4995-8A85-D982C4D0B1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1"/>
        <a:stretch>
          <a:fillRect/>
        </a:stretch>
      </xdr:blipFill>
      <xdr:spPr>
        <a:xfrm>
          <a:off x="4619625" y="40520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482DA9FC-46F5-49B2-9B12-21BF5D379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1"/>
        <a:stretch>
          <a:fillRect/>
        </a:stretch>
      </xdr:blipFill>
      <xdr:spPr>
        <a:xfrm>
          <a:off x="4619625" y="40538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2243</xdr:row>
      <xdr:rowOff>0</xdr:rowOff>
    </xdr:from>
    <xdr:to>
      <xdr:col>6</xdr:col>
      <xdr:colOff>0</xdr:colOff>
      <xdr:row>2244</xdr:row>
      <xdr:rowOff>0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DF9632C0-9083-4626-B989-7138C5B29A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619625" y="40556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2244</xdr:row>
      <xdr:rowOff>0</xdr:rowOff>
    </xdr:from>
    <xdr:to>
      <xdr:col>6</xdr:col>
      <xdr:colOff>0</xdr:colOff>
      <xdr:row>2245</xdr:row>
      <xdr:rowOff>0</xdr:rowOff>
    </xdr:to>
    <xdr:pic>
      <xdr:nvPicPr>
        <xdr:cNvPr id="2241" name="Picture 2240">
          <a:extLst>
            <a:ext uri="{FF2B5EF4-FFF2-40B4-BE49-F238E27FC236}">
              <a16:creationId xmlns:a16="http://schemas.microsoft.com/office/drawing/2014/main" id="{BFE25CA7-5669-4D68-AB35-2AE67BE95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619625" y="40574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2245</xdr:row>
      <xdr:rowOff>0</xdr:rowOff>
    </xdr:from>
    <xdr:to>
      <xdr:col>6</xdr:col>
      <xdr:colOff>0</xdr:colOff>
      <xdr:row>2246</xdr:row>
      <xdr:rowOff>0</xdr:rowOff>
    </xdr:to>
    <xdr:pic>
      <xdr:nvPicPr>
        <xdr:cNvPr id="2242" name="Picture 2241">
          <a:extLst>
            <a:ext uri="{FF2B5EF4-FFF2-40B4-BE49-F238E27FC236}">
              <a16:creationId xmlns:a16="http://schemas.microsoft.com/office/drawing/2014/main" id="{041DC086-B822-4B24-B2E2-5FE6C69B0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592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2246</xdr:row>
      <xdr:rowOff>0</xdr:rowOff>
    </xdr:from>
    <xdr:to>
      <xdr:col>6</xdr:col>
      <xdr:colOff>0</xdr:colOff>
      <xdr:row>2247</xdr:row>
      <xdr:rowOff>0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6592B493-686F-4CC5-8D62-DFE62ADFB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2"/>
        <a:stretch>
          <a:fillRect/>
        </a:stretch>
      </xdr:blipFill>
      <xdr:spPr>
        <a:xfrm>
          <a:off x="4619625" y="40610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2247</xdr:row>
      <xdr:rowOff>0</xdr:rowOff>
    </xdr:from>
    <xdr:to>
      <xdr:col>6</xdr:col>
      <xdr:colOff>0</xdr:colOff>
      <xdr:row>2248</xdr:row>
      <xdr:rowOff>0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7988F8F2-C8DF-4BA4-8F6F-C60E57344B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628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2248</xdr:row>
      <xdr:rowOff>0</xdr:rowOff>
    </xdr:from>
    <xdr:to>
      <xdr:col>6</xdr:col>
      <xdr:colOff>0</xdr:colOff>
      <xdr:row>2249</xdr:row>
      <xdr:rowOff>0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420D1275-3F31-475C-9E2A-DD51AAEEE7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646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2249</xdr:row>
      <xdr:rowOff>0</xdr:rowOff>
    </xdr:from>
    <xdr:to>
      <xdr:col>6</xdr:col>
      <xdr:colOff>0</xdr:colOff>
      <xdr:row>2250</xdr:row>
      <xdr:rowOff>0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5913E963-A124-4BE1-A26C-9D6A265F2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665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2250</xdr:row>
      <xdr:rowOff>0</xdr:rowOff>
    </xdr:from>
    <xdr:to>
      <xdr:col>6</xdr:col>
      <xdr:colOff>0</xdr:colOff>
      <xdr:row>2251</xdr:row>
      <xdr:rowOff>0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70F1EC5E-AA30-47C1-9E4C-0E57C8CF23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683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2251</xdr:row>
      <xdr:rowOff>0</xdr:rowOff>
    </xdr:from>
    <xdr:to>
      <xdr:col>6</xdr:col>
      <xdr:colOff>0</xdr:colOff>
      <xdr:row>2252</xdr:row>
      <xdr:rowOff>0</xdr:rowOff>
    </xdr:to>
    <xdr:pic>
      <xdr:nvPicPr>
        <xdr:cNvPr id="2248" name="Picture 2247">
          <a:extLst>
            <a:ext uri="{FF2B5EF4-FFF2-40B4-BE49-F238E27FC236}">
              <a16:creationId xmlns:a16="http://schemas.microsoft.com/office/drawing/2014/main" id="{1CB36ABD-202A-445A-BD4D-3CD08D3AA3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701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2252</xdr:row>
      <xdr:rowOff>0</xdr:rowOff>
    </xdr:from>
    <xdr:to>
      <xdr:col>6</xdr:col>
      <xdr:colOff>0</xdr:colOff>
      <xdr:row>2253</xdr:row>
      <xdr:rowOff>0</xdr:rowOff>
    </xdr:to>
    <xdr:pic>
      <xdr:nvPicPr>
        <xdr:cNvPr id="2249" name="Picture 2248">
          <a:extLst>
            <a:ext uri="{FF2B5EF4-FFF2-40B4-BE49-F238E27FC236}">
              <a16:creationId xmlns:a16="http://schemas.microsoft.com/office/drawing/2014/main" id="{C82525C4-42E8-42B8-9E0F-E0EA8DE3B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0719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2253</xdr:row>
      <xdr:rowOff>0</xdr:rowOff>
    </xdr:from>
    <xdr:to>
      <xdr:col>6</xdr:col>
      <xdr:colOff>0</xdr:colOff>
      <xdr:row>2254</xdr:row>
      <xdr:rowOff>0</xdr:rowOff>
    </xdr:to>
    <xdr:pic>
      <xdr:nvPicPr>
        <xdr:cNvPr id="2250" name="Picture 2249">
          <a:extLst>
            <a:ext uri="{FF2B5EF4-FFF2-40B4-BE49-F238E27FC236}">
              <a16:creationId xmlns:a16="http://schemas.microsoft.com/office/drawing/2014/main" id="{63424D49-07B8-4409-91E2-FD6BD9187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737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2254</xdr:row>
      <xdr:rowOff>0</xdr:rowOff>
    </xdr:from>
    <xdr:to>
      <xdr:col>6</xdr:col>
      <xdr:colOff>0</xdr:colOff>
      <xdr:row>2255</xdr:row>
      <xdr:rowOff>0</xdr:rowOff>
    </xdr:to>
    <xdr:pic>
      <xdr:nvPicPr>
        <xdr:cNvPr id="2251" name="Picture 2250">
          <a:extLst>
            <a:ext uri="{FF2B5EF4-FFF2-40B4-BE49-F238E27FC236}">
              <a16:creationId xmlns:a16="http://schemas.microsoft.com/office/drawing/2014/main" id="{A3744687-0A2D-4A59-8D3C-1352FB937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755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2255</xdr:row>
      <xdr:rowOff>0</xdr:rowOff>
    </xdr:from>
    <xdr:to>
      <xdr:col>6</xdr:col>
      <xdr:colOff>0</xdr:colOff>
      <xdr:row>2256</xdr:row>
      <xdr:rowOff>0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92439C1F-F50B-4B04-80F4-3D2D20438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3"/>
        <a:stretch>
          <a:fillRect/>
        </a:stretch>
      </xdr:blipFill>
      <xdr:spPr>
        <a:xfrm>
          <a:off x="4619625" y="40773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2256</xdr:row>
      <xdr:rowOff>0</xdr:rowOff>
    </xdr:from>
    <xdr:to>
      <xdr:col>6</xdr:col>
      <xdr:colOff>0</xdr:colOff>
      <xdr:row>2257</xdr:row>
      <xdr:rowOff>0</xdr:rowOff>
    </xdr:to>
    <xdr:pic>
      <xdr:nvPicPr>
        <xdr:cNvPr id="2253" name="Picture 2252">
          <a:extLst>
            <a:ext uri="{FF2B5EF4-FFF2-40B4-BE49-F238E27FC236}">
              <a16:creationId xmlns:a16="http://schemas.microsoft.com/office/drawing/2014/main" id="{ACBD2F05-C860-4CB8-BEA9-0C64E5C7C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4"/>
        <a:stretch>
          <a:fillRect/>
        </a:stretch>
      </xdr:blipFill>
      <xdr:spPr>
        <a:xfrm>
          <a:off x="4619625" y="40791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2257</xdr:row>
      <xdr:rowOff>0</xdr:rowOff>
    </xdr:from>
    <xdr:to>
      <xdr:col>6</xdr:col>
      <xdr:colOff>0</xdr:colOff>
      <xdr:row>2258</xdr:row>
      <xdr:rowOff>0</xdr:rowOff>
    </xdr:to>
    <xdr:pic>
      <xdr:nvPicPr>
        <xdr:cNvPr id="2254" name="Picture 2253">
          <a:extLst>
            <a:ext uri="{FF2B5EF4-FFF2-40B4-BE49-F238E27FC236}">
              <a16:creationId xmlns:a16="http://schemas.microsoft.com/office/drawing/2014/main" id="{B227FF2B-39A2-4871-A605-CE5713857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5"/>
        <a:stretch>
          <a:fillRect/>
        </a:stretch>
      </xdr:blipFill>
      <xdr:spPr>
        <a:xfrm>
          <a:off x="4619625" y="40809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2258</xdr:row>
      <xdr:rowOff>0</xdr:rowOff>
    </xdr:from>
    <xdr:to>
      <xdr:col>6</xdr:col>
      <xdr:colOff>0</xdr:colOff>
      <xdr:row>2259</xdr:row>
      <xdr:rowOff>0</xdr:rowOff>
    </xdr:to>
    <xdr:pic>
      <xdr:nvPicPr>
        <xdr:cNvPr id="2255" name="Picture 2254">
          <a:extLst>
            <a:ext uri="{FF2B5EF4-FFF2-40B4-BE49-F238E27FC236}">
              <a16:creationId xmlns:a16="http://schemas.microsoft.com/office/drawing/2014/main" id="{33BDB127-A98F-4842-BD7A-D4FD6389B1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6"/>
        <a:stretch>
          <a:fillRect/>
        </a:stretch>
      </xdr:blipFill>
      <xdr:spPr>
        <a:xfrm>
          <a:off x="4619625" y="40827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2259</xdr:row>
      <xdr:rowOff>0</xdr:rowOff>
    </xdr:from>
    <xdr:to>
      <xdr:col>6</xdr:col>
      <xdr:colOff>0</xdr:colOff>
      <xdr:row>2260</xdr:row>
      <xdr:rowOff>0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0BCDB18A-8ECE-40EA-A609-90A5EDF940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7"/>
        <a:stretch>
          <a:fillRect/>
        </a:stretch>
      </xdr:blipFill>
      <xdr:spPr>
        <a:xfrm>
          <a:off x="4619625" y="40846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2260</xdr:row>
      <xdr:rowOff>0</xdr:rowOff>
    </xdr:from>
    <xdr:to>
      <xdr:col>6</xdr:col>
      <xdr:colOff>0</xdr:colOff>
      <xdr:row>2261</xdr:row>
      <xdr:rowOff>0</xdr:rowOff>
    </xdr:to>
    <xdr:pic>
      <xdr:nvPicPr>
        <xdr:cNvPr id="2257" name="Picture 2256">
          <a:extLst>
            <a:ext uri="{FF2B5EF4-FFF2-40B4-BE49-F238E27FC236}">
              <a16:creationId xmlns:a16="http://schemas.microsoft.com/office/drawing/2014/main" id="{93DE19A5-773F-48EA-801E-897CA3BF4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8"/>
        <a:stretch>
          <a:fillRect/>
        </a:stretch>
      </xdr:blipFill>
      <xdr:spPr>
        <a:xfrm>
          <a:off x="4619625" y="40864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2261</xdr:row>
      <xdr:rowOff>0</xdr:rowOff>
    </xdr:from>
    <xdr:to>
      <xdr:col>6</xdr:col>
      <xdr:colOff>0</xdr:colOff>
      <xdr:row>2262</xdr:row>
      <xdr:rowOff>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E11AAA65-1B7F-45E5-9BD9-0FA2AADDF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9"/>
        <a:stretch>
          <a:fillRect/>
        </a:stretch>
      </xdr:blipFill>
      <xdr:spPr>
        <a:xfrm>
          <a:off x="4619625" y="40882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2262</xdr:row>
      <xdr:rowOff>0</xdr:rowOff>
    </xdr:from>
    <xdr:to>
      <xdr:col>6</xdr:col>
      <xdr:colOff>0</xdr:colOff>
      <xdr:row>2263</xdr:row>
      <xdr:rowOff>0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EA729C72-9EBC-48BD-8463-A7940EC6A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0"/>
        <a:stretch>
          <a:fillRect/>
        </a:stretch>
      </xdr:blipFill>
      <xdr:spPr>
        <a:xfrm>
          <a:off x="4619625" y="40900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2263</xdr:row>
      <xdr:rowOff>0</xdr:rowOff>
    </xdr:from>
    <xdr:to>
      <xdr:col>6</xdr:col>
      <xdr:colOff>0</xdr:colOff>
      <xdr:row>2264</xdr:row>
      <xdr:rowOff>0</xdr:rowOff>
    </xdr:to>
    <xdr:pic>
      <xdr:nvPicPr>
        <xdr:cNvPr id="2260" name="Picture 2259">
          <a:extLst>
            <a:ext uri="{FF2B5EF4-FFF2-40B4-BE49-F238E27FC236}">
              <a16:creationId xmlns:a16="http://schemas.microsoft.com/office/drawing/2014/main" id="{8D0109B2-8E99-4ED8-8086-D462777000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1"/>
        <a:stretch>
          <a:fillRect/>
        </a:stretch>
      </xdr:blipFill>
      <xdr:spPr>
        <a:xfrm>
          <a:off x="4619625" y="40918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2264</xdr:row>
      <xdr:rowOff>0</xdr:rowOff>
    </xdr:from>
    <xdr:to>
      <xdr:col>6</xdr:col>
      <xdr:colOff>0</xdr:colOff>
      <xdr:row>2265</xdr:row>
      <xdr:rowOff>0</xdr:rowOff>
    </xdr:to>
    <xdr:pic>
      <xdr:nvPicPr>
        <xdr:cNvPr id="2261" name="Picture 2260">
          <a:extLst>
            <a:ext uri="{FF2B5EF4-FFF2-40B4-BE49-F238E27FC236}">
              <a16:creationId xmlns:a16="http://schemas.microsoft.com/office/drawing/2014/main" id="{F79D500F-9F3A-45DB-9D58-651F854AD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2"/>
        <a:stretch>
          <a:fillRect/>
        </a:stretch>
      </xdr:blipFill>
      <xdr:spPr>
        <a:xfrm>
          <a:off x="4619625" y="40936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2265</xdr:row>
      <xdr:rowOff>0</xdr:rowOff>
    </xdr:from>
    <xdr:to>
      <xdr:col>6</xdr:col>
      <xdr:colOff>0</xdr:colOff>
      <xdr:row>2266</xdr:row>
      <xdr:rowOff>0</xdr:rowOff>
    </xdr:to>
    <xdr:pic>
      <xdr:nvPicPr>
        <xdr:cNvPr id="2262" name="Picture 2261">
          <a:extLst>
            <a:ext uri="{FF2B5EF4-FFF2-40B4-BE49-F238E27FC236}">
              <a16:creationId xmlns:a16="http://schemas.microsoft.com/office/drawing/2014/main" id="{3EB3CE40-19E1-4F6E-880D-2AF58B1C5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954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2266</xdr:row>
      <xdr:rowOff>0</xdr:rowOff>
    </xdr:from>
    <xdr:to>
      <xdr:col>6</xdr:col>
      <xdr:colOff>0</xdr:colOff>
      <xdr:row>2267</xdr:row>
      <xdr:rowOff>0</xdr:rowOff>
    </xdr:to>
    <xdr:pic>
      <xdr:nvPicPr>
        <xdr:cNvPr id="2263" name="Picture 2262">
          <a:extLst>
            <a:ext uri="{FF2B5EF4-FFF2-40B4-BE49-F238E27FC236}">
              <a16:creationId xmlns:a16="http://schemas.microsoft.com/office/drawing/2014/main" id="{8EED3110-765F-440B-969F-6CA5B7090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972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2267</xdr:row>
      <xdr:rowOff>0</xdr:rowOff>
    </xdr:from>
    <xdr:to>
      <xdr:col>6</xdr:col>
      <xdr:colOff>0</xdr:colOff>
      <xdr:row>2268</xdr:row>
      <xdr:rowOff>0</xdr:rowOff>
    </xdr:to>
    <xdr:pic>
      <xdr:nvPicPr>
        <xdr:cNvPr id="2264" name="Picture 2263">
          <a:extLst>
            <a:ext uri="{FF2B5EF4-FFF2-40B4-BE49-F238E27FC236}">
              <a16:creationId xmlns:a16="http://schemas.microsoft.com/office/drawing/2014/main" id="{AA2B8D19-6635-4328-85B4-DA05541D0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0990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2268</xdr:row>
      <xdr:rowOff>0</xdr:rowOff>
    </xdr:from>
    <xdr:to>
      <xdr:col>6</xdr:col>
      <xdr:colOff>0</xdr:colOff>
      <xdr:row>2269</xdr:row>
      <xdr:rowOff>0</xdr:rowOff>
    </xdr:to>
    <xdr:pic>
      <xdr:nvPicPr>
        <xdr:cNvPr id="2265" name="Picture 2264">
          <a:extLst>
            <a:ext uri="{FF2B5EF4-FFF2-40B4-BE49-F238E27FC236}">
              <a16:creationId xmlns:a16="http://schemas.microsoft.com/office/drawing/2014/main" id="{C2B04EA6-67E2-4F63-B04B-5401DAE602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008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2269</xdr:row>
      <xdr:rowOff>0</xdr:rowOff>
    </xdr:from>
    <xdr:to>
      <xdr:col>6</xdr:col>
      <xdr:colOff>0</xdr:colOff>
      <xdr:row>2270</xdr:row>
      <xdr:rowOff>0</xdr:rowOff>
    </xdr:to>
    <xdr:pic>
      <xdr:nvPicPr>
        <xdr:cNvPr id="2266" name="Picture 2265">
          <a:extLst>
            <a:ext uri="{FF2B5EF4-FFF2-40B4-BE49-F238E27FC236}">
              <a16:creationId xmlns:a16="http://schemas.microsoft.com/office/drawing/2014/main" id="{3BBDD7A8-96C0-4E07-9541-5136B2737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3"/>
        <a:stretch>
          <a:fillRect/>
        </a:stretch>
      </xdr:blipFill>
      <xdr:spPr>
        <a:xfrm>
          <a:off x="4619625" y="41027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2270</xdr:row>
      <xdr:rowOff>0</xdr:rowOff>
    </xdr:from>
    <xdr:to>
      <xdr:col>6</xdr:col>
      <xdr:colOff>0</xdr:colOff>
      <xdr:row>2271</xdr:row>
      <xdr:rowOff>0</xdr:rowOff>
    </xdr:to>
    <xdr:pic>
      <xdr:nvPicPr>
        <xdr:cNvPr id="2267" name="Picture 2266">
          <a:extLst>
            <a:ext uri="{FF2B5EF4-FFF2-40B4-BE49-F238E27FC236}">
              <a16:creationId xmlns:a16="http://schemas.microsoft.com/office/drawing/2014/main" id="{865BAA74-C27A-4AEC-8CE5-02B1650E7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3"/>
        <a:stretch>
          <a:fillRect/>
        </a:stretch>
      </xdr:blipFill>
      <xdr:spPr>
        <a:xfrm>
          <a:off x="4619625" y="41045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2271</xdr:row>
      <xdr:rowOff>0</xdr:rowOff>
    </xdr:from>
    <xdr:to>
      <xdr:col>6</xdr:col>
      <xdr:colOff>0</xdr:colOff>
      <xdr:row>2272</xdr:row>
      <xdr:rowOff>0</xdr:rowOff>
    </xdr:to>
    <xdr:pic>
      <xdr:nvPicPr>
        <xdr:cNvPr id="2268" name="Picture 2267">
          <a:extLst>
            <a:ext uri="{FF2B5EF4-FFF2-40B4-BE49-F238E27FC236}">
              <a16:creationId xmlns:a16="http://schemas.microsoft.com/office/drawing/2014/main" id="{D995185C-F55D-4E59-B20B-4AD750559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4"/>
        <a:stretch>
          <a:fillRect/>
        </a:stretch>
      </xdr:blipFill>
      <xdr:spPr>
        <a:xfrm>
          <a:off x="4619625" y="41063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2272</xdr:row>
      <xdr:rowOff>0</xdr:rowOff>
    </xdr:from>
    <xdr:to>
      <xdr:col>6</xdr:col>
      <xdr:colOff>0</xdr:colOff>
      <xdr:row>2273</xdr:row>
      <xdr:rowOff>0</xdr:rowOff>
    </xdr:to>
    <xdr:pic>
      <xdr:nvPicPr>
        <xdr:cNvPr id="2269" name="Picture 2268">
          <a:extLst>
            <a:ext uri="{FF2B5EF4-FFF2-40B4-BE49-F238E27FC236}">
              <a16:creationId xmlns:a16="http://schemas.microsoft.com/office/drawing/2014/main" id="{031CC983-02C0-4526-B06A-A1B4EECE4A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4"/>
        <a:stretch>
          <a:fillRect/>
        </a:stretch>
      </xdr:blipFill>
      <xdr:spPr>
        <a:xfrm>
          <a:off x="4619625" y="41081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2273</xdr:row>
      <xdr:rowOff>0</xdr:rowOff>
    </xdr:from>
    <xdr:to>
      <xdr:col>6</xdr:col>
      <xdr:colOff>0</xdr:colOff>
      <xdr:row>2274</xdr:row>
      <xdr:rowOff>0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6151A4C7-E034-480C-A7EA-7956EF6A2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5"/>
        <a:stretch>
          <a:fillRect/>
        </a:stretch>
      </xdr:blipFill>
      <xdr:spPr>
        <a:xfrm>
          <a:off x="4619625" y="41099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2274</xdr:row>
      <xdr:rowOff>0</xdr:rowOff>
    </xdr:from>
    <xdr:to>
      <xdr:col>6</xdr:col>
      <xdr:colOff>0</xdr:colOff>
      <xdr:row>2275</xdr:row>
      <xdr:rowOff>0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8B46F73F-8D30-4E72-B4C0-7C49BAA881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5"/>
        <a:stretch>
          <a:fillRect/>
        </a:stretch>
      </xdr:blipFill>
      <xdr:spPr>
        <a:xfrm>
          <a:off x="4619625" y="41117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2275</xdr:row>
      <xdr:rowOff>0</xdr:rowOff>
    </xdr:from>
    <xdr:to>
      <xdr:col>6</xdr:col>
      <xdr:colOff>0</xdr:colOff>
      <xdr:row>2276</xdr:row>
      <xdr:rowOff>0</xdr:rowOff>
    </xdr:to>
    <xdr:pic>
      <xdr:nvPicPr>
        <xdr:cNvPr id="2272" name="Picture 2271">
          <a:extLst>
            <a:ext uri="{FF2B5EF4-FFF2-40B4-BE49-F238E27FC236}">
              <a16:creationId xmlns:a16="http://schemas.microsoft.com/office/drawing/2014/main" id="{8BAC9B43-214A-4899-A098-084DC9FF96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6"/>
        <a:stretch>
          <a:fillRect/>
        </a:stretch>
      </xdr:blipFill>
      <xdr:spPr>
        <a:xfrm>
          <a:off x="4619625" y="41135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2276</xdr:row>
      <xdr:rowOff>0</xdr:rowOff>
    </xdr:from>
    <xdr:to>
      <xdr:col>6</xdr:col>
      <xdr:colOff>0</xdr:colOff>
      <xdr:row>2277</xdr:row>
      <xdr:rowOff>0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A9EEE43D-602B-4502-8F63-2D9D766BD9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6"/>
        <a:stretch>
          <a:fillRect/>
        </a:stretch>
      </xdr:blipFill>
      <xdr:spPr>
        <a:xfrm>
          <a:off x="4619625" y="41153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2277</xdr:row>
      <xdr:rowOff>0</xdr:rowOff>
    </xdr:from>
    <xdr:to>
      <xdr:col>6</xdr:col>
      <xdr:colOff>0</xdr:colOff>
      <xdr:row>2278</xdr:row>
      <xdr:rowOff>0</xdr:rowOff>
    </xdr:to>
    <xdr:pic>
      <xdr:nvPicPr>
        <xdr:cNvPr id="2274" name="Picture 2273">
          <a:extLst>
            <a:ext uri="{FF2B5EF4-FFF2-40B4-BE49-F238E27FC236}">
              <a16:creationId xmlns:a16="http://schemas.microsoft.com/office/drawing/2014/main" id="{24B7B035-6624-42F5-BCC9-E50531EEB0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41171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2278</xdr:row>
      <xdr:rowOff>0</xdr:rowOff>
    </xdr:from>
    <xdr:to>
      <xdr:col>6</xdr:col>
      <xdr:colOff>0</xdr:colOff>
      <xdr:row>2279</xdr:row>
      <xdr:rowOff>0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C62850F2-D792-49F1-B513-643D0606FF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41189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2279</xdr:row>
      <xdr:rowOff>0</xdr:rowOff>
    </xdr:from>
    <xdr:to>
      <xdr:col>6</xdr:col>
      <xdr:colOff>0</xdr:colOff>
      <xdr:row>2280</xdr:row>
      <xdr:rowOff>0</xdr:rowOff>
    </xdr:to>
    <xdr:pic>
      <xdr:nvPicPr>
        <xdr:cNvPr id="2276" name="Picture 2275">
          <a:extLst>
            <a:ext uri="{FF2B5EF4-FFF2-40B4-BE49-F238E27FC236}">
              <a16:creationId xmlns:a16="http://schemas.microsoft.com/office/drawing/2014/main" id="{9FA20C5D-4279-4745-A77F-BABF4590A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208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2280</xdr:row>
      <xdr:rowOff>0</xdr:rowOff>
    </xdr:from>
    <xdr:to>
      <xdr:col>6</xdr:col>
      <xdr:colOff>0</xdr:colOff>
      <xdr:row>2281</xdr:row>
      <xdr:rowOff>0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CA710D87-D062-42D3-84F2-D1DA361F0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7"/>
        <a:stretch>
          <a:fillRect/>
        </a:stretch>
      </xdr:blipFill>
      <xdr:spPr>
        <a:xfrm>
          <a:off x="4619625" y="41226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2281</xdr:row>
      <xdr:rowOff>0</xdr:rowOff>
    </xdr:from>
    <xdr:to>
      <xdr:col>6</xdr:col>
      <xdr:colOff>0</xdr:colOff>
      <xdr:row>2282</xdr:row>
      <xdr:rowOff>0</xdr:rowOff>
    </xdr:to>
    <xdr:pic>
      <xdr:nvPicPr>
        <xdr:cNvPr id="2278" name="Picture 2277">
          <a:extLst>
            <a:ext uri="{FF2B5EF4-FFF2-40B4-BE49-F238E27FC236}">
              <a16:creationId xmlns:a16="http://schemas.microsoft.com/office/drawing/2014/main" id="{38A6093F-21F4-4BE9-9E8A-CC11C939E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244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2282</xdr:row>
      <xdr:rowOff>0</xdr:rowOff>
    </xdr:from>
    <xdr:to>
      <xdr:col>6</xdr:col>
      <xdr:colOff>0</xdr:colOff>
      <xdr:row>2283</xdr:row>
      <xdr:rowOff>0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7AA9F13B-AC08-4CB7-B71F-6F63CF1928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8"/>
        <a:stretch>
          <a:fillRect/>
        </a:stretch>
      </xdr:blipFill>
      <xdr:spPr>
        <a:xfrm>
          <a:off x="4619625" y="41262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2283</xdr:row>
      <xdr:rowOff>0</xdr:rowOff>
    </xdr:from>
    <xdr:to>
      <xdr:col>6</xdr:col>
      <xdr:colOff>0</xdr:colOff>
      <xdr:row>2284</xdr:row>
      <xdr:rowOff>0</xdr:rowOff>
    </xdr:to>
    <xdr:pic>
      <xdr:nvPicPr>
        <xdr:cNvPr id="2280" name="Picture 2279">
          <a:extLst>
            <a:ext uri="{FF2B5EF4-FFF2-40B4-BE49-F238E27FC236}">
              <a16:creationId xmlns:a16="http://schemas.microsoft.com/office/drawing/2014/main" id="{25B85113-3684-413C-BE02-66BD740A4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280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2284</xdr:row>
      <xdr:rowOff>0</xdr:rowOff>
    </xdr:from>
    <xdr:to>
      <xdr:col>6</xdr:col>
      <xdr:colOff>0</xdr:colOff>
      <xdr:row>2285</xdr:row>
      <xdr:rowOff>0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C527E20A-064B-4998-B02C-6E32E635B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298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2285</xdr:row>
      <xdr:rowOff>0</xdr:rowOff>
    </xdr:from>
    <xdr:to>
      <xdr:col>6</xdr:col>
      <xdr:colOff>0</xdr:colOff>
      <xdr:row>2286</xdr:row>
      <xdr:rowOff>0</xdr:rowOff>
    </xdr:to>
    <xdr:pic>
      <xdr:nvPicPr>
        <xdr:cNvPr id="2282" name="Picture 2281">
          <a:extLst>
            <a:ext uri="{FF2B5EF4-FFF2-40B4-BE49-F238E27FC236}">
              <a16:creationId xmlns:a16="http://schemas.microsoft.com/office/drawing/2014/main" id="{7802DF72-E5F1-4AFB-AF06-C5FBB342EC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316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2286</xdr:row>
      <xdr:rowOff>0</xdr:rowOff>
    </xdr:from>
    <xdr:to>
      <xdr:col>6</xdr:col>
      <xdr:colOff>0</xdr:colOff>
      <xdr:row>2287</xdr:row>
      <xdr:rowOff>0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10B81D48-0BE4-44DC-8DD2-DEA78FDFF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334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2287</xdr:row>
      <xdr:rowOff>0</xdr:rowOff>
    </xdr:from>
    <xdr:to>
      <xdr:col>6</xdr:col>
      <xdr:colOff>0</xdr:colOff>
      <xdr:row>2288</xdr:row>
      <xdr:rowOff>0</xdr:rowOff>
    </xdr:to>
    <xdr:pic>
      <xdr:nvPicPr>
        <xdr:cNvPr id="2284" name="Picture 2283">
          <a:extLst>
            <a:ext uri="{FF2B5EF4-FFF2-40B4-BE49-F238E27FC236}">
              <a16:creationId xmlns:a16="http://schemas.microsoft.com/office/drawing/2014/main" id="{7BC16967-BE8E-4515-BBA8-A80DCC507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352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2288</xdr:row>
      <xdr:rowOff>0</xdr:rowOff>
    </xdr:from>
    <xdr:to>
      <xdr:col>6</xdr:col>
      <xdr:colOff>0</xdr:colOff>
      <xdr:row>2289</xdr:row>
      <xdr:rowOff>0</xdr:rowOff>
    </xdr:to>
    <xdr:pic>
      <xdr:nvPicPr>
        <xdr:cNvPr id="2285" name="Picture 2284">
          <a:extLst>
            <a:ext uri="{FF2B5EF4-FFF2-40B4-BE49-F238E27FC236}">
              <a16:creationId xmlns:a16="http://schemas.microsoft.com/office/drawing/2014/main" id="{2140D30B-B022-4804-85F8-7C68FB74D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370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2289</xdr:row>
      <xdr:rowOff>0</xdr:rowOff>
    </xdr:from>
    <xdr:to>
      <xdr:col>6</xdr:col>
      <xdr:colOff>0</xdr:colOff>
      <xdr:row>2290</xdr:row>
      <xdr:rowOff>0</xdr:rowOff>
    </xdr:to>
    <xdr:pic>
      <xdr:nvPicPr>
        <xdr:cNvPr id="2286" name="Picture 2285">
          <a:extLst>
            <a:ext uri="{FF2B5EF4-FFF2-40B4-BE49-F238E27FC236}">
              <a16:creationId xmlns:a16="http://schemas.microsoft.com/office/drawing/2014/main" id="{3079C58E-4A42-4DB7-9596-D42ECECF5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9"/>
        <a:stretch>
          <a:fillRect/>
        </a:stretch>
      </xdr:blipFill>
      <xdr:spPr>
        <a:xfrm>
          <a:off x="4619625" y="41388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2290</xdr:row>
      <xdr:rowOff>0</xdr:rowOff>
    </xdr:from>
    <xdr:to>
      <xdr:col>6</xdr:col>
      <xdr:colOff>0</xdr:colOff>
      <xdr:row>2291</xdr:row>
      <xdr:rowOff>0</xdr:rowOff>
    </xdr:to>
    <xdr:pic>
      <xdr:nvPicPr>
        <xdr:cNvPr id="2287" name="Picture 2286">
          <a:extLst>
            <a:ext uri="{FF2B5EF4-FFF2-40B4-BE49-F238E27FC236}">
              <a16:creationId xmlns:a16="http://schemas.microsoft.com/office/drawing/2014/main" id="{6B7BBC5B-73D6-4C36-942C-3E154C4C3D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0"/>
        <a:stretch>
          <a:fillRect/>
        </a:stretch>
      </xdr:blipFill>
      <xdr:spPr>
        <a:xfrm>
          <a:off x="4619625" y="41407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2291</xdr:row>
      <xdr:rowOff>0</xdr:rowOff>
    </xdr:from>
    <xdr:to>
      <xdr:col>6</xdr:col>
      <xdr:colOff>0</xdr:colOff>
      <xdr:row>2292</xdr:row>
      <xdr:rowOff>0</xdr:rowOff>
    </xdr:to>
    <xdr:pic>
      <xdr:nvPicPr>
        <xdr:cNvPr id="2288" name="Picture 2287">
          <a:extLst>
            <a:ext uri="{FF2B5EF4-FFF2-40B4-BE49-F238E27FC236}">
              <a16:creationId xmlns:a16="http://schemas.microsoft.com/office/drawing/2014/main" id="{FD22E879-4919-4F12-BFD5-AB8915E6DC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1"/>
        <a:stretch>
          <a:fillRect/>
        </a:stretch>
      </xdr:blipFill>
      <xdr:spPr>
        <a:xfrm>
          <a:off x="4619625" y="41425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2292</xdr:row>
      <xdr:rowOff>0</xdr:rowOff>
    </xdr:from>
    <xdr:to>
      <xdr:col>6</xdr:col>
      <xdr:colOff>0</xdr:colOff>
      <xdr:row>2293</xdr:row>
      <xdr:rowOff>0</xdr:rowOff>
    </xdr:to>
    <xdr:pic>
      <xdr:nvPicPr>
        <xdr:cNvPr id="2289" name="Picture 2288">
          <a:extLst>
            <a:ext uri="{FF2B5EF4-FFF2-40B4-BE49-F238E27FC236}">
              <a16:creationId xmlns:a16="http://schemas.microsoft.com/office/drawing/2014/main" id="{7536F155-3998-42E7-ACEB-8E98AD486C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2"/>
        <a:stretch>
          <a:fillRect/>
        </a:stretch>
      </xdr:blipFill>
      <xdr:spPr>
        <a:xfrm>
          <a:off x="4619625" y="41443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2293</xdr:row>
      <xdr:rowOff>0</xdr:rowOff>
    </xdr:from>
    <xdr:to>
      <xdr:col>6</xdr:col>
      <xdr:colOff>0</xdr:colOff>
      <xdr:row>2294</xdr:row>
      <xdr:rowOff>0</xdr:rowOff>
    </xdr:to>
    <xdr:pic>
      <xdr:nvPicPr>
        <xdr:cNvPr id="2290" name="Picture 2289">
          <a:extLst>
            <a:ext uri="{FF2B5EF4-FFF2-40B4-BE49-F238E27FC236}">
              <a16:creationId xmlns:a16="http://schemas.microsoft.com/office/drawing/2014/main" id="{BCE69BCC-7CD2-43C4-9FA7-29F30E378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3"/>
        <a:stretch>
          <a:fillRect/>
        </a:stretch>
      </xdr:blipFill>
      <xdr:spPr>
        <a:xfrm>
          <a:off x="4619625" y="41461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2294</xdr:row>
      <xdr:rowOff>0</xdr:rowOff>
    </xdr:from>
    <xdr:to>
      <xdr:col>6</xdr:col>
      <xdr:colOff>0</xdr:colOff>
      <xdr:row>2295</xdr:row>
      <xdr:rowOff>0</xdr:rowOff>
    </xdr:to>
    <xdr:pic>
      <xdr:nvPicPr>
        <xdr:cNvPr id="2291" name="Picture 2290">
          <a:extLst>
            <a:ext uri="{FF2B5EF4-FFF2-40B4-BE49-F238E27FC236}">
              <a16:creationId xmlns:a16="http://schemas.microsoft.com/office/drawing/2014/main" id="{C894150D-B058-44BD-B1F0-7F73D5830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4"/>
        <a:stretch>
          <a:fillRect/>
        </a:stretch>
      </xdr:blipFill>
      <xdr:spPr>
        <a:xfrm>
          <a:off x="4619625" y="41479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2295</xdr:row>
      <xdr:rowOff>0</xdr:rowOff>
    </xdr:from>
    <xdr:to>
      <xdr:col>6</xdr:col>
      <xdr:colOff>0</xdr:colOff>
      <xdr:row>2296</xdr:row>
      <xdr:rowOff>0</xdr:rowOff>
    </xdr:to>
    <xdr:pic>
      <xdr:nvPicPr>
        <xdr:cNvPr id="2292" name="Picture 2291">
          <a:extLst>
            <a:ext uri="{FF2B5EF4-FFF2-40B4-BE49-F238E27FC236}">
              <a16:creationId xmlns:a16="http://schemas.microsoft.com/office/drawing/2014/main" id="{49393829-6327-4FAF-87FD-54E989D82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5"/>
        <a:stretch>
          <a:fillRect/>
        </a:stretch>
      </xdr:blipFill>
      <xdr:spPr>
        <a:xfrm>
          <a:off x="4619625" y="41497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2296</xdr:row>
      <xdr:rowOff>0</xdr:rowOff>
    </xdr:from>
    <xdr:to>
      <xdr:col>6</xdr:col>
      <xdr:colOff>0</xdr:colOff>
      <xdr:row>2297</xdr:row>
      <xdr:rowOff>0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427986AA-351D-4D43-B6FC-E7390C520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6"/>
        <a:stretch>
          <a:fillRect/>
        </a:stretch>
      </xdr:blipFill>
      <xdr:spPr>
        <a:xfrm>
          <a:off x="4619625" y="41515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2297</xdr:row>
      <xdr:rowOff>0</xdr:rowOff>
    </xdr:from>
    <xdr:to>
      <xdr:col>6</xdr:col>
      <xdr:colOff>0</xdr:colOff>
      <xdr:row>2298</xdr:row>
      <xdr:rowOff>0</xdr:rowOff>
    </xdr:to>
    <xdr:pic>
      <xdr:nvPicPr>
        <xdr:cNvPr id="2294" name="Picture 2293">
          <a:extLst>
            <a:ext uri="{FF2B5EF4-FFF2-40B4-BE49-F238E27FC236}">
              <a16:creationId xmlns:a16="http://schemas.microsoft.com/office/drawing/2014/main" id="{8DFD30B0-8490-420E-A4DB-3A0062CBBC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7"/>
        <a:stretch>
          <a:fillRect/>
        </a:stretch>
      </xdr:blipFill>
      <xdr:spPr>
        <a:xfrm>
          <a:off x="4619625" y="41533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2298</xdr:row>
      <xdr:rowOff>0</xdr:rowOff>
    </xdr:from>
    <xdr:to>
      <xdr:col>6</xdr:col>
      <xdr:colOff>0</xdr:colOff>
      <xdr:row>2299</xdr:row>
      <xdr:rowOff>0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A2423D06-6F8C-435F-A7CD-20714BF21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8"/>
        <a:stretch>
          <a:fillRect/>
        </a:stretch>
      </xdr:blipFill>
      <xdr:spPr>
        <a:xfrm>
          <a:off x="4619625" y="41551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2299</xdr:row>
      <xdr:rowOff>0</xdr:rowOff>
    </xdr:from>
    <xdr:to>
      <xdr:col>6</xdr:col>
      <xdr:colOff>0</xdr:colOff>
      <xdr:row>2300</xdr:row>
      <xdr:rowOff>0</xdr:rowOff>
    </xdr:to>
    <xdr:pic>
      <xdr:nvPicPr>
        <xdr:cNvPr id="2296" name="Picture 2295">
          <a:extLst>
            <a:ext uri="{FF2B5EF4-FFF2-40B4-BE49-F238E27FC236}">
              <a16:creationId xmlns:a16="http://schemas.microsoft.com/office/drawing/2014/main" id="{E9B54FE4-DFAF-435B-AEA9-05B7FF997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569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2300</xdr:row>
      <xdr:rowOff>0</xdr:rowOff>
    </xdr:from>
    <xdr:to>
      <xdr:col>6</xdr:col>
      <xdr:colOff>0</xdr:colOff>
      <xdr:row>2301</xdr:row>
      <xdr:rowOff>0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5BC81580-5091-444D-828B-B9EBFBA8B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588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2301</xdr:row>
      <xdr:rowOff>0</xdr:rowOff>
    </xdr:from>
    <xdr:to>
      <xdr:col>6</xdr:col>
      <xdr:colOff>0</xdr:colOff>
      <xdr:row>2302</xdr:row>
      <xdr:rowOff>0</xdr:rowOff>
    </xdr:to>
    <xdr:pic>
      <xdr:nvPicPr>
        <xdr:cNvPr id="2298" name="Picture 2297">
          <a:extLst>
            <a:ext uri="{FF2B5EF4-FFF2-40B4-BE49-F238E27FC236}">
              <a16:creationId xmlns:a16="http://schemas.microsoft.com/office/drawing/2014/main" id="{5826487D-4D1A-44BA-8B05-17D07124B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606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2302</xdr:row>
      <xdr:rowOff>0</xdr:rowOff>
    </xdr:from>
    <xdr:to>
      <xdr:col>6</xdr:col>
      <xdr:colOff>0</xdr:colOff>
      <xdr:row>2303</xdr:row>
      <xdr:rowOff>0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A25A6C42-BD89-4B2B-87E3-0998F1EC2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624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2303</xdr:row>
      <xdr:rowOff>0</xdr:rowOff>
    </xdr:from>
    <xdr:to>
      <xdr:col>6</xdr:col>
      <xdr:colOff>0</xdr:colOff>
      <xdr:row>2304</xdr:row>
      <xdr:rowOff>0</xdr:rowOff>
    </xdr:to>
    <xdr:pic>
      <xdr:nvPicPr>
        <xdr:cNvPr id="2300" name="Picture 2299">
          <a:extLst>
            <a:ext uri="{FF2B5EF4-FFF2-40B4-BE49-F238E27FC236}">
              <a16:creationId xmlns:a16="http://schemas.microsoft.com/office/drawing/2014/main" id="{13F28299-A29D-4D56-A67F-5CDB090B1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9"/>
        <a:stretch>
          <a:fillRect/>
        </a:stretch>
      </xdr:blipFill>
      <xdr:spPr>
        <a:xfrm>
          <a:off x="4619625" y="41642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2304</xdr:row>
      <xdr:rowOff>0</xdr:rowOff>
    </xdr:from>
    <xdr:to>
      <xdr:col>6</xdr:col>
      <xdr:colOff>0</xdr:colOff>
      <xdr:row>2305</xdr:row>
      <xdr:rowOff>0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B5BAC259-873A-4E97-BF53-B229BEF0C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9"/>
        <a:stretch>
          <a:fillRect/>
        </a:stretch>
      </xdr:blipFill>
      <xdr:spPr>
        <a:xfrm>
          <a:off x="4619625" y="41660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2305</xdr:row>
      <xdr:rowOff>0</xdr:rowOff>
    </xdr:from>
    <xdr:to>
      <xdr:col>6</xdr:col>
      <xdr:colOff>0</xdr:colOff>
      <xdr:row>2306</xdr:row>
      <xdr:rowOff>0</xdr:rowOff>
    </xdr:to>
    <xdr:pic>
      <xdr:nvPicPr>
        <xdr:cNvPr id="2302" name="Picture 2301">
          <a:extLst>
            <a:ext uri="{FF2B5EF4-FFF2-40B4-BE49-F238E27FC236}">
              <a16:creationId xmlns:a16="http://schemas.microsoft.com/office/drawing/2014/main" id="{A709567F-18FB-492B-B6BC-B4284CF64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0"/>
        <a:stretch>
          <a:fillRect/>
        </a:stretch>
      </xdr:blipFill>
      <xdr:spPr>
        <a:xfrm>
          <a:off x="4619625" y="41678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2306</xdr:row>
      <xdr:rowOff>0</xdr:rowOff>
    </xdr:from>
    <xdr:to>
      <xdr:col>6</xdr:col>
      <xdr:colOff>0</xdr:colOff>
      <xdr:row>2307</xdr:row>
      <xdr:rowOff>0</xdr:rowOff>
    </xdr:to>
    <xdr:pic>
      <xdr:nvPicPr>
        <xdr:cNvPr id="2303" name="Picture 2302">
          <a:extLst>
            <a:ext uri="{FF2B5EF4-FFF2-40B4-BE49-F238E27FC236}">
              <a16:creationId xmlns:a16="http://schemas.microsoft.com/office/drawing/2014/main" id="{F33B0AB0-E4C2-474E-94D9-944C455BA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0"/>
        <a:stretch>
          <a:fillRect/>
        </a:stretch>
      </xdr:blipFill>
      <xdr:spPr>
        <a:xfrm>
          <a:off x="4619625" y="41696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2307</xdr:row>
      <xdr:rowOff>0</xdr:rowOff>
    </xdr:from>
    <xdr:to>
      <xdr:col>6</xdr:col>
      <xdr:colOff>0</xdr:colOff>
      <xdr:row>2308</xdr:row>
      <xdr:rowOff>0</xdr:rowOff>
    </xdr:to>
    <xdr:pic>
      <xdr:nvPicPr>
        <xdr:cNvPr id="2304" name="Picture 2303">
          <a:extLst>
            <a:ext uri="{FF2B5EF4-FFF2-40B4-BE49-F238E27FC236}">
              <a16:creationId xmlns:a16="http://schemas.microsoft.com/office/drawing/2014/main" id="{48BE9B1C-085D-4408-BF47-FA3A7D919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1"/>
        <a:stretch>
          <a:fillRect/>
        </a:stretch>
      </xdr:blipFill>
      <xdr:spPr>
        <a:xfrm>
          <a:off x="4619625" y="41714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2308</xdr:row>
      <xdr:rowOff>0</xdr:rowOff>
    </xdr:from>
    <xdr:to>
      <xdr:col>6</xdr:col>
      <xdr:colOff>0</xdr:colOff>
      <xdr:row>2309</xdr:row>
      <xdr:rowOff>0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D24F081B-A81C-4A82-BDFE-70099D57D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1"/>
        <a:stretch>
          <a:fillRect/>
        </a:stretch>
      </xdr:blipFill>
      <xdr:spPr>
        <a:xfrm>
          <a:off x="4619625" y="41732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2309</xdr:row>
      <xdr:rowOff>0</xdr:rowOff>
    </xdr:from>
    <xdr:to>
      <xdr:col>6</xdr:col>
      <xdr:colOff>0</xdr:colOff>
      <xdr:row>2310</xdr:row>
      <xdr:rowOff>0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EC69FA58-E86F-4A28-B683-847682BA5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2"/>
        <a:stretch>
          <a:fillRect/>
        </a:stretch>
      </xdr:blipFill>
      <xdr:spPr>
        <a:xfrm>
          <a:off x="4619625" y="41750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2310</xdr:row>
      <xdr:rowOff>0</xdr:rowOff>
    </xdr:from>
    <xdr:to>
      <xdr:col>6</xdr:col>
      <xdr:colOff>0</xdr:colOff>
      <xdr:row>2311</xdr:row>
      <xdr:rowOff>0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9A1BEC8A-4754-4322-9AE1-BAF3D54D0C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2"/>
        <a:stretch>
          <a:fillRect/>
        </a:stretch>
      </xdr:blipFill>
      <xdr:spPr>
        <a:xfrm>
          <a:off x="4619625" y="41769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2311</xdr:row>
      <xdr:rowOff>0</xdr:rowOff>
    </xdr:from>
    <xdr:to>
      <xdr:col>6</xdr:col>
      <xdr:colOff>0</xdr:colOff>
      <xdr:row>2312</xdr:row>
      <xdr:rowOff>0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2D3A336A-9B1C-4079-B31B-FBEA637FC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1787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2312</xdr:row>
      <xdr:rowOff>0</xdr:rowOff>
    </xdr:from>
    <xdr:to>
      <xdr:col>6</xdr:col>
      <xdr:colOff>0</xdr:colOff>
      <xdr:row>2313</xdr:row>
      <xdr:rowOff>0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347D7C55-F4C9-4C00-ADAC-27CB4D544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1805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2313</xdr:row>
      <xdr:rowOff>0</xdr:rowOff>
    </xdr:from>
    <xdr:to>
      <xdr:col>6</xdr:col>
      <xdr:colOff>0</xdr:colOff>
      <xdr:row>2314</xdr:row>
      <xdr:rowOff>0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15D52CA4-7850-435B-98FB-685FFD169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823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2314</xdr:row>
      <xdr:rowOff>0</xdr:rowOff>
    </xdr:from>
    <xdr:to>
      <xdr:col>6</xdr:col>
      <xdr:colOff>0</xdr:colOff>
      <xdr:row>2315</xdr:row>
      <xdr:rowOff>0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14508E98-A3BD-4331-B4B8-A42C7827F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3"/>
        <a:stretch>
          <a:fillRect/>
        </a:stretch>
      </xdr:blipFill>
      <xdr:spPr>
        <a:xfrm>
          <a:off x="4619625" y="41841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2315</xdr:row>
      <xdr:rowOff>0</xdr:rowOff>
    </xdr:from>
    <xdr:to>
      <xdr:col>6</xdr:col>
      <xdr:colOff>0</xdr:colOff>
      <xdr:row>2316</xdr:row>
      <xdr:rowOff>0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373F5406-A202-4174-830B-4BB1230BF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859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2316</xdr:row>
      <xdr:rowOff>0</xdr:rowOff>
    </xdr:from>
    <xdr:to>
      <xdr:col>6</xdr:col>
      <xdr:colOff>0</xdr:colOff>
      <xdr:row>2317</xdr:row>
      <xdr:rowOff>0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9E91A0FB-8137-472C-98F4-6D1075C1E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877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2317</xdr:row>
      <xdr:rowOff>0</xdr:rowOff>
    </xdr:from>
    <xdr:to>
      <xdr:col>6</xdr:col>
      <xdr:colOff>0</xdr:colOff>
      <xdr:row>2318</xdr:row>
      <xdr:rowOff>0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2679D3D7-5590-4060-BCFC-BDC828A777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895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2318</xdr:row>
      <xdr:rowOff>0</xdr:rowOff>
    </xdr:from>
    <xdr:to>
      <xdr:col>6</xdr:col>
      <xdr:colOff>0</xdr:colOff>
      <xdr:row>2319</xdr:row>
      <xdr:rowOff>0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CAB44118-2EA8-4A13-901E-4A7A6A617A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913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2319</xdr:row>
      <xdr:rowOff>0</xdr:rowOff>
    </xdr:from>
    <xdr:to>
      <xdr:col>6</xdr:col>
      <xdr:colOff>0</xdr:colOff>
      <xdr:row>2320</xdr:row>
      <xdr:rowOff>0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607B9A11-D9F9-40D8-AD8D-EE1EC1385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931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2320</xdr:row>
      <xdr:rowOff>0</xdr:rowOff>
    </xdr:from>
    <xdr:to>
      <xdr:col>6</xdr:col>
      <xdr:colOff>0</xdr:colOff>
      <xdr:row>2321</xdr:row>
      <xdr:rowOff>0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A1943503-7491-4AD0-AD72-DD71D48F08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1950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2321</xdr:row>
      <xdr:rowOff>0</xdr:rowOff>
    </xdr:from>
    <xdr:to>
      <xdr:col>6</xdr:col>
      <xdr:colOff>0</xdr:colOff>
      <xdr:row>2322</xdr:row>
      <xdr:rowOff>0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CDBCA042-FF0F-44E0-BAE5-B4C56DD927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968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2322</xdr:row>
      <xdr:rowOff>0</xdr:rowOff>
    </xdr:from>
    <xdr:to>
      <xdr:col>6</xdr:col>
      <xdr:colOff>0</xdr:colOff>
      <xdr:row>2323</xdr:row>
      <xdr:rowOff>0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754020A9-2E16-415D-A382-E0E15D039A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1986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2323</xdr:row>
      <xdr:rowOff>0</xdr:rowOff>
    </xdr:from>
    <xdr:to>
      <xdr:col>6</xdr:col>
      <xdr:colOff>0</xdr:colOff>
      <xdr:row>2324</xdr:row>
      <xdr:rowOff>0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97179F6D-600F-4E0B-9D8F-4A24A18E2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4"/>
        <a:stretch>
          <a:fillRect/>
        </a:stretch>
      </xdr:blipFill>
      <xdr:spPr>
        <a:xfrm>
          <a:off x="4619625" y="42004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2324</xdr:row>
      <xdr:rowOff>0</xdr:rowOff>
    </xdr:from>
    <xdr:to>
      <xdr:col>6</xdr:col>
      <xdr:colOff>0</xdr:colOff>
      <xdr:row>2325</xdr:row>
      <xdr:rowOff>0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D9295EEF-FFA0-4BC9-A4D2-0E39A5553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5"/>
        <a:stretch>
          <a:fillRect/>
        </a:stretch>
      </xdr:blipFill>
      <xdr:spPr>
        <a:xfrm>
          <a:off x="4619625" y="42022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2325</xdr:row>
      <xdr:rowOff>0</xdr:rowOff>
    </xdr:from>
    <xdr:to>
      <xdr:col>6</xdr:col>
      <xdr:colOff>0</xdr:colOff>
      <xdr:row>2326</xdr:row>
      <xdr:rowOff>0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6CF74DB1-720C-4424-AB5E-0C5A1657F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6"/>
        <a:stretch>
          <a:fillRect/>
        </a:stretch>
      </xdr:blipFill>
      <xdr:spPr>
        <a:xfrm>
          <a:off x="4619625" y="42040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2326</xdr:row>
      <xdr:rowOff>0</xdr:rowOff>
    </xdr:from>
    <xdr:to>
      <xdr:col>6</xdr:col>
      <xdr:colOff>0</xdr:colOff>
      <xdr:row>2327</xdr:row>
      <xdr:rowOff>0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4E008B72-E5E4-4083-BE5B-FF7619AA6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7"/>
        <a:stretch>
          <a:fillRect/>
        </a:stretch>
      </xdr:blipFill>
      <xdr:spPr>
        <a:xfrm>
          <a:off x="4619625" y="42058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2327</xdr:row>
      <xdr:rowOff>0</xdr:rowOff>
    </xdr:from>
    <xdr:to>
      <xdr:col>6</xdr:col>
      <xdr:colOff>0</xdr:colOff>
      <xdr:row>2328</xdr:row>
      <xdr:rowOff>0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C2304916-6766-40E1-AFB4-FB847A373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8"/>
        <a:stretch>
          <a:fillRect/>
        </a:stretch>
      </xdr:blipFill>
      <xdr:spPr>
        <a:xfrm>
          <a:off x="4619625" y="42076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2328</xdr:row>
      <xdr:rowOff>0</xdr:rowOff>
    </xdr:from>
    <xdr:to>
      <xdr:col>6</xdr:col>
      <xdr:colOff>0</xdr:colOff>
      <xdr:row>2329</xdr:row>
      <xdr:rowOff>0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BF1CB6E1-FB51-49A3-9EB7-3E4900E5A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9"/>
        <a:stretch>
          <a:fillRect/>
        </a:stretch>
      </xdr:blipFill>
      <xdr:spPr>
        <a:xfrm>
          <a:off x="4619625" y="42094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2329</xdr:row>
      <xdr:rowOff>0</xdr:rowOff>
    </xdr:from>
    <xdr:to>
      <xdr:col>6</xdr:col>
      <xdr:colOff>0</xdr:colOff>
      <xdr:row>2330</xdr:row>
      <xdr:rowOff>0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B2C56609-6205-467F-B56D-08BE4DC805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0"/>
        <a:stretch>
          <a:fillRect/>
        </a:stretch>
      </xdr:blipFill>
      <xdr:spPr>
        <a:xfrm>
          <a:off x="4619625" y="42112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2330</xdr:row>
      <xdr:rowOff>0</xdr:rowOff>
    </xdr:from>
    <xdr:to>
      <xdr:col>6</xdr:col>
      <xdr:colOff>0</xdr:colOff>
      <xdr:row>2331</xdr:row>
      <xdr:rowOff>0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821D4CE1-59EE-41E8-83C0-CE6A0D515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1"/>
        <a:stretch>
          <a:fillRect/>
        </a:stretch>
      </xdr:blipFill>
      <xdr:spPr>
        <a:xfrm>
          <a:off x="4619625" y="42130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2331</xdr:row>
      <xdr:rowOff>0</xdr:rowOff>
    </xdr:from>
    <xdr:to>
      <xdr:col>6</xdr:col>
      <xdr:colOff>0</xdr:colOff>
      <xdr:row>2332</xdr:row>
      <xdr:rowOff>0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D566904D-ED0F-4DAF-99CA-903C91D5CE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2"/>
        <a:stretch>
          <a:fillRect/>
        </a:stretch>
      </xdr:blipFill>
      <xdr:spPr>
        <a:xfrm>
          <a:off x="4619625" y="42149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2332</xdr:row>
      <xdr:rowOff>0</xdr:rowOff>
    </xdr:from>
    <xdr:to>
      <xdr:col>6</xdr:col>
      <xdr:colOff>0</xdr:colOff>
      <xdr:row>2333</xdr:row>
      <xdr:rowOff>0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0B744917-9D7B-4F97-BF40-F2031E559C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3"/>
        <a:stretch>
          <a:fillRect/>
        </a:stretch>
      </xdr:blipFill>
      <xdr:spPr>
        <a:xfrm>
          <a:off x="4619625" y="42167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2333</xdr:row>
      <xdr:rowOff>0</xdr:rowOff>
    </xdr:from>
    <xdr:to>
      <xdr:col>6</xdr:col>
      <xdr:colOff>0</xdr:colOff>
      <xdr:row>2334</xdr:row>
      <xdr:rowOff>0</xdr:rowOff>
    </xdr:to>
    <xdr:pic>
      <xdr:nvPicPr>
        <xdr:cNvPr id="2330" name="Picture 2329">
          <a:extLst>
            <a:ext uri="{FF2B5EF4-FFF2-40B4-BE49-F238E27FC236}">
              <a16:creationId xmlns:a16="http://schemas.microsoft.com/office/drawing/2014/main" id="{10F7D779-5A31-4915-B8F7-DA32BCD1FD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185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2334</xdr:row>
      <xdr:rowOff>0</xdr:rowOff>
    </xdr:from>
    <xdr:to>
      <xdr:col>6</xdr:col>
      <xdr:colOff>0</xdr:colOff>
      <xdr:row>2335</xdr:row>
      <xdr:rowOff>0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96CCB1C3-68FF-42FE-A5E3-F6A081527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203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2335</xdr:row>
      <xdr:rowOff>0</xdr:rowOff>
    </xdr:from>
    <xdr:to>
      <xdr:col>6</xdr:col>
      <xdr:colOff>0</xdr:colOff>
      <xdr:row>2336</xdr:row>
      <xdr:rowOff>0</xdr:rowOff>
    </xdr:to>
    <xdr:pic>
      <xdr:nvPicPr>
        <xdr:cNvPr id="2332" name="Picture 2331">
          <a:extLst>
            <a:ext uri="{FF2B5EF4-FFF2-40B4-BE49-F238E27FC236}">
              <a16:creationId xmlns:a16="http://schemas.microsoft.com/office/drawing/2014/main" id="{2EFEB40A-9374-4BD4-99C2-BF0C6C9F4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221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2336</xdr:row>
      <xdr:rowOff>0</xdr:rowOff>
    </xdr:from>
    <xdr:to>
      <xdr:col>6</xdr:col>
      <xdr:colOff>0</xdr:colOff>
      <xdr:row>2337</xdr:row>
      <xdr:rowOff>0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C9DECECE-6940-4BFC-A4AE-0B273FD0C9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239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2337</xdr:row>
      <xdr:rowOff>0</xdr:rowOff>
    </xdr:from>
    <xdr:to>
      <xdr:col>6</xdr:col>
      <xdr:colOff>0</xdr:colOff>
      <xdr:row>2338</xdr:row>
      <xdr:rowOff>0</xdr:rowOff>
    </xdr:to>
    <xdr:pic>
      <xdr:nvPicPr>
        <xdr:cNvPr id="2334" name="Picture 2333">
          <a:extLst>
            <a:ext uri="{FF2B5EF4-FFF2-40B4-BE49-F238E27FC236}">
              <a16:creationId xmlns:a16="http://schemas.microsoft.com/office/drawing/2014/main" id="{3BD5AF72-96F0-4057-95EA-C1959D771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4"/>
        <a:stretch>
          <a:fillRect/>
        </a:stretch>
      </xdr:blipFill>
      <xdr:spPr>
        <a:xfrm>
          <a:off x="4619625" y="42257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2338</xdr:row>
      <xdr:rowOff>0</xdr:rowOff>
    </xdr:from>
    <xdr:to>
      <xdr:col>6</xdr:col>
      <xdr:colOff>0</xdr:colOff>
      <xdr:row>2339</xdr:row>
      <xdr:rowOff>0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BDB9E863-0035-497F-AFB6-5F7E0AE951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4"/>
        <a:stretch>
          <a:fillRect/>
        </a:stretch>
      </xdr:blipFill>
      <xdr:spPr>
        <a:xfrm>
          <a:off x="4619625" y="42275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2339</xdr:row>
      <xdr:rowOff>0</xdr:rowOff>
    </xdr:from>
    <xdr:to>
      <xdr:col>6</xdr:col>
      <xdr:colOff>0</xdr:colOff>
      <xdr:row>2340</xdr:row>
      <xdr:rowOff>0</xdr:rowOff>
    </xdr:to>
    <xdr:pic>
      <xdr:nvPicPr>
        <xdr:cNvPr id="2336" name="Picture 2335">
          <a:extLst>
            <a:ext uri="{FF2B5EF4-FFF2-40B4-BE49-F238E27FC236}">
              <a16:creationId xmlns:a16="http://schemas.microsoft.com/office/drawing/2014/main" id="{68511FF1-3DC6-440A-BF91-9A05C1C5F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5"/>
        <a:stretch>
          <a:fillRect/>
        </a:stretch>
      </xdr:blipFill>
      <xdr:spPr>
        <a:xfrm>
          <a:off x="4619625" y="42293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2340</xdr:row>
      <xdr:rowOff>0</xdr:rowOff>
    </xdr:from>
    <xdr:to>
      <xdr:col>6</xdr:col>
      <xdr:colOff>0</xdr:colOff>
      <xdr:row>2341</xdr:row>
      <xdr:rowOff>0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22B71936-C5D9-4220-8E85-B8EDDB75D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5"/>
        <a:stretch>
          <a:fillRect/>
        </a:stretch>
      </xdr:blipFill>
      <xdr:spPr>
        <a:xfrm>
          <a:off x="4619625" y="42311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2341</xdr:row>
      <xdr:rowOff>0</xdr:rowOff>
    </xdr:from>
    <xdr:to>
      <xdr:col>6</xdr:col>
      <xdr:colOff>0</xdr:colOff>
      <xdr:row>2342</xdr:row>
      <xdr:rowOff>0</xdr:rowOff>
    </xdr:to>
    <xdr:pic>
      <xdr:nvPicPr>
        <xdr:cNvPr id="2338" name="Picture 2337">
          <a:extLst>
            <a:ext uri="{FF2B5EF4-FFF2-40B4-BE49-F238E27FC236}">
              <a16:creationId xmlns:a16="http://schemas.microsoft.com/office/drawing/2014/main" id="{365A055C-A077-4097-92E2-562A809ADB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6"/>
        <a:stretch>
          <a:fillRect/>
        </a:stretch>
      </xdr:blipFill>
      <xdr:spPr>
        <a:xfrm>
          <a:off x="4619625" y="42330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2342</xdr:row>
      <xdr:rowOff>0</xdr:rowOff>
    </xdr:from>
    <xdr:to>
      <xdr:col>6</xdr:col>
      <xdr:colOff>0</xdr:colOff>
      <xdr:row>2343</xdr:row>
      <xdr:rowOff>0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964248F7-CEB7-4814-9554-E9DBEF34F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6"/>
        <a:stretch>
          <a:fillRect/>
        </a:stretch>
      </xdr:blipFill>
      <xdr:spPr>
        <a:xfrm>
          <a:off x="4619625" y="42348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2343</xdr:row>
      <xdr:rowOff>0</xdr:rowOff>
    </xdr:from>
    <xdr:to>
      <xdr:col>6</xdr:col>
      <xdr:colOff>0</xdr:colOff>
      <xdr:row>2344</xdr:row>
      <xdr:rowOff>0</xdr:rowOff>
    </xdr:to>
    <xdr:pic>
      <xdr:nvPicPr>
        <xdr:cNvPr id="2340" name="Picture 2339">
          <a:extLst>
            <a:ext uri="{FF2B5EF4-FFF2-40B4-BE49-F238E27FC236}">
              <a16:creationId xmlns:a16="http://schemas.microsoft.com/office/drawing/2014/main" id="{0594F251-493B-47BF-A960-D3DFBB7777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7"/>
        <a:stretch>
          <a:fillRect/>
        </a:stretch>
      </xdr:blipFill>
      <xdr:spPr>
        <a:xfrm>
          <a:off x="4619625" y="42366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2344</xdr:row>
      <xdr:rowOff>0</xdr:rowOff>
    </xdr:from>
    <xdr:to>
      <xdr:col>6</xdr:col>
      <xdr:colOff>0</xdr:colOff>
      <xdr:row>2345</xdr:row>
      <xdr:rowOff>0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88D0D6D6-D8C3-442E-8D0D-EFDC66CBA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7"/>
        <a:stretch>
          <a:fillRect/>
        </a:stretch>
      </xdr:blipFill>
      <xdr:spPr>
        <a:xfrm>
          <a:off x="4619625" y="42384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2345</xdr:row>
      <xdr:rowOff>0</xdr:rowOff>
    </xdr:from>
    <xdr:to>
      <xdr:col>6</xdr:col>
      <xdr:colOff>0</xdr:colOff>
      <xdr:row>2346</xdr:row>
      <xdr:rowOff>0</xdr:rowOff>
    </xdr:to>
    <xdr:pic>
      <xdr:nvPicPr>
        <xdr:cNvPr id="2342" name="Picture 2341">
          <a:extLst>
            <a:ext uri="{FF2B5EF4-FFF2-40B4-BE49-F238E27FC236}">
              <a16:creationId xmlns:a16="http://schemas.microsoft.com/office/drawing/2014/main" id="{11AC0DAA-E8AF-429D-9BB6-E3D77A223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42402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2346</xdr:row>
      <xdr:rowOff>0</xdr:rowOff>
    </xdr:from>
    <xdr:to>
      <xdr:col>6</xdr:col>
      <xdr:colOff>0</xdr:colOff>
      <xdr:row>2347</xdr:row>
      <xdr:rowOff>0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D76DF12D-4DC4-44F2-BF96-BEE92050D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42420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2347</xdr:row>
      <xdr:rowOff>0</xdr:rowOff>
    </xdr:from>
    <xdr:to>
      <xdr:col>6</xdr:col>
      <xdr:colOff>0</xdr:colOff>
      <xdr:row>2348</xdr:row>
      <xdr:rowOff>0</xdr:rowOff>
    </xdr:to>
    <xdr:pic>
      <xdr:nvPicPr>
        <xdr:cNvPr id="2344" name="Picture 2343">
          <a:extLst>
            <a:ext uri="{FF2B5EF4-FFF2-40B4-BE49-F238E27FC236}">
              <a16:creationId xmlns:a16="http://schemas.microsoft.com/office/drawing/2014/main" id="{35E969E3-06F3-469C-A03F-5CA7DD802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438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2348</xdr:row>
      <xdr:rowOff>0</xdr:rowOff>
    </xdr:from>
    <xdr:to>
      <xdr:col>6</xdr:col>
      <xdr:colOff>0</xdr:colOff>
      <xdr:row>2349</xdr:row>
      <xdr:rowOff>0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C37FC5D5-53EC-468E-8C42-D10A044B8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8"/>
        <a:stretch>
          <a:fillRect/>
        </a:stretch>
      </xdr:blipFill>
      <xdr:spPr>
        <a:xfrm>
          <a:off x="4619625" y="42456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2349</xdr:row>
      <xdr:rowOff>0</xdr:rowOff>
    </xdr:from>
    <xdr:to>
      <xdr:col>6</xdr:col>
      <xdr:colOff>0</xdr:colOff>
      <xdr:row>2350</xdr:row>
      <xdr:rowOff>0</xdr:rowOff>
    </xdr:to>
    <xdr:pic>
      <xdr:nvPicPr>
        <xdr:cNvPr id="2346" name="Picture 2345">
          <a:extLst>
            <a:ext uri="{FF2B5EF4-FFF2-40B4-BE49-F238E27FC236}">
              <a16:creationId xmlns:a16="http://schemas.microsoft.com/office/drawing/2014/main" id="{33DA286B-40D6-432B-BFBC-DFA20CC2B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474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2350</xdr:row>
      <xdr:rowOff>0</xdr:rowOff>
    </xdr:from>
    <xdr:to>
      <xdr:col>6</xdr:col>
      <xdr:colOff>0</xdr:colOff>
      <xdr:row>2351</xdr:row>
      <xdr:rowOff>0</xdr:rowOff>
    </xdr:to>
    <xdr:pic>
      <xdr:nvPicPr>
        <xdr:cNvPr id="2347" name="Picture 2346">
          <a:extLst>
            <a:ext uri="{FF2B5EF4-FFF2-40B4-BE49-F238E27FC236}">
              <a16:creationId xmlns:a16="http://schemas.microsoft.com/office/drawing/2014/main" id="{0035C3D5-474E-4A32-B46C-772B1399A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9"/>
        <a:stretch>
          <a:fillRect/>
        </a:stretch>
      </xdr:blipFill>
      <xdr:spPr>
        <a:xfrm>
          <a:off x="4619625" y="42492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2351</xdr:row>
      <xdr:rowOff>0</xdr:rowOff>
    </xdr:from>
    <xdr:to>
      <xdr:col>6</xdr:col>
      <xdr:colOff>0</xdr:colOff>
      <xdr:row>2352</xdr:row>
      <xdr:rowOff>0</xdr:rowOff>
    </xdr:to>
    <xdr:pic>
      <xdr:nvPicPr>
        <xdr:cNvPr id="2348" name="Picture 2347">
          <a:extLst>
            <a:ext uri="{FF2B5EF4-FFF2-40B4-BE49-F238E27FC236}">
              <a16:creationId xmlns:a16="http://schemas.microsoft.com/office/drawing/2014/main" id="{64E713C4-009D-4646-92C7-03E1DFB648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511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2352</xdr:row>
      <xdr:rowOff>0</xdr:rowOff>
    </xdr:from>
    <xdr:to>
      <xdr:col>6</xdr:col>
      <xdr:colOff>0</xdr:colOff>
      <xdr:row>2353</xdr:row>
      <xdr:rowOff>0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6FD8085F-675E-4FA9-97A3-C212027C0C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529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2353</xdr:row>
      <xdr:rowOff>0</xdr:rowOff>
    </xdr:from>
    <xdr:to>
      <xdr:col>6</xdr:col>
      <xdr:colOff>0</xdr:colOff>
      <xdr:row>2354</xdr:row>
      <xdr:rowOff>0</xdr:rowOff>
    </xdr:to>
    <xdr:pic>
      <xdr:nvPicPr>
        <xdr:cNvPr id="2350" name="Picture 2349">
          <a:extLst>
            <a:ext uri="{FF2B5EF4-FFF2-40B4-BE49-F238E27FC236}">
              <a16:creationId xmlns:a16="http://schemas.microsoft.com/office/drawing/2014/main" id="{5B7470A7-77EC-4883-A7E9-B8E99CE04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547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2354</xdr:row>
      <xdr:rowOff>0</xdr:rowOff>
    </xdr:from>
    <xdr:to>
      <xdr:col>6</xdr:col>
      <xdr:colOff>0</xdr:colOff>
      <xdr:row>2355</xdr:row>
      <xdr:rowOff>0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7BE359F2-67E1-449A-BD9B-9605350AA2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2565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2355</xdr:row>
      <xdr:rowOff>0</xdr:rowOff>
    </xdr:from>
    <xdr:to>
      <xdr:col>6</xdr:col>
      <xdr:colOff>0</xdr:colOff>
      <xdr:row>2356</xdr:row>
      <xdr:rowOff>0</xdr:rowOff>
    </xdr:to>
    <xdr:pic>
      <xdr:nvPicPr>
        <xdr:cNvPr id="2352" name="Picture 2351">
          <a:extLst>
            <a:ext uri="{FF2B5EF4-FFF2-40B4-BE49-F238E27FC236}">
              <a16:creationId xmlns:a16="http://schemas.microsoft.com/office/drawing/2014/main" id="{6D32DB29-835F-497D-ADFC-20E1263A6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583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2356</xdr:row>
      <xdr:rowOff>0</xdr:rowOff>
    </xdr:from>
    <xdr:to>
      <xdr:col>6</xdr:col>
      <xdr:colOff>0</xdr:colOff>
      <xdr:row>2357</xdr:row>
      <xdr:rowOff>0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A38ED135-B744-4DB4-87A1-25A59E14D4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601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2357</xdr:row>
      <xdr:rowOff>0</xdr:rowOff>
    </xdr:from>
    <xdr:to>
      <xdr:col>6</xdr:col>
      <xdr:colOff>0</xdr:colOff>
      <xdr:row>2358</xdr:row>
      <xdr:rowOff>0</xdr:rowOff>
    </xdr:to>
    <xdr:pic>
      <xdr:nvPicPr>
        <xdr:cNvPr id="2354" name="Picture 2353">
          <a:extLst>
            <a:ext uri="{FF2B5EF4-FFF2-40B4-BE49-F238E27FC236}">
              <a16:creationId xmlns:a16="http://schemas.microsoft.com/office/drawing/2014/main" id="{CE184CF5-2250-42CA-A319-D4A1C4384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0"/>
        <a:stretch>
          <a:fillRect/>
        </a:stretch>
      </xdr:blipFill>
      <xdr:spPr>
        <a:xfrm>
          <a:off x="4619625" y="42619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2358</xdr:row>
      <xdr:rowOff>0</xdr:rowOff>
    </xdr:from>
    <xdr:to>
      <xdr:col>6</xdr:col>
      <xdr:colOff>0</xdr:colOff>
      <xdr:row>2359</xdr:row>
      <xdr:rowOff>0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3BFA4B03-4D1F-43B4-BF5A-9F3B4E0AD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1"/>
        <a:stretch>
          <a:fillRect/>
        </a:stretch>
      </xdr:blipFill>
      <xdr:spPr>
        <a:xfrm>
          <a:off x="4619625" y="42637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2359</xdr:row>
      <xdr:rowOff>0</xdr:rowOff>
    </xdr:from>
    <xdr:to>
      <xdr:col>6</xdr:col>
      <xdr:colOff>0</xdr:colOff>
      <xdr:row>2360</xdr:row>
      <xdr:rowOff>0</xdr:rowOff>
    </xdr:to>
    <xdr:pic>
      <xdr:nvPicPr>
        <xdr:cNvPr id="2356" name="Picture 2355">
          <a:extLst>
            <a:ext uri="{FF2B5EF4-FFF2-40B4-BE49-F238E27FC236}">
              <a16:creationId xmlns:a16="http://schemas.microsoft.com/office/drawing/2014/main" id="{F721F697-8958-40DD-8342-53D2250DAF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2"/>
        <a:stretch>
          <a:fillRect/>
        </a:stretch>
      </xdr:blipFill>
      <xdr:spPr>
        <a:xfrm>
          <a:off x="4619625" y="42655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2360</xdr:row>
      <xdr:rowOff>0</xdr:rowOff>
    </xdr:from>
    <xdr:to>
      <xdr:col>6</xdr:col>
      <xdr:colOff>0</xdr:colOff>
      <xdr:row>2361</xdr:row>
      <xdr:rowOff>0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DADFC251-BE0E-4419-8342-C5928AFD5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3"/>
        <a:stretch>
          <a:fillRect/>
        </a:stretch>
      </xdr:blipFill>
      <xdr:spPr>
        <a:xfrm>
          <a:off x="4619625" y="42673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2361</xdr:row>
      <xdr:rowOff>0</xdr:rowOff>
    </xdr:from>
    <xdr:to>
      <xdr:col>6</xdr:col>
      <xdr:colOff>0</xdr:colOff>
      <xdr:row>2362</xdr:row>
      <xdr:rowOff>0</xdr:rowOff>
    </xdr:to>
    <xdr:pic>
      <xdr:nvPicPr>
        <xdr:cNvPr id="2358" name="Picture 2357">
          <a:extLst>
            <a:ext uri="{FF2B5EF4-FFF2-40B4-BE49-F238E27FC236}">
              <a16:creationId xmlns:a16="http://schemas.microsoft.com/office/drawing/2014/main" id="{58BFF824-19DA-47CE-A7BE-CC328C365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4"/>
        <a:stretch>
          <a:fillRect/>
        </a:stretch>
      </xdr:blipFill>
      <xdr:spPr>
        <a:xfrm>
          <a:off x="4619625" y="42692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2362</xdr:row>
      <xdr:rowOff>0</xdr:rowOff>
    </xdr:from>
    <xdr:to>
      <xdr:col>6</xdr:col>
      <xdr:colOff>0</xdr:colOff>
      <xdr:row>2363</xdr:row>
      <xdr:rowOff>0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EE83023B-8779-4657-8CE7-D32530C4D8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5"/>
        <a:stretch>
          <a:fillRect/>
        </a:stretch>
      </xdr:blipFill>
      <xdr:spPr>
        <a:xfrm>
          <a:off x="4619625" y="42710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2363</xdr:row>
      <xdr:rowOff>0</xdr:rowOff>
    </xdr:from>
    <xdr:to>
      <xdr:col>6</xdr:col>
      <xdr:colOff>0</xdr:colOff>
      <xdr:row>2364</xdr:row>
      <xdr:rowOff>0</xdr:rowOff>
    </xdr:to>
    <xdr:pic>
      <xdr:nvPicPr>
        <xdr:cNvPr id="2360" name="Picture 2359">
          <a:extLst>
            <a:ext uri="{FF2B5EF4-FFF2-40B4-BE49-F238E27FC236}">
              <a16:creationId xmlns:a16="http://schemas.microsoft.com/office/drawing/2014/main" id="{950355AB-3A56-4BEC-952D-12175BBB0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6"/>
        <a:stretch>
          <a:fillRect/>
        </a:stretch>
      </xdr:blipFill>
      <xdr:spPr>
        <a:xfrm>
          <a:off x="4619625" y="42728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2364</xdr:row>
      <xdr:rowOff>0</xdr:rowOff>
    </xdr:from>
    <xdr:to>
      <xdr:col>6</xdr:col>
      <xdr:colOff>0</xdr:colOff>
      <xdr:row>2365</xdr:row>
      <xdr:rowOff>0</xdr:rowOff>
    </xdr:to>
    <xdr:pic>
      <xdr:nvPicPr>
        <xdr:cNvPr id="2361" name="Picture 2360">
          <a:extLst>
            <a:ext uri="{FF2B5EF4-FFF2-40B4-BE49-F238E27FC236}">
              <a16:creationId xmlns:a16="http://schemas.microsoft.com/office/drawing/2014/main" id="{C85B06C7-20D1-4467-9E7E-7A3EBF7FE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7"/>
        <a:stretch>
          <a:fillRect/>
        </a:stretch>
      </xdr:blipFill>
      <xdr:spPr>
        <a:xfrm>
          <a:off x="4619625" y="42746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2365</xdr:row>
      <xdr:rowOff>0</xdr:rowOff>
    </xdr:from>
    <xdr:to>
      <xdr:col>6</xdr:col>
      <xdr:colOff>0</xdr:colOff>
      <xdr:row>2366</xdr:row>
      <xdr:rowOff>0</xdr:rowOff>
    </xdr:to>
    <xdr:pic>
      <xdr:nvPicPr>
        <xdr:cNvPr id="2362" name="Picture 2361">
          <a:extLst>
            <a:ext uri="{FF2B5EF4-FFF2-40B4-BE49-F238E27FC236}">
              <a16:creationId xmlns:a16="http://schemas.microsoft.com/office/drawing/2014/main" id="{9C52EF64-8ADF-4EC1-9640-87DAC655F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8"/>
        <a:stretch>
          <a:fillRect/>
        </a:stretch>
      </xdr:blipFill>
      <xdr:spPr>
        <a:xfrm>
          <a:off x="4619625" y="42764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2366</xdr:row>
      <xdr:rowOff>0</xdr:rowOff>
    </xdr:from>
    <xdr:to>
      <xdr:col>6</xdr:col>
      <xdr:colOff>0</xdr:colOff>
      <xdr:row>2367</xdr:row>
      <xdr:rowOff>0</xdr:rowOff>
    </xdr:to>
    <xdr:pic>
      <xdr:nvPicPr>
        <xdr:cNvPr id="2363" name="Picture 2362">
          <a:extLst>
            <a:ext uri="{FF2B5EF4-FFF2-40B4-BE49-F238E27FC236}">
              <a16:creationId xmlns:a16="http://schemas.microsoft.com/office/drawing/2014/main" id="{EBD492A8-9707-4D43-B64B-3E6BB0C3A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9"/>
        <a:stretch>
          <a:fillRect/>
        </a:stretch>
      </xdr:blipFill>
      <xdr:spPr>
        <a:xfrm>
          <a:off x="4619625" y="42782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2367</xdr:row>
      <xdr:rowOff>0</xdr:rowOff>
    </xdr:from>
    <xdr:to>
      <xdr:col>6</xdr:col>
      <xdr:colOff>0</xdr:colOff>
      <xdr:row>2368</xdr:row>
      <xdr:rowOff>0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FE761AF7-7BA6-4B91-8453-8F2A76EF3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800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2368</xdr:row>
      <xdr:rowOff>0</xdr:rowOff>
    </xdr:from>
    <xdr:to>
      <xdr:col>6</xdr:col>
      <xdr:colOff>0</xdr:colOff>
      <xdr:row>2369</xdr:row>
      <xdr:rowOff>0</xdr:rowOff>
    </xdr:to>
    <xdr:pic>
      <xdr:nvPicPr>
        <xdr:cNvPr id="2365" name="Picture 2364">
          <a:extLst>
            <a:ext uri="{FF2B5EF4-FFF2-40B4-BE49-F238E27FC236}">
              <a16:creationId xmlns:a16="http://schemas.microsoft.com/office/drawing/2014/main" id="{FD0FF11A-17C2-463A-954C-7A65461A9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818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2369</xdr:row>
      <xdr:rowOff>0</xdr:rowOff>
    </xdr:from>
    <xdr:to>
      <xdr:col>6</xdr:col>
      <xdr:colOff>0</xdr:colOff>
      <xdr:row>2370</xdr:row>
      <xdr:rowOff>0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6364A1A0-39A4-4D0A-9D48-8EC66E63E3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836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2370</xdr:row>
      <xdr:rowOff>0</xdr:rowOff>
    </xdr:from>
    <xdr:to>
      <xdr:col>6</xdr:col>
      <xdr:colOff>0</xdr:colOff>
      <xdr:row>2371</xdr:row>
      <xdr:rowOff>0</xdr:rowOff>
    </xdr:to>
    <xdr:pic>
      <xdr:nvPicPr>
        <xdr:cNvPr id="2367" name="Picture 2366">
          <a:extLst>
            <a:ext uri="{FF2B5EF4-FFF2-40B4-BE49-F238E27FC236}">
              <a16:creationId xmlns:a16="http://schemas.microsoft.com/office/drawing/2014/main" id="{DD018200-451B-47B2-9CE9-4D5141D885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2854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2371</xdr:row>
      <xdr:rowOff>0</xdr:rowOff>
    </xdr:from>
    <xdr:to>
      <xdr:col>6</xdr:col>
      <xdr:colOff>0</xdr:colOff>
      <xdr:row>2372</xdr:row>
      <xdr:rowOff>0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F4731588-EC95-42B1-882C-4A9BE3AD0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0"/>
        <a:stretch>
          <a:fillRect/>
        </a:stretch>
      </xdr:blipFill>
      <xdr:spPr>
        <a:xfrm>
          <a:off x="4619625" y="42872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2372</xdr:row>
      <xdr:rowOff>0</xdr:rowOff>
    </xdr:from>
    <xdr:to>
      <xdr:col>6</xdr:col>
      <xdr:colOff>0</xdr:colOff>
      <xdr:row>2373</xdr:row>
      <xdr:rowOff>0</xdr:rowOff>
    </xdr:to>
    <xdr:pic>
      <xdr:nvPicPr>
        <xdr:cNvPr id="2369" name="Picture 2368">
          <a:extLst>
            <a:ext uri="{FF2B5EF4-FFF2-40B4-BE49-F238E27FC236}">
              <a16:creationId xmlns:a16="http://schemas.microsoft.com/office/drawing/2014/main" id="{57093E05-8491-4654-BBB8-3F79FC7B0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0"/>
        <a:stretch>
          <a:fillRect/>
        </a:stretch>
      </xdr:blipFill>
      <xdr:spPr>
        <a:xfrm>
          <a:off x="4619625" y="42891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2373</xdr:row>
      <xdr:rowOff>0</xdr:rowOff>
    </xdr:from>
    <xdr:to>
      <xdr:col>6</xdr:col>
      <xdr:colOff>0</xdr:colOff>
      <xdr:row>2374</xdr:row>
      <xdr:rowOff>0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D9D46F52-5392-4B15-8787-7C2C0778D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1"/>
        <a:stretch>
          <a:fillRect/>
        </a:stretch>
      </xdr:blipFill>
      <xdr:spPr>
        <a:xfrm>
          <a:off x="4619625" y="42909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2374</xdr:row>
      <xdr:rowOff>0</xdr:rowOff>
    </xdr:from>
    <xdr:to>
      <xdr:col>6</xdr:col>
      <xdr:colOff>0</xdr:colOff>
      <xdr:row>2375</xdr:row>
      <xdr:rowOff>0</xdr:rowOff>
    </xdr:to>
    <xdr:pic>
      <xdr:nvPicPr>
        <xdr:cNvPr id="2371" name="Picture 2370">
          <a:extLst>
            <a:ext uri="{FF2B5EF4-FFF2-40B4-BE49-F238E27FC236}">
              <a16:creationId xmlns:a16="http://schemas.microsoft.com/office/drawing/2014/main" id="{AE404DB6-358E-4205-95FB-7BA413940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1"/>
        <a:stretch>
          <a:fillRect/>
        </a:stretch>
      </xdr:blipFill>
      <xdr:spPr>
        <a:xfrm>
          <a:off x="4619625" y="42927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2375</xdr:row>
      <xdr:rowOff>0</xdr:rowOff>
    </xdr:from>
    <xdr:to>
      <xdr:col>6</xdr:col>
      <xdr:colOff>0</xdr:colOff>
      <xdr:row>2376</xdr:row>
      <xdr:rowOff>0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6FBE1A7A-A6F9-4891-92B6-23FB90DFD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2"/>
        <a:stretch>
          <a:fillRect/>
        </a:stretch>
      </xdr:blipFill>
      <xdr:spPr>
        <a:xfrm>
          <a:off x="4619625" y="42945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2376</xdr:row>
      <xdr:rowOff>0</xdr:rowOff>
    </xdr:from>
    <xdr:to>
      <xdr:col>6</xdr:col>
      <xdr:colOff>0</xdr:colOff>
      <xdr:row>2377</xdr:row>
      <xdr:rowOff>0</xdr:rowOff>
    </xdr:to>
    <xdr:pic>
      <xdr:nvPicPr>
        <xdr:cNvPr id="2373" name="Picture 2372">
          <a:extLst>
            <a:ext uri="{FF2B5EF4-FFF2-40B4-BE49-F238E27FC236}">
              <a16:creationId xmlns:a16="http://schemas.microsoft.com/office/drawing/2014/main" id="{CCC5D3A9-B28A-450F-934E-6DE997F78C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2"/>
        <a:stretch>
          <a:fillRect/>
        </a:stretch>
      </xdr:blipFill>
      <xdr:spPr>
        <a:xfrm>
          <a:off x="4619625" y="42963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2377</xdr:row>
      <xdr:rowOff>0</xdr:rowOff>
    </xdr:from>
    <xdr:to>
      <xdr:col>6</xdr:col>
      <xdr:colOff>0</xdr:colOff>
      <xdr:row>2378</xdr:row>
      <xdr:rowOff>0</xdr:rowOff>
    </xdr:to>
    <xdr:pic>
      <xdr:nvPicPr>
        <xdr:cNvPr id="2374" name="Picture 2373">
          <a:extLst>
            <a:ext uri="{FF2B5EF4-FFF2-40B4-BE49-F238E27FC236}">
              <a16:creationId xmlns:a16="http://schemas.microsoft.com/office/drawing/2014/main" id="{03E44DD2-53E0-4A6D-955B-DA8981053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3"/>
        <a:stretch>
          <a:fillRect/>
        </a:stretch>
      </xdr:blipFill>
      <xdr:spPr>
        <a:xfrm>
          <a:off x="4619625" y="42981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2378</xdr:row>
      <xdr:rowOff>0</xdr:rowOff>
    </xdr:from>
    <xdr:to>
      <xdr:col>6</xdr:col>
      <xdr:colOff>0</xdr:colOff>
      <xdr:row>2379</xdr:row>
      <xdr:rowOff>0</xdr:rowOff>
    </xdr:to>
    <xdr:pic>
      <xdr:nvPicPr>
        <xdr:cNvPr id="2375" name="Picture 2374">
          <a:extLst>
            <a:ext uri="{FF2B5EF4-FFF2-40B4-BE49-F238E27FC236}">
              <a16:creationId xmlns:a16="http://schemas.microsoft.com/office/drawing/2014/main" id="{5C0581C4-0382-4AAF-9ACC-007323E740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3"/>
        <a:stretch>
          <a:fillRect/>
        </a:stretch>
      </xdr:blipFill>
      <xdr:spPr>
        <a:xfrm>
          <a:off x="4619625" y="42999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2379</xdr:row>
      <xdr:rowOff>0</xdr:rowOff>
    </xdr:from>
    <xdr:to>
      <xdr:col>6</xdr:col>
      <xdr:colOff>0</xdr:colOff>
      <xdr:row>2380</xdr:row>
      <xdr:rowOff>0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B999264E-4106-477B-B55B-B4E9232F8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4"/>
        <a:stretch>
          <a:fillRect/>
        </a:stretch>
      </xdr:blipFill>
      <xdr:spPr>
        <a:xfrm>
          <a:off x="4619625" y="43017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2380</xdr:row>
      <xdr:rowOff>0</xdr:rowOff>
    </xdr:from>
    <xdr:to>
      <xdr:col>6</xdr:col>
      <xdr:colOff>0</xdr:colOff>
      <xdr:row>2381</xdr:row>
      <xdr:rowOff>0</xdr:rowOff>
    </xdr:to>
    <xdr:pic>
      <xdr:nvPicPr>
        <xdr:cNvPr id="2377" name="Picture 2376">
          <a:extLst>
            <a:ext uri="{FF2B5EF4-FFF2-40B4-BE49-F238E27FC236}">
              <a16:creationId xmlns:a16="http://schemas.microsoft.com/office/drawing/2014/main" id="{E77368E6-B53E-4575-9D74-AF663F42D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4"/>
        <a:stretch>
          <a:fillRect/>
        </a:stretch>
      </xdr:blipFill>
      <xdr:spPr>
        <a:xfrm>
          <a:off x="4619625" y="43035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2381</xdr:row>
      <xdr:rowOff>0</xdr:rowOff>
    </xdr:from>
    <xdr:to>
      <xdr:col>6</xdr:col>
      <xdr:colOff>0</xdr:colOff>
      <xdr:row>2382</xdr:row>
      <xdr:rowOff>0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4F94D1B5-6B27-4FD8-9E7B-EF4883EEB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053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2382</xdr:row>
      <xdr:rowOff>0</xdr:rowOff>
    </xdr:from>
    <xdr:to>
      <xdr:col>6</xdr:col>
      <xdr:colOff>0</xdr:colOff>
      <xdr:row>2383</xdr:row>
      <xdr:rowOff>0</xdr:rowOff>
    </xdr:to>
    <xdr:pic>
      <xdr:nvPicPr>
        <xdr:cNvPr id="2379" name="Picture 2378">
          <a:extLst>
            <a:ext uri="{FF2B5EF4-FFF2-40B4-BE49-F238E27FC236}">
              <a16:creationId xmlns:a16="http://schemas.microsoft.com/office/drawing/2014/main" id="{B51C986C-7A5A-40F5-A8D8-3DC0EBA54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5"/>
        <a:stretch>
          <a:fillRect/>
        </a:stretch>
      </xdr:blipFill>
      <xdr:spPr>
        <a:xfrm>
          <a:off x="4619625" y="43072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2383</xdr:row>
      <xdr:rowOff>0</xdr:rowOff>
    </xdr:from>
    <xdr:to>
      <xdr:col>6</xdr:col>
      <xdr:colOff>0</xdr:colOff>
      <xdr:row>2384</xdr:row>
      <xdr:rowOff>0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C4117BC9-BC57-4B97-8541-B50FFC3AC5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090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2384</xdr:row>
      <xdr:rowOff>0</xdr:rowOff>
    </xdr:from>
    <xdr:to>
      <xdr:col>6</xdr:col>
      <xdr:colOff>0</xdr:colOff>
      <xdr:row>2385</xdr:row>
      <xdr:rowOff>0</xdr:rowOff>
    </xdr:to>
    <xdr:pic>
      <xdr:nvPicPr>
        <xdr:cNvPr id="2381" name="Picture 2380">
          <a:extLst>
            <a:ext uri="{FF2B5EF4-FFF2-40B4-BE49-F238E27FC236}">
              <a16:creationId xmlns:a16="http://schemas.microsoft.com/office/drawing/2014/main" id="{6D2997CB-9FE3-40F2-A1A5-BB51D9DBF4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619625" y="43108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2385</xdr:row>
      <xdr:rowOff>0</xdr:rowOff>
    </xdr:from>
    <xdr:to>
      <xdr:col>6</xdr:col>
      <xdr:colOff>0</xdr:colOff>
      <xdr:row>2386</xdr:row>
      <xdr:rowOff>0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2892F023-12A8-45E9-BC2A-E75A49F51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126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2386</xdr:row>
      <xdr:rowOff>0</xdr:rowOff>
    </xdr:from>
    <xdr:to>
      <xdr:col>6</xdr:col>
      <xdr:colOff>0</xdr:colOff>
      <xdr:row>2387</xdr:row>
      <xdr:rowOff>0</xdr:rowOff>
    </xdr:to>
    <xdr:pic>
      <xdr:nvPicPr>
        <xdr:cNvPr id="2383" name="Picture 2382">
          <a:extLst>
            <a:ext uri="{FF2B5EF4-FFF2-40B4-BE49-F238E27FC236}">
              <a16:creationId xmlns:a16="http://schemas.microsoft.com/office/drawing/2014/main" id="{0708CBB9-9342-489E-831E-D15C1C9F6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144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2387</xdr:row>
      <xdr:rowOff>0</xdr:rowOff>
    </xdr:from>
    <xdr:to>
      <xdr:col>6</xdr:col>
      <xdr:colOff>0</xdr:colOff>
      <xdr:row>2388</xdr:row>
      <xdr:rowOff>0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83459195-90AB-42AE-BB0B-DE4263FD7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162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2388</xdr:row>
      <xdr:rowOff>0</xdr:rowOff>
    </xdr:from>
    <xdr:to>
      <xdr:col>6</xdr:col>
      <xdr:colOff>0</xdr:colOff>
      <xdr:row>2389</xdr:row>
      <xdr:rowOff>0</xdr:rowOff>
    </xdr:to>
    <xdr:pic>
      <xdr:nvPicPr>
        <xdr:cNvPr id="2385" name="Picture 2384">
          <a:extLst>
            <a:ext uri="{FF2B5EF4-FFF2-40B4-BE49-F238E27FC236}">
              <a16:creationId xmlns:a16="http://schemas.microsoft.com/office/drawing/2014/main" id="{4FA63589-7DF4-40FE-BDC8-22AFB6598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180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2389</xdr:row>
      <xdr:rowOff>0</xdr:rowOff>
    </xdr:from>
    <xdr:to>
      <xdr:col>6</xdr:col>
      <xdr:colOff>0</xdr:colOff>
      <xdr:row>2390</xdr:row>
      <xdr:rowOff>0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4AE95324-C3B1-45A9-84A6-500F8B281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198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2390</xdr:row>
      <xdr:rowOff>0</xdr:rowOff>
    </xdr:from>
    <xdr:to>
      <xdr:col>6</xdr:col>
      <xdr:colOff>0</xdr:colOff>
      <xdr:row>2391</xdr:row>
      <xdr:rowOff>0</xdr:rowOff>
    </xdr:to>
    <xdr:pic>
      <xdr:nvPicPr>
        <xdr:cNvPr id="2387" name="Picture 2386">
          <a:extLst>
            <a:ext uri="{FF2B5EF4-FFF2-40B4-BE49-F238E27FC236}">
              <a16:creationId xmlns:a16="http://schemas.microsoft.com/office/drawing/2014/main" id="{D3B862DF-E050-45CC-83CF-884E3D4AF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216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2391</xdr:row>
      <xdr:rowOff>0</xdr:rowOff>
    </xdr:from>
    <xdr:to>
      <xdr:col>6</xdr:col>
      <xdr:colOff>0</xdr:colOff>
      <xdr:row>2392</xdr:row>
      <xdr:rowOff>0</xdr:rowOff>
    </xdr:to>
    <xdr:pic>
      <xdr:nvPicPr>
        <xdr:cNvPr id="2388" name="Picture 2387">
          <a:extLst>
            <a:ext uri="{FF2B5EF4-FFF2-40B4-BE49-F238E27FC236}">
              <a16:creationId xmlns:a16="http://schemas.microsoft.com/office/drawing/2014/main" id="{BE20AAE5-E740-4017-9F33-2FE97D8FE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6"/>
        <a:stretch>
          <a:fillRect/>
        </a:stretch>
      </xdr:blipFill>
      <xdr:spPr>
        <a:xfrm>
          <a:off x="4619625" y="43234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2392</xdr:row>
      <xdr:rowOff>0</xdr:rowOff>
    </xdr:from>
    <xdr:to>
      <xdr:col>6</xdr:col>
      <xdr:colOff>0</xdr:colOff>
      <xdr:row>2393</xdr:row>
      <xdr:rowOff>0</xdr:rowOff>
    </xdr:to>
    <xdr:pic>
      <xdr:nvPicPr>
        <xdr:cNvPr id="2389" name="Picture 2388">
          <a:extLst>
            <a:ext uri="{FF2B5EF4-FFF2-40B4-BE49-F238E27FC236}">
              <a16:creationId xmlns:a16="http://schemas.microsoft.com/office/drawing/2014/main" id="{8A6FFF77-A637-467D-B01A-EF6765B1E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7"/>
        <a:stretch>
          <a:fillRect/>
        </a:stretch>
      </xdr:blipFill>
      <xdr:spPr>
        <a:xfrm>
          <a:off x="4619625" y="43253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2393</xdr:row>
      <xdr:rowOff>0</xdr:rowOff>
    </xdr:from>
    <xdr:to>
      <xdr:col>6</xdr:col>
      <xdr:colOff>0</xdr:colOff>
      <xdr:row>2394</xdr:row>
      <xdr:rowOff>0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496239AC-43E9-4EE1-A293-B0D4245751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8"/>
        <a:stretch>
          <a:fillRect/>
        </a:stretch>
      </xdr:blipFill>
      <xdr:spPr>
        <a:xfrm>
          <a:off x="4619625" y="43271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2394</xdr:row>
      <xdr:rowOff>0</xdr:rowOff>
    </xdr:from>
    <xdr:to>
      <xdr:col>6</xdr:col>
      <xdr:colOff>0</xdr:colOff>
      <xdr:row>2395</xdr:row>
      <xdr:rowOff>0</xdr:rowOff>
    </xdr:to>
    <xdr:pic>
      <xdr:nvPicPr>
        <xdr:cNvPr id="2391" name="Picture 2390">
          <a:extLst>
            <a:ext uri="{FF2B5EF4-FFF2-40B4-BE49-F238E27FC236}">
              <a16:creationId xmlns:a16="http://schemas.microsoft.com/office/drawing/2014/main" id="{2DBA7712-AC4A-44AF-8740-6B69A52CE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9"/>
        <a:stretch>
          <a:fillRect/>
        </a:stretch>
      </xdr:blipFill>
      <xdr:spPr>
        <a:xfrm>
          <a:off x="4619625" y="43289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2395</xdr:row>
      <xdr:rowOff>0</xdr:rowOff>
    </xdr:from>
    <xdr:to>
      <xdr:col>6</xdr:col>
      <xdr:colOff>0</xdr:colOff>
      <xdr:row>2396</xdr:row>
      <xdr:rowOff>0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8E64AA18-1848-4380-96CE-7DC0FBFF1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0"/>
        <a:stretch>
          <a:fillRect/>
        </a:stretch>
      </xdr:blipFill>
      <xdr:spPr>
        <a:xfrm>
          <a:off x="4619625" y="43307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2396</xdr:row>
      <xdr:rowOff>0</xdr:rowOff>
    </xdr:from>
    <xdr:to>
      <xdr:col>6</xdr:col>
      <xdr:colOff>0</xdr:colOff>
      <xdr:row>2397</xdr:row>
      <xdr:rowOff>0</xdr:rowOff>
    </xdr:to>
    <xdr:pic>
      <xdr:nvPicPr>
        <xdr:cNvPr id="2393" name="Picture 2392">
          <a:extLst>
            <a:ext uri="{FF2B5EF4-FFF2-40B4-BE49-F238E27FC236}">
              <a16:creationId xmlns:a16="http://schemas.microsoft.com/office/drawing/2014/main" id="{BDAB244C-74D3-4D20-875F-973416266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1"/>
        <a:stretch>
          <a:fillRect/>
        </a:stretch>
      </xdr:blipFill>
      <xdr:spPr>
        <a:xfrm>
          <a:off x="4619625" y="43325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2397</xdr:row>
      <xdr:rowOff>0</xdr:rowOff>
    </xdr:from>
    <xdr:to>
      <xdr:col>6</xdr:col>
      <xdr:colOff>0</xdr:colOff>
      <xdr:row>2398</xdr:row>
      <xdr:rowOff>0</xdr:rowOff>
    </xdr:to>
    <xdr:pic>
      <xdr:nvPicPr>
        <xdr:cNvPr id="2394" name="Picture 2393">
          <a:extLst>
            <a:ext uri="{FF2B5EF4-FFF2-40B4-BE49-F238E27FC236}">
              <a16:creationId xmlns:a16="http://schemas.microsoft.com/office/drawing/2014/main" id="{10810836-4AD4-4824-A09B-56E8C4CB19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2"/>
        <a:stretch>
          <a:fillRect/>
        </a:stretch>
      </xdr:blipFill>
      <xdr:spPr>
        <a:xfrm>
          <a:off x="4619625" y="43343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2398</xdr:row>
      <xdr:rowOff>0</xdr:rowOff>
    </xdr:from>
    <xdr:to>
      <xdr:col>6</xdr:col>
      <xdr:colOff>0</xdr:colOff>
      <xdr:row>2399</xdr:row>
      <xdr:rowOff>0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A1806CA0-8F4E-4B61-974C-D4EA05D1B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3"/>
        <a:stretch>
          <a:fillRect/>
        </a:stretch>
      </xdr:blipFill>
      <xdr:spPr>
        <a:xfrm>
          <a:off x="4619625" y="43361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2399</xdr:row>
      <xdr:rowOff>0</xdr:rowOff>
    </xdr:from>
    <xdr:to>
      <xdr:col>6</xdr:col>
      <xdr:colOff>0</xdr:colOff>
      <xdr:row>2400</xdr:row>
      <xdr:rowOff>0</xdr:rowOff>
    </xdr:to>
    <xdr:pic>
      <xdr:nvPicPr>
        <xdr:cNvPr id="2396" name="Picture 2395">
          <a:extLst>
            <a:ext uri="{FF2B5EF4-FFF2-40B4-BE49-F238E27FC236}">
              <a16:creationId xmlns:a16="http://schemas.microsoft.com/office/drawing/2014/main" id="{B41DC1D7-5AAF-4482-B048-1AAF2F902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4"/>
        <a:stretch>
          <a:fillRect/>
        </a:stretch>
      </xdr:blipFill>
      <xdr:spPr>
        <a:xfrm>
          <a:off x="4619625" y="43379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2400</xdr:row>
      <xdr:rowOff>0</xdr:rowOff>
    </xdr:from>
    <xdr:to>
      <xdr:col>6</xdr:col>
      <xdr:colOff>0</xdr:colOff>
      <xdr:row>2401</xdr:row>
      <xdr:rowOff>0</xdr:rowOff>
    </xdr:to>
    <xdr:pic>
      <xdr:nvPicPr>
        <xdr:cNvPr id="2397" name="Picture 2396">
          <a:extLst>
            <a:ext uri="{FF2B5EF4-FFF2-40B4-BE49-F238E27FC236}">
              <a16:creationId xmlns:a16="http://schemas.microsoft.com/office/drawing/2014/main" id="{143635A0-3163-42E3-A115-D390E095A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5"/>
        <a:stretch>
          <a:fillRect/>
        </a:stretch>
      </xdr:blipFill>
      <xdr:spPr>
        <a:xfrm>
          <a:off x="4619625" y="43397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2401</xdr:row>
      <xdr:rowOff>0</xdr:rowOff>
    </xdr:from>
    <xdr:to>
      <xdr:col>6</xdr:col>
      <xdr:colOff>0</xdr:colOff>
      <xdr:row>2402</xdr:row>
      <xdr:rowOff>0</xdr:rowOff>
    </xdr:to>
    <xdr:pic>
      <xdr:nvPicPr>
        <xdr:cNvPr id="2398" name="Picture 2397">
          <a:extLst>
            <a:ext uri="{FF2B5EF4-FFF2-40B4-BE49-F238E27FC236}">
              <a16:creationId xmlns:a16="http://schemas.microsoft.com/office/drawing/2014/main" id="{F0AC4D58-D2EF-42E8-BFE3-A2C01021D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415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2402</xdr:row>
      <xdr:rowOff>0</xdr:rowOff>
    </xdr:from>
    <xdr:to>
      <xdr:col>6</xdr:col>
      <xdr:colOff>0</xdr:colOff>
      <xdr:row>2403</xdr:row>
      <xdr:rowOff>0</xdr:rowOff>
    </xdr:to>
    <xdr:pic>
      <xdr:nvPicPr>
        <xdr:cNvPr id="2399" name="Picture 2398">
          <a:extLst>
            <a:ext uri="{FF2B5EF4-FFF2-40B4-BE49-F238E27FC236}">
              <a16:creationId xmlns:a16="http://schemas.microsoft.com/office/drawing/2014/main" id="{0BFE56BE-B310-4DA1-B684-D98F6DE6F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434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2403</xdr:row>
      <xdr:rowOff>0</xdr:rowOff>
    </xdr:from>
    <xdr:to>
      <xdr:col>6</xdr:col>
      <xdr:colOff>0</xdr:colOff>
      <xdr:row>2404</xdr:row>
      <xdr:rowOff>0</xdr:rowOff>
    </xdr:to>
    <xdr:pic>
      <xdr:nvPicPr>
        <xdr:cNvPr id="2400" name="Picture 2399">
          <a:extLst>
            <a:ext uri="{FF2B5EF4-FFF2-40B4-BE49-F238E27FC236}">
              <a16:creationId xmlns:a16="http://schemas.microsoft.com/office/drawing/2014/main" id="{8A080080-31B2-45AE-A3C9-F5D60DC45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452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2404</xdr:row>
      <xdr:rowOff>0</xdr:rowOff>
    </xdr:from>
    <xdr:to>
      <xdr:col>6</xdr:col>
      <xdr:colOff>0</xdr:colOff>
      <xdr:row>2405</xdr:row>
      <xdr:rowOff>0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059962B5-DB94-4DF6-AA48-C43F4C0E5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470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2405</xdr:row>
      <xdr:rowOff>0</xdr:rowOff>
    </xdr:from>
    <xdr:to>
      <xdr:col>6</xdr:col>
      <xdr:colOff>0</xdr:colOff>
      <xdr:row>2406</xdr:row>
      <xdr:rowOff>0</xdr:rowOff>
    </xdr:to>
    <xdr:pic>
      <xdr:nvPicPr>
        <xdr:cNvPr id="2402" name="Picture 2401">
          <a:extLst>
            <a:ext uri="{FF2B5EF4-FFF2-40B4-BE49-F238E27FC236}">
              <a16:creationId xmlns:a16="http://schemas.microsoft.com/office/drawing/2014/main" id="{B8AEE960-C870-4B6A-B636-8A67AD021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6"/>
        <a:stretch>
          <a:fillRect/>
        </a:stretch>
      </xdr:blipFill>
      <xdr:spPr>
        <a:xfrm>
          <a:off x="4619625" y="43488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2406</xdr:row>
      <xdr:rowOff>0</xdr:rowOff>
    </xdr:from>
    <xdr:to>
      <xdr:col>6</xdr:col>
      <xdr:colOff>0</xdr:colOff>
      <xdr:row>2407</xdr:row>
      <xdr:rowOff>0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8750678A-3FAC-4980-9C9D-4599E45A6D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6"/>
        <a:stretch>
          <a:fillRect/>
        </a:stretch>
      </xdr:blipFill>
      <xdr:spPr>
        <a:xfrm>
          <a:off x="4619625" y="43506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2407</xdr:row>
      <xdr:rowOff>0</xdr:rowOff>
    </xdr:from>
    <xdr:to>
      <xdr:col>6</xdr:col>
      <xdr:colOff>0</xdr:colOff>
      <xdr:row>2408</xdr:row>
      <xdr:rowOff>0</xdr:rowOff>
    </xdr:to>
    <xdr:pic>
      <xdr:nvPicPr>
        <xdr:cNvPr id="2404" name="Picture 2403">
          <a:extLst>
            <a:ext uri="{FF2B5EF4-FFF2-40B4-BE49-F238E27FC236}">
              <a16:creationId xmlns:a16="http://schemas.microsoft.com/office/drawing/2014/main" id="{BE61AA5E-A740-4F3C-A419-7850AB16F8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7"/>
        <a:stretch>
          <a:fillRect/>
        </a:stretch>
      </xdr:blipFill>
      <xdr:spPr>
        <a:xfrm>
          <a:off x="4619625" y="43524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2408</xdr:row>
      <xdr:rowOff>0</xdr:rowOff>
    </xdr:from>
    <xdr:to>
      <xdr:col>6</xdr:col>
      <xdr:colOff>0</xdr:colOff>
      <xdr:row>2409</xdr:row>
      <xdr:rowOff>0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CDC605FC-73B0-4033-B04A-294AD6ABD5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7"/>
        <a:stretch>
          <a:fillRect/>
        </a:stretch>
      </xdr:blipFill>
      <xdr:spPr>
        <a:xfrm>
          <a:off x="4619625" y="43542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2409</xdr:row>
      <xdr:rowOff>0</xdr:rowOff>
    </xdr:from>
    <xdr:to>
      <xdr:col>6</xdr:col>
      <xdr:colOff>0</xdr:colOff>
      <xdr:row>2410</xdr:row>
      <xdr:rowOff>0</xdr:rowOff>
    </xdr:to>
    <xdr:pic>
      <xdr:nvPicPr>
        <xdr:cNvPr id="2406" name="Picture 2405">
          <a:extLst>
            <a:ext uri="{FF2B5EF4-FFF2-40B4-BE49-F238E27FC236}">
              <a16:creationId xmlns:a16="http://schemas.microsoft.com/office/drawing/2014/main" id="{62A80077-74C5-4449-AF7D-9E9564BF7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8"/>
        <a:stretch>
          <a:fillRect/>
        </a:stretch>
      </xdr:blipFill>
      <xdr:spPr>
        <a:xfrm>
          <a:off x="4619625" y="43560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2410</xdr:row>
      <xdr:rowOff>0</xdr:rowOff>
    </xdr:from>
    <xdr:to>
      <xdr:col>6</xdr:col>
      <xdr:colOff>0</xdr:colOff>
      <xdr:row>2411</xdr:row>
      <xdr:rowOff>0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F332A3A7-7C00-41AA-8B36-7AC1A03775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8"/>
        <a:stretch>
          <a:fillRect/>
        </a:stretch>
      </xdr:blipFill>
      <xdr:spPr>
        <a:xfrm>
          <a:off x="4619625" y="43578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2411</xdr:row>
      <xdr:rowOff>0</xdr:rowOff>
    </xdr:from>
    <xdr:to>
      <xdr:col>6</xdr:col>
      <xdr:colOff>0</xdr:colOff>
      <xdr:row>2412</xdr:row>
      <xdr:rowOff>0</xdr:rowOff>
    </xdr:to>
    <xdr:pic>
      <xdr:nvPicPr>
        <xdr:cNvPr id="2408" name="Picture 2407">
          <a:extLst>
            <a:ext uri="{FF2B5EF4-FFF2-40B4-BE49-F238E27FC236}">
              <a16:creationId xmlns:a16="http://schemas.microsoft.com/office/drawing/2014/main" id="{B46388FC-F7DF-4419-805F-91DFBFCDB2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9"/>
        <a:stretch>
          <a:fillRect/>
        </a:stretch>
      </xdr:blipFill>
      <xdr:spPr>
        <a:xfrm>
          <a:off x="4619625" y="43596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2412</xdr:row>
      <xdr:rowOff>0</xdr:rowOff>
    </xdr:from>
    <xdr:to>
      <xdr:col>6</xdr:col>
      <xdr:colOff>0</xdr:colOff>
      <xdr:row>2413</xdr:row>
      <xdr:rowOff>0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FA0658F9-4FCD-4739-9A2F-82A5EC82A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9"/>
        <a:stretch>
          <a:fillRect/>
        </a:stretch>
      </xdr:blipFill>
      <xdr:spPr>
        <a:xfrm>
          <a:off x="4619625" y="43614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2413</xdr:row>
      <xdr:rowOff>0</xdr:rowOff>
    </xdr:from>
    <xdr:to>
      <xdr:col>6</xdr:col>
      <xdr:colOff>0</xdr:colOff>
      <xdr:row>2414</xdr:row>
      <xdr:rowOff>0</xdr:rowOff>
    </xdr:to>
    <xdr:pic>
      <xdr:nvPicPr>
        <xdr:cNvPr id="2410" name="Picture 2409">
          <a:extLst>
            <a:ext uri="{FF2B5EF4-FFF2-40B4-BE49-F238E27FC236}">
              <a16:creationId xmlns:a16="http://schemas.microsoft.com/office/drawing/2014/main" id="{A2F85D2C-F1D3-4F77-B7EE-A953E8E3E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43633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2414</xdr:row>
      <xdr:rowOff>0</xdr:rowOff>
    </xdr:from>
    <xdr:to>
      <xdr:col>6</xdr:col>
      <xdr:colOff>0</xdr:colOff>
      <xdr:row>2415</xdr:row>
      <xdr:rowOff>0</xdr:rowOff>
    </xdr:to>
    <xdr:pic>
      <xdr:nvPicPr>
        <xdr:cNvPr id="2411" name="Picture 2410">
          <a:extLst>
            <a:ext uri="{FF2B5EF4-FFF2-40B4-BE49-F238E27FC236}">
              <a16:creationId xmlns:a16="http://schemas.microsoft.com/office/drawing/2014/main" id="{5708CD01-00A4-4109-8CD1-3769E2140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43651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2415</xdr:row>
      <xdr:rowOff>0</xdr:rowOff>
    </xdr:from>
    <xdr:to>
      <xdr:col>6</xdr:col>
      <xdr:colOff>0</xdr:colOff>
      <xdr:row>2416</xdr:row>
      <xdr:rowOff>0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AB91159A-56EA-4899-A137-9273BA16C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669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2416</xdr:row>
      <xdr:rowOff>0</xdr:rowOff>
    </xdr:from>
    <xdr:to>
      <xdr:col>6</xdr:col>
      <xdr:colOff>0</xdr:colOff>
      <xdr:row>2417</xdr:row>
      <xdr:rowOff>0</xdr:rowOff>
    </xdr:to>
    <xdr:pic>
      <xdr:nvPicPr>
        <xdr:cNvPr id="2413" name="Picture 2412">
          <a:extLst>
            <a:ext uri="{FF2B5EF4-FFF2-40B4-BE49-F238E27FC236}">
              <a16:creationId xmlns:a16="http://schemas.microsoft.com/office/drawing/2014/main" id="{172796E0-C77C-4CFD-BFA0-AD3193E11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0"/>
        <a:stretch>
          <a:fillRect/>
        </a:stretch>
      </xdr:blipFill>
      <xdr:spPr>
        <a:xfrm>
          <a:off x="4619625" y="43687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2417</xdr:row>
      <xdr:rowOff>0</xdr:rowOff>
    </xdr:from>
    <xdr:to>
      <xdr:col>6</xdr:col>
      <xdr:colOff>0</xdr:colOff>
      <xdr:row>2418</xdr:row>
      <xdr:rowOff>0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F76C9C73-3809-44A3-B1BE-980A7D05A9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05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2418</xdr:row>
      <xdr:rowOff>0</xdr:rowOff>
    </xdr:from>
    <xdr:to>
      <xdr:col>6</xdr:col>
      <xdr:colOff>0</xdr:colOff>
      <xdr:row>2419</xdr:row>
      <xdr:rowOff>0</xdr:rowOff>
    </xdr:to>
    <xdr:pic>
      <xdr:nvPicPr>
        <xdr:cNvPr id="2415" name="Picture 2414">
          <a:extLst>
            <a:ext uri="{FF2B5EF4-FFF2-40B4-BE49-F238E27FC236}">
              <a16:creationId xmlns:a16="http://schemas.microsoft.com/office/drawing/2014/main" id="{1D4C85B9-CDBD-451F-B41C-D594BC3AB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3723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2419</xdr:row>
      <xdr:rowOff>0</xdr:rowOff>
    </xdr:from>
    <xdr:to>
      <xdr:col>6</xdr:col>
      <xdr:colOff>0</xdr:colOff>
      <xdr:row>2420</xdr:row>
      <xdr:rowOff>0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477887F8-56FD-48F6-B75B-5A0245E1E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41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2420</xdr:row>
      <xdr:rowOff>0</xdr:rowOff>
    </xdr:from>
    <xdr:to>
      <xdr:col>6</xdr:col>
      <xdr:colOff>0</xdr:colOff>
      <xdr:row>2421</xdr:row>
      <xdr:rowOff>0</xdr:rowOff>
    </xdr:to>
    <xdr:pic>
      <xdr:nvPicPr>
        <xdr:cNvPr id="2417" name="Picture 2416">
          <a:extLst>
            <a:ext uri="{FF2B5EF4-FFF2-40B4-BE49-F238E27FC236}">
              <a16:creationId xmlns:a16="http://schemas.microsoft.com/office/drawing/2014/main" id="{1F696930-6C74-40E7-8E40-427441281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59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A9DA2611-7B6B-4188-B9C2-EB005A744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77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2422</xdr:row>
      <xdr:rowOff>0</xdr:rowOff>
    </xdr:from>
    <xdr:to>
      <xdr:col>6</xdr:col>
      <xdr:colOff>0</xdr:colOff>
      <xdr:row>2423</xdr:row>
      <xdr:rowOff>0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1D57AA6E-9454-44BE-8D2D-37AFC0CC6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3795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2423</xdr:row>
      <xdr:rowOff>0</xdr:rowOff>
    </xdr:from>
    <xdr:to>
      <xdr:col>6</xdr:col>
      <xdr:colOff>0</xdr:colOff>
      <xdr:row>2424</xdr:row>
      <xdr:rowOff>0</xdr:rowOff>
    </xdr:to>
    <xdr:pic>
      <xdr:nvPicPr>
        <xdr:cNvPr id="2420" name="Picture 2419">
          <a:extLst>
            <a:ext uri="{FF2B5EF4-FFF2-40B4-BE49-F238E27FC236}">
              <a16:creationId xmlns:a16="http://schemas.microsoft.com/office/drawing/2014/main" id="{980F2AD7-B112-4F2C-8C39-5F2AB5F739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814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2424</xdr:row>
      <xdr:rowOff>0</xdr:rowOff>
    </xdr:from>
    <xdr:to>
      <xdr:col>6</xdr:col>
      <xdr:colOff>0</xdr:colOff>
      <xdr:row>2425</xdr:row>
      <xdr:rowOff>0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D8B7E62B-9582-46B5-B265-DC228385A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3832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2425</xdr:row>
      <xdr:rowOff>0</xdr:rowOff>
    </xdr:from>
    <xdr:to>
      <xdr:col>6</xdr:col>
      <xdr:colOff>0</xdr:colOff>
      <xdr:row>2426</xdr:row>
      <xdr:rowOff>0</xdr:rowOff>
    </xdr:to>
    <xdr:pic>
      <xdr:nvPicPr>
        <xdr:cNvPr id="2422" name="Picture 2421">
          <a:extLst>
            <a:ext uri="{FF2B5EF4-FFF2-40B4-BE49-F238E27FC236}">
              <a16:creationId xmlns:a16="http://schemas.microsoft.com/office/drawing/2014/main" id="{AE64D998-ABD4-4EFC-8231-B55067FD5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1"/>
        <a:stretch>
          <a:fillRect/>
        </a:stretch>
      </xdr:blipFill>
      <xdr:spPr>
        <a:xfrm>
          <a:off x="4619625" y="43850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2426</xdr:row>
      <xdr:rowOff>0</xdr:rowOff>
    </xdr:from>
    <xdr:to>
      <xdr:col>6</xdr:col>
      <xdr:colOff>0</xdr:colOff>
      <xdr:row>2427</xdr:row>
      <xdr:rowOff>0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9273F31A-F492-4018-A6F6-55DECE8505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2"/>
        <a:stretch>
          <a:fillRect/>
        </a:stretch>
      </xdr:blipFill>
      <xdr:spPr>
        <a:xfrm>
          <a:off x="4619625" y="43868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2427</xdr:row>
      <xdr:rowOff>0</xdr:rowOff>
    </xdr:from>
    <xdr:to>
      <xdr:col>6</xdr:col>
      <xdr:colOff>0</xdr:colOff>
      <xdr:row>2428</xdr:row>
      <xdr:rowOff>0</xdr:rowOff>
    </xdr:to>
    <xdr:pic>
      <xdr:nvPicPr>
        <xdr:cNvPr id="2424" name="Picture 2423">
          <a:extLst>
            <a:ext uri="{FF2B5EF4-FFF2-40B4-BE49-F238E27FC236}">
              <a16:creationId xmlns:a16="http://schemas.microsoft.com/office/drawing/2014/main" id="{E8AD2300-D2DC-4AEC-B15D-A1DFA068D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3"/>
        <a:stretch>
          <a:fillRect/>
        </a:stretch>
      </xdr:blipFill>
      <xdr:spPr>
        <a:xfrm>
          <a:off x="4619625" y="43886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2428</xdr:row>
      <xdr:rowOff>0</xdr:rowOff>
    </xdr:from>
    <xdr:to>
      <xdr:col>6</xdr:col>
      <xdr:colOff>0</xdr:colOff>
      <xdr:row>2429</xdr:row>
      <xdr:rowOff>0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6DE7BAB7-792F-4DB1-A796-AE0B9B3C3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4"/>
        <a:stretch>
          <a:fillRect/>
        </a:stretch>
      </xdr:blipFill>
      <xdr:spPr>
        <a:xfrm>
          <a:off x="4619625" y="43904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2429</xdr:row>
      <xdr:rowOff>0</xdr:rowOff>
    </xdr:from>
    <xdr:to>
      <xdr:col>6</xdr:col>
      <xdr:colOff>0</xdr:colOff>
      <xdr:row>2430</xdr:row>
      <xdr:rowOff>0</xdr:rowOff>
    </xdr:to>
    <xdr:pic>
      <xdr:nvPicPr>
        <xdr:cNvPr id="2426" name="Picture 2425">
          <a:extLst>
            <a:ext uri="{FF2B5EF4-FFF2-40B4-BE49-F238E27FC236}">
              <a16:creationId xmlns:a16="http://schemas.microsoft.com/office/drawing/2014/main" id="{EC274C69-E3F1-46E7-B69B-4D0E316A96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5"/>
        <a:stretch>
          <a:fillRect/>
        </a:stretch>
      </xdr:blipFill>
      <xdr:spPr>
        <a:xfrm>
          <a:off x="4619625" y="43922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2430</xdr:row>
      <xdr:rowOff>0</xdr:rowOff>
    </xdr:from>
    <xdr:to>
      <xdr:col>6</xdr:col>
      <xdr:colOff>0</xdr:colOff>
      <xdr:row>2431</xdr:row>
      <xdr:rowOff>0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413F7774-D425-458B-BEB5-9E90FB6C5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6"/>
        <a:stretch>
          <a:fillRect/>
        </a:stretch>
      </xdr:blipFill>
      <xdr:spPr>
        <a:xfrm>
          <a:off x="4619625" y="43940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2431</xdr:row>
      <xdr:rowOff>0</xdr:rowOff>
    </xdr:from>
    <xdr:to>
      <xdr:col>6</xdr:col>
      <xdr:colOff>0</xdr:colOff>
      <xdr:row>2432</xdr:row>
      <xdr:rowOff>0</xdr:rowOff>
    </xdr:to>
    <xdr:pic>
      <xdr:nvPicPr>
        <xdr:cNvPr id="2428" name="Picture 2427">
          <a:extLst>
            <a:ext uri="{FF2B5EF4-FFF2-40B4-BE49-F238E27FC236}">
              <a16:creationId xmlns:a16="http://schemas.microsoft.com/office/drawing/2014/main" id="{81583441-1130-4F78-8F8D-7B5A5D7C6B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7"/>
        <a:stretch>
          <a:fillRect/>
        </a:stretch>
      </xdr:blipFill>
      <xdr:spPr>
        <a:xfrm>
          <a:off x="4619625" y="43958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C8F204C1-DD0D-4530-865F-9DD97C244B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8"/>
        <a:stretch>
          <a:fillRect/>
        </a:stretch>
      </xdr:blipFill>
      <xdr:spPr>
        <a:xfrm>
          <a:off x="4619625" y="43976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2433</xdr:row>
      <xdr:rowOff>0</xdr:rowOff>
    </xdr:from>
    <xdr:to>
      <xdr:col>6</xdr:col>
      <xdr:colOff>0</xdr:colOff>
      <xdr:row>2434</xdr:row>
      <xdr:rowOff>0</xdr:rowOff>
    </xdr:to>
    <xdr:pic>
      <xdr:nvPicPr>
        <xdr:cNvPr id="2430" name="Picture 2429">
          <a:extLst>
            <a:ext uri="{FF2B5EF4-FFF2-40B4-BE49-F238E27FC236}">
              <a16:creationId xmlns:a16="http://schemas.microsoft.com/office/drawing/2014/main" id="{EB944682-C8E0-4E9F-B556-942C78810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9"/>
        <a:stretch>
          <a:fillRect/>
        </a:stretch>
      </xdr:blipFill>
      <xdr:spPr>
        <a:xfrm>
          <a:off x="4619625" y="43995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2434</xdr:row>
      <xdr:rowOff>0</xdr:rowOff>
    </xdr:from>
    <xdr:to>
      <xdr:col>6</xdr:col>
      <xdr:colOff>0</xdr:colOff>
      <xdr:row>2435</xdr:row>
      <xdr:rowOff>0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0F6E9C5E-2BCD-4A8D-9ED3-845403C8E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0"/>
        <a:stretch>
          <a:fillRect/>
        </a:stretch>
      </xdr:blipFill>
      <xdr:spPr>
        <a:xfrm>
          <a:off x="4619625" y="44013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2435</xdr:row>
      <xdr:rowOff>0</xdr:rowOff>
    </xdr:from>
    <xdr:to>
      <xdr:col>6</xdr:col>
      <xdr:colOff>0</xdr:colOff>
      <xdr:row>2436</xdr:row>
      <xdr:rowOff>0</xdr:rowOff>
    </xdr:to>
    <xdr:pic>
      <xdr:nvPicPr>
        <xdr:cNvPr id="2432" name="Picture 2431">
          <a:extLst>
            <a:ext uri="{FF2B5EF4-FFF2-40B4-BE49-F238E27FC236}">
              <a16:creationId xmlns:a16="http://schemas.microsoft.com/office/drawing/2014/main" id="{23CE0A01-8810-4C07-8515-C48793476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031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2436</xdr:row>
      <xdr:rowOff>0</xdr:rowOff>
    </xdr:from>
    <xdr:to>
      <xdr:col>6</xdr:col>
      <xdr:colOff>0</xdr:colOff>
      <xdr:row>2437</xdr:row>
      <xdr:rowOff>0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2175889B-32AE-4EEF-B770-42DF0E8B2E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049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2437</xdr:row>
      <xdr:rowOff>0</xdr:rowOff>
    </xdr:from>
    <xdr:to>
      <xdr:col>6</xdr:col>
      <xdr:colOff>0</xdr:colOff>
      <xdr:row>2438</xdr:row>
      <xdr:rowOff>0</xdr:rowOff>
    </xdr:to>
    <xdr:pic>
      <xdr:nvPicPr>
        <xdr:cNvPr id="2434" name="Picture 2433">
          <a:extLst>
            <a:ext uri="{FF2B5EF4-FFF2-40B4-BE49-F238E27FC236}">
              <a16:creationId xmlns:a16="http://schemas.microsoft.com/office/drawing/2014/main" id="{DDF9F139-04EB-40A4-B238-1BB5D1499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067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2438</xdr:row>
      <xdr:rowOff>0</xdr:rowOff>
    </xdr:from>
    <xdr:to>
      <xdr:col>6</xdr:col>
      <xdr:colOff>0</xdr:colOff>
      <xdr:row>2439</xdr:row>
      <xdr:rowOff>0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F0FEEB93-7AC3-4046-A3B3-909E8D32FE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085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2439</xdr:row>
      <xdr:rowOff>0</xdr:rowOff>
    </xdr:from>
    <xdr:to>
      <xdr:col>6</xdr:col>
      <xdr:colOff>0</xdr:colOff>
      <xdr:row>2440</xdr:row>
      <xdr:rowOff>0</xdr:rowOff>
    </xdr:to>
    <xdr:pic>
      <xdr:nvPicPr>
        <xdr:cNvPr id="2436" name="Picture 2435">
          <a:extLst>
            <a:ext uri="{FF2B5EF4-FFF2-40B4-BE49-F238E27FC236}">
              <a16:creationId xmlns:a16="http://schemas.microsoft.com/office/drawing/2014/main" id="{7581CBBD-F057-417B-B0B5-C86C0E19E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1"/>
        <a:stretch>
          <a:fillRect/>
        </a:stretch>
      </xdr:blipFill>
      <xdr:spPr>
        <a:xfrm>
          <a:off x="4619625" y="44103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2440</xdr:row>
      <xdr:rowOff>0</xdr:rowOff>
    </xdr:from>
    <xdr:to>
      <xdr:col>6</xdr:col>
      <xdr:colOff>0</xdr:colOff>
      <xdr:row>2441</xdr:row>
      <xdr:rowOff>0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11C6CF1B-A5C8-4D58-BBCD-768C4D76E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1"/>
        <a:stretch>
          <a:fillRect/>
        </a:stretch>
      </xdr:blipFill>
      <xdr:spPr>
        <a:xfrm>
          <a:off x="4619625" y="44121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2441</xdr:row>
      <xdr:rowOff>0</xdr:rowOff>
    </xdr:from>
    <xdr:to>
      <xdr:col>6</xdr:col>
      <xdr:colOff>0</xdr:colOff>
      <xdr:row>2442</xdr:row>
      <xdr:rowOff>0</xdr:rowOff>
    </xdr:to>
    <xdr:pic>
      <xdr:nvPicPr>
        <xdr:cNvPr id="2438" name="Picture 2437">
          <a:extLst>
            <a:ext uri="{FF2B5EF4-FFF2-40B4-BE49-F238E27FC236}">
              <a16:creationId xmlns:a16="http://schemas.microsoft.com/office/drawing/2014/main" id="{312A6B8B-F335-47DC-978F-48422F5FD4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2"/>
        <a:stretch>
          <a:fillRect/>
        </a:stretch>
      </xdr:blipFill>
      <xdr:spPr>
        <a:xfrm>
          <a:off x="4619625" y="44139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2442</xdr:row>
      <xdr:rowOff>0</xdr:rowOff>
    </xdr:from>
    <xdr:to>
      <xdr:col>6</xdr:col>
      <xdr:colOff>0</xdr:colOff>
      <xdr:row>2443</xdr:row>
      <xdr:rowOff>0</xdr:rowOff>
    </xdr:to>
    <xdr:pic>
      <xdr:nvPicPr>
        <xdr:cNvPr id="2439" name="Picture 2438">
          <a:extLst>
            <a:ext uri="{FF2B5EF4-FFF2-40B4-BE49-F238E27FC236}">
              <a16:creationId xmlns:a16="http://schemas.microsoft.com/office/drawing/2014/main" id="{31B24865-8E4D-4A97-BED5-65CE49C80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2"/>
        <a:stretch>
          <a:fillRect/>
        </a:stretch>
      </xdr:blipFill>
      <xdr:spPr>
        <a:xfrm>
          <a:off x="4619625" y="44157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2443</xdr:row>
      <xdr:rowOff>0</xdr:rowOff>
    </xdr:from>
    <xdr:to>
      <xdr:col>6</xdr:col>
      <xdr:colOff>0</xdr:colOff>
      <xdr:row>2444</xdr:row>
      <xdr:rowOff>0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2C1E2A79-96EA-436D-940C-B3924AD4B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3"/>
        <a:stretch>
          <a:fillRect/>
        </a:stretch>
      </xdr:blipFill>
      <xdr:spPr>
        <a:xfrm>
          <a:off x="4619625" y="44175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2444</xdr:row>
      <xdr:rowOff>0</xdr:rowOff>
    </xdr:from>
    <xdr:to>
      <xdr:col>6</xdr:col>
      <xdr:colOff>0</xdr:colOff>
      <xdr:row>2445</xdr:row>
      <xdr:rowOff>0</xdr:rowOff>
    </xdr:to>
    <xdr:pic>
      <xdr:nvPicPr>
        <xdr:cNvPr id="2441" name="Picture 2440">
          <a:extLst>
            <a:ext uri="{FF2B5EF4-FFF2-40B4-BE49-F238E27FC236}">
              <a16:creationId xmlns:a16="http://schemas.microsoft.com/office/drawing/2014/main" id="{F9DD24D5-9EBA-4087-86B3-B4F3E88190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3"/>
        <a:stretch>
          <a:fillRect/>
        </a:stretch>
      </xdr:blipFill>
      <xdr:spPr>
        <a:xfrm>
          <a:off x="4619625" y="44194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2445</xdr:row>
      <xdr:rowOff>0</xdr:rowOff>
    </xdr:from>
    <xdr:to>
      <xdr:col>6</xdr:col>
      <xdr:colOff>0</xdr:colOff>
      <xdr:row>2446</xdr:row>
      <xdr:rowOff>0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5EC7454A-0919-40A2-A5CD-E19375FC6C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4"/>
        <a:stretch>
          <a:fillRect/>
        </a:stretch>
      </xdr:blipFill>
      <xdr:spPr>
        <a:xfrm>
          <a:off x="4619625" y="44212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2446</xdr:row>
      <xdr:rowOff>0</xdr:rowOff>
    </xdr:from>
    <xdr:to>
      <xdr:col>6</xdr:col>
      <xdr:colOff>0</xdr:colOff>
      <xdr:row>2447</xdr:row>
      <xdr:rowOff>0</xdr:rowOff>
    </xdr:to>
    <xdr:pic>
      <xdr:nvPicPr>
        <xdr:cNvPr id="2443" name="Picture 2442">
          <a:extLst>
            <a:ext uri="{FF2B5EF4-FFF2-40B4-BE49-F238E27FC236}">
              <a16:creationId xmlns:a16="http://schemas.microsoft.com/office/drawing/2014/main" id="{7FEA4FF6-B40F-4312-8987-01403DF2DF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4"/>
        <a:stretch>
          <a:fillRect/>
        </a:stretch>
      </xdr:blipFill>
      <xdr:spPr>
        <a:xfrm>
          <a:off x="4619625" y="44230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2447</xdr:row>
      <xdr:rowOff>0</xdr:rowOff>
    </xdr:from>
    <xdr:to>
      <xdr:col>6</xdr:col>
      <xdr:colOff>0</xdr:colOff>
      <xdr:row>2448</xdr:row>
      <xdr:rowOff>0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122770FE-D614-489C-8A5F-32C4C7201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5"/>
        <a:stretch>
          <a:fillRect/>
        </a:stretch>
      </xdr:blipFill>
      <xdr:spPr>
        <a:xfrm>
          <a:off x="4619625" y="44248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2448</xdr:row>
      <xdr:rowOff>0</xdr:rowOff>
    </xdr:from>
    <xdr:to>
      <xdr:col>6</xdr:col>
      <xdr:colOff>0</xdr:colOff>
      <xdr:row>2449</xdr:row>
      <xdr:rowOff>0</xdr:rowOff>
    </xdr:to>
    <xdr:pic>
      <xdr:nvPicPr>
        <xdr:cNvPr id="2445" name="Picture 2444">
          <a:extLst>
            <a:ext uri="{FF2B5EF4-FFF2-40B4-BE49-F238E27FC236}">
              <a16:creationId xmlns:a16="http://schemas.microsoft.com/office/drawing/2014/main" id="{83B74681-D0AA-43AA-9BF6-4A9B4FF78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5"/>
        <a:stretch>
          <a:fillRect/>
        </a:stretch>
      </xdr:blipFill>
      <xdr:spPr>
        <a:xfrm>
          <a:off x="4619625" y="44266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2449</xdr:row>
      <xdr:rowOff>0</xdr:rowOff>
    </xdr:from>
    <xdr:to>
      <xdr:col>6</xdr:col>
      <xdr:colOff>0</xdr:colOff>
      <xdr:row>2450</xdr:row>
      <xdr:rowOff>0</xdr:rowOff>
    </xdr:to>
    <xdr:pic>
      <xdr:nvPicPr>
        <xdr:cNvPr id="2446" name="Picture 2445">
          <a:extLst>
            <a:ext uri="{FF2B5EF4-FFF2-40B4-BE49-F238E27FC236}">
              <a16:creationId xmlns:a16="http://schemas.microsoft.com/office/drawing/2014/main" id="{EACE956F-B494-4727-919E-46AD0B972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284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2450</xdr:row>
      <xdr:rowOff>0</xdr:rowOff>
    </xdr:from>
    <xdr:to>
      <xdr:col>6</xdr:col>
      <xdr:colOff>0</xdr:colOff>
      <xdr:row>2451</xdr:row>
      <xdr:rowOff>0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0DCCEDE0-CAF6-4E1A-ABC6-3011899314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6"/>
        <a:stretch>
          <a:fillRect/>
        </a:stretch>
      </xdr:blipFill>
      <xdr:spPr>
        <a:xfrm>
          <a:off x="4619625" y="44302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2451</xdr:row>
      <xdr:rowOff>0</xdr:rowOff>
    </xdr:from>
    <xdr:to>
      <xdr:col>6</xdr:col>
      <xdr:colOff>0</xdr:colOff>
      <xdr:row>2452</xdr:row>
      <xdr:rowOff>0</xdr:rowOff>
    </xdr:to>
    <xdr:pic>
      <xdr:nvPicPr>
        <xdr:cNvPr id="2448" name="Picture 2447">
          <a:extLst>
            <a:ext uri="{FF2B5EF4-FFF2-40B4-BE49-F238E27FC236}">
              <a16:creationId xmlns:a16="http://schemas.microsoft.com/office/drawing/2014/main" id="{069C2B2F-7432-4763-9135-BDA1DA0AE9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320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2452</xdr:row>
      <xdr:rowOff>0</xdr:rowOff>
    </xdr:from>
    <xdr:to>
      <xdr:col>6</xdr:col>
      <xdr:colOff>0</xdr:colOff>
      <xdr:row>2453</xdr:row>
      <xdr:rowOff>0</xdr:rowOff>
    </xdr:to>
    <xdr:pic>
      <xdr:nvPicPr>
        <xdr:cNvPr id="2449" name="Picture 2448">
          <a:extLst>
            <a:ext uri="{FF2B5EF4-FFF2-40B4-BE49-F238E27FC236}">
              <a16:creationId xmlns:a16="http://schemas.microsoft.com/office/drawing/2014/main" id="{AB8A9C6F-430C-4E73-95F9-CF71EDDCF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7"/>
        <a:stretch>
          <a:fillRect/>
        </a:stretch>
      </xdr:blipFill>
      <xdr:spPr>
        <a:xfrm>
          <a:off x="4619625" y="44338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2453</xdr:row>
      <xdr:rowOff>0</xdr:rowOff>
    </xdr:from>
    <xdr:to>
      <xdr:col>6</xdr:col>
      <xdr:colOff>0</xdr:colOff>
      <xdr:row>2454</xdr:row>
      <xdr:rowOff>0</xdr:rowOff>
    </xdr:to>
    <xdr:pic>
      <xdr:nvPicPr>
        <xdr:cNvPr id="2450" name="Picture 2449">
          <a:extLst>
            <a:ext uri="{FF2B5EF4-FFF2-40B4-BE49-F238E27FC236}">
              <a16:creationId xmlns:a16="http://schemas.microsoft.com/office/drawing/2014/main" id="{A013ADDF-C50C-4C3A-9292-E884CD4DC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356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2454</xdr:row>
      <xdr:rowOff>0</xdr:rowOff>
    </xdr:from>
    <xdr:to>
      <xdr:col>6</xdr:col>
      <xdr:colOff>0</xdr:colOff>
      <xdr:row>2455</xdr:row>
      <xdr:rowOff>0</xdr:rowOff>
    </xdr:to>
    <xdr:pic>
      <xdr:nvPicPr>
        <xdr:cNvPr id="2451" name="Picture 2450">
          <a:extLst>
            <a:ext uri="{FF2B5EF4-FFF2-40B4-BE49-F238E27FC236}">
              <a16:creationId xmlns:a16="http://schemas.microsoft.com/office/drawing/2014/main" id="{703F9BD4-ACFB-40E6-9FB8-6240E688F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375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2455</xdr:row>
      <xdr:rowOff>0</xdr:rowOff>
    </xdr:from>
    <xdr:to>
      <xdr:col>6</xdr:col>
      <xdr:colOff>0</xdr:colOff>
      <xdr:row>2456</xdr:row>
      <xdr:rowOff>0</xdr:rowOff>
    </xdr:to>
    <xdr:pic>
      <xdr:nvPicPr>
        <xdr:cNvPr id="2452" name="Picture 2451">
          <a:extLst>
            <a:ext uri="{FF2B5EF4-FFF2-40B4-BE49-F238E27FC236}">
              <a16:creationId xmlns:a16="http://schemas.microsoft.com/office/drawing/2014/main" id="{1C7A0075-304F-4D22-A3B0-569FD7FE1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393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2456</xdr:row>
      <xdr:rowOff>0</xdr:rowOff>
    </xdr:from>
    <xdr:to>
      <xdr:col>6</xdr:col>
      <xdr:colOff>0</xdr:colOff>
      <xdr:row>2457</xdr:row>
      <xdr:rowOff>0</xdr:rowOff>
    </xdr:to>
    <xdr:pic>
      <xdr:nvPicPr>
        <xdr:cNvPr id="2453" name="Picture 2452">
          <a:extLst>
            <a:ext uri="{FF2B5EF4-FFF2-40B4-BE49-F238E27FC236}">
              <a16:creationId xmlns:a16="http://schemas.microsoft.com/office/drawing/2014/main" id="{26894F7A-A4D1-4B5F-8C09-0B4764E5F6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411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2457</xdr:row>
      <xdr:rowOff>0</xdr:rowOff>
    </xdr:from>
    <xdr:to>
      <xdr:col>6</xdr:col>
      <xdr:colOff>0</xdr:colOff>
      <xdr:row>2458</xdr:row>
      <xdr:rowOff>0</xdr:rowOff>
    </xdr:to>
    <xdr:pic>
      <xdr:nvPicPr>
        <xdr:cNvPr id="2454" name="Picture 2453">
          <a:extLst>
            <a:ext uri="{FF2B5EF4-FFF2-40B4-BE49-F238E27FC236}">
              <a16:creationId xmlns:a16="http://schemas.microsoft.com/office/drawing/2014/main" id="{0C7A8B29-F477-4AF6-B312-278547653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429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2458</xdr:row>
      <xdr:rowOff>0</xdr:rowOff>
    </xdr:from>
    <xdr:to>
      <xdr:col>6</xdr:col>
      <xdr:colOff>0</xdr:colOff>
      <xdr:row>2459</xdr:row>
      <xdr:rowOff>0</xdr:rowOff>
    </xdr:to>
    <xdr:pic>
      <xdr:nvPicPr>
        <xdr:cNvPr id="2455" name="Picture 2454">
          <a:extLst>
            <a:ext uri="{FF2B5EF4-FFF2-40B4-BE49-F238E27FC236}">
              <a16:creationId xmlns:a16="http://schemas.microsoft.com/office/drawing/2014/main" id="{913F0154-CE1B-4EB8-989F-029F7CEC3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447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2459</xdr:row>
      <xdr:rowOff>0</xdr:rowOff>
    </xdr:from>
    <xdr:to>
      <xdr:col>6</xdr:col>
      <xdr:colOff>0</xdr:colOff>
      <xdr:row>2460</xdr:row>
      <xdr:rowOff>0</xdr:rowOff>
    </xdr:to>
    <xdr:pic>
      <xdr:nvPicPr>
        <xdr:cNvPr id="2456" name="Picture 2455">
          <a:extLst>
            <a:ext uri="{FF2B5EF4-FFF2-40B4-BE49-F238E27FC236}">
              <a16:creationId xmlns:a16="http://schemas.microsoft.com/office/drawing/2014/main" id="{6131CBF6-F86E-4C9F-A9E4-E11451788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8"/>
        <a:stretch>
          <a:fillRect/>
        </a:stretch>
      </xdr:blipFill>
      <xdr:spPr>
        <a:xfrm>
          <a:off x="4619625" y="44465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2460</xdr:row>
      <xdr:rowOff>0</xdr:rowOff>
    </xdr:from>
    <xdr:to>
      <xdr:col>6</xdr:col>
      <xdr:colOff>0</xdr:colOff>
      <xdr:row>2461</xdr:row>
      <xdr:rowOff>0</xdr:rowOff>
    </xdr:to>
    <xdr:pic>
      <xdr:nvPicPr>
        <xdr:cNvPr id="2457" name="Picture 2456">
          <a:extLst>
            <a:ext uri="{FF2B5EF4-FFF2-40B4-BE49-F238E27FC236}">
              <a16:creationId xmlns:a16="http://schemas.microsoft.com/office/drawing/2014/main" id="{F7635052-EE94-4071-8590-E5297A2151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9"/>
        <a:stretch>
          <a:fillRect/>
        </a:stretch>
      </xdr:blipFill>
      <xdr:spPr>
        <a:xfrm>
          <a:off x="4619625" y="44483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2461</xdr:row>
      <xdr:rowOff>0</xdr:rowOff>
    </xdr:from>
    <xdr:to>
      <xdr:col>6</xdr:col>
      <xdr:colOff>0</xdr:colOff>
      <xdr:row>2462</xdr:row>
      <xdr:rowOff>0</xdr:rowOff>
    </xdr:to>
    <xdr:pic>
      <xdr:nvPicPr>
        <xdr:cNvPr id="2458" name="Picture 2457">
          <a:extLst>
            <a:ext uri="{FF2B5EF4-FFF2-40B4-BE49-F238E27FC236}">
              <a16:creationId xmlns:a16="http://schemas.microsoft.com/office/drawing/2014/main" id="{E451A3C0-3BB8-4058-8E0C-63E27826F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0"/>
        <a:stretch>
          <a:fillRect/>
        </a:stretch>
      </xdr:blipFill>
      <xdr:spPr>
        <a:xfrm>
          <a:off x="4619625" y="44501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2462</xdr:row>
      <xdr:rowOff>0</xdr:rowOff>
    </xdr:from>
    <xdr:to>
      <xdr:col>6</xdr:col>
      <xdr:colOff>0</xdr:colOff>
      <xdr:row>2463</xdr:row>
      <xdr:rowOff>0</xdr:rowOff>
    </xdr:to>
    <xdr:pic>
      <xdr:nvPicPr>
        <xdr:cNvPr id="2459" name="Picture 2458">
          <a:extLst>
            <a:ext uri="{FF2B5EF4-FFF2-40B4-BE49-F238E27FC236}">
              <a16:creationId xmlns:a16="http://schemas.microsoft.com/office/drawing/2014/main" id="{3A21AA5D-58ED-44E6-96E1-F46E849743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1"/>
        <a:stretch>
          <a:fillRect/>
        </a:stretch>
      </xdr:blipFill>
      <xdr:spPr>
        <a:xfrm>
          <a:off x="4619625" y="44519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2463</xdr:row>
      <xdr:rowOff>0</xdr:rowOff>
    </xdr:from>
    <xdr:to>
      <xdr:col>6</xdr:col>
      <xdr:colOff>0</xdr:colOff>
      <xdr:row>2464</xdr:row>
      <xdr:rowOff>0</xdr:rowOff>
    </xdr:to>
    <xdr:pic>
      <xdr:nvPicPr>
        <xdr:cNvPr id="2460" name="Picture 2459">
          <a:extLst>
            <a:ext uri="{FF2B5EF4-FFF2-40B4-BE49-F238E27FC236}">
              <a16:creationId xmlns:a16="http://schemas.microsoft.com/office/drawing/2014/main" id="{4F696383-2861-4EF2-A3FE-40C2DBF68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2"/>
        <a:stretch>
          <a:fillRect/>
        </a:stretch>
      </xdr:blipFill>
      <xdr:spPr>
        <a:xfrm>
          <a:off x="4619625" y="44537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2464</xdr:row>
      <xdr:rowOff>0</xdr:rowOff>
    </xdr:from>
    <xdr:to>
      <xdr:col>6</xdr:col>
      <xdr:colOff>0</xdr:colOff>
      <xdr:row>2465</xdr:row>
      <xdr:rowOff>0</xdr:rowOff>
    </xdr:to>
    <xdr:pic>
      <xdr:nvPicPr>
        <xdr:cNvPr id="2461" name="Picture 2460">
          <a:extLst>
            <a:ext uri="{FF2B5EF4-FFF2-40B4-BE49-F238E27FC236}">
              <a16:creationId xmlns:a16="http://schemas.microsoft.com/office/drawing/2014/main" id="{4A44F2C5-F249-4C4C-A234-FFA8531FAF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3"/>
        <a:stretch>
          <a:fillRect/>
        </a:stretch>
      </xdr:blipFill>
      <xdr:spPr>
        <a:xfrm>
          <a:off x="4619625" y="44556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2465</xdr:row>
      <xdr:rowOff>0</xdr:rowOff>
    </xdr:from>
    <xdr:to>
      <xdr:col>6</xdr:col>
      <xdr:colOff>0</xdr:colOff>
      <xdr:row>2466</xdr:row>
      <xdr:rowOff>0</xdr:rowOff>
    </xdr:to>
    <xdr:pic>
      <xdr:nvPicPr>
        <xdr:cNvPr id="2462" name="Picture 2461">
          <a:extLst>
            <a:ext uri="{FF2B5EF4-FFF2-40B4-BE49-F238E27FC236}">
              <a16:creationId xmlns:a16="http://schemas.microsoft.com/office/drawing/2014/main" id="{FD955781-3113-43A3-A66B-2AD9F62E1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4"/>
        <a:stretch>
          <a:fillRect/>
        </a:stretch>
      </xdr:blipFill>
      <xdr:spPr>
        <a:xfrm>
          <a:off x="4619625" y="44574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2466</xdr:row>
      <xdr:rowOff>0</xdr:rowOff>
    </xdr:from>
    <xdr:to>
      <xdr:col>6</xdr:col>
      <xdr:colOff>0</xdr:colOff>
      <xdr:row>2467</xdr:row>
      <xdr:rowOff>0</xdr:rowOff>
    </xdr:to>
    <xdr:pic>
      <xdr:nvPicPr>
        <xdr:cNvPr id="2463" name="Picture 2462">
          <a:extLst>
            <a:ext uri="{FF2B5EF4-FFF2-40B4-BE49-F238E27FC236}">
              <a16:creationId xmlns:a16="http://schemas.microsoft.com/office/drawing/2014/main" id="{200E46C2-C4A6-4BE2-A9B3-B4459F7B39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5"/>
        <a:stretch>
          <a:fillRect/>
        </a:stretch>
      </xdr:blipFill>
      <xdr:spPr>
        <a:xfrm>
          <a:off x="4619625" y="44592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2467</xdr:row>
      <xdr:rowOff>0</xdr:rowOff>
    </xdr:from>
    <xdr:to>
      <xdr:col>6</xdr:col>
      <xdr:colOff>0</xdr:colOff>
      <xdr:row>2468</xdr:row>
      <xdr:rowOff>0</xdr:rowOff>
    </xdr:to>
    <xdr:pic>
      <xdr:nvPicPr>
        <xdr:cNvPr id="2464" name="Picture 2463">
          <a:extLst>
            <a:ext uri="{FF2B5EF4-FFF2-40B4-BE49-F238E27FC236}">
              <a16:creationId xmlns:a16="http://schemas.microsoft.com/office/drawing/2014/main" id="{7C1C2BBB-9048-48E1-ABFB-F3241D945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6"/>
        <a:stretch>
          <a:fillRect/>
        </a:stretch>
      </xdr:blipFill>
      <xdr:spPr>
        <a:xfrm>
          <a:off x="4619625" y="44610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2465" name="Picture 2464">
          <a:extLst>
            <a:ext uri="{FF2B5EF4-FFF2-40B4-BE49-F238E27FC236}">
              <a16:creationId xmlns:a16="http://schemas.microsoft.com/office/drawing/2014/main" id="{75DF4FDB-8ABF-4AE7-8A69-1A6214F95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7"/>
        <a:stretch>
          <a:fillRect/>
        </a:stretch>
      </xdr:blipFill>
      <xdr:spPr>
        <a:xfrm>
          <a:off x="4619625" y="44628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2469</xdr:row>
      <xdr:rowOff>0</xdr:rowOff>
    </xdr:from>
    <xdr:to>
      <xdr:col>6</xdr:col>
      <xdr:colOff>0</xdr:colOff>
      <xdr:row>2470</xdr:row>
      <xdr:rowOff>0</xdr:rowOff>
    </xdr:to>
    <xdr:pic>
      <xdr:nvPicPr>
        <xdr:cNvPr id="2466" name="Picture 2465">
          <a:extLst>
            <a:ext uri="{FF2B5EF4-FFF2-40B4-BE49-F238E27FC236}">
              <a16:creationId xmlns:a16="http://schemas.microsoft.com/office/drawing/2014/main" id="{B85030FA-E04A-49EB-9191-62F687163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646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2470</xdr:row>
      <xdr:rowOff>0</xdr:rowOff>
    </xdr:from>
    <xdr:to>
      <xdr:col>6</xdr:col>
      <xdr:colOff>0</xdr:colOff>
      <xdr:row>2471</xdr:row>
      <xdr:rowOff>0</xdr:rowOff>
    </xdr:to>
    <xdr:pic>
      <xdr:nvPicPr>
        <xdr:cNvPr id="2467" name="Picture 2466">
          <a:extLst>
            <a:ext uri="{FF2B5EF4-FFF2-40B4-BE49-F238E27FC236}">
              <a16:creationId xmlns:a16="http://schemas.microsoft.com/office/drawing/2014/main" id="{1E87F882-8BFB-4EC2-8C57-DA5487EFF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664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2471</xdr:row>
      <xdr:rowOff>0</xdr:rowOff>
    </xdr:from>
    <xdr:to>
      <xdr:col>6</xdr:col>
      <xdr:colOff>0</xdr:colOff>
      <xdr:row>2472</xdr:row>
      <xdr:rowOff>0</xdr:rowOff>
    </xdr:to>
    <xdr:pic>
      <xdr:nvPicPr>
        <xdr:cNvPr id="2468" name="Picture 2467">
          <a:extLst>
            <a:ext uri="{FF2B5EF4-FFF2-40B4-BE49-F238E27FC236}">
              <a16:creationId xmlns:a16="http://schemas.microsoft.com/office/drawing/2014/main" id="{245273C8-65B9-4A16-A370-66CDD8DF4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682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2472</xdr:row>
      <xdr:rowOff>0</xdr:rowOff>
    </xdr:from>
    <xdr:to>
      <xdr:col>6</xdr:col>
      <xdr:colOff>0</xdr:colOff>
      <xdr:row>2473</xdr:row>
      <xdr:rowOff>0</xdr:rowOff>
    </xdr:to>
    <xdr:pic>
      <xdr:nvPicPr>
        <xdr:cNvPr id="2469" name="Picture 2468">
          <a:extLst>
            <a:ext uri="{FF2B5EF4-FFF2-40B4-BE49-F238E27FC236}">
              <a16:creationId xmlns:a16="http://schemas.microsoft.com/office/drawing/2014/main" id="{7F795073-1E17-460D-A084-C47C1D0B2C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700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2473</xdr:row>
      <xdr:rowOff>0</xdr:rowOff>
    </xdr:from>
    <xdr:to>
      <xdr:col>6</xdr:col>
      <xdr:colOff>0</xdr:colOff>
      <xdr:row>2474</xdr:row>
      <xdr:rowOff>0</xdr:rowOff>
    </xdr:to>
    <xdr:pic>
      <xdr:nvPicPr>
        <xdr:cNvPr id="2470" name="Picture 2469">
          <a:extLst>
            <a:ext uri="{FF2B5EF4-FFF2-40B4-BE49-F238E27FC236}">
              <a16:creationId xmlns:a16="http://schemas.microsoft.com/office/drawing/2014/main" id="{AA4EC076-EE51-4241-BCFD-57884A5C4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8"/>
        <a:stretch>
          <a:fillRect/>
        </a:stretch>
      </xdr:blipFill>
      <xdr:spPr>
        <a:xfrm>
          <a:off x="4619625" y="44718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2474</xdr:row>
      <xdr:rowOff>0</xdr:rowOff>
    </xdr:from>
    <xdr:to>
      <xdr:col>6</xdr:col>
      <xdr:colOff>0</xdr:colOff>
      <xdr:row>2475</xdr:row>
      <xdr:rowOff>0</xdr:rowOff>
    </xdr:to>
    <xdr:pic>
      <xdr:nvPicPr>
        <xdr:cNvPr id="2471" name="Picture 2470">
          <a:extLst>
            <a:ext uri="{FF2B5EF4-FFF2-40B4-BE49-F238E27FC236}">
              <a16:creationId xmlns:a16="http://schemas.microsoft.com/office/drawing/2014/main" id="{21CFA0F6-32A1-4A4C-8894-784F672A45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8"/>
        <a:stretch>
          <a:fillRect/>
        </a:stretch>
      </xdr:blipFill>
      <xdr:spPr>
        <a:xfrm>
          <a:off x="4619625" y="44737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2475</xdr:row>
      <xdr:rowOff>0</xdr:rowOff>
    </xdr:from>
    <xdr:to>
      <xdr:col>6</xdr:col>
      <xdr:colOff>0</xdr:colOff>
      <xdr:row>2476</xdr:row>
      <xdr:rowOff>0</xdr:rowOff>
    </xdr:to>
    <xdr:pic>
      <xdr:nvPicPr>
        <xdr:cNvPr id="2472" name="Picture 2471">
          <a:extLst>
            <a:ext uri="{FF2B5EF4-FFF2-40B4-BE49-F238E27FC236}">
              <a16:creationId xmlns:a16="http://schemas.microsoft.com/office/drawing/2014/main" id="{4798D8CA-E85C-4102-864A-07A70069DB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9"/>
        <a:stretch>
          <a:fillRect/>
        </a:stretch>
      </xdr:blipFill>
      <xdr:spPr>
        <a:xfrm>
          <a:off x="4619625" y="44755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2476</xdr:row>
      <xdr:rowOff>0</xdr:rowOff>
    </xdr:from>
    <xdr:to>
      <xdr:col>6</xdr:col>
      <xdr:colOff>0</xdr:colOff>
      <xdr:row>2477</xdr:row>
      <xdr:rowOff>0</xdr:rowOff>
    </xdr:to>
    <xdr:pic>
      <xdr:nvPicPr>
        <xdr:cNvPr id="2473" name="Picture 2472">
          <a:extLst>
            <a:ext uri="{FF2B5EF4-FFF2-40B4-BE49-F238E27FC236}">
              <a16:creationId xmlns:a16="http://schemas.microsoft.com/office/drawing/2014/main" id="{AF4B8A55-37FF-43EA-A350-CF659A14A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9"/>
        <a:stretch>
          <a:fillRect/>
        </a:stretch>
      </xdr:blipFill>
      <xdr:spPr>
        <a:xfrm>
          <a:off x="4619625" y="44773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2477</xdr:row>
      <xdr:rowOff>0</xdr:rowOff>
    </xdr:from>
    <xdr:to>
      <xdr:col>6</xdr:col>
      <xdr:colOff>0</xdr:colOff>
      <xdr:row>2478</xdr:row>
      <xdr:rowOff>0</xdr:rowOff>
    </xdr:to>
    <xdr:pic>
      <xdr:nvPicPr>
        <xdr:cNvPr id="2474" name="Picture 2473">
          <a:extLst>
            <a:ext uri="{FF2B5EF4-FFF2-40B4-BE49-F238E27FC236}">
              <a16:creationId xmlns:a16="http://schemas.microsoft.com/office/drawing/2014/main" id="{C639512D-604F-4821-968F-45B2D28962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0"/>
        <a:stretch>
          <a:fillRect/>
        </a:stretch>
      </xdr:blipFill>
      <xdr:spPr>
        <a:xfrm>
          <a:off x="4619625" y="44791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2478</xdr:row>
      <xdr:rowOff>0</xdr:rowOff>
    </xdr:from>
    <xdr:to>
      <xdr:col>6</xdr:col>
      <xdr:colOff>0</xdr:colOff>
      <xdr:row>2479</xdr:row>
      <xdr:rowOff>0</xdr:rowOff>
    </xdr:to>
    <xdr:pic>
      <xdr:nvPicPr>
        <xdr:cNvPr id="2475" name="Picture 2474">
          <a:extLst>
            <a:ext uri="{FF2B5EF4-FFF2-40B4-BE49-F238E27FC236}">
              <a16:creationId xmlns:a16="http://schemas.microsoft.com/office/drawing/2014/main" id="{F17A8E7A-40DA-4AB0-9914-B68CFF704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0"/>
        <a:stretch>
          <a:fillRect/>
        </a:stretch>
      </xdr:blipFill>
      <xdr:spPr>
        <a:xfrm>
          <a:off x="4619625" y="44809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2479</xdr:row>
      <xdr:rowOff>0</xdr:rowOff>
    </xdr:from>
    <xdr:to>
      <xdr:col>6</xdr:col>
      <xdr:colOff>0</xdr:colOff>
      <xdr:row>2480</xdr:row>
      <xdr:rowOff>0</xdr:rowOff>
    </xdr:to>
    <xdr:pic>
      <xdr:nvPicPr>
        <xdr:cNvPr id="2476" name="Picture 2475">
          <a:extLst>
            <a:ext uri="{FF2B5EF4-FFF2-40B4-BE49-F238E27FC236}">
              <a16:creationId xmlns:a16="http://schemas.microsoft.com/office/drawing/2014/main" id="{821A5CED-69F1-43AC-936D-11F6DFB09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1"/>
        <a:stretch>
          <a:fillRect/>
        </a:stretch>
      </xdr:blipFill>
      <xdr:spPr>
        <a:xfrm>
          <a:off x="4619625" y="44827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2480</xdr:row>
      <xdr:rowOff>0</xdr:rowOff>
    </xdr:from>
    <xdr:to>
      <xdr:col>6</xdr:col>
      <xdr:colOff>0</xdr:colOff>
      <xdr:row>2481</xdr:row>
      <xdr:rowOff>0</xdr:rowOff>
    </xdr:to>
    <xdr:pic>
      <xdr:nvPicPr>
        <xdr:cNvPr id="2477" name="Picture 2476">
          <a:extLst>
            <a:ext uri="{FF2B5EF4-FFF2-40B4-BE49-F238E27FC236}">
              <a16:creationId xmlns:a16="http://schemas.microsoft.com/office/drawing/2014/main" id="{26070243-D396-4A42-B6B5-49F4ED41A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1"/>
        <a:stretch>
          <a:fillRect/>
        </a:stretch>
      </xdr:blipFill>
      <xdr:spPr>
        <a:xfrm>
          <a:off x="4619625" y="44845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2481</xdr:row>
      <xdr:rowOff>0</xdr:rowOff>
    </xdr:from>
    <xdr:to>
      <xdr:col>6</xdr:col>
      <xdr:colOff>0</xdr:colOff>
      <xdr:row>2482</xdr:row>
      <xdr:rowOff>0</xdr:rowOff>
    </xdr:to>
    <xdr:pic>
      <xdr:nvPicPr>
        <xdr:cNvPr id="2478" name="Picture 2477">
          <a:extLst>
            <a:ext uri="{FF2B5EF4-FFF2-40B4-BE49-F238E27FC236}">
              <a16:creationId xmlns:a16="http://schemas.microsoft.com/office/drawing/2014/main" id="{0E623798-B6D6-404A-9863-B5B1A5A5A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44863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2482</xdr:row>
      <xdr:rowOff>0</xdr:rowOff>
    </xdr:from>
    <xdr:to>
      <xdr:col>6</xdr:col>
      <xdr:colOff>0</xdr:colOff>
      <xdr:row>2483</xdr:row>
      <xdr:rowOff>0</xdr:rowOff>
    </xdr:to>
    <xdr:pic>
      <xdr:nvPicPr>
        <xdr:cNvPr id="2479" name="Picture 2478">
          <a:extLst>
            <a:ext uri="{FF2B5EF4-FFF2-40B4-BE49-F238E27FC236}">
              <a16:creationId xmlns:a16="http://schemas.microsoft.com/office/drawing/2014/main" id="{0758FA32-A43D-4B13-A29E-E121E84B73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619625" y="44881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2483</xdr:row>
      <xdr:rowOff>0</xdr:rowOff>
    </xdr:from>
    <xdr:to>
      <xdr:col>6</xdr:col>
      <xdr:colOff>0</xdr:colOff>
      <xdr:row>2484</xdr:row>
      <xdr:rowOff>0</xdr:rowOff>
    </xdr:to>
    <xdr:pic>
      <xdr:nvPicPr>
        <xdr:cNvPr id="2480" name="Picture 2479">
          <a:extLst>
            <a:ext uri="{FF2B5EF4-FFF2-40B4-BE49-F238E27FC236}">
              <a16:creationId xmlns:a16="http://schemas.microsoft.com/office/drawing/2014/main" id="{304E2172-D90D-441B-B316-A9DC59494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4899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2484</xdr:row>
      <xdr:rowOff>0</xdr:rowOff>
    </xdr:from>
    <xdr:to>
      <xdr:col>6</xdr:col>
      <xdr:colOff>0</xdr:colOff>
      <xdr:row>2485</xdr:row>
      <xdr:rowOff>0</xdr:rowOff>
    </xdr:to>
    <xdr:pic>
      <xdr:nvPicPr>
        <xdr:cNvPr id="2481" name="Picture 2480">
          <a:extLst>
            <a:ext uri="{FF2B5EF4-FFF2-40B4-BE49-F238E27FC236}">
              <a16:creationId xmlns:a16="http://schemas.microsoft.com/office/drawing/2014/main" id="{D3F3E99E-144E-4D23-A824-8472EC3C9E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2"/>
        <a:stretch>
          <a:fillRect/>
        </a:stretch>
      </xdr:blipFill>
      <xdr:spPr>
        <a:xfrm>
          <a:off x="4619625" y="44917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2485</xdr:row>
      <xdr:rowOff>0</xdr:rowOff>
    </xdr:from>
    <xdr:to>
      <xdr:col>6</xdr:col>
      <xdr:colOff>0</xdr:colOff>
      <xdr:row>2486</xdr:row>
      <xdr:rowOff>0</xdr:rowOff>
    </xdr:to>
    <xdr:pic>
      <xdr:nvPicPr>
        <xdr:cNvPr id="2482" name="Picture 2481">
          <a:extLst>
            <a:ext uri="{FF2B5EF4-FFF2-40B4-BE49-F238E27FC236}">
              <a16:creationId xmlns:a16="http://schemas.microsoft.com/office/drawing/2014/main" id="{684C0377-2D00-4B81-978E-A059A5F8FE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936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2486</xdr:row>
      <xdr:rowOff>0</xdr:rowOff>
    </xdr:from>
    <xdr:to>
      <xdr:col>6</xdr:col>
      <xdr:colOff>0</xdr:colOff>
      <xdr:row>2487</xdr:row>
      <xdr:rowOff>0</xdr:rowOff>
    </xdr:to>
    <xdr:pic>
      <xdr:nvPicPr>
        <xdr:cNvPr id="2483" name="Picture 2482">
          <a:extLst>
            <a:ext uri="{FF2B5EF4-FFF2-40B4-BE49-F238E27FC236}">
              <a16:creationId xmlns:a16="http://schemas.microsoft.com/office/drawing/2014/main" id="{3F50A7D6-D3A6-43CF-A421-4E10D94CB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44954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2487</xdr:row>
      <xdr:rowOff>0</xdr:rowOff>
    </xdr:from>
    <xdr:to>
      <xdr:col>6</xdr:col>
      <xdr:colOff>0</xdr:colOff>
      <xdr:row>2488</xdr:row>
      <xdr:rowOff>0</xdr:rowOff>
    </xdr:to>
    <xdr:pic>
      <xdr:nvPicPr>
        <xdr:cNvPr id="2484" name="Picture 2483">
          <a:extLst>
            <a:ext uri="{FF2B5EF4-FFF2-40B4-BE49-F238E27FC236}">
              <a16:creationId xmlns:a16="http://schemas.microsoft.com/office/drawing/2014/main" id="{94FEC46A-C806-47C9-A54E-6239230785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972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2488</xdr:row>
      <xdr:rowOff>0</xdr:rowOff>
    </xdr:from>
    <xdr:to>
      <xdr:col>6</xdr:col>
      <xdr:colOff>0</xdr:colOff>
      <xdr:row>2489</xdr:row>
      <xdr:rowOff>0</xdr:rowOff>
    </xdr:to>
    <xdr:pic>
      <xdr:nvPicPr>
        <xdr:cNvPr id="2485" name="Picture 2484">
          <a:extLst>
            <a:ext uri="{FF2B5EF4-FFF2-40B4-BE49-F238E27FC236}">
              <a16:creationId xmlns:a16="http://schemas.microsoft.com/office/drawing/2014/main" id="{B8F9CEE2-0D00-4A08-AFD2-4391FE196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4990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2489</xdr:row>
      <xdr:rowOff>0</xdr:rowOff>
    </xdr:from>
    <xdr:to>
      <xdr:col>6</xdr:col>
      <xdr:colOff>0</xdr:colOff>
      <xdr:row>2490</xdr:row>
      <xdr:rowOff>0</xdr:rowOff>
    </xdr:to>
    <xdr:pic>
      <xdr:nvPicPr>
        <xdr:cNvPr id="2486" name="Picture 2485">
          <a:extLst>
            <a:ext uri="{FF2B5EF4-FFF2-40B4-BE49-F238E27FC236}">
              <a16:creationId xmlns:a16="http://schemas.microsoft.com/office/drawing/2014/main" id="{4E615020-1A57-440B-AE14-02CCEBF87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008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2490</xdr:row>
      <xdr:rowOff>0</xdr:rowOff>
    </xdr:from>
    <xdr:to>
      <xdr:col>6</xdr:col>
      <xdr:colOff>0</xdr:colOff>
      <xdr:row>2491</xdr:row>
      <xdr:rowOff>0</xdr:rowOff>
    </xdr:to>
    <xdr:pic>
      <xdr:nvPicPr>
        <xdr:cNvPr id="2487" name="Picture 2486">
          <a:extLst>
            <a:ext uri="{FF2B5EF4-FFF2-40B4-BE49-F238E27FC236}">
              <a16:creationId xmlns:a16="http://schemas.microsoft.com/office/drawing/2014/main" id="{4500126F-7E2A-4E0C-B79C-A63BA76B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026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2491</xdr:row>
      <xdr:rowOff>0</xdr:rowOff>
    </xdr:from>
    <xdr:to>
      <xdr:col>6</xdr:col>
      <xdr:colOff>0</xdr:colOff>
      <xdr:row>2492</xdr:row>
      <xdr:rowOff>0</xdr:rowOff>
    </xdr:to>
    <xdr:pic>
      <xdr:nvPicPr>
        <xdr:cNvPr id="2488" name="Picture 2487">
          <a:extLst>
            <a:ext uri="{FF2B5EF4-FFF2-40B4-BE49-F238E27FC236}">
              <a16:creationId xmlns:a16="http://schemas.microsoft.com/office/drawing/2014/main" id="{4FFD898A-D529-4DA6-8231-4B45896F5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044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2492</xdr:row>
      <xdr:rowOff>0</xdr:rowOff>
    </xdr:from>
    <xdr:to>
      <xdr:col>6</xdr:col>
      <xdr:colOff>0</xdr:colOff>
      <xdr:row>2493</xdr:row>
      <xdr:rowOff>0</xdr:rowOff>
    </xdr:to>
    <xdr:pic>
      <xdr:nvPicPr>
        <xdr:cNvPr id="2489" name="Picture 2488">
          <a:extLst>
            <a:ext uri="{FF2B5EF4-FFF2-40B4-BE49-F238E27FC236}">
              <a16:creationId xmlns:a16="http://schemas.microsoft.com/office/drawing/2014/main" id="{457EAF9B-083F-47DA-8D65-D5F9AFC30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062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2493</xdr:row>
      <xdr:rowOff>0</xdr:rowOff>
    </xdr:from>
    <xdr:to>
      <xdr:col>6</xdr:col>
      <xdr:colOff>0</xdr:colOff>
      <xdr:row>2494</xdr:row>
      <xdr:rowOff>0</xdr:rowOff>
    </xdr:to>
    <xdr:pic>
      <xdr:nvPicPr>
        <xdr:cNvPr id="2490" name="Picture 2489">
          <a:extLst>
            <a:ext uri="{FF2B5EF4-FFF2-40B4-BE49-F238E27FC236}">
              <a16:creationId xmlns:a16="http://schemas.microsoft.com/office/drawing/2014/main" id="{34D76599-E7C8-4081-8C98-334B08C60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3"/>
        <a:stretch>
          <a:fillRect/>
        </a:stretch>
      </xdr:blipFill>
      <xdr:spPr>
        <a:xfrm>
          <a:off x="4619625" y="45080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2494</xdr:row>
      <xdr:rowOff>0</xdr:rowOff>
    </xdr:from>
    <xdr:to>
      <xdr:col>6</xdr:col>
      <xdr:colOff>0</xdr:colOff>
      <xdr:row>2495</xdr:row>
      <xdr:rowOff>0</xdr:rowOff>
    </xdr:to>
    <xdr:pic>
      <xdr:nvPicPr>
        <xdr:cNvPr id="2491" name="Picture 2490">
          <a:extLst>
            <a:ext uri="{FF2B5EF4-FFF2-40B4-BE49-F238E27FC236}">
              <a16:creationId xmlns:a16="http://schemas.microsoft.com/office/drawing/2014/main" id="{B6F512B4-CEBB-4D6F-9CC8-E0D5CE01A2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4"/>
        <a:stretch>
          <a:fillRect/>
        </a:stretch>
      </xdr:blipFill>
      <xdr:spPr>
        <a:xfrm>
          <a:off x="4619625" y="45098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2495</xdr:row>
      <xdr:rowOff>0</xdr:rowOff>
    </xdr:from>
    <xdr:to>
      <xdr:col>6</xdr:col>
      <xdr:colOff>0</xdr:colOff>
      <xdr:row>2496</xdr:row>
      <xdr:rowOff>0</xdr:rowOff>
    </xdr:to>
    <xdr:pic>
      <xdr:nvPicPr>
        <xdr:cNvPr id="2492" name="Picture 2491">
          <a:extLst>
            <a:ext uri="{FF2B5EF4-FFF2-40B4-BE49-F238E27FC236}">
              <a16:creationId xmlns:a16="http://schemas.microsoft.com/office/drawing/2014/main" id="{26B43FB7-43B9-491D-A7C1-43DAA2115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5"/>
        <a:stretch>
          <a:fillRect/>
        </a:stretch>
      </xdr:blipFill>
      <xdr:spPr>
        <a:xfrm>
          <a:off x="4619625" y="45117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2496</xdr:row>
      <xdr:rowOff>0</xdr:rowOff>
    </xdr:from>
    <xdr:to>
      <xdr:col>6</xdr:col>
      <xdr:colOff>0</xdr:colOff>
      <xdr:row>2497</xdr:row>
      <xdr:rowOff>0</xdr:rowOff>
    </xdr:to>
    <xdr:pic>
      <xdr:nvPicPr>
        <xdr:cNvPr id="2493" name="Picture 2492">
          <a:extLst>
            <a:ext uri="{FF2B5EF4-FFF2-40B4-BE49-F238E27FC236}">
              <a16:creationId xmlns:a16="http://schemas.microsoft.com/office/drawing/2014/main" id="{81304BC1-7050-43D1-ACC8-CB77BF9021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6"/>
        <a:stretch>
          <a:fillRect/>
        </a:stretch>
      </xdr:blipFill>
      <xdr:spPr>
        <a:xfrm>
          <a:off x="4619625" y="45135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2497</xdr:row>
      <xdr:rowOff>0</xdr:rowOff>
    </xdr:from>
    <xdr:to>
      <xdr:col>6</xdr:col>
      <xdr:colOff>0</xdr:colOff>
      <xdr:row>2498</xdr:row>
      <xdr:rowOff>0</xdr:rowOff>
    </xdr:to>
    <xdr:pic>
      <xdr:nvPicPr>
        <xdr:cNvPr id="2494" name="Picture 2493">
          <a:extLst>
            <a:ext uri="{FF2B5EF4-FFF2-40B4-BE49-F238E27FC236}">
              <a16:creationId xmlns:a16="http://schemas.microsoft.com/office/drawing/2014/main" id="{7517C2BB-2B98-4B04-9647-0ECD7B799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7"/>
        <a:stretch>
          <a:fillRect/>
        </a:stretch>
      </xdr:blipFill>
      <xdr:spPr>
        <a:xfrm>
          <a:off x="4619625" y="45153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2498</xdr:row>
      <xdr:rowOff>0</xdr:rowOff>
    </xdr:from>
    <xdr:to>
      <xdr:col>6</xdr:col>
      <xdr:colOff>0</xdr:colOff>
      <xdr:row>2499</xdr:row>
      <xdr:rowOff>0</xdr:rowOff>
    </xdr:to>
    <xdr:pic>
      <xdr:nvPicPr>
        <xdr:cNvPr id="2495" name="Picture 2494">
          <a:extLst>
            <a:ext uri="{FF2B5EF4-FFF2-40B4-BE49-F238E27FC236}">
              <a16:creationId xmlns:a16="http://schemas.microsoft.com/office/drawing/2014/main" id="{AA4FF443-5F31-4716-ACA2-8D96C6DBA9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8"/>
        <a:stretch>
          <a:fillRect/>
        </a:stretch>
      </xdr:blipFill>
      <xdr:spPr>
        <a:xfrm>
          <a:off x="4619625" y="45171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2499</xdr:row>
      <xdr:rowOff>0</xdr:rowOff>
    </xdr:from>
    <xdr:to>
      <xdr:col>6</xdr:col>
      <xdr:colOff>0</xdr:colOff>
      <xdr:row>2500</xdr:row>
      <xdr:rowOff>0</xdr:rowOff>
    </xdr:to>
    <xdr:pic>
      <xdr:nvPicPr>
        <xdr:cNvPr id="2496" name="Picture 2495">
          <a:extLst>
            <a:ext uri="{FF2B5EF4-FFF2-40B4-BE49-F238E27FC236}">
              <a16:creationId xmlns:a16="http://schemas.microsoft.com/office/drawing/2014/main" id="{0557E882-3DB1-45CB-A9EE-87D0C3339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9"/>
        <a:stretch>
          <a:fillRect/>
        </a:stretch>
      </xdr:blipFill>
      <xdr:spPr>
        <a:xfrm>
          <a:off x="4619625" y="45189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2500</xdr:row>
      <xdr:rowOff>0</xdr:rowOff>
    </xdr:from>
    <xdr:to>
      <xdr:col>6</xdr:col>
      <xdr:colOff>0</xdr:colOff>
      <xdr:row>2501</xdr:row>
      <xdr:rowOff>0</xdr:rowOff>
    </xdr:to>
    <xdr:pic>
      <xdr:nvPicPr>
        <xdr:cNvPr id="2497" name="Picture 2496">
          <a:extLst>
            <a:ext uri="{FF2B5EF4-FFF2-40B4-BE49-F238E27FC236}">
              <a16:creationId xmlns:a16="http://schemas.microsoft.com/office/drawing/2014/main" id="{24CE2310-8DFB-40B3-934E-72A75C744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0"/>
        <a:stretch>
          <a:fillRect/>
        </a:stretch>
      </xdr:blipFill>
      <xdr:spPr>
        <a:xfrm>
          <a:off x="4619625" y="45207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2498" name="Picture 2497">
          <a:extLst>
            <a:ext uri="{FF2B5EF4-FFF2-40B4-BE49-F238E27FC236}">
              <a16:creationId xmlns:a16="http://schemas.microsoft.com/office/drawing/2014/main" id="{DE496B37-3FC5-48EE-AD66-C5DB6857A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1"/>
        <a:stretch>
          <a:fillRect/>
        </a:stretch>
      </xdr:blipFill>
      <xdr:spPr>
        <a:xfrm>
          <a:off x="4619625" y="45225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2502</xdr:row>
      <xdr:rowOff>0</xdr:rowOff>
    </xdr:from>
    <xdr:to>
      <xdr:col>6</xdr:col>
      <xdr:colOff>0</xdr:colOff>
      <xdr:row>2503</xdr:row>
      <xdr:rowOff>0</xdr:rowOff>
    </xdr:to>
    <xdr:pic>
      <xdr:nvPicPr>
        <xdr:cNvPr id="2499" name="Picture 2498">
          <a:extLst>
            <a:ext uri="{FF2B5EF4-FFF2-40B4-BE49-F238E27FC236}">
              <a16:creationId xmlns:a16="http://schemas.microsoft.com/office/drawing/2014/main" id="{6F8A6CAE-66B2-42AD-BE9E-24F779562A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2"/>
        <a:stretch>
          <a:fillRect/>
        </a:stretch>
      </xdr:blipFill>
      <xdr:spPr>
        <a:xfrm>
          <a:off x="4619625" y="45243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2503</xdr:row>
      <xdr:rowOff>0</xdr:rowOff>
    </xdr:from>
    <xdr:to>
      <xdr:col>6</xdr:col>
      <xdr:colOff>0</xdr:colOff>
      <xdr:row>2504</xdr:row>
      <xdr:rowOff>0</xdr:rowOff>
    </xdr:to>
    <xdr:pic>
      <xdr:nvPicPr>
        <xdr:cNvPr id="2500" name="Picture 2499">
          <a:extLst>
            <a:ext uri="{FF2B5EF4-FFF2-40B4-BE49-F238E27FC236}">
              <a16:creationId xmlns:a16="http://schemas.microsoft.com/office/drawing/2014/main" id="{24E80A17-EF85-45F2-99D8-F013E2D64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261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2504</xdr:row>
      <xdr:rowOff>0</xdr:rowOff>
    </xdr:from>
    <xdr:to>
      <xdr:col>6</xdr:col>
      <xdr:colOff>0</xdr:colOff>
      <xdr:row>2505</xdr:row>
      <xdr:rowOff>0</xdr:rowOff>
    </xdr:to>
    <xdr:pic>
      <xdr:nvPicPr>
        <xdr:cNvPr id="2501" name="Picture 2500">
          <a:extLst>
            <a:ext uri="{FF2B5EF4-FFF2-40B4-BE49-F238E27FC236}">
              <a16:creationId xmlns:a16="http://schemas.microsoft.com/office/drawing/2014/main" id="{6008D911-9B16-4C2F-A97E-910CE3F21A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279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2505</xdr:row>
      <xdr:rowOff>0</xdr:rowOff>
    </xdr:from>
    <xdr:to>
      <xdr:col>6</xdr:col>
      <xdr:colOff>0</xdr:colOff>
      <xdr:row>2506</xdr:row>
      <xdr:rowOff>0</xdr:rowOff>
    </xdr:to>
    <xdr:pic>
      <xdr:nvPicPr>
        <xdr:cNvPr id="2502" name="Picture 2501">
          <a:extLst>
            <a:ext uri="{FF2B5EF4-FFF2-40B4-BE49-F238E27FC236}">
              <a16:creationId xmlns:a16="http://schemas.microsoft.com/office/drawing/2014/main" id="{A9410823-BFCF-4EBB-A99A-0080A14843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298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2506</xdr:row>
      <xdr:rowOff>0</xdr:rowOff>
    </xdr:from>
    <xdr:to>
      <xdr:col>6</xdr:col>
      <xdr:colOff>0</xdr:colOff>
      <xdr:row>2507</xdr:row>
      <xdr:rowOff>0</xdr:rowOff>
    </xdr:to>
    <xdr:pic>
      <xdr:nvPicPr>
        <xdr:cNvPr id="2503" name="Picture 2502">
          <a:extLst>
            <a:ext uri="{FF2B5EF4-FFF2-40B4-BE49-F238E27FC236}">
              <a16:creationId xmlns:a16="http://schemas.microsoft.com/office/drawing/2014/main" id="{538A694E-2B81-4661-9A73-8B5E470AE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316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2507</xdr:row>
      <xdr:rowOff>0</xdr:rowOff>
    </xdr:from>
    <xdr:to>
      <xdr:col>6</xdr:col>
      <xdr:colOff>0</xdr:colOff>
      <xdr:row>2508</xdr:row>
      <xdr:rowOff>0</xdr:rowOff>
    </xdr:to>
    <xdr:pic>
      <xdr:nvPicPr>
        <xdr:cNvPr id="2504" name="Picture 2503">
          <a:extLst>
            <a:ext uri="{FF2B5EF4-FFF2-40B4-BE49-F238E27FC236}">
              <a16:creationId xmlns:a16="http://schemas.microsoft.com/office/drawing/2014/main" id="{C945562B-2D96-4AA6-9D2D-ADC435FB98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3"/>
        <a:stretch>
          <a:fillRect/>
        </a:stretch>
      </xdr:blipFill>
      <xdr:spPr>
        <a:xfrm>
          <a:off x="4619625" y="45334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2508</xdr:row>
      <xdr:rowOff>0</xdr:rowOff>
    </xdr:from>
    <xdr:to>
      <xdr:col>6</xdr:col>
      <xdr:colOff>0</xdr:colOff>
      <xdr:row>2509</xdr:row>
      <xdr:rowOff>0</xdr:rowOff>
    </xdr:to>
    <xdr:pic>
      <xdr:nvPicPr>
        <xdr:cNvPr id="2505" name="Picture 2504">
          <a:extLst>
            <a:ext uri="{FF2B5EF4-FFF2-40B4-BE49-F238E27FC236}">
              <a16:creationId xmlns:a16="http://schemas.microsoft.com/office/drawing/2014/main" id="{65CC38B5-9752-4F0E-A418-D0A1B6218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3"/>
        <a:stretch>
          <a:fillRect/>
        </a:stretch>
      </xdr:blipFill>
      <xdr:spPr>
        <a:xfrm>
          <a:off x="4619625" y="45352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2509</xdr:row>
      <xdr:rowOff>0</xdr:rowOff>
    </xdr:from>
    <xdr:to>
      <xdr:col>6</xdr:col>
      <xdr:colOff>0</xdr:colOff>
      <xdr:row>2510</xdr:row>
      <xdr:rowOff>0</xdr:rowOff>
    </xdr:to>
    <xdr:pic>
      <xdr:nvPicPr>
        <xdr:cNvPr id="2506" name="Picture 2505">
          <a:extLst>
            <a:ext uri="{FF2B5EF4-FFF2-40B4-BE49-F238E27FC236}">
              <a16:creationId xmlns:a16="http://schemas.microsoft.com/office/drawing/2014/main" id="{E25A38F4-1DEA-4FE9-8F3F-802BE102B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4"/>
        <a:stretch>
          <a:fillRect/>
        </a:stretch>
      </xdr:blipFill>
      <xdr:spPr>
        <a:xfrm>
          <a:off x="4619625" y="45370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2510</xdr:row>
      <xdr:rowOff>0</xdr:rowOff>
    </xdr:from>
    <xdr:to>
      <xdr:col>6</xdr:col>
      <xdr:colOff>0</xdr:colOff>
      <xdr:row>2511</xdr:row>
      <xdr:rowOff>0</xdr:rowOff>
    </xdr:to>
    <xdr:pic>
      <xdr:nvPicPr>
        <xdr:cNvPr id="2507" name="Picture 2506">
          <a:extLst>
            <a:ext uri="{FF2B5EF4-FFF2-40B4-BE49-F238E27FC236}">
              <a16:creationId xmlns:a16="http://schemas.microsoft.com/office/drawing/2014/main" id="{150D66B0-3184-49F4-8B3E-28CBD482BF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4"/>
        <a:stretch>
          <a:fillRect/>
        </a:stretch>
      </xdr:blipFill>
      <xdr:spPr>
        <a:xfrm>
          <a:off x="4619625" y="45388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2511</xdr:row>
      <xdr:rowOff>0</xdr:rowOff>
    </xdr:from>
    <xdr:to>
      <xdr:col>6</xdr:col>
      <xdr:colOff>0</xdr:colOff>
      <xdr:row>2512</xdr:row>
      <xdr:rowOff>0</xdr:rowOff>
    </xdr:to>
    <xdr:pic>
      <xdr:nvPicPr>
        <xdr:cNvPr id="2508" name="Picture 2507">
          <a:extLst>
            <a:ext uri="{FF2B5EF4-FFF2-40B4-BE49-F238E27FC236}">
              <a16:creationId xmlns:a16="http://schemas.microsoft.com/office/drawing/2014/main" id="{4726842C-B462-4FDD-8079-313AF7F5E3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5"/>
        <a:stretch>
          <a:fillRect/>
        </a:stretch>
      </xdr:blipFill>
      <xdr:spPr>
        <a:xfrm>
          <a:off x="4619625" y="45406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2512</xdr:row>
      <xdr:rowOff>0</xdr:rowOff>
    </xdr:from>
    <xdr:to>
      <xdr:col>6</xdr:col>
      <xdr:colOff>0</xdr:colOff>
      <xdr:row>2513</xdr:row>
      <xdr:rowOff>0</xdr:rowOff>
    </xdr:to>
    <xdr:pic>
      <xdr:nvPicPr>
        <xdr:cNvPr id="2509" name="Picture 2508">
          <a:extLst>
            <a:ext uri="{FF2B5EF4-FFF2-40B4-BE49-F238E27FC236}">
              <a16:creationId xmlns:a16="http://schemas.microsoft.com/office/drawing/2014/main" id="{C565EC27-FBF3-475E-9D26-A28205569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5"/>
        <a:stretch>
          <a:fillRect/>
        </a:stretch>
      </xdr:blipFill>
      <xdr:spPr>
        <a:xfrm>
          <a:off x="4619625" y="45424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2513</xdr:row>
      <xdr:rowOff>0</xdr:rowOff>
    </xdr:from>
    <xdr:to>
      <xdr:col>6</xdr:col>
      <xdr:colOff>0</xdr:colOff>
      <xdr:row>2514</xdr:row>
      <xdr:rowOff>0</xdr:rowOff>
    </xdr:to>
    <xdr:pic>
      <xdr:nvPicPr>
        <xdr:cNvPr id="2510" name="Picture 2509">
          <a:extLst>
            <a:ext uri="{FF2B5EF4-FFF2-40B4-BE49-F238E27FC236}">
              <a16:creationId xmlns:a16="http://schemas.microsoft.com/office/drawing/2014/main" id="{1DF0CFAC-88E6-467E-90B0-673F1E6A78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6"/>
        <a:stretch>
          <a:fillRect/>
        </a:stretch>
      </xdr:blipFill>
      <xdr:spPr>
        <a:xfrm>
          <a:off x="4619625" y="45442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2514</xdr:row>
      <xdr:rowOff>0</xdr:rowOff>
    </xdr:from>
    <xdr:to>
      <xdr:col>6</xdr:col>
      <xdr:colOff>0</xdr:colOff>
      <xdr:row>2515</xdr:row>
      <xdr:rowOff>0</xdr:rowOff>
    </xdr:to>
    <xdr:pic>
      <xdr:nvPicPr>
        <xdr:cNvPr id="2511" name="Picture 2510">
          <a:extLst>
            <a:ext uri="{FF2B5EF4-FFF2-40B4-BE49-F238E27FC236}">
              <a16:creationId xmlns:a16="http://schemas.microsoft.com/office/drawing/2014/main" id="{7F003389-7E88-4AD7-BDF7-8A2AD4A18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6"/>
        <a:stretch>
          <a:fillRect/>
        </a:stretch>
      </xdr:blipFill>
      <xdr:spPr>
        <a:xfrm>
          <a:off x="4619625" y="45460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2515</xdr:row>
      <xdr:rowOff>0</xdr:rowOff>
    </xdr:from>
    <xdr:to>
      <xdr:col>6</xdr:col>
      <xdr:colOff>0</xdr:colOff>
      <xdr:row>2516</xdr:row>
      <xdr:rowOff>0</xdr:rowOff>
    </xdr:to>
    <xdr:pic>
      <xdr:nvPicPr>
        <xdr:cNvPr id="2512" name="Picture 2511">
          <a:extLst>
            <a:ext uri="{FF2B5EF4-FFF2-40B4-BE49-F238E27FC236}">
              <a16:creationId xmlns:a16="http://schemas.microsoft.com/office/drawing/2014/main" id="{224D89E5-9B72-4482-8335-98BF79FFE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45479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2516</xdr:row>
      <xdr:rowOff>0</xdr:rowOff>
    </xdr:from>
    <xdr:to>
      <xdr:col>6</xdr:col>
      <xdr:colOff>0</xdr:colOff>
      <xdr:row>2517</xdr:row>
      <xdr:rowOff>0</xdr:rowOff>
    </xdr:to>
    <xdr:pic>
      <xdr:nvPicPr>
        <xdr:cNvPr id="2513" name="Picture 2512">
          <a:extLst>
            <a:ext uri="{FF2B5EF4-FFF2-40B4-BE49-F238E27FC236}">
              <a16:creationId xmlns:a16="http://schemas.microsoft.com/office/drawing/2014/main" id="{B1AC1C68-20D5-41D4-8656-12066E48D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45497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2517</xdr:row>
      <xdr:rowOff>0</xdr:rowOff>
    </xdr:from>
    <xdr:to>
      <xdr:col>6</xdr:col>
      <xdr:colOff>0</xdr:colOff>
      <xdr:row>2518</xdr:row>
      <xdr:rowOff>0</xdr:rowOff>
    </xdr:to>
    <xdr:pic>
      <xdr:nvPicPr>
        <xdr:cNvPr id="2514" name="Picture 2513">
          <a:extLst>
            <a:ext uri="{FF2B5EF4-FFF2-40B4-BE49-F238E27FC236}">
              <a16:creationId xmlns:a16="http://schemas.microsoft.com/office/drawing/2014/main" id="{FB2E9556-212D-4392-A83C-AE4E64A2E8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515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2518</xdr:row>
      <xdr:rowOff>0</xdr:rowOff>
    </xdr:from>
    <xdr:to>
      <xdr:col>6</xdr:col>
      <xdr:colOff>0</xdr:colOff>
      <xdr:row>2519</xdr:row>
      <xdr:rowOff>0</xdr:rowOff>
    </xdr:to>
    <xdr:pic>
      <xdr:nvPicPr>
        <xdr:cNvPr id="2515" name="Picture 2514">
          <a:extLst>
            <a:ext uri="{FF2B5EF4-FFF2-40B4-BE49-F238E27FC236}">
              <a16:creationId xmlns:a16="http://schemas.microsoft.com/office/drawing/2014/main" id="{C9DD8DFF-1AB9-4CAF-92DB-B43C4BA68B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7"/>
        <a:stretch>
          <a:fillRect/>
        </a:stretch>
      </xdr:blipFill>
      <xdr:spPr>
        <a:xfrm>
          <a:off x="4619625" y="45533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2519</xdr:row>
      <xdr:rowOff>0</xdr:rowOff>
    </xdr:from>
    <xdr:to>
      <xdr:col>6</xdr:col>
      <xdr:colOff>0</xdr:colOff>
      <xdr:row>2520</xdr:row>
      <xdr:rowOff>0</xdr:rowOff>
    </xdr:to>
    <xdr:pic>
      <xdr:nvPicPr>
        <xdr:cNvPr id="2516" name="Picture 2515">
          <a:extLst>
            <a:ext uri="{FF2B5EF4-FFF2-40B4-BE49-F238E27FC236}">
              <a16:creationId xmlns:a16="http://schemas.microsoft.com/office/drawing/2014/main" id="{D4387AAE-0E01-4BB8-A462-22CEBEC28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551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2520</xdr:row>
      <xdr:rowOff>0</xdr:rowOff>
    </xdr:from>
    <xdr:to>
      <xdr:col>6</xdr:col>
      <xdr:colOff>0</xdr:colOff>
      <xdr:row>2521</xdr:row>
      <xdr:rowOff>0</xdr:rowOff>
    </xdr:to>
    <xdr:pic>
      <xdr:nvPicPr>
        <xdr:cNvPr id="2517" name="Picture 2516">
          <a:extLst>
            <a:ext uri="{FF2B5EF4-FFF2-40B4-BE49-F238E27FC236}">
              <a16:creationId xmlns:a16="http://schemas.microsoft.com/office/drawing/2014/main" id="{C11C35F0-1E7D-44DB-8AA8-FE5F7A79B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5569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2521</xdr:row>
      <xdr:rowOff>0</xdr:rowOff>
    </xdr:from>
    <xdr:to>
      <xdr:col>6</xdr:col>
      <xdr:colOff>0</xdr:colOff>
      <xdr:row>2522</xdr:row>
      <xdr:rowOff>0</xdr:rowOff>
    </xdr:to>
    <xdr:pic>
      <xdr:nvPicPr>
        <xdr:cNvPr id="2518" name="Picture 2517">
          <a:extLst>
            <a:ext uri="{FF2B5EF4-FFF2-40B4-BE49-F238E27FC236}">
              <a16:creationId xmlns:a16="http://schemas.microsoft.com/office/drawing/2014/main" id="{FC052E48-79F6-4E12-A51F-94892E12B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587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2522</xdr:row>
      <xdr:rowOff>0</xdr:rowOff>
    </xdr:from>
    <xdr:to>
      <xdr:col>6</xdr:col>
      <xdr:colOff>0</xdr:colOff>
      <xdr:row>2523</xdr:row>
      <xdr:rowOff>0</xdr:rowOff>
    </xdr:to>
    <xdr:pic>
      <xdr:nvPicPr>
        <xdr:cNvPr id="2519" name="Picture 2518">
          <a:extLst>
            <a:ext uri="{FF2B5EF4-FFF2-40B4-BE49-F238E27FC236}">
              <a16:creationId xmlns:a16="http://schemas.microsoft.com/office/drawing/2014/main" id="{0AEE6A4F-4116-4BE1-9276-DBC65F964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605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2520" name="Picture 2519">
          <a:extLst>
            <a:ext uri="{FF2B5EF4-FFF2-40B4-BE49-F238E27FC236}">
              <a16:creationId xmlns:a16="http://schemas.microsoft.com/office/drawing/2014/main" id="{CB159D19-6CAA-4037-8195-A83D19F91E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623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2524</xdr:row>
      <xdr:rowOff>0</xdr:rowOff>
    </xdr:from>
    <xdr:to>
      <xdr:col>6</xdr:col>
      <xdr:colOff>0</xdr:colOff>
      <xdr:row>2525</xdr:row>
      <xdr:rowOff>0</xdr:rowOff>
    </xdr:to>
    <xdr:pic>
      <xdr:nvPicPr>
        <xdr:cNvPr id="2521" name="Picture 2520">
          <a:extLst>
            <a:ext uri="{FF2B5EF4-FFF2-40B4-BE49-F238E27FC236}">
              <a16:creationId xmlns:a16="http://schemas.microsoft.com/office/drawing/2014/main" id="{5616FFB7-7C5F-4D82-AC88-D3024183E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5641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2525</xdr:row>
      <xdr:rowOff>0</xdr:rowOff>
    </xdr:from>
    <xdr:to>
      <xdr:col>6</xdr:col>
      <xdr:colOff>0</xdr:colOff>
      <xdr:row>2526</xdr:row>
      <xdr:rowOff>0</xdr:rowOff>
    </xdr:to>
    <xdr:pic>
      <xdr:nvPicPr>
        <xdr:cNvPr id="2522" name="Picture 2521">
          <a:extLst>
            <a:ext uri="{FF2B5EF4-FFF2-40B4-BE49-F238E27FC236}">
              <a16:creationId xmlns:a16="http://schemas.microsoft.com/office/drawing/2014/main" id="{FD75B5A8-1CCA-4073-97A5-C240175E6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659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2526</xdr:row>
      <xdr:rowOff>0</xdr:rowOff>
    </xdr:from>
    <xdr:to>
      <xdr:col>6</xdr:col>
      <xdr:colOff>0</xdr:colOff>
      <xdr:row>2527</xdr:row>
      <xdr:rowOff>0</xdr:rowOff>
    </xdr:to>
    <xdr:pic>
      <xdr:nvPicPr>
        <xdr:cNvPr id="2523" name="Picture 2522">
          <a:extLst>
            <a:ext uri="{FF2B5EF4-FFF2-40B4-BE49-F238E27FC236}">
              <a16:creationId xmlns:a16="http://schemas.microsoft.com/office/drawing/2014/main" id="{6345C614-870A-40B6-B813-CF905811E3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678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2527</xdr:row>
      <xdr:rowOff>0</xdr:rowOff>
    </xdr:from>
    <xdr:to>
      <xdr:col>6</xdr:col>
      <xdr:colOff>0</xdr:colOff>
      <xdr:row>2528</xdr:row>
      <xdr:rowOff>0</xdr:rowOff>
    </xdr:to>
    <xdr:pic>
      <xdr:nvPicPr>
        <xdr:cNvPr id="2524" name="Picture 2523">
          <a:extLst>
            <a:ext uri="{FF2B5EF4-FFF2-40B4-BE49-F238E27FC236}">
              <a16:creationId xmlns:a16="http://schemas.microsoft.com/office/drawing/2014/main" id="{4732ED90-D085-4676-9FDB-B4847768F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8"/>
        <a:stretch>
          <a:fillRect/>
        </a:stretch>
      </xdr:blipFill>
      <xdr:spPr>
        <a:xfrm>
          <a:off x="4619625" y="45696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2528</xdr:row>
      <xdr:rowOff>0</xdr:rowOff>
    </xdr:from>
    <xdr:to>
      <xdr:col>6</xdr:col>
      <xdr:colOff>0</xdr:colOff>
      <xdr:row>2529</xdr:row>
      <xdr:rowOff>0</xdr:rowOff>
    </xdr:to>
    <xdr:pic>
      <xdr:nvPicPr>
        <xdr:cNvPr id="2525" name="Picture 2524">
          <a:extLst>
            <a:ext uri="{FF2B5EF4-FFF2-40B4-BE49-F238E27FC236}">
              <a16:creationId xmlns:a16="http://schemas.microsoft.com/office/drawing/2014/main" id="{F25CEA60-A2D4-4068-B24E-E5281383A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9"/>
        <a:stretch>
          <a:fillRect/>
        </a:stretch>
      </xdr:blipFill>
      <xdr:spPr>
        <a:xfrm>
          <a:off x="4619625" y="45714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2529</xdr:row>
      <xdr:rowOff>0</xdr:rowOff>
    </xdr:from>
    <xdr:to>
      <xdr:col>6</xdr:col>
      <xdr:colOff>0</xdr:colOff>
      <xdr:row>2530</xdr:row>
      <xdr:rowOff>0</xdr:rowOff>
    </xdr:to>
    <xdr:pic>
      <xdr:nvPicPr>
        <xdr:cNvPr id="2526" name="Picture 2525">
          <a:extLst>
            <a:ext uri="{FF2B5EF4-FFF2-40B4-BE49-F238E27FC236}">
              <a16:creationId xmlns:a16="http://schemas.microsoft.com/office/drawing/2014/main" id="{4F6AAEE2-1DA3-40A7-8BB9-B27D1DD69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0"/>
        <a:stretch>
          <a:fillRect/>
        </a:stretch>
      </xdr:blipFill>
      <xdr:spPr>
        <a:xfrm>
          <a:off x="4619625" y="45732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2530</xdr:row>
      <xdr:rowOff>0</xdr:rowOff>
    </xdr:from>
    <xdr:to>
      <xdr:col>6</xdr:col>
      <xdr:colOff>0</xdr:colOff>
      <xdr:row>2531</xdr:row>
      <xdr:rowOff>0</xdr:rowOff>
    </xdr:to>
    <xdr:pic>
      <xdr:nvPicPr>
        <xdr:cNvPr id="2527" name="Picture 2526">
          <a:extLst>
            <a:ext uri="{FF2B5EF4-FFF2-40B4-BE49-F238E27FC236}">
              <a16:creationId xmlns:a16="http://schemas.microsoft.com/office/drawing/2014/main" id="{9DC241DC-1777-4A7B-877C-2723E606A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1"/>
        <a:stretch>
          <a:fillRect/>
        </a:stretch>
      </xdr:blipFill>
      <xdr:spPr>
        <a:xfrm>
          <a:off x="4619625" y="45750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2531</xdr:row>
      <xdr:rowOff>0</xdr:rowOff>
    </xdr:from>
    <xdr:to>
      <xdr:col>6</xdr:col>
      <xdr:colOff>0</xdr:colOff>
      <xdr:row>2532</xdr:row>
      <xdr:rowOff>0</xdr:rowOff>
    </xdr:to>
    <xdr:pic>
      <xdr:nvPicPr>
        <xdr:cNvPr id="2528" name="Picture 2527">
          <a:extLst>
            <a:ext uri="{FF2B5EF4-FFF2-40B4-BE49-F238E27FC236}">
              <a16:creationId xmlns:a16="http://schemas.microsoft.com/office/drawing/2014/main" id="{4B74BEB5-ED2E-4061-AB86-D70A130EB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2"/>
        <a:stretch>
          <a:fillRect/>
        </a:stretch>
      </xdr:blipFill>
      <xdr:spPr>
        <a:xfrm>
          <a:off x="4619625" y="45768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2532</xdr:row>
      <xdr:rowOff>0</xdr:rowOff>
    </xdr:from>
    <xdr:to>
      <xdr:col>6</xdr:col>
      <xdr:colOff>0</xdr:colOff>
      <xdr:row>2533</xdr:row>
      <xdr:rowOff>0</xdr:rowOff>
    </xdr:to>
    <xdr:pic>
      <xdr:nvPicPr>
        <xdr:cNvPr id="2529" name="Picture 2528">
          <a:extLst>
            <a:ext uri="{FF2B5EF4-FFF2-40B4-BE49-F238E27FC236}">
              <a16:creationId xmlns:a16="http://schemas.microsoft.com/office/drawing/2014/main" id="{3C1ABCC7-A5B0-40A2-AC5C-DA6E62C38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3"/>
        <a:stretch>
          <a:fillRect/>
        </a:stretch>
      </xdr:blipFill>
      <xdr:spPr>
        <a:xfrm>
          <a:off x="4619625" y="45786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2533</xdr:row>
      <xdr:rowOff>0</xdr:rowOff>
    </xdr:from>
    <xdr:to>
      <xdr:col>6</xdr:col>
      <xdr:colOff>0</xdr:colOff>
      <xdr:row>2534</xdr:row>
      <xdr:rowOff>0</xdr:rowOff>
    </xdr:to>
    <xdr:pic>
      <xdr:nvPicPr>
        <xdr:cNvPr id="2530" name="Picture 2529">
          <a:extLst>
            <a:ext uri="{FF2B5EF4-FFF2-40B4-BE49-F238E27FC236}">
              <a16:creationId xmlns:a16="http://schemas.microsoft.com/office/drawing/2014/main" id="{A220454F-E18C-4878-BAF8-AE96DDFECF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4"/>
        <a:stretch>
          <a:fillRect/>
        </a:stretch>
      </xdr:blipFill>
      <xdr:spPr>
        <a:xfrm>
          <a:off x="4619625" y="45804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2534</xdr:row>
      <xdr:rowOff>0</xdr:rowOff>
    </xdr:from>
    <xdr:to>
      <xdr:col>6</xdr:col>
      <xdr:colOff>0</xdr:colOff>
      <xdr:row>2535</xdr:row>
      <xdr:rowOff>0</xdr:rowOff>
    </xdr:to>
    <xdr:pic>
      <xdr:nvPicPr>
        <xdr:cNvPr id="2531" name="Picture 2530">
          <a:extLst>
            <a:ext uri="{FF2B5EF4-FFF2-40B4-BE49-F238E27FC236}">
              <a16:creationId xmlns:a16="http://schemas.microsoft.com/office/drawing/2014/main" id="{18C4657B-148D-469C-B39B-05351FB3A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5"/>
        <a:stretch>
          <a:fillRect/>
        </a:stretch>
      </xdr:blipFill>
      <xdr:spPr>
        <a:xfrm>
          <a:off x="4619625" y="45822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2535</xdr:row>
      <xdr:rowOff>0</xdr:rowOff>
    </xdr:from>
    <xdr:to>
      <xdr:col>6</xdr:col>
      <xdr:colOff>0</xdr:colOff>
      <xdr:row>2536</xdr:row>
      <xdr:rowOff>0</xdr:rowOff>
    </xdr:to>
    <xdr:pic>
      <xdr:nvPicPr>
        <xdr:cNvPr id="2532" name="Picture 2531">
          <a:extLst>
            <a:ext uri="{FF2B5EF4-FFF2-40B4-BE49-F238E27FC236}">
              <a16:creationId xmlns:a16="http://schemas.microsoft.com/office/drawing/2014/main" id="{653AB345-81B6-428E-8665-CBA634B5A0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6"/>
        <a:stretch>
          <a:fillRect/>
        </a:stretch>
      </xdr:blipFill>
      <xdr:spPr>
        <a:xfrm>
          <a:off x="4619625" y="45840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2536</xdr:row>
      <xdr:rowOff>0</xdr:rowOff>
    </xdr:from>
    <xdr:to>
      <xdr:col>6</xdr:col>
      <xdr:colOff>0</xdr:colOff>
      <xdr:row>2537</xdr:row>
      <xdr:rowOff>0</xdr:rowOff>
    </xdr:to>
    <xdr:pic>
      <xdr:nvPicPr>
        <xdr:cNvPr id="2533" name="Picture 2532">
          <a:extLst>
            <a:ext uri="{FF2B5EF4-FFF2-40B4-BE49-F238E27FC236}">
              <a16:creationId xmlns:a16="http://schemas.microsoft.com/office/drawing/2014/main" id="{A830E604-B8B3-4192-937C-5CCA3032E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7"/>
        <a:stretch>
          <a:fillRect/>
        </a:stretch>
      </xdr:blipFill>
      <xdr:spPr>
        <a:xfrm>
          <a:off x="4619625" y="45859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2537</xdr:row>
      <xdr:rowOff>0</xdr:rowOff>
    </xdr:from>
    <xdr:to>
      <xdr:col>6</xdr:col>
      <xdr:colOff>0</xdr:colOff>
      <xdr:row>2538</xdr:row>
      <xdr:rowOff>0</xdr:rowOff>
    </xdr:to>
    <xdr:pic>
      <xdr:nvPicPr>
        <xdr:cNvPr id="2534" name="Picture 2533">
          <a:extLst>
            <a:ext uri="{FF2B5EF4-FFF2-40B4-BE49-F238E27FC236}">
              <a16:creationId xmlns:a16="http://schemas.microsoft.com/office/drawing/2014/main" id="{1D2967A3-B197-4F34-8D55-5562C0CEB5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877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2538</xdr:row>
      <xdr:rowOff>0</xdr:rowOff>
    </xdr:from>
    <xdr:to>
      <xdr:col>6</xdr:col>
      <xdr:colOff>0</xdr:colOff>
      <xdr:row>2539</xdr:row>
      <xdr:rowOff>0</xdr:rowOff>
    </xdr:to>
    <xdr:pic>
      <xdr:nvPicPr>
        <xdr:cNvPr id="2535" name="Picture 2534">
          <a:extLst>
            <a:ext uri="{FF2B5EF4-FFF2-40B4-BE49-F238E27FC236}">
              <a16:creationId xmlns:a16="http://schemas.microsoft.com/office/drawing/2014/main" id="{64025A32-C5A4-49E3-B7C9-E24841629B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895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2539</xdr:row>
      <xdr:rowOff>0</xdr:rowOff>
    </xdr:from>
    <xdr:to>
      <xdr:col>6</xdr:col>
      <xdr:colOff>0</xdr:colOff>
      <xdr:row>2540</xdr:row>
      <xdr:rowOff>0</xdr:rowOff>
    </xdr:to>
    <xdr:pic>
      <xdr:nvPicPr>
        <xdr:cNvPr id="2536" name="Picture 2535">
          <a:extLst>
            <a:ext uri="{FF2B5EF4-FFF2-40B4-BE49-F238E27FC236}">
              <a16:creationId xmlns:a16="http://schemas.microsoft.com/office/drawing/2014/main" id="{4394F21E-57BB-4348-B625-DAE3106045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913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2540</xdr:row>
      <xdr:rowOff>0</xdr:rowOff>
    </xdr:from>
    <xdr:to>
      <xdr:col>6</xdr:col>
      <xdr:colOff>0</xdr:colOff>
      <xdr:row>2541</xdr:row>
      <xdr:rowOff>0</xdr:rowOff>
    </xdr:to>
    <xdr:pic>
      <xdr:nvPicPr>
        <xdr:cNvPr id="2537" name="Picture 2536">
          <a:extLst>
            <a:ext uri="{FF2B5EF4-FFF2-40B4-BE49-F238E27FC236}">
              <a16:creationId xmlns:a16="http://schemas.microsoft.com/office/drawing/2014/main" id="{A9AF5850-0E47-459F-8731-A41E24D18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5931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2541</xdr:row>
      <xdr:rowOff>0</xdr:rowOff>
    </xdr:from>
    <xdr:to>
      <xdr:col>6</xdr:col>
      <xdr:colOff>0</xdr:colOff>
      <xdr:row>2542</xdr:row>
      <xdr:rowOff>0</xdr:rowOff>
    </xdr:to>
    <xdr:pic>
      <xdr:nvPicPr>
        <xdr:cNvPr id="2538" name="Picture 2537">
          <a:extLst>
            <a:ext uri="{FF2B5EF4-FFF2-40B4-BE49-F238E27FC236}">
              <a16:creationId xmlns:a16="http://schemas.microsoft.com/office/drawing/2014/main" id="{A6C02896-070A-49FC-A2B0-94D7DFDA4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8"/>
        <a:stretch>
          <a:fillRect/>
        </a:stretch>
      </xdr:blipFill>
      <xdr:spPr>
        <a:xfrm>
          <a:off x="4619625" y="45949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2542</xdr:row>
      <xdr:rowOff>0</xdr:rowOff>
    </xdr:from>
    <xdr:to>
      <xdr:col>6</xdr:col>
      <xdr:colOff>0</xdr:colOff>
      <xdr:row>2543</xdr:row>
      <xdr:rowOff>0</xdr:rowOff>
    </xdr:to>
    <xdr:pic>
      <xdr:nvPicPr>
        <xdr:cNvPr id="2539" name="Picture 2538">
          <a:extLst>
            <a:ext uri="{FF2B5EF4-FFF2-40B4-BE49-F238E27FC236}">
              <a16:creationId xmlns:a16="http://schemas.microsoft.com/office/drawing/2014/main" id="{036107BF-90B2-4299-AFDE-4F899D9110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8"/>
        <a:stretch>
          <a:fillRect/>
        </a:stretch>
      </xdr:blipFill>
      <xdr:spPr>
        <a:xfrm>
          <a:off x="4619625" y="45967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2543</xdr:row>
      <xdr:rowOff>0</xdr:rowOff>
    </xdr:from>
    <xdr:to>
      <xdr:col>6</xdr:col>
      <xdr:colOff>0</xdr:colOff>
      <xdr:row>2544</xdr:row>
      <xdr:rowOff>0</xdr:rowOff>
    </xdr:to>
    <xdr:pic>
      <xdr:nvPicPr>
        <xdr:cNvPr id="2540" name="Picture 2539">
          <a:extLst>
            <a:ext uri="{FF2B5EF4-FFF2-40B4-BE49-F238E27FC236}">
              <a16:creationId xmlns:a16="http://schemas.microsoft.com/office/drawing/2014/main" id="{88D94498-DBD2-4915-BD33-7FFC89436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9"/>
        <a:stretch>
          <a:fillRect/>
        </a:stretch>
      </xdr:blipFill>
      <xdr:spPr>
        <a:xfrm>
          <a:off x="4619625" y="45985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2544</xdr:row>
      <xdr:rowOff>0</xdr:rowOff>
    </xdr:from>
    <xdr:to>
      <xdr:col>6</xdr:col>
      <xdr:colOff>0</xdr:colOff>
      <xdr:row>2545</xdr:row>
      <xdr:rowOff>0</xdr:rowOff>
    </xdr:to>
    <xdr:pic>
      <xdr:nvPicPr>
        <xdr:cNvPr id="2541" name="Picture 2540">
          <a:extLst>
            <a:ext uri="{FF2B5EF4-FFF2-40B4-BE49-F238E27FC236}">
              <a16:creationId xmlns:a16="http://schemas.microsoft.com/office/drawing/2014/main" id="{80B075DF-F61B-417D-8034-23309696B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9"/>
        <a:stretch>
          <a:fillRect/>
        </a:stretch>
      </xdr:blipFill>
      <xdr:spPr>
        <a:xfrm>
          <a:off x="4619625" y="46003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2545</xdr:row>
      <xdr:rowOff>0</xdr:rowOff>
    </xdr:from>
    <xdr:to>
      <xdr:col>6</xdr:col>
      <xdr:colOff>0</xdr:colOff>
      <xdr:row>2546</xdr:row>
      <xdr:rowOff>0</xdr:rowOff>
    </xdr:to>
    <xdr:pic>
      <xdr:nvPicPr>
        <xdr:cNvPr id="2542" name="Picture 2541">
          <a:extLst>
            <a:ext uri="{FF2B5EF4-FFF2-40B4-BE49-F238E27FC236}">
              <a16:creationId xmlns:a16="http://schemas.microsoft.com/office/drawing/2014/main" id="{194F9D12-3989-4FEA-90D0-04882A7D9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0"/>
        <a:stretch>
          <a:fillRect/>
        </a:stretch>
      </xdr:blipFill>
      <xdr:spPr>
        <a:xfrm>
          <a:off x="4619625" y="46021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2546</xdr:row>
      <xdr:rowOff>0</xdr:rowOff>
    </xdr:from>
    <xdr:to>
      <xdr:col>6</xdr:col>
      <xdr:colOff>0</xdr:colOff>
      <xdr:row>2547</xdr:row>
      <xdr:rowOff>0</xdr:rowOff>
    </xdr:to>
    <xdr:pic>
      <xdr:nvPicPr>
        <xdr:cNvPr id="2543" name="Picture 2542">
          <a:extLst>
            <a:ext uri="{FF2B5EF4-FFF2-40B4-BE49-F238E27FC236}">
              <a16:creationId xmlns:a16="http://schemas.microsoft.com/office/drawing/2014/main" id="{DEFDCC5A-2D05-4883-916A-26C4F8078B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0"/>
        <a:stretch>
          <a:fillRect/>
        </a:stretch>
      </xdr:blipFill>
      <xdr:spPr>
        <a:xfrm>
          <a:off x="4619625" y="46040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2547</xdr:row>
      <xdr:rowOff>0</xdr:rowOff>
    </xdr:from>
    <xdr:to>
      <xdr:col>6</xdr:col>
      <xdr:colOff>0</xdr:colOff>
      <xdr:row>2548</xdr:row>
      <xdr:rowOff>0</xdr:rowOff>
    </xdr:to>
    <xdr:pic>
      <xdr:nvPicPr>
        <xdr:cNvPr id="2544" name="Picture 2543">
          <a:extLst>
            <a:ext uri="{FF2B5EF4-FFF2-40B4-BE49-F238E27FC236}">
              <a16:creationId xmlns:a16="http://schemas.microsoft.com/office/drawing/2014/main" id="{F9142F3B-2F1A-4E8F-B2DF-0A42A3A4C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1"/>
        <a:stretch>
          <a:fillRect/>
        </a:stretch>
      </xdr:blipFill>
      <xdr:spPr>
        <a:xfrm>
          <a:off x="4619625" y="46058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2548</xdr:row>
      <xdr:rowOff>0</xdr:rowOff>
    </xdr:from>
    <xdr:to>
      <xdr:col>6</xdr:col>
      <xdr:colOff>0</xdr:colOff>
      <xdr:row>2549</xdr:row>
      <xdr:rowOff>0</xdr:rowOff>
    </xdr:to>
    <xdr:pic>
      <xdr:nvPicPr>
        <xdr:cNvPr id="2545" name="Picture 2544">
          <a:extLst>
            <a:ext uri="{FF2B5EF4-FFF2-40B4-BE49-F238E27FC236}">
              <a16:creationId xmlns:a16="http://schemas.microsoft.com/office/drawing/2014/main" id="{BACF9F85-6AE2-432B-9250-B8E0E90E7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1"/>
        <a:stretch>
          <a:fillRect/>
        </a:stretch>
      </xdr:blipFill>
      <xdr:spPr>
        <a:xfrm>
          <a:off x="4619625" y="46076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2549</xdr:row>
      <xdr:rowOff>0</xdr:rowOff>
    </xdr:from>
    <xdr:to>
      <xdr:col>6</xdr:col>
      <xdr:colOff>0</xdr:colOff>
      <xdr:row>2550</xdr:row>
      <xdr:rowOff>0</xdr:rowOff>
    </xdr:to>
    <xdr:pic>
      <xdr:nvPicPr>
        <xdr:cNvPr id="2546" name="Picture 2545">
          <a:extLst>
            <a:ext uri="{FF2B5EF4-FFF2-40B4-BE49-F238E27FC236}">
              <a16:creationId xmlns:a16="http://schemas.microsoft.com/office/drawing/2014/main" id="{0162874A-2299-47F2-8066-4C76B86BB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46094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2550</xdr:row>
      <xdr:rowOff>0</xdr:rowOff>
    </xdr:from>
    <xdr:to>
      <xdr:col>6</xdr:col>
      <xdr:colOff>0</xdr:colOff>
      <xdr:row>2551</xdr:row>
      <xdr:rowOff>0</xdr:rowOff>
    </xdr:to>
    <xdr:pic>
      <xdr:nvPicPr>
        <xdr:cNvPr id="2547" name="Picture 2546">
          <a:extLst>
            <a:ext uri="{FF2B5EF4-FFF2-40B4-BE49-F238E27FC236}">
              <a16:creationId xmlns:a16="http://schemas.microsoft.com/office/drawing/2014/main" id="{999F9B90-F9A5-4C94-8D1F-CBDDD942B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619625" y="46112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2551</xdr:row>
      <xdr:rowOff>0</xdr:rowOff>
    </xdr:from>
    <xdr:to>
      <xdr:col>6</xdr:col>
      <xdr:colOff>0</xdr:colOff>
      <xdr:row>2552</xdr:row>
      <xdr:rowOff>0</xdr:rowOff>
    </xdr:to>
    <xdr:pic>
      <xdr:nvPicPr>
        <xdr:cNvPr id="2548" name="Picture 2547">
          <a:extLst>
            <a:ext uri="{FF2B5EF4-FFF2-40B4-BE49-F238E27FC236}">
              <a16:creationId xmlns:a16="http://schemas.microsoft.com/office/drawing/2014/main" id="{C4EC7709-5FDC-4CDF-B533-4D1ED401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130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2552</xdr:row>
      <xdr:rowOff>0</xdr:rowOff>
    </xdr:from>
    <xdr:to>
      <xdr:col>6</xdr:col>
      <xdr:colOff>0</xdr:colOff>
      <xdr:row>2553</xdr:row>
      <xdr:rowOff>0</xdr:rowOff>
    </xdr:to>
    <xdr:pic>
      <xdr:nvPicPr>
        <xdr:cNvPr id="2549" name="Picture 2548">
          <a:extLst>
            <a:ext uri="{FF2B5EF4-FFF2-40B4-BE49-F238E27FC236}">
              <a16:creationId xmlns:a16="http://schemas.microsoft.com/office/drawing/2014/main" id="{E2F25232-70E2-49EF-B3BB-23DB35948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2"/>
        <a:stretch>
          <a:fillRect/>
        </a:stretch>
      </xdr:blipFill>
      <xdr:spPr>
        <a:xfrm>
          <a:off x="4619625" y="46148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2553</xdr:row>
      <xdr:rowOff>0</xdr:rowOff>
    </xdr:from>
    <xdr:to>
      <xdr:col>6</xdr:col>
      <xdr:colOff>0</xdr:colOff>
      <xdr:row>2554</xdr:row>
      <xdr:rowOff>0</xdr:rowOff>
    </xdr:to>
    <xdr:pic>
      <xdr:nvPicPr>
        <xdr:cNvPr id="2550" name="Picture 2549">
          <a:extLst>
            <a:ext uri="{FF2B5EF4-FFF2-40B4-BE49-F238E27FC236}">
              <a16:creationId xmlns:a16="http://schemas.microsoft.com/office/drawing/2014/main" id="{3C8EF035-BF53-4B03-AB50-ACFAC92CAD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166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2554</xdr:row>
      <xdr:rowOff>0</xdr:rowOff>
    </xdr:from>
    <xdr:to>
      <xdr:col>6</xdr:col>
      <xdr:colOff>0</xdr:colOff>
      <xdr:row>2555</xdr:row>
      <xdr:rowOff>0</xdr:rowOff>
    </xdr:to>
    <xdr:pic>
      <xdr:nvPicPr>
        <xdr:cNvPr id="2551" name="Picture 2550">
          <a:extLst>
            <a:ext uri="{FF2B5EF4-FFF2-40B4-BE49-F238E27FC236}">
              <a16:creationId xmlns:a16="http://schemas.microsoft.com/office/drawing/2014/main" id="{2F176900-572A-4B05-92C0-0E838DC3A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6184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2555</xdr:row>
      <xdr:rowOff>0</xdr:rowOff>
    </xdr:from>
    <xdr:to>
      <xdr:col>6</xdr:col>
      <xdr:colOff>0</xdr:colOff>
      <xdr:row>2556</xdr:row>
      <xdr:rowOff>0</xdr:rowOff>
    </xdr:to>
    <xdr:pic>
      <xdr:nvPicPr>
        <xdr:cNvPr id="2552" name="Picture 2551">
          <a:extLst>
            <a:ext uri="{FF2B5EF4-FFF2-40B4-BE49-F238E27FC236}">
              <a16:creationId xmlns:a16="http://schemas.microsoft.com/office/drawing/2014/main" id="{58D42452-E943-4C3F-B4E4-EE9A743E46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202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2553" name="Picture 2552">
          <a:extLst>
            <a:ext uri="{FF2B5EF4-FFF2-40B4-BE49-F238E27FC236}">
              <a16:creationId xmlns:a16="http://schemas.microsoft.com/office/drawing/2014/main" id="{A1575A15-ABDD-4E81-9F90-052900E6F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221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2557</xdr:row>
      <xdr:rowOff>0</xdr:rowOff>
    </xdr:from>
    <xdr:to>
      <xdr:col>6</xdr:col>
      <xdr:colOff>0</xdr:colOff>
      <xdr:row>2558</xdr:row>
      <xdr:rowOff>0</xdr:rowOff>
    </xdr:to>
    <xdr:pic>
      <xdr:nvPicPr>
        <xdr:cNvPr id="2554" name="Picture 2553">
          <a:extLst>
            <a:ext uri="{FF2B5EF4-FFF2-40B4-BE49-F238E27FC236}">
              <a16:creationId xmlns:a16="http://schemas.microsoft.com/office/drawing/2014/main" id="{6A96968E-31C0-46A2-AD57-DA7B0F4DC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239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2558</xdr:row>
      <xdr:rowOff>0</xdr:rowOff>
    </xdr:from>
    <xdr:to>
      <xdr:col>6</xdr:col>
      <xdr:colOff>0</xdr:colOff>
      <xdr:row>2559</xdr:row>
      <xdr:rowOff>0</xdr:rowOff>
    </xdr:to>
    <xdr:pic>
      <xdr:nvPicPr>
        <xdr:cNvPr id="2555" name="Picture 2554">
          <a:extLst>
            <a:ext uri="{FF2B5EF4-FFF2-40B4-BE49-F238E27FC236}">
              <a16:creationId xmlns:a16="http://schemas.microsoft.com/office/drawing/2014/main" id="{CCE21BEC-9B0E-4939-8037-3B9A2919D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257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2559</xdr:row>
      <xdr:rowOff>0</xdr:rowOff>
    </xdr:from>
    <xdr:to>
      <xdr:col>6</xdr:col>
      <xdr:colOff>0</xdr:colOff>
      <xdr:row>2560</xdr:row>
      <xdr:rowOff>0</xdr:rowOff>
    </xdr:to>
    <xdr:pic>
      <xdr:nvPicPr>
        <xdr:cNvPr id="2556" name="Picture 2555">
          <a:extLst>
            <a:ext uri="{FF2B5EF4-FFF2-40B4-BE49-F238E27FC236}">
              <a16:creationId xmlns:a16="http://schemas.microsoft.com/office/drawing/2014/main" id="{174F5221-5E90-438D-989A-2F2ED18443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275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2560</xdr:row>
      <xdr:rowOff>0</xdr:rowOff>
    </xdr:from>
    <xdr:to>
      <xdr:col>6</xdr:col>
      <xdr:colOff>0</xdr:colOff>
      <xdr:row>2561</xdr:row>
      <xdr:rowOff>0</xdr:rowOff>
    </xdr:to>
    <xdr:pic>
      <xdr:nvPicPr>
        <xdr:cNvPr id="2557" name="Picture 2556">
          <a:extLst>
            <a:ext uri="{FF2B5EF4-FFF2-40B4-BE49-F238E27FC236}">
              <a16:creationId xmlns:a16="http://schemas.microsoft.com/office/drawing/2014/main" id="{29626EC9-E708-4CBD-A382-B1D2E14EBD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293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2561</xdr:row>
      <xdr:rowOff>0</xdr:rowOff>
    </xdr:from>
    <xdr:to>
      <xdr:col>6</xdr:col>
      <xdr:colOff>0</xdr:colOff>
      <xdr:row>2562</xdr:row>
      <xdr:rowOff>0</xdr:rowOff>
    </xdr:to>
    <xdr:pic>
      <xdr:nvPicPr>
        <xdr:cNvPr id="2558" name="Picture 2557">
          <a:extLst>
            <a:ext uri="{FF2B5EF4-FFF2-40B4-BE49-F238E27FC236}">
              <a16:creationId xmlns:a16="http://schemas.microsoft.com/office/drawing/2014/main" id="{56BC454D-42AC-4440-AC0A-C8A4D77ED3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3"/>
        <a:stretch>
          <a:fillRect/>
        </a:stretch>
      </xdr:blipFill>
      <xdr:spPr>
        <a:xfrm>
          <a:off x="4619625" y="46311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2562</xdr:row>
      <xdr:rowOff>0</xdr:rowOff>
    </xdr:from>
    <xdr:to>
      <xdr:col>6</xdr:col>
      <xdr:colOff>0</xdr:colOff>
      <xdr:row>2563</xdr:row>
      <xdr:rowOff>0</xdr:rowOff>
    </xdr:to>
    <xdr:pic>
      <xdr:nvPicPr>
        <xdr:cNvPr id="2559" name="Picture 2558">
          <a:extLst>
            <a:ext uri="{FF2B5EF4-FFF2-40B4-BE49-F238E27FC236}">
              <a16:creationId xmlns:a16="http://schemas.microsoft.com/office/drawing/2014/main" id="{4DD080FE-27F3-45B9-82D0-29F433B54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4"/>
        <a:stretch>
          <a:fillRect/>
        </a:stretch>
      </xdr:blipFill>
      <xdr:spPr>
        <a:xfrm>
          <a:off x="4619625" y="46329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2563</xdr:row>
      <xdr:rowOff>0</xdr:rowOff>
    </xdr:from>
    <xdr:to>
      <xdr:col>6</xdr:col>
      <xdr:colOff>0</xdr:colOff>
      <xdr:row>2564</xdr:row>
      <xdr:rowOff>0</xdr:rowOff>
    </xdr:to>
    <xdr:pic>
      <xdr:nvPicPr>
        <xdr:cNvPr id="2560" name="Picture 2559">
          <a:extLst>
            <a:ext uri="{FF2B5EF4-FFF2-40B4-BE49-F238E27FC236}">
              <a16:creationId xmlns:a16="http://schemas.microsoft.com/office/drawing/2014/main" id="{DC9F1CA0-2FCA-4E46-9F65-1863EB354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5"/>
        <a:stretch>
          <a:fillRect/>
        </a:stretch>
      </xdr:blipFill>
      <xdr:spPr>
        <a:xfrm>
          <a:off x="4619625" y="46347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2564</xdr:row>
      <xdr:rowOff>0</xdr:rowOff>
    </xdr:from>
    <xdr:to>
      <xdr:col>6</xdr:col>
      <xdr:colOff>0</xdr:colOff>
      <xdr:row>2565</xdr:row>
      <xdr:rowOff>0</xdr:rowOff>
    </xdr:to>
    <xdr:pic>
      <xdr:nvPicPr>
        <xdr:cNvPr id="2561" name="Picture 2560">
          <a:extLst>
            <a:ext uri="{FF2B5EF4-FFF2-40B4-BE49-F238E27FC236}">
              <a16:creationId xmlns:a16="http://schemas.microsoft.com/office/drawing/2014/main" id="{42B2F53B-4CAB-4333-BB91-B34078A4F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6"/>
        <a:stretch>
          <a:fillRect/>
        </a:stretch>
      </xdr:blipFill>
      <xdr:spPr>
        <a:xfrm>
          <a:off x="4619625" y="46365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2565</xdr:row>
      <xdr:rowOff>0</xdr:rowOff>
    </xdr:from>
    <xdr:to>
      <xdr:col>6</xdr:col>
      <xdr:colOff>0</xdr:colOff>
      <xdr:row>2566</xdr:row>
      <xdr:rowOff>0</xdr:rowOff>
    </xdr:to>
    <xdr:pic>
      <xdr:nvPicPr>
        <xdr:cNvPr id="2562" name="Picture 2561">
          <a:extLst>
            <a:ext uri="{FF2B5EF4-FFF2-40B4-BE49-F238E27FC236}">
              <a16:creationId xmlns:a16="http://schemas.microsoft.com/office/drawing/2014/main" id="{91515699-F293-4602-B311-90EA25D12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7"/>
        <a:stretch>
          <a:fillRect/>
        </a:stretch>
      </xdr:blipFill>
      <xdr:spPr>
        <a:xfrm>
          <a:off x="4619625" y="46383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2566</xdr:row>
      <xdr:rowOff>0</xdr:rowOff>
    </xdr:from>
    <xdr:to>
      <xdr:col>6</xdr:col>
      <xdr:colOff>0</xdr:colOff>
      <xdr:row>2567</xdr:row>
      <xdr:rowOff>0</xdr:rowOff>
    </xdr:to>
    <xdr:pic>
      <xdr:nvPicPr>
        <xdr:cNvPr id="2563" name="Picture 2562">
          <a:extLst>
            <a:ext uri="{FF2B5EF4-FFF2-40B4-BE49-F238E27FC236}">
              <a16:creationId xmlns:a16="http://schemas.microsoft.com/office/drawing/2014/main" id="{1D0F12DB-465D-4DF4-9BA5-4B963A5BD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8"/>
        <a:stretch>
          <a:fillRect/>
        </a:stretch>
      </xdr:blipFill>
      <xdr:spPr>
        <a:xfrm>
          <a:off x="4619625" y="46401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2567</xdr:row>
      <xdr:rowOff>0</xdr:rowOff>
    </xdr:from>
    <xdr:to>
      <xdr:col>6</xdr:col>
      <xdr:colOff>0</xdr:colOff>
      <xdr:row>2568</xdr:row>
      <xdr:rowOff>0</xdr:rowOff>
    </xdr:to>
    <xdr:pic>
      <xdr:nvPicPr>
        <xdr:cNvPr id="2564" name="Picture 2563">
          <a:extLst>
            <a:ext uri="{FF2B5EF4-FFF2-40B4-BE49-F238E27FC236}">
              <a16:creationId xmlns:a16="http://schemas.microsoft.com/office/drawing/2014/main" id="{7B5E8E7A-FBB6-4925-A4A7-450853CFB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9"/>
        <a:stretch>
          <a:fillRect/>
        </a:stretch>
      </xdr:blipFill>
      <xdr:spPr>
        <a:xfrm>
          <a:off x="4619625" y="46420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2568</xdr:row>
      <xdr:rowOff>0</xdr:rowOff>
    </xdr:from>
    <xdr:to>
      <xdr:col>6</xdr:col>
      <xdr:colOff>0</xdr:colOff>
      <xdr:row>2569</xdr:row>
      <xdr:rowOff>0</xdr:rowOff>
    </xdr:to>
    <xdr:pic>
      <xdr:nvPicPr>
        <xdr:cNvPr id="2565" name="Picture 2564">
          <a:extLst>
            <a:ext uri="{FF2B5EF4-FFF2-40B4-BE49-F238E27FC236}">
              <a16:creationId xmlns:a16="http://schemas.microsoft.com/office/drawing/2014/main" id="{27D5C429-52C7-4948-B8E5-6F4412E79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0"/>
        <a:stretch>
          <a:fillRect/>
        </a:stretch>
      </xdr:blipFill>
      <xdr:spPr>
        <a:xfrm>
          <a:off x="4619625" y="46438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2569</xdr:row>
      <xdr:rowOff>0</xdr:rowOff>
    </xdr:from>
    <xdr:to>
      <xdr:col>6</xdr:col>
      <xdr:colOff>0</xdr:colOff>
      <xdr:row>2570</xdr:row>
      <xdr:rowOff>0</xdr:rowOff>
    </xdr:to>
    <xdr:pic>
      <xdr:nvPicPr>
        <xdr:cNvPr id="2566" name="Picture 2565">
          <a:extLst>
            <a:ext uri="{FF2B5EF4-FFF2-40B4-BE49-F238E27FC236}">
              <a16:creationId xmlns:a16="http://schemas.microsoft.com/office/drawing/2014/main" id="{DC08D41B-685A-4464-9518-35A5EA244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1"/>
        <a:stretch>
          <a:fillRect/>
        </a:stretch>
      </xdr:blipFill>
      <xdr:spPr>
        <a:xfrm>
          <a:off x="4619625" y="46456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2570</xdr:row>
      <xdr:rowOff>0</xdr:rowOff>
    </xdr:from>
    <xdr:to>
      <xdr:col>6</xdr:col>
      <xdr:colOff>0</xdr:colOff>
      <xdr:row>2571</xdr:row>
      <xdr:rowOff>0</xdr:rowOff>
    </xdr:to>
    <xdr:pic>
      <xdr:nvPicPr>
        <xdr:cNvPr id="2567" name="Picture 2566">
          <a:extLst>
            <a:ext uri="{FF2B5EF4-FFF2-40B4-BE49-F238E27FC236}">
              <a16:creationId xmlns:a16="http://schemas.microsoft.com/office/drawing/2014/main" id="{5291AAF2-9849-4DF1-BA6F-366F3B6E2C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2"/>
        <a:stretch>
          <a:fillRect/>
        </a:stretch>
      </xdr:blipFill>
      <xdr:spPr>
        <a:xfrm>
          <a:off x="4619625" y="46474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2571</xdr:row>
      <xdr:rowOff>0</xdr:rowOff>
    </xdr:from>
    <xdr:to>
      <xdr:col>6</xdr:col>
      <xdr:colOff>0</xdr:colOff>
      <xdr:row>2572</xdr:row>
      <xdr:rowOff>0</xdr:rowOff>
    </xdr:to>
    <xdr:pic>
      <xdr:nvPicPr>
        <xdr:cNvPr id="2568" name="Picture 2567">
          <a:extLst>
            <a:ext uri="{FF2B5EF4-FFF2-40B4-BE49-F238E27FC236}">
              <a16:creationId xmlns:a16="http://schemas.microsoft.com/office/drawing/2014/main" id="{7E13B20F-6379-4D5D-A15B-7579B8981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492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2572</xdr:row>
      <xdr:rowOff>0</xdr:rowOff>
    </xdr:from>
    <xdr:to>
      <xdr:col>6</xdr:col>
      <xdr:colOff>0</xdr:colOff>
      <xdr:row>2573</xdr:row>
      <xdr:rowOff>0</xdr:rowOff>
    </xdr:to>
    <xdr:pic>
      <xdr:nvPicPr>
        <xdr:cNvPr id="2569" name="Picture 2568">
          <a:extLst>
            <a:ext uri="{FF2B5EF4-FFF2-40B4-BE49-F238E27FC236}">
              <a16:creationId xmlns:a16="http://schemas.microsoft.com/office/drawing/2014/main" id="{53491FF8-F77A-4838-A817-E5C9C64300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510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2573</xdr:row>
      <xdr:rowOff>0</xdr:rowOff>
    </xdr:from>
    <xdr:to>
      <xdr:col>6</xdr:col>
      <xdr:colOff>0</xdr:colOff>
      <xdr:row>2574</xdr:row>
      <xdr:rowOff>0</xdr:rowOff>
    </xdr:to>
    <xdr:pic>
      <xdr:nvPicPr>
        <xdr:cNvPr id="2570" name="Picture 2569">
          <a:extLst>
            <a:ext uri="{FF2B5EF4-FFF2-40B4-BE49-F238E27FC236}">
              <a16:creationId xmlns:a16="http://schemas.microsoft.com/office/drawing/2014/main" id="{16559146-1A41-4F50-AF42-E4B57D333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528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2574</xdr:row>
      <xdr:rowOff>0</xdr:rowOff>
    </xdr:from>
    <xdr:to>
      <xdr:col>6</xdr:col>
      <xdr:colOff>0</xdr:colOff>
      <xdr:row>2575</xdr:row>
      <xdr:rowOff>0</xdr:rowOff>
    </xdr:to>
    <xdr:pic>
      <xdr:nvPicPr>
        <xdr:cNvPr id="2571" name="Picture 2570">
          <a:extLst>
            <a:ext uri="{FF2B5EF4-FFF2-40B4-BE49-F238E27FC236}">
              <a16:creationId xmlns:a16="http://schemas.microsoft.com/office/drawing/2014/main" id="{5F23FD48-75F6-4440-96D3-8FC6F3ABA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546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2575</xdr:row>
      <xdr:rowOff>0</xdr:rowOff>
    </xdr:from>
    <xdr:to>
      <xdr:col>6</xdr:col>
      <xdr:colOff>0</xdr:colOff>
      <xdr:row>2576</xdr:row>
      <xdr:rowOff>0</xdr:rowOff>
    </xdr:to>
    <xdr:pic>
      <xdr:nvPicPr>
        <xdr:cNvPr id="2572" name="Picture 2571">
          <a:extLst>
            <a:ext uri="{FF2B5EF4-FFF2-40B4-BE49-F238E27FC236}">
              <a16:creationId xmlns:a16="http://schemas.microsoft.com/office/drawing/2014/main" id="{A16693FF-FFAC-451B-8E28-89208A7AA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3"/>
        <a:stretch>
          <a:fillRect/>
        </a:stretch>
      </xdr:blipFill>
      <xdr:spPr>
        <a:xfrm>
          <a:off x="4619625" y="46564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2576</xdr:row>
      <xdr:rowOff>0</xdr:rowOff>
    </xdr:from>
    <xdr:to>
      <xdr:col>6</xdr:col>
      <xdr:colOff>0</xdr:colOff>
      <xdr:row>2577</xdr:row>
      <xdr:rowOff>0</xdr:rowOff>
    </xdr:to>
    <xdr:pic>
      <xdr:nvPicPr>
        <xdr:cNvPr id="2573" name="Picture 2572">
          <a:extLst>
            <a:ext uri="{FF2B5EF4-FFF2-40B4-BE49-F238E27FC236}">
              <a16:creationId xmlns:a16="http://schemas.microsoft.com/office/drawing/2014/main" id="{7B19E5E1-344D-49D9-B181-B548561A1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3"/>
        <a:stretch>
          <a:fillRect/>
        </a:stretch>
      </xdr:blipFill>
      <xdr:spPr>
        <a:xfrm>
          <a:off x="4619625" y="46582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2577</xdr:row>
      <xdr:rowOff>0</xdr:rowOff>
    </xdr:from>
    <xdr:to>
      <xdr:col>6</xdr:col>
      <xdr:colOff>0</xdr:colOff>
      <xdr:row>2578</xdr:row>
      <xdr:rowOff>0</xdr:rowOff>
    </xdr:to>
    <xdr:pic>
      <xdr:nvPicPr>
        <xdr:cNvPr id="2574" name="Picture 2573">
          <a:extLst>
            <a:ext uri="{FF2B5EF4-FFF2-40B4-BE49-F238E27FC236}">
              <a16:creationId xmlns:a16="http://schemas.microsoft.com/office/drawing/2014/main" id="{825F9110-29A5-42B8-88C5-B515B04C85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4"/>
        <a:stretch>
          <a:fillRect/>
        </a:stretch>
      </xdr:blipFill>
      <xdr:spPr>
        <a:xfrm>
          <a:off x="4619625" y="46601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2578</xdr:row>
      <xdr:rowOff>0</xdr:rowOff>
    </xdr:from>
    <xdr:to>
      <xdr:col>6</xdr:col>
      <xdr:colOff>0</xdr:colOff>
      <xdr:row>2579</xdr:row>
      <xdr:rowOff>0</xdr:rowOff>
    </xdr:to>
    <xdr:pic>
      <xdr:nvPicPr>
        <xdr:cNvPr id="2575" name="Picture 2574">
          <a:extLst>
            <a:ext uri="{FF2B5EF4-FFF2-40B4-BE49-F238E27FC236}">
              <a16:creationId xmlns:a16="http://schemas.microsoft.com/office/drawing/2014/main" id="{B0FE7F90-70AD-490C-BB9E-1901638EA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4"/>
        <a:stretch>
          <a:fillRect/>
        </a:stretch>
      </xdr:blipFill>
      <xdr:spPr>
        <a:xfrm>
          <a:off x="4619625" y="46619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2579</xdr:row>
      <xdr:rowOff>0</xdr:rowOff>
    </xdr:from>
    <xdr:to>
      <xdr:col>6</xdr:col>
      <xdr:colOff>0</xdr:colOff>
      <xdr:row>2580</xdr:row>
      <xdr:rowOff>0</xdr:rowOff>
    </xdr:to>
    <xdr:pic>
      <xdr:nvPicPr>
        <xdr:cNvPr id="2576" name="Picture 2575">
          <a:extLst>
            <a:ext uri="{FF2B5EF4-FFF2-40B4-BE49-F238E27FC236}">
              <a16:creationId xmlns:a16="http://schemas.microsoft.com/office/drawing/2014/main" id="{9E07FEC1-178A-4537-ADD8-A9824142A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5"/>
        <a:stretch>
          <a:fillRect/>
        </a:stretch>
      </xdr:blipFill>
      <xdr:spPr>
        <a:xfrm>
          <a:off x="4619625" y="46637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2580</xdr:row>
      <xdr:rowOff>0</xdr:rowOff>
    </xdr:from>
    <xdr:to>
      <xdr:col>6</xdr:col>
      <xdr:colOff>0</xdr:colOff>
      <xdr:row>2581</xdr:row>
      <xdr:rowOff>0</xdr:rowOff>
    </xdr:to>
    <xdr:pic>
      <xdr:nvPicPr>
        <xdr:cNvPr id="2577" name="Picture 2576">
          <a:extLst>
            <a:ext uri="{FF2B5EF4-FFF2-40B4-BE49-F238E27FC236}">
              <a16:creationId xmlns:a16="http://schemas.microsoft.com/office/drawing/2014/main" id="{7592607B-699F-4EC4-AB93-3388A9C10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5"/>
        <a:stretch>
          <a:fillRect/>
        </a:stretch>
      </xdr:blipFill>
      <xdr:spPr>
        <a:xfrm>
          <a:off x="4619625" y="46655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2581</xdr:row>
      <xdr:rowOff>0</xdr:rowOff>
    </xdr:from>
    <xdr:to>
      <xdr:col>6</xdr:col>
      <xdr:colOff>0</xdr:colOff>
      <xdr:row>2582</xdr:row>
      <xdr:rowOff>0</xdr:rowOff>
    </xdr:to>
    <xdr:pic>
      <xdr:nvPicPr>
        <xdr:cNvPr id="2578" name="Picture 2577">
          <a:extLst>
            <a:ext uri="{FF2B5EF4-FFF2-40B4-BE49-F238E27FC236}">
              <a16:creationId xmlns:a16="http://schemas.microsoft.com/office/drawing/2014/main" id="{E44E6EB8-886A-4417-82BC-C54E008E1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6"/>
        <a:stretch>
          <a:fillRect/>
        </a:stretch>
      </xdr:blipFill>
      <xdr:spPr>
        <a:xfrm>
          <a:off x="4619625" y="46673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2582</xdr:row>
      <xdr:rowOff>0</xdr:rowOff>
    </xdr:from>
    <xdr:to>
      <xdr:col>6</xdr:col>
      <xdr:colOff>0</xdr:colOff>
      <xdr:row>2583</xdr:row>
      <xdr:rowOff>0</xdr:rowOff>
    </xdr:to>
    <xdr:pic>
      <xdr:nvPicPr>
        <xdr:cNvPr id="2579" name="Picture 2578">
          <a:extLst>
            <a:ext uri="{FF2B5EF4-FFF2-40B4-BE49-F238E27FC236}">
              <a16:creationId xmlns:a16="http://schemas.microsoft.com/office/drawing/2014/main" id="{FE153F66-5945-44F5-BC35-25D00CBA2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6"/>
        <a:stretch>
          <a:fillRect/>
        </a:stretch>
      </xdr:blipFill>
      <xdr:spPr>
        <a:xfrm>
          <a:off x="4619625" y="46691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2583</xdr:row>
      <xdr:rowOff>0</xdr:rowOff>
    </xdr:from>
    <xdr:to>
      <xdr:col>6</xdr:col>
      <xdr:colOff>0</xdr:colOff>
      <xdr:row>2584</xdr:row>
      <xdr:rowOff>0</xdr:rowOff>
    </xdr:to>
    <xdr:pic>
      <xdr:nvPicPr>
        <xdr:cNvPr id="2580" name="Picture 2579">
          <a:extLst>
            <a:ext uri="{FF2B5EF4-FFF2-40B4-BE49-F238E27FC236}">
              <a16:creationId xmlns:a16="http://schemas.microsoft.com/office/drawing/2014/main" id="{75D16FB5-C1C5-4AD2-BFB8-AA9EB7ED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46709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2584</xdr:row>
      <xdr:rowOff>0</xdr:rowOff>
    </xdr:from>
    <xdr:to>
      <xdr:col>6</xdr:col>
      <xdr:colOff>0</xdr:colOff>
      <xdr:row>2585</xdr:row>
      <xdr:rowOff>0</xdr:rowOff>
    </xdr:to>
    <xdr:pic>
      <xdr:nvPicPr>
        <xdr:cNvPr id="2581" name="Picture 2580">
          <a:extLst>
            <a:ext uri="{FF2B5EF4-FFF2-40B4-BE49-F238E27FC236}">
              <a16:creationId xmlns:a16="http://schemas.microsoft.com/office/drawing/2014/main" id="{101D8DB5-B620-47D0-A8DA-45E8FB8AF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619625" y="46727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2585</xdr:row>
      <xdr:rowOff>0</xdr:rowOff>
    </xdr:from>
    <xdr:to>
      <xdr:col>6</xdr:col>
      <xdr:colOff>0</xdr:colOff>
      <xdr:row>2586</xdr:row>
      <xdr:rowOff>0</xdr:rowOff>
    </xdr:to>
    <xdr:pic>
      <xdr:nvPicPr>
        <xdr:cNvPr id="2582" name="Picture 2581">
          <a:extLst>
            <a:ext uri="{FF2B5EF4-FFF2-40B4-BE49-F238E27FC236}">
              <a16:creationId xmlns:a16="http://schemas.microsoft.com/office/drawing/2014/main" id="{5D9C2AED-17A9-4A9A-8FB2-AC997E78E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745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2586</xdr:row>
      <xdr:rowOff>0</xdr:rowOff>
    </xdr:from>
    <xdr:to>
      <xdr:col>6</xdr:col>
      <xdr:colOff>0</xdr:colOff>
      <xdr:row>2587</xdr:row>
      <xdr:rowOff>0</xdr:rowOff>
    </xdr:to>
    <xdr:pic>
      <xdr:nvPicPr>
        <xdr:cNvPr id="2583" name="Picture 2582">
          <a:extLst>
            <a:ext uri="{FF2B5EF4-FFF2-40B4-BE49-F238E27FC236}">
              <a16:creationId xmlns:a16="http://schemas.microsoft.com/office/drawing/2014/main" id="{0068E494-FDE4-483C-A2FA-5846EF19B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7"/>
        <a:stretch>
          <a:fillRect/>
        </a:stretch>
      </xdr:blipFill>
      <xdr:spPr>
        <a:xfrm>
          <a:off x="4619625" y="46763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2587</xdr:row>
      <xdr:rowOff>0</xdr:rowOff>
    </xdr:from>
    <xdr:to>
      <xdr:col>6</xdr:col>
      <xdr:colOff>0</xdr:colOff>
      <xdr:row>2588</xdr:row>
      <xdr:rowOff>0</xdr:rowOff>
    </xdr:to>
    <xdr:pic>
      <xdr:nvPicPr>
        <xdr:cNvPr id="2584" name="Picture 2583">
          <a:extLst>
            <a:ext uri="{FF2B5EF4-FFF2-40B4-BE49-F238E27FC236}">
              <a16:creationId xmlns:a16="http://schemas.microsoft.com/office/drawing/2014/main" id="{E49074F1-1F10-4BBA-A349-5E656BB318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782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2588</xdr:row>
      <xdr:rowOff>0</xdr:rowOff>
    </xdr:from>
    <xdr:to>
      <xdr:col>6</xdr:col>
      <xdr:colOff>0</xdr:colOff>
      <xdr:row>2589</xdr:row>
      <xdr:rowOff>0</xdr:rowOff>
    </xdr:to>
    <xdr:pic>
      <xdr:nvPicPr>
        <xdr:cNvPr id="2585" name="Picture 2584">
          <a:extLst>
            <a:ext uri="{FF2B5EF4-FFF2-40B4-BE49-F238E27FC236}">
              <a16:creationId xmlns:a16="http://schemas.microsoft.com/office/drawing/2014/main" id="{64A90215-1286-4C45-89C7-985A38777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8"/>
        <a:stretch>
          <a:fillRect/>
        </a:stretch>
      </xdr:blipFill>
      <xdr:spPr>
        <a:xfrm>
          <a:off x="4619625" y="46800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2586" name="Picture 2585">
          <a:extLst>
            <a:ext uri="{FF2B5EF4-FFF2-40B4-BE49-F238E27FC236}">
              <a16:creationId xmlns:a16="http://schemas.microsoft.com/office/drawing/2014/main" id="{992C5E76-D68D-4D3F-A773-8787A062D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818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2590</xdr:row>
      <xdr:rowOff>0</xdr:rowOff>
    </xdr:from>
    <xdr:to>
      <xdr:col>6</xdr:col>
      <xdr:colOff>0</xdr:colOff>
      <xdr:row>2591</xdr:row>
      <xdr:rowOff>0</xdr:rowOff>
    </xdr:to>
    <xdr:pic>
      <xdr:nvPicPr>
        <xdr:cNvPr id="2587" name="Picture 2586">
          <a:extLst>
            <a:ext uri="{FF2B5EF4-FFF2-40B4-BE49-F238E27FC236}">
              <a16:creationId xmlns:a16="http://schemas.microsoft.com/office/drawing/2014/main" id="{D1DDE5EE-7BAB-419C-BA89-8FAEB9529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836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2591</xdr:row>
      <xdr:rowOff>0</xdr:rowOff>
    </xdr:from>
    <xdr:to>
      <xdr:col>6</xdr:col>
      <xdr:colOff>0</xdr:colOff>
      <xdr:row>2592</xdr:row>
      <xdr:rowOff>0</xdr:rowOff>
    </xdr:to>
    <xdr:pic>
      <xdr:nvPicPr>
        <xdr:cNvPr id="2588" name="Picture 2587">
          <a:extLst>
            <a:ext uri="{FF2B5EF4-FFF2-40B4-BE49-F238E27FC236}">
              <a16:creationId xmlns:a16="http://schemas.microsoft.com/office/drawing/2014/main" id="{6DDC35EA-C7AC-4EAC-BE92-64F55ED91E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854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2592</xdr:row>
      <xdr:rowOff>0</xdr:rowOff>
    </xdr:from>
    <xdr:to>
      <xdr:col>6</xdr:col>
      <xdr:colOff>0</xdr:colOff>
      <xdr:row>2593</xdr:row>
      <xdr:rowOff>0</xdr:rowOff>
    </xdr:to>
    <xdr:pic>
      <xdr:nvPicPr>
        <xdr:cNvPr id="2589" name="Picture 2588">
          <a:extLst>
            <a:ext uri="{FF2B5EF4-FFF2-40B4-BE49-F238E27FC236}">
              <a16:creationId xmlns:a16="http://schemas.microsoft.com/office/drawing/2014/main" id="{6C9560BA-2480-4401-A705-291F5E9E2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6872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2593</xdr:row>
      <xdr:rowOff>0</xdr:rowOff>
    </xdr:from>
    <xdr:to>
      <xdr:col>6</xdr:col>
      <xdr:colOff>0</xdr:colOff>
      <xdr:row>2594</xdr:row>
      <xdr:rowOff>0</xdr:rowOff>
    </xdr:to>
    <xdr:pic>
      <xdr:nvPicPr>
        <xdr:cNvPr id="2590" name="Picture 2589">
          <a:extLst>
            <a:ext uri="{FF2B5EF4-FFF2-40B4-BE49-F238E27FC236}">
              <a16:creationId xmlns:a16="http://schemas.microsoft.com/office/drawing/2014/main" id="{B730C1E1-E08A-4857-9118-CABFCBBCC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890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2594</xdr:row>
      <xdr:rowOff>0</xdr:rowOff>
    </xdr:from>
    <xdr:to>
      <xdr:col>6</xdr:col>
      <xdr:colOff>0</xdr:colOff>
      <xdr:row>2595</xdr:row>
      <xdr:rowOff>0</xdr:rowOff>
    </xdr:to>
    <xdr:pic>
      <xdr:nvPicPr>
        <xdr:cNvPr id="2591" name="Picture 2590">
          <a:extLst>
            <a:ext uri="{FF2B5EF4-FFF2-40B4-BE49-F238E27FC236}">
              <a16:creationId xmlns:a16="http://schemas.microsoft.com/office/drawing/2014/main" id="{FB14837C-002F-4605-8EF4-41FC48994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6908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2595</xdr:row>
      <xdr:rowOff>0</xdr:rowOff>
    </xdr:from>
    <xdr:to>
      <xdr:col>6</xdr:col>
      <xdr:colOff>0</xdr:colOff>
      <xdr:row>2596</xdr:row>
      <xdr:rowOff>0</xdr:rowOff>
    </xdr:to>
    <xdr:pic>
      <xdr:nvPicPr>
        <xdr:cNvPr id="2592" name="Picture 2591">
          <a:extLst>
            <a:ext uri="{FF2B5EF4-FFF2-40B4-BE49-F238E27FC236}">
              <a16:creationId xmlns:a16="http://schemas.microsoft.com/office/drawing/2014/main" id="{9E31C23E-A445-44C9-8BD6-DBF854AE2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9"/>
        <a:stretch>
          <a:fillRect/>
        </a:stretch>
      </xdr:blipFill>
      <xdr:spPr>
        <a:xfrm>
          <a:off x="4619625" y="46926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2596</xdr:row>
      <xdr:rowOff>0</xdr:rowOff>
    </xdr:from>
    <xdr:to>
      <xdr:col>6</xdr:col>
      <xdr:colOff>0</xdr:colOff>
      <xdr:row>2597</xdr:row>
      <xdr:rowOff>0</xdr:rowOff>
    </xdr:to>
    <xdr:pic>
      <xdr:nvPicPr>
        <xdr:cNvPr id="2593" name="Picture 2592">
          <a:extLst>
            <a:ext uri="{FF2B5EF4-FFF2-40B4-BE49-F238E27FC236}">
              <a16:creationId xmlns:a16="http://schemas.microsoft.com/office/drawing/2014/main" id="{F28CF644-37F1-4523-9845-92599473AD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0"/>
        <a:stretch>
          <a:fillRect/>
        </a:stretch>
      </xdr:blipFill>
      <xdr:spPr>
        <a:xfrm>
          <a:off x="4619625" y="46944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2597</xdr:row>
      <xdr:rowOff>0</xdr:rowOff>
    </xdr:from>
    <xdr:to>
      <xdr:col>6</xdr:col>
      <xdr:colOff>0</xdr:colOff>
      <xdr:row>2598</xdr:row>
      <xdr:rowOff>0</xdr:rowOff>
    </xdr:to>
    <xdr:pic>
      <xdr:nvPicPr>
        <xdr:cNvPr id="2594" name="Picture 2593">
          <a:extLst>
            <a:ext uri="{FF2B5EF4-FFF2-40B4-BE49-F238E27FC236}">
              <a16:creationId xmlns:a16="http://schemas.microsoft.com/office/drawing/2014/main" id="{8893AAE2-C064-47F2-BDE8-61B7A8742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1"/>
        <a:stretch>
          <a:fillRect/>
        </a:stretch>
      </xdr:blipFill>
      <xdr:spPr>
        <a:xfrm>
          <a:off x="4619625" y="46963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2598</xdr:row>
      <xdr:rowOff>0</xdr:rowOff>
    </xdr:from>
    <xdr:to>
      <xdr:col>6</xdr:col>
      <xdr:colOff>0</xdr:colOff>
      <xdr:row>2599</xdr:row>
      <xdr:rowOff>0</xdr:rowOff>
    </xdr:to>
    <xdr:pic>
      <xdr:nvPicPr>
        <xdr:cNvPr id="2595" name="Picture 2594">
          <a:extLst>
            <a:ext uri="{FF2B5EF4-FFF2-40B4-BE49-F238E27FC236}">
              <a16:creationId xmlns:a16="http://schemas.microsoft.com/office/drawing/2014/main" id="{396ECBCF-426C-4F65-B2E3-0C0239E3B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2"/>
        <a:stretch>
          <a:fillRect/>
        </a:stretch>
      </xdr:blipFill>
      <xdr:spPr>
        <a:xfrm>
          <a:off x="4619625" y="46981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2599</xdr:row>
      <xdr:rowOff>0</xdr:rowOff>
    </xdr:from>
    <xdr:to>
      <xdr:col>6</xdr:col>
      <xdr:colOff>0</xdr:colOff>
      <xdr:row>2600</xdr:row>
      <xdr:rowOff>0</xdr:rowOff>
    </xdr:to>
    <xdr:pic>
      <xdr:nvPicPr>
        <xdr:cNvPr id="2596" name="Picture 2595">
          <a:extLst>
            <a:ext uri="{FF2B5EF4-FFF2-40B4-BE49-F238E27FC236}">
              <a16:creationId xmlns:a16="http://schemas.microsoft.com/office/drawing/2014/main" id="{477BD0B2-9D6A-412A-B4DD-114AC3DCA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3"/>
        <a:stretch>
          <a:fillRect/>
        </a:stretch>
      </xdr:blipFill>
      <xdr:spPr>
        <a:xfrm>
          <a:off x="4619625" y="46999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2600</xdr:row>
      <xdr:rowOff>0</xdr:rowOff>
    </xdr:from>
    <xdr:to>
      <xdr:col>6</xdr:col>
      <xdr:colOff>0</xdr:colOff>
      <xdr:row>2601</xdr:row>
      <xdr:rowOff>0</xdr:rowOff>
    </xdr:to>
    <xdr:pic>
      <xdr:nvPicPr>
        <xdr:cNvPr id="2597" name="Picture 2596">
          <a:extLst>
            <a:ext uri="{FF2B5EF4-FFF2-40B4-BE49-F238E27FC236}">
              <a16:creationId xmlns:a16="http://schemas.microsoft.com/office/drawing/2014/main" id="{94C9D1C3-C698-4ED0-8EBC-F55F9DD36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4"/>
        <a:stretch>
          <a:fillRect/>
        </a:stretch>
      </xdr:blipFill>
      <xdr:spPr>
        <a:xfrm>
          <a:off x="4619625" y="47017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2601</xdr:row>
      <xdr:rowOff>0</xdr:rowOff>
    </xdr:from>
    <xdr:to>
      <xdr:col>6</xdr:col>
      <xdr:colOff>0</xdr:colOff>
      <xdr:row>2602</xdr:row>
      <xdr:rowOff>0</xdr:rowOff>
    </xdr:to>
    <xdr:pic>
      <xdr:nvPicPr>
        <xdr:cNvPr id="2598" name="Picture 2597">
          <a:extLst>
            <a:ext uri="{FF2B5EF4-FFF2-40B4-BE49-F238E27FC236}">
              <a16:creationId xmlns:a16="http://schemas.microsoft.com/office/drawing/2014/main" id="{F91E94D5-175A-444C-8D8D-4924B6E5E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5"/>
        <a:stretch>
          <a:fillRect/>
        </a:stretch>
      </xdr:blipFill>
      <xdr:spPr>
        <a:xfrm>
          <a:off x="4619625" y="47035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2602</xdr:row>
      <xdr:rowOff>0</xdr:rowOff>
    </xdr:from>
    <xdr:to>
      <xdr:col>6</xdr:col>
      <xdr:colOff>0</xdr:colOff>
      <xdr:row>2603</xdr:row>
      <xdr:rowOff>0</xdr:rowOff>
    </xdr:to>
    <xdr:pic>
      <xdr:nvPicPr>
        <xdr:cNvPr id="2599" name="Picture 2598">
          <a:extLst>
            <a:ext uri="{FF2B5EF4-FFF2-40B4-BE49-F238E27FC236}">
              <a16:creationId xmlns:a16="http://schemas.microsoft.com/office/drawing/2014/main" id="{61954BA7-172E-4141-9432-CE9E86B59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6"/>
        <a:stretch>
          <a:fillRect/>
        </a:stretch>
      </xdr:blipFill>
      <xdr:spPr>
        <a:xfrm>
          <a:off x="4619625" y="47053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2603</xdr:row>
      <xdr:rowOff>0</xdr:rowOff>
    </xdr:from>
    <xdr:to>
      <xdr:col>6</xdr:col>
      <xdr:colOff>0</xdr:colOff>
      <xdr:row>2604</xdr:row>
      <xdr:rowOff>0</xdr:rowOff>
    </xdr:to>
    <xdr:pic>
      <xdr:nvPicPr>
        <xdr:cNvPr id="2600" name="Picture 2599">
          <a:extLst>
            <a:ext uri="{FF2B5EF4-FFF2-40B4-BE49-F238E27FC236}">
              <a16:creationId xmlns:a16="http://schemas.microsoft.com/office/drawing/2014/main" id="{637C8714-25F6-4971-A1ED-35EED0DB6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7"/>
        <a:stretch>
          <a:fillRect/>
        </a:stretch>
      </xdr:blipFill>
      <xdr:spPr>
        <a:xfrm>
          <a:off x="4619625" y="47071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2604</xdr:row>
      <xdr:rowOff>0</xdr:rowOff>
    </xdr:from>
    <xdr:to>
      <xdr:col>6</xdr:col>
      <xdr:colOff>0</xdr:colOff>
      <xdr:row>2605</xdr:row>
      <xdr:rowOff>0</xdr:rowOff>
    </xdr:to>
    <xdr:pic>
      <xdr:nvPicPr>
        <xdr:cNvPr id="2601" name="Picture 2600">
          <a:extLst>
            <a:ext uri="{FF2B5EF4-FFF2-40B4-BE49-F238E27FC236}">
              <a16:creationId xmlns:a16="http://schemas.microsoft.com/office/drawing/2014/main" id="{0C4937BB-031F-4CC7-A8CD-86FF6E69B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8"/>
        <a:stretch>
          <a:fillRect/>
        </a:stretch>
      </xdr:blipFill>
      <xdr:spPr>
        <a:xfrm>
          <a:off x="4619625" y="47089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2605</xdr:row>
      <xdr:rowOff>0</xdr:rowOff>
    </xdr:from>
    <xdr:to>
      <xdr:col>6</xdr:col>
      <xdr:colOff>0</xdr:colOff>
      <xdr:row>2606</xdr:row>
      <xdr:rowOff>0</xdr:rowOff>
    </xdr:to>
    <xdr:pic>
      <xdr:nvPicPr>
        <xdr:cNvPr id="2602" name="Picture 2601">
          <a:extLst>
            <a:ext uri="{FF2B5EF4-FFF2-40B4-BE49-F238E27FC236}">
              <a16:creationId xmlns:a16="http://schemas.microsoft.com/office/drawing/2014/main" id="{B7523D0B-A887-4A3F-AA1C-0FFF01093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107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2606</xdr:row>
      <xdr:rowOff>0</xdr:rowOff>
    </xdr:from>
    <xdr:to>
      <xdr:col>6</xdr:col>
      <xdr:colOff>0</xdr:colOff>
      <xdr:row>2607</xdr:row>
      <xdr:rowOff>0</xdr:rowOff>
    </xdr:to>
    <xdr:pic>
      <xdr:nvPicPr>
        <xdr:cNvPr id="2603" name="Picture 2602">
          <a:extLst>
            <a:ext uri="{FF2B5EF4-FFF2-40B4-BE49-F238E27FC236}">
              <a16:creationId xmlns:a16="http://schemas.microsoft.com/office/drawing/2014/main" id="{3FCE8427-BE4E-4A5E-AF16-E5B25D36E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125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2607</xdr:row>
      <xdr:rowOff>0</xdr:rowOff>
    </xdr:from>
    <xdr:to>
      <xdr:col>6</xdr:col>
      <xdr:colOff>0</xdr:colOff>
      <xdr:row>2608</xdr:row>
      <xdr:rowOff>0</xdr:rowOff>
    </xdr:to>
    <xdr:pic>
      <xdr:nvPicPr>
        <xdr:cNvPr id="2604" name="Picture 2603">
          <a:extLst>
            <a:ext uri="{FF2B5EF4-FFF2-40B4-BE49-F238E27FC236}">
              <a16:creationId xmlns:a16="http://schemas.microsoft.com/office/drawing/2014/main" id="{D2BBFCE4-91C1-49F4-A6D9-2FB13A6F9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143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2608</xdr:row>
      <xdr:rowOff>0</xdr:rowOff>
    </xdr:from>
    <xdr:to>
      <xdr:col>6</xdr:col>
      <xdr:colOff>0</xdr:colOff>
      <xdr:row>2609</xdr:row>
      <xdr:rowOff>0</xdr:rowOff>
    </xdr:to>
    <xdr:pic>
      <xdr:nvPicPr>
        <xdr:cNvPr id="2605" name="Picture 2604">
          <a:extLst>
            <a:ext uri="{FF2B5EF4-FFF2-40B4-BE49-F238E27FC236}">
              <a16:creationId xmlns:a16="http://schemas.microsoft.com/office/drawing/2014/main" id="{CC3435E4-1EA1-4BDF-AFB6-86BE689E3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162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2609</xdr:row>
      <xdr:rowOff>0</xdr:rowOff>
    </xdr:from>
    <xdr:to>
      <xdr:col>6</xdr:col>
      <xdr:colOff>0</xdr:colOff>
      <xdr:row>2610</xdr:row>
      <xdr:rowOff>0</xdr:rowOff>
    </xdr:to>
    <xdr:pic>
      <xdr:nvPicPr>
        <xdr:cNvPr id="2606" name="Picture 2605">
          <a:extLst>
            <a:ext uri="{FF2B5EF4-FFF2-40B4-BE49-F238E27FC236}">
              <a16:creationId xmlns:a16="http://schemas.microsoft.com/office/drawing/2014/main" id="{29535DD7-CB72-40F0-9B0F-4997DA7DD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9"/>
        <a:stretch>
          <a:fillRect/>
        </a:stretch>
      </xdr:blipFill>
      <xdr:spPr>
        <a:xfrm>
          <a:off x="4619625" y="47180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2610</xdr:row>
      <xdr:rowOff>0</xdr:rowOff>
    </xdr:from>
    <xdr:to>
      <xdr:col>6</xdr:col>
      <xdr:colOff>0</xdr:colOff>
      <xdr:row>2611</xdr:row>
      <xdr:rowOff>0</xdr:rowOff>
    </xdr:to>
    <xdr:pic>
      <xdr:nvPicPr>
        <xdr:cNvPr id="2607" name="Picture 2606">
          <a:extLst>
            <a:ext uri="{FF2B5EF4-FFF2-40B4-BE49-F238E27FC236}">
              <a16:creationId xmlns:a16="http://schemas.microsoft.com/office/drawing/2014/main" id="{35AA3DE7-E3C5-46E5-8B2A-AA2232D28B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9"/>
        <a:stretch>
          <a:fillRect/>
        </a:stretch>
      </xdr:blipFill>
      <xdr:spPr>
        <a:xfrm>
          <a:off x="4619625" y="47198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2608" name="Picture 2607">
          <a:extLst>
            <a:ext uri="{FF2B5EF4-FFF2-40B4-BE49-F238E27FC236}">
              <a16:creationId xmlns:a16="http://schemas.microsoft.com/office/drawing/2014/main" id="{71E9CE3B-95E0-4A47-91BA-EB5037FCD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0"/>
        <a:stretch>
          <a:fillRect/>
        </a:stretch>
      </xdr:blipFill>
      <xdr:spPr>
        <a:xfrm>
          <a:off x="4619625" y="47216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2612</xdr:row>
      <xdr:rowOff>0</xdr:rowOff>
    </xdr:from>
    <xdr:to>
      <xdr:col>6</xdr:col>
      <xdr:colOff>0</xdr:colOff>
      <xdr:row>2613</xdr:row>
      <xdr:rowOff>0</xdr:rowOff>
    </xdr:to>
    <xdr:pic>
      <xdr:nvPicPr>
        <xdr:cNvPr id="2609" name="Picture 2608">
          <a:extLst>
            <a:ext uri="{FF2B5EF4-FFF2-40B4-BE49-F238E27FC236}">
              <a16:creationId xmlns:a16="http://schemas.microsoft.com/office/drawing/2014/main" id="{CF9B4D99-9083-451C-8AC6-9A5ADE281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0"/>
        <a:stretch>
          <a:fillRect/>
        </a:stretch>
      </xdr:blipFill>
      <xdr:spPr>
        <a:xfrm>
          <a:off x="4619625" y="47234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2613</xdr:row>
      <xdr:rowOff>0</xdr:rowOff>
    </xdr:from>
    <xdr:to>
      <xdr:col>6</xdr:col>
      <xdr:colOff>0</xdr:colOff>
      <xdr:row>2614</xdr:row>
      <xdr:rowOff>0</xdr:rowOff>
    </xdr:to>
    <xdr:pic>
      <xdr:nvPicPr>
        <xdr:cNvPr id="2610" name="Picture 2609">
          <a:extLst>
            <a:ext uri="{FF2B5EF4-FFF2-40B4-BE49-F238E27FC236}">
              <a16:creationId xmlns:a16="http://schemas.microsoft.com/office/drawing/2014/main" id="{BD1BCA10-A83C-428D-943B-EBE2328EF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1"/>
        <a:stretch>
          <a:fillRect/>
        </a:stretch>
      </xdr:blipFill>
      <xdr:spPr>
        <a:xfrm>
          <a:off x="4619625" y="47252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2614</xdr:row>
      <xdr:rowOff>0</xdr:rowOff>
    </xdr:from>
    <xdr:to>
      <xdr:col>6</xdr:col>
      <xdr:colOff>0</xdr:colOff>
      <xdr:row>2615</xdr:row>
      <xdr:rowOff>0</xdr:rowOff>
    </xdr:to>
    <xdr:pic>
      <xdr:nvPicPr>
        <xdr:cNvPr id="2611" name="Picture 2610">
          <a:extLst>
            <a:ext uri="{FF2B5EF4-FFF2-40B4-BE49-F238E27FC236}">
              <a16:creationId xmlns:a16="http://schemas.microsoft.com/office/drawing/2014/main" id="{D905588F-6EF6-41A9-9B22-EEC7C9525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1"/>
        <a:stretch>
          <a:fillRect/>
        </a:stretch>
      </xdr:blipFill>
      <xdr:spPr>
        <a:xfrm>
          <a:off x="4619625" y="47270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2615</xdr:row>
      <xdr:rowOff>0</xdr:rowOff>
    </xdr:from>
    <xdr:to>
      <xdr:col>6</xdr:col>
      <xdr:colOff>0</xdr:colOff>
      <xdr:row>2616</xdr:row>
      <xdr:rowOff>0</xdr:rowOff>
    </xdr:to>
    <xdr:pic>
      <xdr:nvPicPr>
        <xdr:cNvPr id="2612" name="Picture 2611">
          <a:extLst>
            <a:ext uri="{FF2B5EF4-FFF2-40B4-BE49-F238E27FC236}">
              <a16:creationId xmlns:a16="http://schemas.microsoft.com/office/drawing/2014/main" id="{83930D0E-774D-4FD7-B214-8840FEDA13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2"/>
        <a:stretch>
          <a:fillRect/>
        </a:stretch>
      </xdr:blipFill>
      <xdr:spPr>
        <a:xfrm>
          <a:off x="4619625" y="47288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2616</xdr:row>
      <xdr:rowOff>0</xdr:rowOff>
    </xdr:from>
    <xdr:to>
      <xdr:col>6</xdr:col>
      <xdr:colOff>0</xdr:colOff>
      <xdr:row>2617</xdr:row>
      <xdr:rowOff>0</xdr:rowOff>
    </xdr:to>
    <xdr:pic>
      <xdr:nvPicPr>
        <xdr:cNvPr id="2613" name="Picture 2612">
          <a:extLst>
            <a:ext uri="{FF2B5EF4-FFF2-40B4-BE49-F238E27FC236}">
              <a16:creationId xmlns:a16="http://schemas.microsoft.com/office/drawing/2014/main" id="{7B5BEED3-DA48-433B-8D94-27ADB33892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2"/>
        <a:stretch>
          <a:fillRect/>
        </a:stretch>
      </xdr:blipFill>
      <xdr:spPr>
        <a:xfrm>
          <a:off x="4619625" y="47306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2617</xdr:row>
      <xdr:rowOff>0</xdr:rowOff>
    </xdr:from>
    <xdr:to>
      <xdr:col>6</xdr:col>
      <xdr:colOff>0</xdr:colOff>
      <xdr:row>2618</xdr:row>
      <xdr:rowOff>0</xdr:rowOff>
    </xdr:to>
    <xdr:pic>
      <xdr:nvPicPr>
        <xdr:cNvPr id="2614" name="Picture 2613">
          <a:extLst>
            <a:ext uri="{FF2B5EF4-FFF2-40B4-BE49-F238E27FC236}">
              <a16:creationId xmlns:a16="http://schemas.microsoft.com/office/drawing/2014/main" id="{AD987AF5-E41B-46C3-BE47-D1AD9619F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3"/>
        <a:stretch>
          <a:fillRect/>
        </a:stretch>
      </xdr:blipFill>
      <xdr:spPr>
        <a:xfrm>
          <a:off x="4619625" y="47324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2618</xdr:row>
      <xdr:rowOff>0</xdr:rowOff>
    </xdr:from>
    <xdr:to>
      <xdr:col>6</xdr:col>
      <xdr:colOff>0</xdr:colOff>
      <xdr:row>2619</xdr:row>
      <xdr:rowOff>0</xdr:rowOff>
    </xdr:to>
    <xdr:pic>
      <xdr:nvPicPr>
        <xdr:cNvPr id="2615" name="Picture 2614">
          <a:extLst>
            <a:ext uri="{FF2B5EF4-FFF2-40B4-BE49-F238E27FC236}">
              <a16:creationId xmlns:a16="http://schemas.microsoft.com/office/drawing/2014/main" id="{94107693-D7A1-47A2-B45D-416870EBC4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3"/>
        <a:stretch>
          <a:fillRect/>
        </a:stretch>
      </xdr:blipFill>
      <xdr:spPr>
        <a:xfrm>
          <a:off x="4619625" y="47343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2619</xdr:row>
      <xdr:rowOff>0</xdr:rowOff>
    </xdr:from>
    <xdr:to>
      <xdr:col>6</xdr:col>
      <xdr:colOff>0</xdr:colOff>
      <xdr:row>2620</xdr:row>
      <xdr:rowOff>0</xdr:rowOff>
    </xdr:to>
    <xdr:pic>
      <xdr:nvPicPr>
        <xdr:cNvPr id="2616" name="Picture 2615">
          <a:extLst>
            <a:ext uri="{FF2B5EF4-FFF2-40B4-BE49-F238E27FC236}">
              <a16:creationId xmlns:a16="http://schemas.microsoft.com/office/drawing/2014/main" id="{0B1819E0-0CE8-46BC-BB4F-B43D6E663B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361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2620</xdr:row>
      <xdr:rowOff>0</xdr:rowOff>
    </xdr:from>
    <xdr:to>
      <xdr:col>6</xdr:col>
      <xdr:colOff>0</xdr:colOff>
      <xdr:row>2621</xdr:row>
      <xdr:rowOff>0</xdr:rowOff>
    </xdr:to>
    <xdr:pic>
      <xdr:nvPicPr>
        <xdr:cNvPr id="2617" name="Picture 2616">
          <a:extLst>
            <a:ext uri="{FF2B5EF4-FFF2-40B4-BE49-F238E27FC236}">
              <a16:creationId xmlns:a16="http://schemas.microsoft.com/office/drawing/2014/main" id="{A5E6DB36-F2A6-430C-9EED-8FE6DC67D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4"/>
        <a:stretch>
          <a:fillRect/>
        </a:stretch>
      </xdr:blipFill>
      <xdr:spPr>
        <a:xfrm>
          <a:off x="4619625" y="47379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2621</xdr:row>
      <xdr:rowOff>0</xdr:rowOff>
    </xdr:from>
    <xdr:to>
      <xdr:col>6</xdr:col>
      <xdr:colOff>0</xdr:colOff>
      <xdr:row>2622</xdr:row>
      <xdr:rowOff>0</xdr:rowOff>
    </xdr:to>
    <xdr:pic>
      <xdr:nvPicPr>
        <xdr:cNvPr id="2618" name="Picture 2617">
          <a:extLst>
            <a:ext uri="{FF2B5EF4-FFF2-40B4-BE49-F238E27FC236}">
              <a16:creationId xmlns:a16="http://schemas.microsoft.com/office/drawing/2014/main" id="{525F0AA4-FA68-4817-BCF1-11B696EE20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7397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2622</xdr:row>
      <xdr:rowOff>0</xdr:rowOff>
    </xdr:from>
    <xdr:to>
      <xdr:col>6</xdr:col>
      <xdr:colOff>0</xdr:colOff>
      <xdr:row>2623</xdr:row>
      <xdr:rowOff>0</xdr:rowOff>
    </xdr:to>
    <xdr:pic>
      <xdr:nvPicPr>
        <xdr:cNvPr id="2619" name="Picture 2618">
          <a:extLst>
            <a:ext uri="{FF2B5EF4-FFF2-40B4-BE49-F238E27FC236}">
              <a16:creationId xmlns:a16="http://schemas.microsoft.com/office/drawing/2014/main" id="{8E1E6E7B-5D07-4EEF-8CE1-A76868351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47415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2623</xdr:row>
      <xdr:rowOff>0</xdr:rowOff>
    </xdr:from>
    <xdr:to>
      <xdr:col>6</xdr:col>
      <xdr:colOff>0</xdr:colOff>
      <xdr:row>2624</xdr:row>
      <xdr:rowOff>0</xdr:rowOff>
    </xdr:to>
    <xdr:pic>
      <xdr:nvPicPr>
        <xdr:cNvPr id="2620" name="Picture 2619">
          <a:extLst>
            <a:ext uri="{FF2B5EF4-FFF2-40B4-BE49-F238E27FC236}">
              <a16:creationId xmlns:a16="http://schemas.microsoft.com/office/drawing/2014/main" id="{BEF83B8B-8B0C-461A-A525-835DF5F67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7433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2624</xdr:row>
      <xdr:rowOff>0</xdr:rowOff>
    </xdr:from>
    <xdr:to>
      <xdr:col>6</xdr:col>
      <xdr:colOff>0</xdr:colOff>
      <xdr:row>2625</xdr:row>
      <xdr:rowOff>0</xdr:rowOff>
    </xdr:to>
    <xdr:pic>
      <xdr:nvPicPr>
        <xdr:cNvPr id="2621" name="Picture 2620">
          <a:extLst>
            <a:ext uri="{FF2B5EF4-FFF2-40B4-BE49-F238E27FC236}">
              <a16:creationId xmlns:a16="http://schemas.microsoft.com/office/drawing/2014/main" id="{4AB74D33-87B7-42F2-AFAF-56717E75E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7451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2625</xdr:row>
      <xdr:rowOff>0</xdr:rowOff>
    </xdr:from>
    <xdr:to>
      <xdr:col>6</xdr:col>
      <xdr:colOff>0</xdr:colOff>
      <xdr:row>2626</xdr:row>
      <xdr:rowOff>0</xdr:rowOff>
    </xdr:to>
    <xdr:pic>
      <xdr:nvPicPr>
        <xdr:cNvPr id="2622" name="Picture 2621">
          <a:extLst>
            <a:ext uri="{FF2B5EF4-FFF2-40B4-BE49-F238E27FC236}">
              <a16:creationId xmlns:a16="http://schemas.microsoft.com/office/drawing/2014/main" id="{CACF0C2E-E95C-4B20-B50E-E3DF5C923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7469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2626</xdr:row>
      <xdr:rowOff>0</xdr:rowOff>
    </xdr:from>
    <xdr:to>
      <xdr:col>6</xdr:col>
      <xdr:colOff>0</xdr:colOff>
      <xdr:row>2627</xdr:row>
      <xdr:rowOff>0</xdr:rowOff>
    </xdr:to>
    <xdr:pic>
      <xdr:nvPicPr>
        <xdr:cNvPr id="2623" name="Picture 2622">
          <a:extLst>
            <a:ext uri="{FF2B5EF4-FFF2-40B4-BE49-F238E27FC236}">
              <a16:creationId xmlns:a16="http://schemas.microsoft.com/office/drawing/2014/main" id="{AC55D401-8E24-457C-9763-184C24A6E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7487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2627</xdr:row>
      <xdr:rowOff>0</xdr:rowOff>
    </xdr:from>
    <xdr:to>
      <xdr:col>6</xdr:col>
      <xdr:colOff>0</xdr:colOff>
      <xdr:row>2628</xdr:row>
      <xdr:rowOff>0</xdr:rowOff>
    </xdr:to>
    <xdr:pic>
      <xdr:nvPicPr>
        <xdr:cNvPr id="2624" name="Picture 2623">
          <a:extLst>
            <a:ext uri="{FF2B5EF4-FFF2-40B4-BE49-F238E27FC236}">
              <a16:creationId xmlns:a16="http://schemas.microsoft.com/office/drawing/2014/main" id="{2CC132F4-55A1-48A3-9E6A-FEC84A6EB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505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2628</xdr:row>
      <xdr:rowOff>0</xdr:rowOff>
    </xdr:from>
    <xdr:to>
      <xdr:col>6</xdr:col>
      <xdr:colOff>0</xdr:colOff>
      <xdr:row>2629</xdr:row>
      <xdr:rowOff>0</xdr:rowOff>
    </xdr:to>
    <xdr:pic>
      <xdr:nvPicPr>
        <xdr:cNvPr id="2625" name="Picture 2624">
          <a:extLst>
            <a:ext uri="{FF2B5EF4-FFF2-40B4-BE49-F238E27FC236}">
              <a16:creationId xmlns:a16="http://schemas.microsoft.com/office/drawing/2014/main" id="{EC11E6B8-ABDC-46F7-8B94-96C951A9C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524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2629</xdr:row>
      <xdr:rowOff>0</xdr:rowOff>
    </xdr:from>
    <xdr:to>
      <xdr:col>6</xdr:col>
      <xdr:colOff>0</xdr:colOff>
      <xdr:row>2630</xdr:row>
      <xdr:rowOff>0</xdr:rowOff>
    </xdr:to>
    <xdr:pic>
      <xdr:nvPicPr>
        <xdr:cNvPr id="2626" name="Picture 2625">
          <a:extLst>
            <a:ext uri="{FF2B5EF4-FFF2-40B4-BE49-F238E27FC236}">
              <a16:creationId xmlns:a16="http://schemas.microsoft.com/office/drawing/2014/main" id="{66CA954D-A64E-4EBD-AEB1-E46483EB5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5"/>
        <a:stretch>
          <a:fillRect/>
        </a:stretch>
      </xdr:blipFill>
      <xdr:spPr>
        <a:xfrm>
          <a:off x="4619625" y="47542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2630</xdr:row>
      <xdr:rowOff>0</xdr:rowOff>
    </xdr:from>
    <xdr:to>
      <xdr:col>6</xdr:col>
      <xdr:colOff>0</xdr:colOff>
      <xdr:row>2631</xdr:row>
      <xdr:rowOff>0</xdr:rowOff>
    </xdr:to>
    <xdr:pic>
      <xdr:nvPicPr>
        <xdr:cNvPr id="2627" name="Picture 2626">
          <a:extLst>
            <a:ext uri="{FF2B5EF4-FFF2-40B4-BE49-F238E27FC236}">
              <a16:creationId xmlns:a16="http://schemas.microsoft.com/office/drawing/2014/main" id="{CF1F5DE3-4C1E-48B8-B836-757EE49F5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6"/>
        <a:stretch>
          <a:fillRect/>
        </a:stretch>
      </xdr:blipFill>
      <xdr:spPr>
        <a:xfrm>
          <a:off x="4619625" y="47560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2631</xdr:row>
      <xdr:rowOff>0</xdr:rowOff>
    </xdr:from>
    <xdr:to>
      <xdr:col>6</xdr:col>
      <xdr:colOff>0</xdr:colOff>
      <xdr:row>2632</xdr:row>
      <xdr:rowOff>0</xdr:rowOff>
    </xdr:to>
    <xdr:pic>
      <xdr:nvPicPr>
        <xdr:cNvPr id="2628" name="Picture 2627">
          <a:extLst>
            <a:ext uri="{FF2B5EF4-FFF2-40B4-BE49-F238E27FC236}">
              <a16:creationId xmlns:a16="http://schemas.microsoft.com/office/drawing/2014/main" id="{40AD8919-E101-479B-8FC4-162FCA4147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7"/>
        <a:stretch>
          <a:fillRect/>
        </a:stretch>
      </xdr:blipFill>
      <xdr:spPr>
        <a:xfrm>
          <a:off x="4619625" y="47578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2632</xdr:row>
      <xdr:rowOff>0</xdr:rowOff>
    </xdr:from>
    <xdr:to>
      <xdr:col>6</xdr:col>
      <xdr:colOff>0</xdr:colOff>
      <xdr:row>2633</xdr:row>
      <xdr:rowOff>0</xdr:rowOff>
    </xdr:to>
    <xdr:pic>
      <xdr:nvPicPr>
        <xdr:cNvPr id="2629" name="Picture 2628">
          <a:extLst>
            <a:ext uri="{FF2B5EF4-FFF2-40B4-BE49-F238E27FC236}">
              <a16:creationId xmlns:a16="http://schemas.microsoft.com/office/drawing/2014/main" id="{27F99F97-4C90-4AA1-AC08-9E5B2282B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8"/>
        <a:stretch>
          <a:fillRect/>
        </a:stretch>
      </xdr:blipFill>
      <xdr:spPr>
        <a:xfrm>
          <a:off x="4619625" y="47596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2633</xdr:row>
      <xdr:rowOff>0</xdr:rowOff>
    </xdr:from>
    <xdr:to>
      <xdr:col>6</xdr:col>
      <xdr:colOff>0</xdr:colOff>
      <xdr:row>2634</xdr:row>
      <xdr:rowOff>0</xdr:rowOff>
    </xdr:to>
    <xdr:pic>
      <xdr:nvPicPr>
        <xdr:cNvPr id="2630" name="Picture 2629">
          <a:extLst>
            <a:ext uri="{FF2B5EF4-FFF2-40B4-BE49-F238E27FC236}">
              <a16:creationId xmlns:a16="http://schemas.microsoft.com/office/drawing/2014/main" id="{4F488FE8-35FE-46FC-AD1F-A98812BA2C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9"/>
        <a:stretch>
          <a:fillRect/>
        </a:stretch>
      </xdr:blipFill>
      <xdr:spPr>
        <a:xfrm>
          <a:off x="4619625" y="47614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2634</xdr:row>
      <xdr:rowOff>0</xdr:rowOff>
    </xdr:from>
    <xdr:to>
      <xdr:col>6</xdr:col>
      <xdr:colOff>0</xdr:colOff>
      <xdr:row>2635</xdr:row>
      <xdr:rowOff>0</xdr:rowOff>
    </xdr:to>
    <xdr:pic>
      <xdr:nvPicPr>
        <xdr:cNvPr id="2631" name="Picture 2630">
          <a:extLst>
            <a:ext uri="{FF2B5EF4-FFF2-40B4-BE49-F238E27FC236}">
              <a16:creationId xmlns:a16="http://schemas.microsoft.com/office/drawing/2014/main" id="{D1575BF8-A5B7-411D-A92A-8E822EA2B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0"/>
        <a:stretch>
          <a:fillRect/>
        </a:stretch>
      </xdr:blipFill>
      <xdr:spPr>
        <a:xfrm>
          <a:off x="4619625" y="47632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2635</xdr:row>
      <xdr:rowOff>0</xdr:rowOff>
    </xdr:from>
    <xdr:to>
      <xdr:col>6</xdr:col>
      <xdr:colOff>0</xdr:colOff>
      <xdr:row>2636</xdr:row>
      <xdr:rowOff>0</xdr:rowOff>
    </xdr:to>
    <xdr:pic>
      <xdr:nvPicPr>
        <xdr:cNvPr id="2632" name="Picture 2631">
          <a:extLst>
            <a:ext uri="{FF2B5EF4-FFF2-40B4-BE49-F238E27FC236}">
              <a16:creationId xmlns:a16="http://schemas.microsoft.com/office/drawing/2014/main" id="{54BBB989-2B0E-4DBF-8DF6-0885D07E77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1"/>
        <a:stretch>
          <a:fillRect/>
        </a:stretch>
      </xdr:blipFill>
      <xdr:spPr>
        <a:xfrm>
          <a:off x="4619625" y="47650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2636</xdr:row>
      <xdr:rowOff>0</xdr:rowOff>
    </xdr:from>
    <xdr:to>
      <xdr:col>6</xdr:col>
      <xdr:colOff>0</xdr:colOff>
      <xdr:row>2637</xdr:row>
      <xdr:rowOff>0</xdr:rowOff>
    </xdr:to>
    <xdr:pic>
      <xdr:nvPicPr>
        <xdr:cNvPr id="2633" name="Picture 2632">
          <a:extLst>
            <a:ext uri="{FF2B5EF4-FFF2-40B4-BE49-F238E27FC236}">
              <a16:creationId xmlns:a16="http://schemas.microsoft.com/office/drawing/2014/main" id="{44A5E836-CB1D-41B5-A7A6-3530564C7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2"/>
        <a:stretch>
          <a:fillRect/>
        </a:stretch>
      </xdr:blipFill>
      <xdr:spPr>
        <a:xfrm>
          <a:off x="4619625" y="47668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2637</xdr:row>
      <xdr:rowOff>0</xdr:rowOff>
    </xdr:from>
    <xdr:to>
      <xdr:col>6</xdr:col>
      <xdr:colOff>0</xdr:colOff>
      <xdr:row>2638</xdr:row>
      <xdr:rowOff>0</xdr:rowOff>
    </xdr:to>
    <xdr:pic>
      <xdr:nvPicPr>
        <xdr:cNvPr id="2634" name="Picture 2633">
          <a:extLst>
            <a:ext uri="{FF2B5EF4-FFF2-40B4-BE49-F238E27FC236}">
              <a16:creationId xmlns:a16="http://schemas.microsoft.com/office/drawing/2014/main" id="{C3FEA0EC-3757-423E-AEF1-866F8C3E3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3"/>
        <a:stretch>
          <a:fillRect/>
        </a:stretch>
      </xdr:blipFill>
      <xdr:spPr>
        <a:xfrm>
          <a:off x="4619625" y="47686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2638</xdr:row>
      <xdr:rowOff>0</xdr:rowOff>
    </xdr:from>
    <xdr:to>
      <xdr:col>6</xdr:col>
      <xdr:colOff>0</xdr:colOff>
      <xdr:row>2639</xdr:row>
      <xdr:rowOff>0</xdr:rowOff>
    </xdr:to>
    <xdr:pic>
      <xdr:nvPicPr>
        <xdr:cNvPr id="2635" name="Picture 2634">
          <a:extLst>
            <a:ext uri="{FF2B5EF4-FFF2-40B4-BE49-F238E27FC236}">
              <a16:creationId xmlns:a16="http://schemas.microsoft.com/office/drawing/2014/main" id="{6A47FEDF-F388-44CA-88BA-62AC7191D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4"/>
        <a:stretch>
          <a:fillRect/>
        </a:stretch>
      </xdr:blipFill>
      <xdr:spPr>
        <a:xfrm>
          <a:off x="4619625" y="47705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2639</xdr:row>
      <xdr:rowOff>0</xdr:rowOff>
    </xdr:from>
    <xdr:to>
      <xdr:col>6</xdr:col>
      <xdr:colOff>0</xdr:colOff>
      <xdr:row>2640</xdr:row>
      <xdr:rowOff>0</xdr:rowOff>
    </xdr:to>
    <xdr:pic>
      <xdr:nvPicPr>
        <xdr:cNvPr id="2636" name="Picture 2635">
          <a:extLst>
            <a:ext uri="{FF2B5EF4-FFF2-40B4-BE49-F238E27FC236}">
              <a16:creationId xmlns:a16="http://schemas.microsoft.com/office/drawing/2014/main" id="{CE9C5A5A-0976-4B18-A6D4-18693D71A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723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2640</xdr:row>
      <xdr:rowOff>0</xdr:rowOff>
    </xdr:from>
    <xdr:to>
      <xdr:col>6</xdr:col>
      <xdr:colOff>0</xdr:colOff>
      <xdr:row>2641</xdr:row>
      <xdr:rowOff>0</xdr:rowOff>
    </xdr:to>
    <xdr:pic>
      <xdr:nvPicPr>
        <xdr:cNvPr id="2637" name="Picture 2636">
          <a:extLst>
            <a:ext uri="{FF2B5EF4-FFF2-40B4-BE49-F238E27FC236}">
              <a16:creationId xmlns:a16="http://schemas.microsoft.com/office/drawing/2014/main" id="{DCAA6EAE-4BF4-4856-9C04-B28B80CB67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741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2641</xdr:row>
      <xdr:rowOff>0</xdr:rowOff>
    </xdr:from>
    <xdr:to>
      <xdr:col>6</xdr:col>
      <xdr:colOff>0</xdr:colOff>
      <xdr:row>2642</xdr:row>
      <xdr:rowOff>0</xdr:rowOff>
    </xdr:to>
    <xdr:pic>
      <xdr:nvPicPr>
        <xdr:cNvPr id="2638" name="Picture 2637">
          <a:extLst>
            <a:ext uri="{FF2B5EF4-FFF2-40B4-BE49-F238E27FC236}">
              <a16:creationId xmlns:a16="http://schemas.microsoft.com/office/drawing/2014/main" id="{28B219D4-ADD7-44F2-B6C6-BF2FC398B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759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2642</xdr:row>
      <xdr:rowOff>0</xdr:rowOff>
    </xdr:from>
    <xdr:to>
      <xdr:col>6</xdr:col>
      <xdr:colOff>0</xdr:colOff>
      <xdr:row>2643</xdr:row>
      <xdr:rowOff>0</xdr:rowOff>
    </xdr:to>
    <xdr:pic>
      <xdr:nvPicPr>
        <xdr:cNvPr id="2639" name="Picture 2638">
          <a:extLst>
            <a:ext uri="{FF2B5EF4-FFF2-40B4-BE49-F238E27FC236}">
              <a16:creationId xmlns:a16="http://schemas.microsoft.com/office/drawing/2014/main" id="{413FA254-3C78-4969-97C2-05D75ADF9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777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2643</xdr:row>
      <xdr:rowOff>0</xdr:rowOff>
    </xdr:from>
    <xdr:to>
      <xdr:col>6</xdr:col>
      <xdr:colOff>0</xdr:colOff>
      <xdr:row>2644</xdr:row>
      <xdr:rowOff>0</xdr:rowOff>
    </xdr:to>
    <xdr:pic>
      <xdr:nvPicPr>
        <xdr:cNvPr id="2640" name="Picture 2639">
          <a:extLst>
            <a:ext uri="{FF2B5EF4-FFF2-40B4-BE49-F238E27FC236}">
              <a16:creationId xmlns:a16="http://schemas.microsoft.com/office/drawing/2014/main" id="{E3107D2A-A5A0-4D1C-A015-FE642A65DF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5"/>
        <a:stretch>
          <a:fillRect/>
        </a:stretch>
      </xdr:blipFill>
      <xdr:spPr>
        <a:xfrm>
          <a:off x="4619625" y="47795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2644</xdr:row>
      <xdr:rowOff>0</xdr:rowOff>
    </xdr:from>
    <xdr:to>
      <xdr:col>6</xdr:col>
      <xdr:colOff>0</xdr:colOff>
      <xdr:row>2645</xdr:row>
      <xdr:rowOff>0</xdr:rowOff>
    </xdr:to>
    <xdr:pic>
      <xdr:nvPicPr>
        <xdr:cNvPr id="2641" name="Picture 2640">
          <a:extLst>
            <a:ext uri="{FF2B5EF4-FFF2-40B4-BE49-F238E27FC236}">
              <a16:creationId xmlns:a16="http://schemas.microsoft.com/office/drawing/2014/main" id="{67CAD01A-B5A9-4D6B-A302-DD5DF964E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5"/>
        <a:stretch>
          <a:fillRect/>
        </a:stretch>
      </xdr:blipFill>
      <xdr:spPr>
        <a:xfrm>
          <a:off x="4619625" y="47813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2645</xdr:row>
      <xdr:rowOff>0</xdr:rowOff>
    </xdr:from>
    <xdr:to>
      <xdr:col>6</xdr:col>
      <xdr:colOff>0</xdr:colOff>
      <xdr:row>2646</xdr:row>
      <xdr:rowOff>0</xdr:rowOff>
    </xdr:to>
    <xdr:pic>
      <xdr:nvPicPr>
        <xdr:cNvPr id="2642" name="Picture 2641">
          <a:extLst>
            <a:ext uri="{FF2B5EF4-FFF2-40B4-BE49-F238E27FC236}">
              <a16:creationId xmlns:a16="http://schemas.microsoft.com/office/drawing/2014/main" id="{E1F458EC-86EA-4CDD-A931-EEB1BBFA0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6"/>
        <a:stretch>
          <a:fillRect/>
        </a:stretch>
      </xdr:blipFill>
      <xdr:spPr>
        <a:xfrm>
          <a:off x="4619625" y="47831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2646</xdr:row>
      <xdr:rowOff>0</xdr:rowOff>
    </xdr:from>
    <xdr:to>
      <xdr:col>6</xdr:col>
      <xdr:colOff>0</xdr:colOff>
      <xdr:row>2647</xdr:row>
      <xdr:rowOff>0</xdr:rowOff>
    </xdr:to>
    <xdr:pic>
      <xdr:nvPicPr>
        <xdr:cNvPr id="2643" name="Picture 2642">
          <a:extLst>
            <a:ext uri="{FF2B5EF4-FFF2-40B4-BE49-F238E27FC236}">
              <a16:creationId xmlns:a16="http://schemas.microsoft.com/office/drawing/2014/main" id="{BD978609-DB5A-423A-9140-8B7CE7E799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6"/>
        <a:stretch>
          <a:fillRect/>
        </a:stretch>
      </xdr:blipFill>
      <xdr:spPr>
        <a:xfrm>
          <a:off x="4619625" y="47849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2647</xdr:row>
      <xdr:rowOff>0</xdr:rowOff>
    </xdr:from>
    <xdr:to>
      <xdr:col>6</xdr:col>
      <xdr:colOff>0</xdr:colOff>
      <xdr:row>2648</xdr:row>
      <xdr:rowOff>0</xdr:rowOff>
    </xdr:to>
    <xdr:pic>
      <xdr:nvPicPr>
        <xdr:cNvPr id="2644" name="Picture 2643">
          <a:extLst>
            <a:ext uri="{FF2B5EF4-FFF2-40B4-BE49-F238E27FC236}">
              <a16:creationId xmlns:a16="http://schemas.microsoft.com/office/drawing/2014/main" id="{01FEFFA3-FAF4-4C4E-BF72-E0CE40EB2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7"/>
        <a:stretch>
          <a:fillRect/>
        </a:stretch>
      </xdr:blipFill>
      <xdr:spPr>
        <a:xfrm>
          <a:off x="4619625" y="47867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2648</xdr:row>
      <xdr:rowOff>0</xdr:rowOff>
    </xdr:from>
    <xdr:to>
      <xdr:col>6</xdr:col>
      <xdr:colOff>0</xdr:colOff>
      <xdr:row>2649</xdr:row>
      <xdr:rowOff>0</xdr:rowOff>
    </xdr:to>
    <xdr:pic>
      <xdr:nvPicPr>
        <xdr:cNvPr id="2645" name="Picture 2644">
          <a:extLst>
            <a:ext uri="{FF2B5EF4-FFF2-40B4-BE49-F238E27FC236}">
              <a16:creationId xmlns:a16="http://schemas.microsoft.com/office/drawing/2014/main" id="{4ABFBDBD-E1F0-4F84-8C8E-4DF1DF9A99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7"/>
        <a:stretch>
          <a:fillRect/>
        </a:stretch>
      </xdr:blipFill>
      <xdr:spPr>
        <a:xfrm>
          <a:off x="4619625" y="47885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2649</xdr:row>
      <xdr:rowOff>0</xdr:rowOff>
    </xdr:from>
    <xdr:to>
      <xdr:col>6</xdr:col>
      <xdr:colOff>0</xdr:colOff>
      <xdr:row>2650</xdr:row>
      <xdr:rowOff>0</xdr:rowOff>
    </xdr:to>
    <xdr:pic>
      <xdr:nvPicPr>
        <xdr:cNvPr id="2646" name="Picture 2645">
          <a:extLst>
            <a:ext uri="{FF2B5EF4-FFF2-40B4-BE49-F238E27FC236}">
              <a16:creationId xmlns:a16="http://schemas.microsoft.com/office/drawing/2014/main" id="{4CE01D9F-F0B5-4A84-9422-1EA878EE5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8"/>
        <a:stretch>
          <a:fillRect/>
        </a:stretch>
      </xdr:blipFill>
      <xdr:spPr>
        <a:xfrm>
          <a:off x="4619625" y="47904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2650</xdr:row>
      <xdr:rowOff>0</xdr:rowOff>
    </xdr:from>
    <xdr:to>
      <xdr:col>6</xdr:col>
      <xdr:colOff>0</xdr:colOff>
      <xdr:row>2651</xdr:row>
      <xdr:rowOff>0</xdr:rowOff>
    </xdr:to>
    <xdr:pic>
      <xdr:nvPicPr>
        <xdr:cNvPr id="2647" name="Picture 2646">
          <a:extLst>
            <a:ext uri="{FF2B5EF4-FFF2-40B4-BE49-F238E27FC236}">
              <a16:creationId xmlns:a16="http://schemas.microsoft.com/office/drawing/2014/main" id="{5177A647-97D3-4962-BA8F-194D9AB99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8"/>
        <a:stretch>
          <a:fillRect/>
        </a:stretch>
      </xdr:blipFill>
      <xdr:spPr>
        <a:xfrm>
          <a:off x="4619625" y="47922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2651</xdr:row>
      <xdr:rowOff>0</xdr:rowOff>
    </xdr:from>
    <xdr:to>
      <xdr:col>6</xdr:col>
      <xdr:colOff>0</xdr:colOff>
      <xdr:row>2652</xdr:row>
      <xdr:rowOff>0</xdr:rowOff>
    </xdr:to>
    <xdr:pic>
      <xdr:nvPicPr>
        <xdr:cNvPr id="2648" name="Picture 2647">
          <a:extLst>
            <a:ext uri="{FF2B5EF4-FFF2-40B4-BE49-F238E27FC236}">
              <a16:creationId xmlns:a16="http://schemas.microsoft.com/office/drawing/2014/main" id="{8F557330-50EF-4E24-A6EF-1570BB4E3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3"/>
        <a:stretch>
          <a:fillRect/>
        </a:stretch>
      </xdr:blipFill>
      <xdr:spPr>
        <a:xfrm>
          <a:off x="4619625" y="47940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2652</xdr:row>
      <xdr:rowOff>0</xdr:rowOff>
    </xdr:from>
    <xdr:to>
      <xdr:col>6</xdr:col>
      <xdr:colOff>0</xdr:colOff>
      <xdr:row>2653</xdr:row>
      <xdr:rowOff>0</xdr:rowOff>
    </xdr:to>
    <xdr:pic>
      <xdr:nvPicPr>
        <xdr:cNvPr id="2649" name="Picture 2648">
          <a:extLst>
            <a:ext uri="{FF2B5EF4-FFF2-40B4-BE49-F238E27FC236}">
              <a16:creationId xmlns:a16="http://schemas.microsoft.com/office/drawing/2014/main" id="{884A1E13-DFAE-49CC-BCB1-C2C4CC152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3"/>
        <a:stretch>
          <a:fillRect/>
        </a:stretch>
      </xdr:blipFill>
      <xdr:spPr>
        <a:xfrm>
          <a:off x="4619625" y="47958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2653</xdr:row>
      <xdr:rowOff>0</xdr:rowOff>
    </xdr:from>
    <xdr:to>
      <xdr:col>6</xdr:col>
      <xdr:colOff>0</xdr:colOff>
      <xdr:row>2654</xdr:row>
      <xdr:rowOff>0</xdr:rowOff>
    </xdr:to>
    <xdr:pic>
      <xdr:nvPicPr>
        <xdr:cNvPr id="2650" name="Picture 2649">
          <a:extLst>
            <a:ext uri="{FF2B5EF4-FFF2-40B4-BE49-F238E27FC236}">
              <a16:creationId xmlns:a16="http://schemas.microsoft.com/office/drawing/2014/main" id="{76FFF9FB-E096-4274-B647-498B33842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7976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2654</xdr:row>
      <xdr:rowOff>0</xdr:rowOff>
    </xdr:from>
    <xdr:to>
      <xdr:col>6</xdr:col>
      <xdr:colOff>0</xdr:colOff>
      <xdr:row>2655</xdr:row>
      <xdr:rowOff>0</xdr:rowOff>
    </xdr:to>
    <xdr:pic>
      <xdr:nvPicPr>
        <xdr:cNvPr id="2651" name="Picture 2650">
          <a:extLst>
            <a:ext uri="{FF2B5EF4-FFF2-40B4-BE49-F238E27FC236}">
              <a16:creationId xmlns:a16="http://schemas.microsoft.com/office/drawing/2014/main" id="{E1F5C16C-94FF-4A16-8360-A7FDAD589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9"/>
        <a:stretch>
          <a:fillRect/>
        </a:stretch>
      </xdr:blipFill>
      <xdr:spPr>
        <a:xfrm>
          <a:off x="4619625" y="47994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2655</xdr:row>
      <xdr:rowOff>0</xdr:rowOff>
    </xdr:from>
    <xdr:to>
      <xdr:col>6</xdr:col>
      <xdr:colOff>0</xdr:colOff>
      <xdr:row>2656</xdr:row>
      <xdr:rowOff>0</xdr:rowOff>
    </xdr:to>
    <xdr:pic>
      <xdr:nvPicPr>
        <xdr:cNvPr id="2652" name="Picture 2651">
          <a:extLst>
            <a:ext uri="{FF2B5EF4-FFF2-40B4-BE49-F238E27FC236}">
              <a16:creationId xmlns:a16="http://schemas.microsoft.com/office/drawing/2014/main" id="{98C04134-A30B-443E-9238-46E7CFF47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012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2656</xdr:row>
      <xdr:rowOff>0</xdr:rowOff>
    </xdr:from>
    <xdr:to>
      <xdr:col>6</xdr:col>
      <xdr:colOff>0</xdr:colOff>
      <xdr:row>2657</xdr:row>
      <xdr:rowOff>0</xdr:rowOff>
    </xdr:to>
    <xdr:pic>
      <xdr:nvPicPr>
        <xdr:cNvPr id="2653" name="Picture 2652">
          <a:extLst>
            <a:ext uri="{FF2B5EF4-FFF2-40B4-BE49-F238E27FC236}">
              <a16:creationId xmlns:a16="http://schemas.microsoft.com/office/drawing/2014/main" id="{47E118CB-F209-43A0-83FD-1D405899F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48030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2657</xdr:row>
      <xdr:rowOff>0</xdr:rowOff>
    </xdr:from>
    <xdr:to>
      <xdr:col>6</xdr:col>
      <xdr:colOff>0</xdr:colOff>
      <xdr:row>2658</xdr:row>
      <xdr:rowOff>0</xdr:rowOff>
    </xdr:to>
    <xdr:pic>
      <xdr:nvPicPr>
        <xdr:cNvPr id="2654" name="Picture 2653">
          <a:extLst>
            <a:ext uri="{FF2B5EF4-FFF2-40B4-BE49-F238E27FC236}">
              <a16:creationId xmlns:a16="http://schemas.microsoft.com/office/drawing/2014/main" id="{63481C41-ACC2-4BA6-BB38-CC26DB57C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048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2658</xdr:row>
      <xdr:rowOff>0</xdr:rowOff>
    </xdr:from>
    <xdr:to>
      <xdr:col>6</xdr:col>
      <xdr:colOff>0</xdr:colOff>
      <xdr:row>2659</xdr:row>
      <xdr:rowOff>0</xdr:rowOff>
    </xdr:to>
    <xdr:pic>
      <xdr:nvPicPr>
        <xdr:cNvPr id="2655" name="Picture 2654">
          <a:extLst>
            <a:ext uri="{FF2B5EF4-FFF2-40B4-BE49-F238E27FC236}">
              <a16:creationId xmlns:a16="http://schemas.microsoft.com/office/drawing/2014/main" id="{942D98C8-FA36-4ACC-B8E0-C85ED53EF0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066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2659</xdr:row>
      <xdr:rowOff>0</xdr:rowOff>
    </xdr:from>
    <xdr:to>
      <xdr:col>6</xdr:col>
      <xdr:colOff>0</xdr:colOff>
      <xdr:row>2660</xdr:row>
      <xdr:rowOff>0</xdr:rowOff>
    </xdr:to>
    <xdr:pic>
      <xdr:nvPicPr>
        <xdr:cNvPr id="2656" name="Picture 2655">
          <a:extLst>
            <a:ext uri="{FF2B5EF4-FFF2-40B4-BE49-F238E27FC236}">
              <a16:creationId xmlns:a16="http://schemas.microsoft.com/office/drawing/2014/main" id="{6338F10C-FFA8-4D89-8CD7-B24F778C0E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085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2660</xdr:row>
      <xdr:rowOff>0</xdr:rowOff>
    </xdr:from>
    <xdr:to>
      <xdr:col>6</xdr:col>
      <xdr:colOff>0</xdr:colOff>
      <xdr:row>2661</xdr:row>
      <xdr:rowOff>0</xdr:rowOff>
    </xdr:to>
    <xdr:pic>
      <xdr:nvPicPr>
        <xdr:cNvPr id="2657" name="Picture 2656">
          <a:extLst>
            <a:ext uri="{FF2B5EF4-FFF2-40B4-BE49-F238E27FC236}">
              <a16:creationId xmlns:a16="http://schemas.microsoft.com/office/drawing/2014/main" id="{FE8E56A8-31D4-419F-A1C8-B8E980CDE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103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2661</xdr:row>
      <xdr:rowOff>0</xdr:rowOff>
    </xdr:from>
    <xdr:to>
      <xdr:col>6</xdr:col>
      <xdr:colOff>0</xdr:colOff>
      <xdr:row>2662</xdr:row>
      <xdr:rowOff>0</xdr:rowOff>
    </xdr:to>
    <xdr:pic>
      <xdr:nvPicPr>
        <xdr:cNvPr id="2658" name="Picture 2657">
          <a:extLst>
            <a:ext uri="{FF2B5EF4-FFF2-40B4-BE49-F238E27FC236}">
              <a16:creationId xmlns:a16="http://schemas.microsoft.com/office/drawing/2014/main" id="{CFCEE215-4A5F-4FC1-AA17-A4BFD2B83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121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2662</xdr:row>
      <xdr:rowOff>0</xdr:rowOff>
    </xdr:from>
    <xdr:to>
      <xdr:col>6</xdr:col>
      <xdr:colOff>0</xdr:colOff>
      <xdr:row>2663</xdr:row>
      <xdr:rowOff>0</xdr:rowOff>
    </xdr:to>
    <xdr:pic>
      <xdr:nvPicPr>
        <xdr:cNvPr id="2659" name="Picture 2658">
          <a:extLst>
            <a:ext uri="{FF2B5EF4-FFF2-40B4-BE49-F238E27FC236}">
              <a16:creationId xmlns:a16="http://schemas.microsoft.com/office/drawing/2014/main" id="{1C3EFAF8-94DB-486D-966A-F59236AD89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139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2663</xdr:row>
      <xdr:rowOff>0</xdr:rowOff>
    </xdr:from>
    <xdr:to>
      <xdr:col>6</xdr:col>
      <xdr:colOff>0</xdr:colOff>
      <xdr:row>2664</xdr:row>
      <xdr:rowOff>0</xdr:rowOff>
    </xdr:to>
    <xdr:pic>
      <xdr:nvPicPr>
        <xdr:cNvPr id="2660" name="Picture 2659">
          <a:extLst>
            <a:ext uri="{FF2B5EF4-FFF2-40B4-BE49-F238E27FC236}">
              <a16:creationId xmlns:a16="http://schemas.microsoft.com/office/drawing/2014/main" id="{B67E128F-60B7-4ED1-9D05-B01490174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0"/>
        <a:stretch>
          <a:fillRect/>
        </a:stretch>
      </xdr:blipFill>
      <xdr:spPr>
        <a:xfrm>
          <a:off x="4619625" y="48157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2664</xdr:row>
      <xdr:rowOff>0</xdr:rowOff>
    </xdr:from>
    <xdr:to>
      <xdr:col>6</xdr:col>
      <xdr:colOff>0</xdr:colOff>
      <xdr:row>2665</xdr:row>
      <xdr:rowOff>0</xdr:rowOff>
    </xdr:to>
    <xdr:pic>
      <xdr:nvPicPr>
        <xdr:cNvPr id="2661" name="Picture 2660">
          <a:extLst>
            <a:ext uri="{FF2B5EF4-FFF2-40B4-BE49-F238E27FC236}">
              <a16:creationId xmlns:a16="http://schemas.microsoft.com/office/drawing/2014/main" id="{98B732B2-E081-43EC-849E-13EDC2E5F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1"/>
        <a:stretch>
          <a:fillRect/>
        </a:stretch>
      </xdr:blipFill>
      <xdr:spPr>
        <a:xfrm>
          <a:off x="4619625" y="48175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2665</xdr:row>
      <xdr:rowOff>0</xdr:rowOff>
    </xdr:from>
    <xdr:to>
      <xdr:col>6</xdr:col>
      <xdr:colOff>0</xdr:colOff>
      <xdr:row>2666</xdr:row>
      <xdr:rowOff>0</xdr:rowOff>
    </xdr:to>
    <xdr:pic>
      <xdr:nvPicPr>
        <xdr:cNvPr id="2662" name="Picture 2661">
          <a:extLst>
            <a:ext uri="{FF2B5EF4-FFF2-40B4-BE49-F238E27FC236}">
              <a16:creationId xmlns:a16="http://schemas.microsoft.com/office/drawing/2014/main" id="{B800A4B4-4563-4CE1-AAFB-0F79267763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2"/>
        <a:stretch>
          <a:fillRect/>
        </a:stretch>
      </xdr:blipFill>
      <xdr:spPr>
        <a:xfrm>
          <a:off x="4619625" y="48193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2666</xdr:row>
      <xdr:rowOff>0</xdr:rowOff>
    </xdr:from>
    <xdr:to>
      <xdr:col>6</xdr:col>
      <xdr:colOff>0</xdr:colOff>
      <xdr:row>2667</xdr:row>
      <xdr:rowOff>0</xdr:rowOff>
    </xdr:to>
    <xdr:pic>
      <xdr:nvPicPr>
        <xdr:cNvPr id="2663" name="Picture 2662">
          <a:extLst>
            <a:ext uri="{FF2B5EF4-FFF2-40B4-BE49-F238E27FC236}">
              <a16:creationId xmlns:a16="http://schemas.microsoft.com/office/drawing/2014/main" id="{A726FAEF-D2F1-49F4-A7BF-C220B96879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3"/>
        <a:stretch>
          <a:fillRect/>
        </a:stretch>
      </xdr:blipFill>
      <xdr:spPr>
        <a:xfrm>
          <a:off x="4619625" y="48211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2667</xdr:row>
      <xdr:rowOff>0</xdr:rowOff>
    </xdr:from>
    <xdr:to>
      <xdr:col>6</xdr:col>
      <xdr:colOff>0</xdr:colOff>
      <xdr:row>2668</xdr:row>
      <xdr:rowOff>0</xdr:rowOff>
    </xdr:to>
    <xdr:pic>
      <xdr:nvPicPr>
        <xdr:cNvPr id="2664" name="Picture 2663">
          <a:extLst>
            <a:ext uri="{FF2B5EF4-FFF2-40B4-BE49-F238E27FC236}">
              <a16:creationId xmlns:a16="http://schemas.microsoft.com/office/drawing/2014/main" id="{CBE5F92E-EABB-4DB2-8EA1-BDADE67B89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4"/>
        <a:stretch>
          <a:fillRect/>
        </a:stretch>
      </xdr:blipFill>
      <xdr:spPr>
        <a:xfrm>
          <a:off x="4619625" y="48229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2668</xdr:row>
      <xdr:rowOff>0</xdr:rowOff>
    </xdr:from>
    <xdr:to>
      <xdr:col>6</xdr:col>
      <xdr:colOff>0</xdr:colOff>
      <xdr:row>2669</xdr:row>
      <xdr:rowOff>0</xdr:rowOff>
    </xdr:to>
    <xdr:pic>
      <xdr:nvPicPr>
        <xdr:cNvPr id="2665" name="Picture 2664">
          <a:extLst>
            <a:ext uri="{FF2B5EF4-FFF2-40B4-BE49-F238E27FC236}">
              <a16:creationId xmlns:a16="http://schemas.microsoft.com/office/drawing/2014/main" id="{EA28FE08-965A-439A-AE22-6CFA416B6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5"/>
        <a:stretch>
          <a:fillRect/>
        </a:stretch>
      </xdr:blipFill>
      <xdr:spPr>
        <a:xfrm>
          <a:off x="4619625" y="48247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2669</xdr:row>
      <xdr:rowOff>0</xdr:rowOff>
    </xdr:from>
    <xdr:to>
      <xdr:col>6</xdr:col>
      <xdr:colOff>0</xdr:colOff>
      <xdr:row>2670</xdr:row>
      <xdr:rowOff>0</xdr:rowOff>
    </xdr:to>
    <xdr:pic>
      <xdr:nvPicPr>
        <xdr:cNvPr id="2666" name="Picture 2665">
          <a:extLst>
            <a:ext uri="{FF2B5EF4-FFF2-40B4-BE49-F238E27FC236}">
              <a16:creationId xmlns:a16="http://schemas.microsoft.com/office/drawing/2014/main" id="{05106A0B-5EA4-4B73-A6F9-2637439D0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6"/>
        <a:stretch>
          <a:fillRect/>
        </a:stretch>
      </xdr:blipFill>
      <xdr:spPr>
        <a:xfrm>
          <a:off x="4619625" y="48266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2670</xdr:row>
      <xdr:rowOff>0</xdr:rowOff>
    </xdr:from>
    <xdr:to>
      <xdr:col>6</xdr:col>
      <xdr:colOff>0</xdr:colOff>
      <xdr:row>2671</xdr:row>
      <xdr:rowOff>0</xdr:rowOff>
    </xdr:to>
    <xdr:pic>
      <xdr:nvPicPr>
        <xdr:cNvPr id="2667" name="Picture 2666">
          <a:extLst>
            <a:ext uri="{FF2B5EF4-FFF2-40B4-BE49-F238E27FC236}">
              <a16:creationId xmlns:a16="http://schemas.microsoft.com/office/drawing/2014/main" id="{117DCF39-FF24-432B-AC00-F1EA9262D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7"/>
        <a:stretch>
          <a:fillRect/>
        </a:stretch>
      </xdr:blipFill>
      <xdr:spPr>
        <a:xfrm>
          <a:off x="4619625" y="48284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2671</xdr:row>
      <xdr:rowOff>0</xdr:rowOff>
    </xdr:from>
    <xdr:to>
      <xdr:col>6</xdr:col>
      <xdr:colOff>0</xdr:colOff>
      <xdr:row>2672</xdr:row>
      <xdr:rowOff>0</xdr:rowOff>
    </xdr:to>
    <xdr:pic>
      <xdr:nvPicPr>
        <xdr:cNvPr id="2668" name="Picture 2667">
          <a:extLst>
            <a:ext uri="{FF2B5EF4-FFF2-40B4-BE49-F238E27FC236}">
              <a16:creationId xmlns:a16="http://schemas.microsoft.com/office/drawing/2014/main" id="{41309626-562E-4B4E-8D5B-6007D83DEC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8"/>
        <a:stretch>
          <a:fillRect/>
        </a:stretch>
      </xdr:blipFill>
      <xdr:spPr>
        <a:xfrm>
          <a:off x="4619625" y="48302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2672</xdr:row>
      <xdr:rowOff>0</xdr:rowOff>
    </xdr:from>
    <xdr:to>
      <xdr:col>6</xdr:col>
      <xdr:colOff>0</xdr:colOff>
      <xdr:row>2673</xdr:row>
      <xdr:rowOff>0</xdr:rowOff>
    </xdr:to>
    <xdr:pic>
      <xdr:nvPicPr>
        <xdr:cNvPr id="2669" name="Picture 2668">
          <a:extLst>
            <a:ext uri="{FF2B5EF4-FFF2-40B4-BE49-F238E27FC236}">
              <a16:creationId xmlns:a16="http://schemas.microsoft.com/office/drawing/2014/main" id="{C6008A93-83E9-4012-8D62-84407E2FA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9"/>
        <a:stretch>
          <a:fillRect/>
        </a:stretch>
      </xdr:blipFill>
      <xdr:spPr>
        <a:xfrm>
          <a:off x="4619625" y="48320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2673</xdr:row>
      <xdr:rowOff>0</xdr:rowOff>
    </xdr:from>
    <xdr:to>
      <xdr:col>6</xdr:col>
      <xdr:colOff>0</xdr:colOff>
      <xdr:row>2674</xdr:row>
      <xdr:rowOff>0</xdr:rowOff>
    </xdr:to>
    <xdr:pic>
      <xdr:nvPicPr>
        <xdr:cNvPr id="2670" name="Picture 2669">
          <a:extLst>
            <a:ext uri="{FF2B5EF4-FFF2-40B4-BE49-F238E27FC236}">
              <a16:creationId xmlns:a16="http://schemas.microsoft.com/office/drawing/2014/main" id="{4719A60C-7B13-4554-86E6-E47818016E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338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2674</xdr:row>
      <xdr:rowOff>0</xdr:rowOff>
    </xdr:from>
    <xdr:to>
      <xdr:col>6</xdr:col>
      <xdr:colOff>0</xdr:colOff>
      <xdr:row>2675</xdr:row>
      <xdr:rowOff>0</xdr:rowOff>
    </xdr:to>
    <xdr:pic>
      <xdr:nvPicPr>
        <xdr:cNvPr id="2671" name="Picture 2670">
          <a:extLst>
            <a:ext uri="{FF2B5EF4-FFF2-40B4-BE49-F238E27FC236}">
              <a16:creationId xmlns:a16="http://schemas.microsoft.com/office/drawing/2014/main" id="{E788106E-447B-4183-9FE7-4B29E3A04C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356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2675</xdr:row>
      <xdr:rowOff>0</xdr:rowOff>
    </xdr:from>
    <xdr:to>
      <xdr:col>6</xdr:col>
      <xdr:colOff>0</xdr:colOff>
      <xdr:row>2676</xdr:row>
      <xdr:rowOff>0</xdr:rowOff>
    </xdr:to>
    <xdr:pic>
      <xdr:nvPicPr>
        <xdr:cNvPr id="2672" name="Picture 2671">
          <a:extLst>
            <a:ext uri="{FF2B5EF4-FFF2-40B4-BE49-F238E27FC236}">
              <a16:creationId xmlns:a16="http://schemas.microsoft.com/office/drawing/2014/main" id="{C9D8EAFA-16E4-462F-9DC0-92302E75E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374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2676</xdr:row>
      <xdr:rowOff>0</xdr:rowOff>
    </xdr:from>
    <xdr:to>
      <xdr:col>6</xdr:col>
      <xdr:colOff>0</xdr:colOff>
      <xdr:row>2677</xdr:row>
      <xdr:rowOff>0</xdr:rowOff>
    </xdr:to>
    <xdr:pic>
      <xdr:nvPicPr>
        <xdr:cNvPr id="2673" name="Picture 2672">
          <a:extLst>
            <a:ext uri="{FF2B5EF4-FFF2-40B4-BE49-F238E27FC236}">
              <a16:creationId xmlns:a16="http://schemas.microsoft.com/office/drawing/2014/main" id="{2DC5C270-AED8-4AEE-AF8F-6B060D6BA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392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2677</xdr:row>
      <xdr:rowOff>0</xdr:rowOff>
    </xdr:from>
    <xdr:to>
      <xdr:col>6</xdr:col>
      <xdr:colOff>0</xdr:colOff>
      <xdr:row>2678</xdr:row>
      <xdr:rowOff>0</xdr:rowOff>
    </xdr:to>
    <xdr:pic>
      <xdr:nvPicPr>
        <xdr:cNvPr id="2674" name="Picture 2673">
          <a:extLst>
            <a:ext uri="{FF2B5EF4-FFF2-40B4-BE49-F238E27FC236}">
              <a16:creationId xmlns:a16="http://schemas.microsoft.com/office/drawing/2014/main" id="{0457D1F0-3FB7-4296-9EC9-232C0AC076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0"/>
        <a:stretch>
          <a:fillRect/>
        </a:stretch>
      </xdr:blipFill>
      <xdr:spPr>
        <a:xfrm>
          <a:off x="4619625" y="48410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2678</xdr:row>
      <xdr:rowOff>0</xdr:rowOff>
    </xdr:from>
    <xdr:to>
      <xdr:col>6</xdr:col>
      <xdr:colOff>0</xdr:colOff>
      <xdr:row>2679</xdr:row>
      <xdr:rowOff>0</xdr:rowOff>
    </xdr:to>
    <xdr:pic>
      <xdr:nvPicPr>
        <xdr:cNvPr id="2675" name="Picture 2674">
          <a:extLst>
            <a:ext uri="{FF2B5EF4-FFF2-40B4-BE49-F238E27FC236}">
              <a16:creationId xmlns:a16="http://schemas.microsoft.com/office/drawing/2014/main" id="{2E3EF3B5-C000-4EB6-9745-3245A07F1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0"/>
        <a:stretch>
          <a:fillRect/>
        </a:stretch>
      </xdr:blipFill>
      <xdr:spPr>
        <a:xfrm>
          <a:off x="4619625" y="48428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2679</xdr:row>
      <xdr:rowOff>0</xdr:rowOff>
    </xdr:from>
    <xdr:to>
      <xdr:col>6</xdr:col>
      <xdr:colOff>0</xdr:colOff>
      <xdr:row>2680</xdr:row>
      <xdr:rowOff>0</xdr:rowOff>
    </xdr:to>
    <xdr:pic>
      <xdr:nvPicPr>
        <xdr:cNvPr id="2676" name="Picture 2675">
          <a:extLst>
            <a:ext uri="{FF2B5EF4-FFF2-40B4-BE49-F238E27FC236}">
              <a16:creationId xmlns:a16="http://schemas.microsoft.com/office/drawing/2014/main" id="{F0F7232A-A032-4F6E-8927-457153AE58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1"/>
        <a:stretch>
          <a:fillRect/>
        </a:stretch>
      </xdr:blipFill>
      <xdr:spPr>
        <a:xfrm>
          <a:off x="4619625" y="48447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2680</xdr:row>
      <xdr:rowOff>0</xdr:rowOff>
    </xdr:from>
    <xdr:to>
      <xdr:col>6</xdr:col>
      <xdr:colOff>0</xdr:colOff>
      <xdr:row>2681</xdr:row>
      <xdr:rowOff>0</xdr:rowOff>
    </xdr:to>
    <xdr:pic>
      <xdr:nvPicPr>
        <xdr:cNvPr id="2677" name="Picture 2676">
          <a:extLst>
            <a:ext uri="{FF2B5EF4-FFF2-40B4-BE49-F238E27FC236}">
              <a16:creationId xmlns:a16="http://schemas.microsoft.com/office/drawing/2014/main" id="{5DF4B035-050F-45E5-9AA4-EF8F9487F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1"/>
        <a:stretch>
          <a:fillRect/>
        </a:stretch>
      </xdr:blipFill>
      <xdr:spPr>
        <a:xfrm>
          <a:off x="4619625" y="48465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2681</xdr:row>
      <xdr:rowOff>0</xdr:rowOff>
    </xdr:from>
    <xdr:to>
      <xdr:col>6</xdr:col>
      <xdr:colOff>0</xdr:colOff>
      <xdr:row>2682</xdr:row>
      <xdr:rowOff>0</xdr:rowOff>
    </xdr:to>
    <xdr:pic>
      <xdr:nvPicPr>
        <xdr:cNvPr id="2678" name="Picture 2677">
          <a:extLst>
            <a:ext uri="{FF2B5EF4-FFF2-40B4-BE49-F238E27FC236}">
              <a16:creationId xmlns:a16="http://schemas.microsoft.com/office/drawing/2014/main" id="{94C2E955-477F-4A17-8EAA-0ED022C5E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2"/>
        <a:stretch>
          <a:fillRect/>
        </a:stretch>
      </xdr:blipFill>
      <xdr:spPr>
        <a:xfrm>
          <a:off x="4619625" y="48483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2682</xdr:row>
      <xdr:rowOff>0</xdr:rowOff>
    </xdr:from>
    <xdr:to>
      <xdr:col>6</xdr:col>
      <xdr:colOff>0</xdr:colOff>
      <xdr:row>2683</xdr:row>
      <xdr:rowOff>0</xdr:rowOff>
    </xdr:to>
    <xdr:pic>
      <xdr:nvPicPr>
        <xdr:cNvPr id="2679" name="Picture 2678">
          <a:extLst>
            <a:ext uri="{FF2B5EF4-FFF2-40B4-BE49-F238E27FC236}">
              <a16:creationId xmlns:a16="http://schemas.microsoft.com/office/drawing/2014/main" id="{E8DD6A87-F826-4520-A6EA-A121B66D02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2"/>
        <a:stretch>
          <a:fillRect/>
        </a:stretch>
      </xdr:blipFill>
      <xdr:spPr>
        <a:xfrm>
          <a:off x="4619625" y="48501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2683</xdr:row>
      <xdr:rowOff>0</xdr:rowOff>
    </xdr:from>
    <xdr:to>
      <xdr:col>6</xdr:col>
      <xdr:colOff>0</xdr:colOff>
      <xdr:row>2684</xdr:row>
      <xdr:rowOff>0</xdr:rowOff>
    </xdr:to>
    <xdr:pic>
      <xdr:nvPicPr>
        <xdr:cNvPr id="2680" name="Picture 2679">
          <a:extLst>
            <a:ext uri="{FF2B5EF4-FFF2-40B4-BE49-F238E27FC236}">
              <a16:creationId xmlns:a16="http://schemas.microsoft.com/office/drawing/2014/main" id="{86D8C059-7AD3-43A5-8467-B58316513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3"/>
        <a:stretch>
          <a:fillRect/>
        </a:stretch>
      </xdr:blipFill>
      <xdr:spPr>
        <a:xfrm>
          <a:off x="4619625" y="48519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2684</xdr:row>
      <xdr:rowOff>0</xdr:rowOff>
    </xdr:from>
    <xdr:to>
      <xdr:col>6</xdr:col>
      <xdr:colOff>0</xdr:colOff>
      <xdr:row>2685</xdr:row>
      <xdr:rowOff>0</xdr:rowOff>
    </xdr:to>
    <xdr:pic>
      <xdr:nvPicPr>
        <xdr:cNvPr id="2681" name="Picture 2680">
          <a:extLst>
            <a:ext uri="{FF2B5EF4-FFF2-40B4-BE49-F238E27FC236}">
              <a16:creationId xmlns:a16="http://schemas.microsoft.com/office/drawing/2014/main" id="{CD5FB334-191D-4984-8FFD-518EEEC54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3"/>
        <a:stretch>
          <a:fillRect/>
        </a:stretch>
      </xdr:blipFill>
      <xdr:spPr>
        <a:xfrm>
          <a:off x="4619625" y="48537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2685</xdr:row>
      <xdr:rowOff>0</xdr:rowOff>
    </xdr:from>
    <xdr:to>
      <xdr:col>6</xdr:col>
      <xdr:colOff>0</xdr:colOff>
      <xdr:row>2686</xdr:row>
      <xdr:rowOff>0</xdr:rowOff>
    </xdr:to>
    <xdr:pic>
      <xdr:nvPicPr>
        <xdr:cNvPr id="2682" name="Picture 2681">
          <a:extLst>
            <a:ext uri="{FF2B5EF4-FFF2-40B4-BE49-F238E27FC236}">
              <a16:creationId xmlns:a16="http://schemas.microsoft.com/office/drawing/2014/main" id="{071678B1-AFBC-4828-8E9B-63D64BB3B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48555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2686</xdr:row>
      <xdr:rowOff>0</xdr:rowOff>
    </xdr:from>
    <xdr:to>
      <xdr:col>6</xdr:col>
      <xdr:colOff>0</xdr:colOff>
      <xdr:row>2687</xdr:row>
      <xdr:rowOff>0</xdr:rowOff>
    </xdr:to>
    <xdr:pic>
      <xdr:nvPicPr>
        <xdr:cNvPr id="2683" name="Picture 2682">
          <a:extLst>
            <a:ext uri="{FF2B5EF4-FFF2-40B4-BE49-F238E27FC236}">
              <a16:creationId xmlns:a16="http://schemas.microsoft.com/office/drawing/2014/main" id="{83DB1792-71C3-4913-9A2A-4B202B997C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48573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2687</xdr:row>
      <xdr:rowOff>0</xdr:rowOff>
    </xdr:from>
    <xdr:to>
      <xdr:col>6</xdr:col>
      <xdr:colOff>0</xdr:colOff>
      <xdr:row>2688</xdr:row>
      <xdr:rowOff>0</xdr:rowOff>
    </xdr:to>
    <xdr:pic>
      <xdr:nvPicPr>
        <xdr:cNvPr id="2684" name="Picture 2683">
          <a:extLst>
            <a:ext uri="{FF2B5EF4-FFF2-40B4-BE49-F238E27FC236}">
              <a16:creationId xmlns:a16="http://schemas.microsoft.com/office/drawing/2014/main" id="{87B08BA5-8197-4440-9838-1C4E9C9B51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591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2688</xdr:row>
      <xdr:rowOff>0</xdr:rowOff>
    </xdr:from>
    <xdr:to>
      <xdr:col>6</xdr:col>
      <xdr:colOff>0</xdr:colOff>
      <xdr:row>2689</xdr:row>
      <xdr:rowOff>0</xdr:rowOff>
    </xdr:to>
    <xdr:pic>
      <xdr:nvPicPr>
        <xdr:cNvPr id="2685" name="Picture 2684">
          <a:extLst>
            <a:ext uri="{FF2B5EF4-FFF2-40B4-BE49-F238E27FC236}">
              <a16:creationId xmlns:a16="http://schemas.microsoft.com/office/drawing/2014/main" id="{3AA6ED8F-2153-4683-B97E-E32A275BE5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4"/>
        <a:stretch>
          <a:fillRect/>
        </a:stretch>
      </xdr:blipFill>
      <xdr:spPr>
        <a:xfrm>
          <a:off x="4619625" y="48609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2689</xdr:row>
      <xdr:rowOff>0</xdr:rowOff>
    </xdr:from>
    <xdr:to>
      <xdr:col>6</xdr:col>
      <xdr:colOff>0</xdr:colOff>
      <xdr:row>2690</xdr:row>
      <xdr:rowOff>0</xdr:rowOff>
    </xdr:to>
    <xdr:pic>
      <xdr:nvPicPr>
        <xdr:cNvPr id="2686" name="Picture 2685">
          <a:extLst>
            <a:ext uri="{FF2B5EF4-FFF2-40B4-BE49-F238E27FC236}">
              <a16:creationId xmlns:a16="http://schemas.microsoft.com/office/drawing/2014/main" id="{9B135BDB-35CA-493E-AF26-2B58FB154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627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2690</xdr:row>
      <xdr:rowOff>0</xdr:rowOff>
    </xdr:from>
    <xdr:to>
      <xdr:col>6</xdr:col>
      <xdr:colOff>0</xdr:colOff>
      <xdr:row>2691</xdr:row>
      <xdr:rowOff>0</xdr:rowOff>
    </xdr:to>
    <xdr:pic>
      <xdr:nvPicPr>
        <xdr:cNvPr id="2687" name="Picture 2686">
          <a:extLst>
            <a:ext uri="{FF2B5EF4-FFF2-40B4-BE49-F238E27FC236}">
              <a16:creationId xmlns:a16="http://schemas.microsoft.com/office/drawing/2014/main" id="{D7F27429-1974-4ACC-B1D6-4157271C6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48646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2691</xdr:row>
      <xdr:rowOff>0</xdr:rowOff>
    </xdr:from>
    <xdr:to>
      <xdr:col>6</xdr:col>
      <xdr:colOff>0</xdr:colOff>
      <xdr:row>2692</xdr:row>
      <xdr:rowOff>0</xdr:rowOff>
    </xdr:to>
    <xdr:pic>
      <xdr:nvPicPr>
        <xdr:cNvPr id="2688" name="Picture 2687">
          <a:extLst>
            <a:ext uri="{FF2B5EF4-FFF2-40B4-BE49-F238E27FC236}">
              <a16:creationId xmlns:a16="http://schemas.microsoft.com/office/drawing/2014/main" id="{20D21B47-54B0-4C5B-9B8B-65DF0EE5B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664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2692</xdr:row>
      <xdr:rowOff>0</xdr:rowOff>
    </xdr:from>
    <xdr:to>
      <xdr:col>6</xdr:col>
      <xdr:colOff>0</xdr:colOff>
      <xdr:row>2693</xdr:row>
      <xdr:rowOff>0</xdr:rowOff>
    </xdr:to>
    <xdr:pic>
      <xdr:nvPicPr>
        <xdr:cNvPr id="2689" name="Picture 2688">
          <a:extLst>
            <a:ext uri="{FF2B5EF4-FFF2-40B4-BE49-F238E27FC236}">
              <a16:creationId xmlns:a16="http://schemas.microsoft.com/office/drawing/2014/main" id="{26E06C62-FE3D-4E0F-9FB2-B128A380A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682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2693</xdr:row>
      <xdr:rowOff>0</xdr:rowOff>
    </xdr:from>
    <xdr:to>
      <xdr:col>6</xdr:col>
      <xdr:colOff>0</xdr:colOff>
      <xdr:row>2694</xdr:row>
      <xdr:rowOff>0</xdr:rowOff>
    </xdr:to>
    <xdr:pic>
      <xdr:nvPicPr>
        <xdr:cNvPr id="2690" name="Picture 2689">
          <a:extLst>
            <a:ext uri="{FF2B5EF4-FFF2-40B4-BE49-F238E27FC236}">
              <a16:creationId xmlns:a16="http://schemas.microsoft.com/office/drawing/2014/main" id="{17C85BBD-5711-46BB-8B99-73DDBB9A55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700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2694</xdr:row>
      <xdr:rowOff>0</xdr:rowOff>
    </xdr:from>
    <xdr:to>
      <xdr:col>6</xdr:col>
      <xdr:colOff>0</xdr:colOff>
      <xdr:row>2695</xdr:row>
      <xdr:rowOff>0</xdr:rowOff>
    </xdr:to>
    <xdr:pic>
      <xdr:nvPicPr>
        <xdr:cNvPr id="2691" name="Picture 2690">
          <a:extLst>
            <a:ext uri="{FF2B5EF4-FFF2-40B4-BE49-F238E27FC236}">
              <a16:creationId xmlns:a16="http://schemas.microsoft.com/office/drawing/2014/main" id="{292EB8A2-6DBA-4BC1-9191-68606AE87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8718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2695</xdr:row>
      <xdr:rowOff>0</xdr:rowOff>
    </xdr:from>
    <xdr:to>
      <xdr:col>6</xdr:col>
      <xdr:colOff>0</xdr:colOff>
      <xdr:row>2696</xdr:row>
      <xdr:rowOff>0</xdr:rowOff>
    </xdr:to>
    <xdr:pic>
      <xdr:nvPicPr>
        <xdr:cNvPr id="2692" name="Picture 2691">
          <a:extLst>
            <a:ext uri="{FF2B5EF4-FFF2-40B4-BE49-F238E27FC236}">
              <a16:creationId xmlns:a16="http://schemas.microsoft.com/office/drawing/2014/main" id="{9C0E8BAE-9A84-4E81-AA14-7CB4E4828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736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2696</xdr:row>
      <xdr:rowOff>0</xdr:rowOff>
    </xdr:from>
    <xdr:to>
      <xdr:col>6</xdr:col>
      <xdr:colOff>0</xdr:colOff>
      <xdr:row>2697</xdr:row>
      <xdr:rowOff>0</xdr:rowOff>
    </xdr:to>
    <xdr:pic>
      <xdr:nvPicPr>
        <xdr:cNvPr id="2693" name="Picture 2692">
          <a:extLst>
            <a:ext uri="{FF2B5EF4-FFF2-40B4-BE49-F238E27FC236}">
              <a16:creationId xmlns:a16="http://schemas.microsoft.com/office/drawing/2014/main" id="{F17B2399-C2A3-42C6-8225-B1196009FB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754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2697</xdr:row>
      <xdr:rowOff>0</xdr:rowOff>
    </xdr:from>
    <xdr:to>
      <xdr:col>6</xdr:col>
      <xdr:colOff>0</xdr:colOff>
      <xdr:row>2698</xdr:row>
      <xdr:rowOff>0</xdr:rowOff>
    </xdr:to>
    <xdr:pic>
      <xdr:nvPicPr>
        <xdr:cNvPr id="2694" name="Picture 2693">
          <a:extLst>
            <a:ext uri="{FF2B5EF4-FFF2-40B4-BE49-F238E27FC236}">
              <a16:creationId xmlns:a16="http://schemas.microsoft.com/office/drawing/2014/main" id="{18311BCC-49B2-4724-B697-B471299E7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5"/>
        <a:stretch>
          <a:fillRect/>
        </a:stretch>
      </xdr:blipFill>
      <xdr:spPr>
        <a:xfrm>
          <a:off x="4619625" y="48772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2698</xdr:row>
      <xdr:rowOff>0</xdr:rowOff>
    </xdr:from>
    <xdr:to>
      <xdr:col>6</xdr:col>
      <xdr:colOff>0</xdr:colOff>
      <xdr:row>2699</xdr:row>
      <xdr:rowOff>0</xdr:rowOff>
    </xdr:to>
    <xdr:pic>
      <xdr:nvPicPr>
        <xdr:cNvPr id="2695" name="Picture 2694">
          <a:extLst>
            <a:ext uri="{FF2B5EF4-FFF2-40B4-BE49-F238E27FC236}">
              <a16:creationId xmlns:a16="http://schemas.microsoft.com/office/drawing/2014/main" id="{F9AC446F-03A2-42FE-95D2-BE4FFD5BD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6"/>
        <a:stretch>
          <a:fillRect/>
        </a:stretch>
      </xdr:blipFill>
      <xdr:spPr>
        <a:xfrm>
          <a:off x="4619625" y="48790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2699</xdr:row>
      <xdr:rowOff>0</xdr:rowOff>
    </xdr:from>
    <xdr:to>
      <xdr:col>6</xdr:col>
      <xdr:colOff>0</xdr:colOff>
      <xdr:row>2700</xdr:row>
      <xdr:rowOff>0</xdr:rowOff>
    </xdr:to>
    <xdr:pic>
      <xdr:nvPicPr>
        <xdr:cNvPr id="2696" name="Picture 2695">
          <a:extLst>
            <a:ext uri="{FF2B5EF4-FFF2-40B4-BE49-F238E27FC236}">
              <a16:creationId xmlns:a16="http://schemas.microsoft.com/office/drawing/2014/main" id="{85CA3BEA-0172-4DD3-8189-72A903D0EC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7"/>
        <a:stretch>
          <a:fillRect/>
        </a:stretch>
      </xdr:blipFill>
      <xdr:spPr>
        <a:xfrm>
          <a:off x="4619625" y="48808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2700</xdr:row>
      <xdr:rowOff>0</xdr:rowOff>
    </xdr:from>
    <xdr:to>
      <xdr:col>6</xdr:col>
      <xdr:colOff>0</xdr:colOff>
      <xdr:row>2701</xdr:row>
      <xdr:rowOff>0</xdr:rowOff>
    </xdr:to>
    <xdr:pic>
      <xdr:nvPicPr>
        <xdr:cNvPr id="2697" name="Picture 2696">
          <a:extLst>
            <a:ext uri="{FF2B5EF4-FFF2-40B4-BE49-F238E27FC236}">
              <a16:creationId xmlns:a16="http://schemas.microsoft.com/office/drawing/2014/main" id="{8C62D2FD-967A-4E13-B8E8-CAFBF4CA5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8"/>
        <a:stretch>
          <a:fillRect/>
        </a:stretch>
      </xdr:blipFill>
      <xdr:spPr>
        <a:xfrm>
          <a:off x="4619625" y="48827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2701</xdr:row>
      <xdr:rowOff>0</xdr:rowOff>
    </xdr:from>
    <xdr:to>
      <xdr:col>6</xdr:col>
      <xdr:colOff>0</xdr:colOff>
      <xdr:row>2702</xdr:row>
      <xdr:rowOff>0</xdr:rowOff>
    </xdr:to>
    <xdr:pic>
      <xdr:nvPicPr>
        <xdr:cNvPr id="2698" name="Picture 2697">
          <a:extLst>
            <a:ext uri="{FF2B5EF4-FFF2-40B4-BE49-F238E27FC236}">
              <a16:creationId xmlns:a16="http://schemas.microsoft.com/office/drawing/2014/main" id="{F7BD9ED3-E63D-49F7-819D-E11D4C674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9"/>
        <a:stretch>
          <a:fillRect/>
        </a:stretch>
      </xdr:blipFill>
      <xdr:spPr>
        <a:xfrm>
          <a:off x="4619625" y="48845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2702</xdr:row>
      <xdr:rowOff>0</xdr:rowOff>
    </xdr:from>
    <xdr:to>
      <xdr:col>6</xdr:col>
      <xdr:colOff>0</xdr:colOff>
      <xdr:row>2703</xdr:row>
      <xdr:rowOff>0</xdr:rowOff>
    </xdr:to>
    <xdr:pic>
      <xdr:nvPicPr>
        <xdr:cNvPr id="2699" name="Picture 2698">
          <a:extLst>
            <a:ext uri="{FF2B5EF4-FFF2-40B4-BE49-F238E27FC236}">
              <a16:creationId xmlns:a16="http://schemas.microsoft.com/office/drawing/2014/main" id="{3F8529AE-AE69-4AD1-8E21-F9F4E06775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0"/>
        <a:stretch>
          <a:fillRect/>
        </a:stretch>
      </xdr:blipFill>
      <xdr:spPr>
        <a:xfrm>
          <a:off x="4619625" y="48863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2703</xdr:row>
      <xdr:rowOff>0</xdr:rowOff>
    </xdr:from>
    <xdr:to>
      <xdr:col>6</xdr:col>
      <xdr:colOff>0</xdr:colOff>
      <xdr:row>2704</xdr:row>
      <xdr:rowOff>0</xdr:rowOff>
    </xdr:to>
    <xdr:pic>
      <xdr:nvPicPr>
        <xdr:cNvPr id="2700" name="Picture 2699">
          <a:extLst>
            <a:ext uri="{FF2B5EF4-FFF2-40B4-BE49-F238E27FC236}">
              <a16:creationId xmlns:a16="http://schemas.microsoft.com/office/drawing/2014/main" id="{B3997176-8722-4CC8-ACCA-83CDAAC79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1"/>
        <a:stretch>
          <a:fillRect/>
        </a:stretch>
      </xdr:blipFill>
      <xdr:spPr>
        <a:xfrm>
          <a:off x="4619625" y="48881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2704</xdr:row>
      <xdr:rowOff>0</xdr:rowOff>
    </xdr:from>
    <xdr:to>
      <xdr:col>6</xdr:col>
      <xdr:colOff>0</xdr:colOff>
      <xdr:row>2705</xdr:row>
      <xdr:rowOff>0</xdr:rowOff>
    </xdr:to>
    <xdr:pic>
      <xdr:nvPicPr>
        <xdr:cNvPr id="2701" name="Picture 2700">
          <a:extLst>
            <a:ext uri="{FF2B5EF4-FFF2-40B4-BE49-F238E27FC236}">
              <a16:creationId xmlns:a16="http://schemas.microsoft.com/office/drawing/2014/main" id="{238190CA-2C94-4EB2-8044-2FB0450B1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2"/>
        <a:stretch>
          <a:fillRect/>
        </a:stretch>
      </xdr:blipFill>
      <xdr:spPr>
        <a:xfrm>
          <a:off x="4619625" y="48899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2705</xdr:row>
      <xdr:rowOff>0</xdr:rowOff>
    </xdr:from>
    <xdr:to>
      <xdr:col>6</xdr:col>
      <xdr:colOff>0</xdr:colOff>
      <xdr:row>2706</xdr:row>
      <xdr:rowOff>0</xdr:rowOff>
    </xdr:to>
    <xdr:pic>
      <xdr:nvPicPr>
        <xdr:cNvPr id="2702" name="Picture 2701">
          <a:extLst>
            <a:ext uri="{FF2B5EF4-FFF2-40B4-BE49-F238E27FC236}">
              <a16:creationId xmlns:a16="http://schemas.microsoft.com/office/drawing/2014/main" id="{DD34F2FF-8920-4426-A78E-0D2BEC2A0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3"/>
        <a:stretch>
          <a:fillRect/>
        </a:stretch>
      </xdr:blipFill>
      <xdr:spPr>
        <a:xfrm>
          <a:off x="4619625" y="48917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2706</xdr:row>
      <xdr:rowOff>0</xdr:rowOff>
    </xdr:from>
    <xdr:to>
      <xdr:col>6</xdr:col>
      <xdr:colOff>0</xdr:colOff>
      <xdr:row>2707</xdr:row>
      <xdr:rowOff>0</xdr:rowOff>
    </xdr:to>
    <xdr:pic>
      <xdr:nvPicPr>
        <xdr:cNvPr id="2703" name="Picture 2702">
          <a:extLst>
            <a:ext uri="{FF2B5EF4-FFF2-40B4-BE49-F238E27FC236}">
              <a16:creationId xmlns:a16="http://schemas.microsoft.com/office/drawing/2014/main" id="{F05481C2-1B42-4D3B-8D05-F88E8640E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4"/>
        <a:stretch>
          <a:fillRect/>
        </a:stretch>
      </xdr:blipFill>
      <xdr:spPr>
        <a:xfrm>
          <a:off x="4619625" y="48935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2707</xdr:row>
      <xdr:rowOff>0</xdr:rowOff>
    </xdr:from>
    <xdr:to>
      <xdr:col>6</xdr:col>
      <xdr:colOff>0</xdr:colOff>
      <xdr:row>2708</xdr:row>
      <xdr:rowOff>0</xdr:rowOff>
    </xdr:to>
    <xdr:pic>
      <xdr:nvPicPr>
        <xdr:cNvPr id="2704" name="Picture 2703">
          <a:extLst>
            <a:ext uri="{FF2B5EF4-FFF2-40B4-BE49-F238E27FC236}">
              <a16:creationId xmlns:a16="http://schemas.microsoft.com/office/drawing/2014/main" id="{CDBA6CC5-979B-49AA-B377-83A2DCC62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953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2708</xdr:row>
      <xdr:rowOff>0</xdr:rowOff>
    </xdr:from>
    <xdr:to>
      <xdr:col>6</xdr:col>
      <xdr:colOff>0</xdr:colOff>
      <xdr:row>2709</xdr:row>
      <xdr:rowOff>0</xdr:rowOff>
    </xdr:to>
    <xdr:pic>
      <xdr:nvPicPr>
        <xdr:cNvPr id="2705" name="Picture 2704">
          <a:extLst>
            <a:ext uri="{FF2B5EF4-FFF2-40B4-BE49-F238E27FC236}">
              <a16:creationId xmlns:a16="http://schemas.microsoft.com/office/drawing/2014/main" id="{C654BF79-5B15-43BD-B0E6-779401F0C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971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2709</xdr:row>
      <xdr:rowOff>0</xdr:rowOff>
    </xdr:from>
    <xdr:to>
      <xdr:col>6</xdr:col>
      <xdr:colOff>0</xdr:colOff>
      <xdr:row>2710</xdr:row>
      <xdr:rowOff>0</xdr:rowOff>
    </xdr:to>
    <xdr:pic>
      <xdr:nvPicPr>
        <xdr:cNvPr id="2706" name="Picture 2705">
          <a:extLst>
            <a:ext uri="{FF2B5EF4-FFF2-40B4-BE49-F238E27FC236}">
              <a16:creationId xmlns:a16="http://schemas.microsoft.com/office/drawing/2014/main" id="{EB34E7DB-EA5C-4A7C-A04F-E5EC84BB7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8989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2710</xdr:row>
      <xdr:rowOff>0</xdr:rowOff>
    </xdr:from>
    <xdr:to>
      <xdr:col>6</xdr:col>
      <xdr:colOff>0</xdr:colOff>
      <xdr:row>2711</xdr:row>
      <xdr:rowOff>0</xdr:rowOff>
    </xdr:to>
    <xdr:pic>
      <xdr:nvPicPr>
        <xdr:cNvPr id="2707" name="Picture 2706">
          <a:extLst>
            <a:ext uri="{FF2B5EF4-FFF2-40B4-BE49-F238E27FC236}">
              <a16:creationId xmlns:a16="http://schemas.microsoft.com/office/drawing/2014/main" id="{2FF1344E-3EAB-48F9-AD36-6914A38EE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008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2711</xdr:row>
      <xdr:rowOff>0</xdr:rowOff>
    </xdr:from>
    <xdr:to>
      <xdr:col>6</xdr:col>
      <xdr:colOff>0</xdr:colOff>
      <xdr:row>2712</xdr:row>
      <xdr:rowOff>0</xdr:rowOff>
    </xdr:to>
    <xdr:pic>
      <xdr:nvPicPr>
        <xdr:cNvPr id="2708" name="Picture 2707">
          <a:extLst>
            <a:ext uri="{FF2B5EF4-FFF2-40B4-BE49-F238E27FC236}">
              <a16:creationId xmlns:a16="http://schemas.microsoft.com/office/drawing/2014/main" id="{A0E1065D-DC10-4346-A2D7-9575EEA937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5"/>
        <a:stretch>
          <a:fillRect/>
        </a:stretch>
      </xdr:blipFill>
      <xdr:spPr>
        <a:xfrm>
          <a:off x="4619625" y="49026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2712</xdr:row>
      <xdr:rowOff>0</xdr:rowOff>
    </xdr:from>
    <xdr:to>
      <xdr:col>6</xdr:col>
      <xdr:colOff>0</xdr:colOff>
      <xdr:row>2713</xdr:row>
      <xdr:rowOff>0</xdr:rowOff>
    </xdr:to>
    <xdr:pic>
      <xdr:nvPicPr>
        <xdr:cNvPr id="2709" name="Picture 2708">
          <a:extLst>
            <a:ext uri="{FF2B5EF4-FFF2-40B4-BE49-F238E27FC236}">
              <a16:creationId xmlns:a16="http://schemas.microsoft.com/office/drawing/2014/main" id="{F00546DD-2002-4F77-85A2-958CDF129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5"/>
        <a:stretch>
          <a:fillRect/>
        </a:stretch>
      </xdr:blipFill>
      <xdr:spPr>
        <a:xfrm>
          <a:off x="4619625" y="49044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2713</xdr:row>
      <xdr:rowOff>0</xdr:rowOff>
    </xdr:from>
    <xdr:to>
      <xdr:col>6</xdr:col>
      <xdr:colOff>0</xdr:colOff>
      <xdr:row>2714</xdr:row>
      <xdr:rowOff>0</xdr:rowOff>
    </xdr:to>
    <xdr:pic>
      <xdr:nvPicPr>
        <xdr:cNvPr id="2710" name="Picture 2709">
          <a:extLst>
            <a:ext uri="{FF2B5EF4-FFF2-40B4-BE49-F238E27FC236}">
              <a16:creationId xmlns:a16="http://schemas.microsoft.com/office/drawing/2014/main" id="{33B81997-91B2-402B-B313-48CBE8B48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6"/>
        <a:stretch>
          <a:fillRect/>
        </a:stretch>
      </xdr:blipFill>
      <xdr:spPr>
        <a:xfrm>
          <a:off x="4619625" y="49062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2714</xdr:row>
      <xdr:rowOff>0</xdr:rowOff>
    </xdr:from>
    <xdr:to>
      <xdr:col>6</xdr:col>
      <xdr:colOff>0</xdr:colOff>
      <xdr:row>2715</xdr:row>
      <xdr:rowOff>0</xdr:rowOff>
    </xdr:to>
    <xdr:pic>
      <xdr:nvPicPr>
        <xdr:cNvPr id="2711" name="Picture 2710">
          <a:extLst>
            <a:ext uri="{FF2B5EF4-FFF2-40B4-BE49-F238E27FC236}">
              <a16:creationId xmlns:a16="http://schemas.microsoft.com/office/drawing/2014/main" id="{F393C975-0D7B-40B4-A498-ADA6BEF30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6"/>
        <a:stretch>
          <a:fillRect/>
        </a:stretch>
      </xdr:blipFill>
      <xdr:spPr>
        <a:xfrm>
          <a:off x="4619625" y="49080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2715</xdr:row>
      <xdr:rowOff>0</xdr:rowOff>
    </xdr:from>
    <xdr:to>
      <xdr:col>6</xdr:col>
      <xdr:colOff>0</xdr:colOff>
      <xdr:row>2716</xdr:row>
      <xdr:rowOff>0</xdr:rowOff>
    </xdr:to>
    <xdr:pic>
      <xdr:nvPicPr>
        <xdr:cNvPr id="2712" name="Picture 2711">
          <a:extLst>
            <a:ext uri="{FF2B5EF4-FFF2-40B4-BE49-F238E27FC236}">
              <a16:creationId xmlns:a16="http://schemas.microsoft.com/office/drawing/2014/main" id="{C5937980-0D9F-438B-AD5E-FBA85B7B3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7"/>
        <a:stretch>
          <a:fillRect/>
        </a:stretch>
      </xdr:blipFill>
      <xdr:spPr>
        <a:xfrm>
          <a:off x="4619625" y="49098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2716</xdr:row>
      <xdr:rowOff>0</xdr:rowOff>
    </xdr:from>
    <xdr:to>
      <xdr:col>6</xdr:col>
      <xdr:colOff>0</xdr:colOff>
      <xdr:row>2717</xdr:row>
      <xdr:rowOff>0</xdr:rowOff>
    </xdr:to>
    <xdr:pic>
      <xdr:nvPicPr>
        <xdr:cNvPr id="2713" name="Picture 2712">
          <a:extLst>
            <a:ext uri="{FF2B5EF4-FFF2-40B4-BE49-F238E27FC236}">
              <a16:creationId xmlns:a16="http://schemas.microsoft.com/office/drawing/2014/main" id="{686E377F-09DD-447E-B8C0-311C24267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7"/>
        <a:stretch>
          <a:fillRect/>
        </a:stretch>
      </xdr:blipFill>
      <xdr:spPr>
        <a:xfrm>
          <a:off x="4619625" y="49116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2717</xdr:row>
      <xdr:rowOff>0</xdr:rowOff>
    </xdr:from>
    <xdr:to>
      <xdr:col>6</xdr:col>
      <xdr:colOff>0</xdr:colOff>
      <xdr:row>2718</xdr:row>
      <xdr:rowOff>0</xdr:rowOff>
    </xdr:to>
    <xdr:pic>
      <xdr:nvPicPr>
        <xdr:cNvPr id="2714" name="Picture 2713">
          <a:extLst>
            <a:ext uri="{FF2B5EF4-FFF2-40B4-BE49-F238E27FC236}">
              <a16:creationId xmlns:a16="http://schemas.microsoft.com/office/drawing/2014/main" id="{F7EB47B8-0DAC-43D5-B3A0-FAE3277DF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8"/>
        <a:stretch>
          <a:fillRect/>
        </a:stretch>
      </xdr:blipFill>
      <xdr:spPr>
        <a:xfrm>
          <a:off x="4619625" y="49134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2718</xdr:row>
      <xdr:rowOff>0</xdr:rowOff>
    </xdr:from>
    <xdr:to>
      <xdr:col>6</xdr:col>
      <xdr:colOff>0</xdr:colOff>
      <xdr:row>2719</xdr:row>
      <xdr:rowOff>0</xdr:rowOff>
    </xdr:to>
    <xdr:pic>
      <xdr:nvPicPr>
        <xdr:cNvPr id="2715" name="Picture 2714">
          <a:extLst>
            <a:ext uri="{FF2B5EF4-FFF2-40B4-BE49-F238E27FC236}">
              <a16:creationId xmlns:a16="http://schemas.microsoft.com/office/drawing/2014/main" id="{CDC04BC6-A098-478A-838A-F356AE32D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8"/>
        <a:stretch>
          <a:fillRect/>
        </a:stretch>
      </xdr:blipFill>
      <xdr:spPr>
        <a:xfrm>
          <a:off x="4619625" y="49152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2719</xdr:row>
      <xdr:rowOff>0</xdr:rowOff>
    </xdr:from>
    <xdr:to>
      <xdr:col>6</xdr:col>
      <xdr:colOff>0</xdr:colOff>
      <xdr:row>2720</xdr:row>
      <xdr:rowOff>0</xdr:rowOff>
    </xdr:to>
    <xdr:pic>
      <xdr:nvPicPr>
        <xdr:cNvPr id="2716" name="Picture 2715">
          <a:extLst>
            <a:ext uri="{FF2B5EF4-FFF2-40B4-BE49-F238E27FC236}">
              <a16:creationId xmlns:a16="http://schemas.microsoft.com/office/drawing/2014/main" id="{89DEBDE7-D3AA-45A7-9CCD-99F37CDBC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9"/>
        <a:stretch>
          <a:fillRect/>
        </a:stretch>
      </xdr:blipFill>
      <xdr:spPr>
        <a:xfrm>
          <a:off x="4619625" y="49170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2720</xdr:row>
      <xdr:rowOff>0</xdr:rowOff>
    </xdr:from>
    <xdr:to>
      <xdr:col>6</xdr:col>
      <xdr:colOff>0</xdr:colOff>
      <xdr:row>2721</xdr:row>
      <xdr:rowOff>0</xdr:rowOff>
    </xdr:to>
    <xdr:pic>
      <xdr:nvPicPr>
        <xdr:cNvPr id="2717" name="Picture 2716">
          <a:extLst>
            <a:ext uri="{FF2B5EF4-FFF2-40B4-BE49-F238E27FC236}">
              <a16:creationId xmlns:a16="http://schemas.microsoft.com/office/drawing/2014/main" id="{A5A1D72F-3187-4DEB-9FAF-62188B98F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9"/>
        <a:stretch>
          <a:fillRect/>
        </a:stretch>
      </xdr:blipFill>
      <xdr:spPr>
        <a:xfrm>
          <a:off x="4619625" y="49189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2721</xdr:row>
      <xdr:rowOff>0</xdr:rowOff>
    </xdr:from>
    <xdr:to>
      <xdr:col>6</xdr:col>
      <xdr:colOff>0</xdr:colOff>
      <xdr:row>2722</xdr:row>
      <xdr:rowOff>0</xdr:rowOff>
    </xdr:to>
    <xdr:pic>
      <xdr:nvPicPr>
        <xdr:cNvPr id="2718" name="Picture 2717">
          <a:extLst>
            <a:ext uri="{FF2B5EF4-FFF2-40B4-BE49-F238E27FC236}">
              <a16:creationId xmlns:a16="http://schemas.microsoft.com/office/drawing/2014/main" id="{349841AB-DD6A-4221-AD71-90727A4C1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207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2722</xdr:row>
      <xdr:rowOff>0</xdr:rowOff>
    </xdr:from>
    <xdr:to>
      <xdr:col>6</xdr:col>
      <xdr:colOff>0</xdr:colOff>
      <xdr:row>2723</xdr:row>
      <xdr:rowOff>0</xdr:rowOff>
    </xdr:to>
    <xdr:pic>
      <xdr:nvPicPr>
        <xdr:cNvPr id="2719" name="Picture 2718">
          <a:extLst>
            <a:ext uri="{FF2B5EF4-FFF2-40B4-BE49-F238E27FC236}">
              <a16:creationId xmlns:a16="http://schemas.microsoft.com/office/drawing/2014/main" id="{2BC5D255-CA89-4705-AC27-D0A675B82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0"/>
        <a:stretch>
          <a:fillRect/>
        </a:stretch>
      </xdr:blipFill>
      <xdr:spPr>
        <a:xfrm>
          <a:off x="4619625" y="49225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2723</xdr:row>
      <xdr:rowOff>0</xdr:rowOff>
    </xdr:from>
    <xdr:to>
      <xdr:col>6</xdr:col>
      <xdr:colOff>0</xdr:colOff>
      <xdr:row>2724</xdr:row>
      <xdr:rowOff>0</xdr:rowOff>
    </xdr:to>
    <xdr:pic>
      <xdr:nvPicPr>
        <xdr:cNvPr id="2720" name="Picture 2719">
          <a:extLst>
            <a:ext uri="{FF2B5EF4-FFF2-40B4-BE49-F238E27FC236}">
              <a16:creationId xmlns:a16="http://schemas.microsoft.com/office/drawing/2014/main" id="{03FBB7C7-3C06-4BB2-A2C8-094EBE964F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243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2724</xdr:row>
      <xdr:rowOff>0</xdr:rowOff>
    </xdr:from>
    <xdr:to>
      <xdr:col>6</xdr:col>
      <xdr:colOff>0</xdr:colOff>
      <xdr:row>2725</xdr:row>
      <xdr:rowOff>0</xdr:rowOff>
    </xdr:to>
    <xdr:pic>
      <xdr:nvPicPr>
        <xdr:cNvPr id="2721" name="Picture 2720">
          <a:extLst>
            <a:ext uri="{FF2B5EF4-FFF2-40B4-BE49-F238E27FC236}">
              <a16:creationId xmlns:a16="http://schemas.microsoft.com/office/drawing/2014/main" id="{28814871-E6B6-4291-A582-1CDB00F91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4"/>
        <a:stretch>
          <a:fillRect/>
        </a:stretch>
      </xdr:blipFill>
      <xdr:spPr>
        <a:xfrm>
          <a:off x="4619625" y="49261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2725</xdr:row>
      <xdr:rowOff>0</xdr:rowOff>
    </xdr:from>
    <xdr:to>
      <xdr:col>6</xdr:col>
      <xdr:colOff>0</xdr:colOff>
      <xdr:row>2726</xdr:row>
      <xdr:rowOff>0</xdr:rowOff>
    </xdr:to>
    <xdr:pic>
      <xdr:nvPicPr>
        <xdr:cNvPr id="2722" name="Picture 2721">
          <a:extLst>
            <a:ext uri="{FF2B5EF4-FFF2-40B4-BE49-F238E27FC236}">
              <a16:creationId xmlns:a16="http://schemas.microsoft.com/office/drawing/2014/main" id="{5501E71B-B72B-4AEA-BE1B-827358221B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279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2726</xdr:row>
      <xdr:rowOff>0</xdr:rowOff>
    </xdr:from>
    <xdr:to>
      <xdr:col>6</xdr:col>
      <xdr:colOff>0</xdr:colOff>
      <xdr:row>2727</xdr:row>
      <xdr:rowOff>0</xdr:rowOff>
    </xdr:to>
    <xdr:pic>
      <xdr:nvPicPr>
        <xdr:cNvPr id="2723" name="Picture 2722">
          <a:extLst>
            <a:ext uri="{FF2B5EF4-FFF2-40B4-BE49-F238E27FC236}">
              <a16:creationId xmlns:a16="http://schemas.microsoft.com/office/drawing/2014/main" id="{6676773F-BA82-42D4-86F9-B3C9E01D7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297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2727</xdr:row>
      <xdr:rowOff>0</xdr:rowOff>
    </xdr:from>
    <xdr:to>
      <xdr:col>6</xdr:col>
      <xdr:colOff>0</xdr:colOff>
      <xdr:row>2728</xdr:row>
      <xdr:rowOff>0</xdr:rowOff>
    </xdr:to>
    <xdr:pic>
      <xdr:nvPicPr>
        <xdr:cNvPr id="2724" name="Picture 2723">
          <a:extLst>
            <a:ext uri="{FF2B5EF4-FFF2-40B4-BE49-F238E27FC236}">
              <a16:creationId xmlns:a16="http://schemas.microsoft.com/office/drawing/2014/main" id="{49B38DB6-ABBF-4103-B34B-C67D72ACF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315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2728</xdr:row>
      <xdr:rowOff>0</xdr:rowOff>
    </xdr:from>
    <xdr:to>
      <xdr:col>6</xdr:col>
      <xdr:colOff>0</xdr:colOff>
      <xdr:row>2729</xdr:row>
      <xdr:rowOff>0</xdr:rowOff>
    </xdr:to>
    <xdr:pic>
      <xdr:nvPicPr>
        <xdr:cNvPr id="2725" name="Picture 2724">
          <a:extLst>
            <a:ext uri="{FF2B5EF4-FFF2-40B4-BE49-F238E27FC236}">
              <a16:creationId xmlns:a16="http://schemas.microsoft.com/office/drawing/2014/main" id="{0FA29A83-3E46-4B1A-9A78-BC8DA3031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333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2729</xdr:row>
      <xdr:rowOff>0</xdr:rowOff>
    </xdr:from>
    <xdr:to>
      <xdr:col>6</xdr:col>
      <xdr:colOff>0</xdr:colOff>
      <xdr:row>2730</xdr:row>
      <xdr:rowOff>0</xdr:rowOff>
    </xdr:to>
    <xdr:pic>
      <xdr:nvPicPr>
        <xdr:cNvPr id="2726" name="Picture 2725">
          <a:extLst>
            <a:ext uri="{FF2B5EF4-FFF2-40B4-BE49-F238E27FC236}">
              <a16:creationId xmlns:a16="http://schemas.microsoft.com/office/drawing/2014/main" id="{F51275E2-934A-4131-8B21-5B42D110AF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351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2730</xdr:row>
      <xdr:rowOff>0</xdr:rowOff>
    </xdr:from>
    <xdr:to>
      <xdr:col>6</xdr:col>
      <xdr:colOff>0</xdr:colOff>
      <xdr:row>2731</xdr:row>
      <xdr:rowOff>0</xdr:rowOff>
    </xdr:to>
    <xdr:pic>
      <xdr:nvPicPr>
        <xdr:cNvPr id="2727" name="Picture 2726">
          <a:extLst>
            <a:ext uri="{FF2B5EF4-FFF2-40B4-BE49-F238E27FC236}">
              <a16:creationId xmlns:a16="http://schemas.microsoft.com/office/drawing/2014/main" id="{130961A6-456A-4FFC-B30A-927A1C32B8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369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2731</xdr:row>
      <xdr:rowOff>0</xdr:rowOff>
    </xdr:from>
    <xdr:to>
      <xdr:col>6</xdr:col>
      <xdr:colOff>0</xdr:colOff>
      <xdr:row>2732</xdr:row>
      <xdr:rowOff>0</xdr:rowOff>
    </xdr:to>
    <xdr:pic>
      <xdr:nvPicPr>
        <xdr:cNvPr id="2728" name="Picture 2727">
          <a:extLst>
            <a:ext uri="{FF2B5EF4-FFF2-40B4-BE49-F238E27FC236}">
              <a16:creationId xmlns:a16="http://schemas.microsoft.com/office/drawing/2014/main" id="{446374C6-E921-4609-8FD1-8111813C6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1"/>
        <a:stretch>
          <a:fillRect/>
        </a:stretch>
      </xdr:blipFill>
      <xdr:spPr>
        <a:xfrm>
          <a:off x="4619625" y="49388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2732</xdr:row>
      <xdr:rowOff>0</xdr:rowOff>
    </xdr:from>
    <xdr:to>
      <xdr:col>6</xdr:col>
      <xdr:colOff>0</xdr:colOff>
      <xdr:row>2733</xdr:row>
      <xdr:rowOff>0</xdr:rowOff>
    </xdr:to>
    <xdr:pic>
      <xdr:nvPicPr>
        <xdr:cNvPr id="2729" name="Picture 2728">
          <a:extLst>
            <a:ext uri="{FF2B5EF4-FFF2-40B4-BE49-F238E27FC236}">
              <a16:creationId xmlns:a16="http://schemas.microsoft.com/office/drawing/2014/main" id="{4E2D5A36-E04E-4DE0-97FA-2F47A01E3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2"/>
        <a:stretch>
          <a:fillRect/>
        </a:stretch>
      </xdr:blipFill>
      <xdr:spPr>
        <a:xfrm>
          <a:off x="4619625" y="49406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2733</xdr:row>
      <xdr:rowOff>0</xdr:rowOff>
    </xdr:from>
    <xdr:to>
      <xdr:col>6</xdr:col>
      <xdr:colOff>0</xdr:colOff>
      <xdr:row>2734</xdr:row>
      <xdr:rowOff>0</xdr:rowOff>
    </xdr:to>
    <xdr:pic>
      <xdr:nvPicPr>
        <xdr:cNvPr id="2730" name="Picture 2729">
          <a:extLst>
            <a:ext uri="{FF2B5EF4-FFF2-40B4-BE49-F238E27FC236}">
              <a16:creationId xmlns:a16="http://schemas.microsoft.com/office/drawing/2014/main" id="{18B53A4B-F17D-425C-A2D8-69E714D44B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3"/>
        <a:stretch>
          <a:fillRect/>
        </a:stretch>
      </xdr:blipFill>
      <xdr:spPr>
        <a:xfrm>
          <a:off x="4619625" y="49424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2734</xdr:row>
      <xdr:rowOff>0</xdr:rowOff>
    </xdr:from>
    <xdr:to>
      <xdr:col>6</xdr:col>
      <xdr:colOff>0</xdr:colOff>
      <xdr:row>2735</xdr:row>
      <xdr:rowOff>0</xdr:rowOff>
    </xdr:to>
    <xdr:pic>
      <xdr:nvPicPr>
        <xdr:cNvPr id="2731" name="Picture 2730">
          <a:extLst>
            <a:ext uri="{FF2B5EF4-FFF2-40B4-BE49-F238E27FC236}">
              <a16:creationId xmlns:a16="http://schemas.microsoft.com/office/drawing/2014/main" id="{99B34D52-97C0-4679-94C0-93051A29D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4"/>
        <a:stretch>
          <a:fillRect/>
        </a:stretch>
      </xdr:blipFill>
      <xdr:spPr>
        <a:xfrm>
          <a:off x="4619625" y="49442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2735</xdr:row>
      <xdr:rowOff>0</xdr:rowOff>
    </xdr:from>
    <xdr:to>
      <xdr:col>6</xdr:col>
      <xdr:colOff>0</xdr:colOff>
      <xdr:row>2736</xdr:row>
      <xdr:rowOff>0</xdr:rowOff>
    </xdr:to>
    <xdr:pic>
      <xdr:nvPicPr>
        <xdr:cNvPr id="2732" name="Picture 2731">
          <a:extLst>
            <a:ext uri="{FF2B5EF4-FFF2-40B4-BE49-F238E27FC236}">
              <a16:creationId xmlns:a16="http://schemas.microsoft.com/office/drawing/2014/main" id="{CDA3745E-B815-4F35-9C2C-553A4FAEC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5"/>
        <a:stretch>
          <a:fillRect/>
        </a:stretch>
      </xdr:blipFill>
      <xdr:spPr>
        <a:xfrm>
          <a:off x="4619625" y="49460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2736</xdr:row>
      <xdr:rowOff>0</xdr:rowOff>
    </xdr:from>
    <xdr:to>
      <xdr:col>6</xdr:col>
      <xdr:colOff>0</xdr:colOff>
      <xdr:row>2737</xdr:row>
      <xdr:rowOff>0</xdr:rowOff>
    </xdr:to>
    <xdr:pic>
      <xdr:nvPicPr>
        <xdr:cNvPr id="2733" name="Picture 2732">
          <a:extLst>
            <a:ext uri="{FF2B5EF4-FFF2-40B4-BE49-F238E27FC236}">
              <a16:creationId xmlns:a16="http://schemas.microsoft.com/office/drawing/2014/main" id="{0B6893B8-E257-472B-ADAE-2B5B99A6F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6"/>
        <a:stretch>
          <a:fillRect/>
        </a:stretch>
      </xdr:blipFill>
      <xdr:spPr>
        <a:xfrm>
          <a:off x="4619625" y="49478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2737</xdr:row>
      <xdr:rowOff>0</xdr:rowOff>
    </xdr:from>
    <xdr:to>
      <xdr:col>6</xdr:col>
      <xdr:colOff>0</xdr:colOff>
      <xdr:row>2738</xdr:row>
      <xdr:rowOff>0</xdr:rowOff>
    </xdr:to>
    <xdr:pic>
      <xdr:nvPicPr>
        <xdr:cNvPr id="2734" name="Picture 2733">
          <a:extLst>
            <a:ext uri="{FF2B5EF4-FFF2-40B4-BE49-F238E27FC236}">
              <a16:creationId xmlns:a16="http://schemas.microsoft.com/office/drawing/2014/main" id="{035B4D2B-B84A-4A76-A259-D97E34A0A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7"/>
        <a:stretch>
          <a:fillRect/>
        </a:stretch>
      </xdr:blipFill>
      <xdr:spPr>
        <a:xfrm>
          <a:off x="4619625" y="49496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2738</xdr:row>
      <xdr:rowOff>0</xdr:rowOff>
    </xdr:from>
    <xdr:to>
      <xdr:col>6</xdr:col>
      <xdr:colOff>0</xdr:colOff>
      <xdr:row>2739</xdr:row>
      <xdr:rowOff>0</xdr:rowOff>
    </xdr:to>
    <xdr:pic>
      <xdr:nvPicPr>
        <xdr:cNvPr id="2735" name="Picture 2734">
          <a:extLst>
            <a:ext uri="{FF2B5EF4-FFF2-40B4-BE49-F238E27FC236}">
              <a16:creationId xmlns:a16="http://schemas.microsoft.com/office/drawing/2014/main" id="{FB71499C-C58A-4821-86D9-814CAB5A8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8"/>
        <a:stretch>
          <a:fillRect/>
        </a:stretch>
      </xdr:blipFill>
      <xdr:spPr>
        <a:xfrm>
          <a:off x="4619625" y="49514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2739</xdr:row>
      <xdr:rowOff>0</xdr:rowOff>
    </xdr:from>
    <xdr:to>
      <xdr:col>6</xdr:col>
      <xdr:colOff>0</xdr:colOff>
      <xdr:row>2740</xdr:row>
      <xdr:rowOff>0</xdr:rowOff>
    </xdr:to>
    <xdr:pic>
      <xdr:nvPicPr>
        <xdr:cNvPr id="2736" name="Picture 2735">
          <a:extLst>
            <a:ext uri="{FF2B5EF4-FFF2-40B4-BE49-F238E27FC236}">
              <a16:creationId xmlns:a16="http://schemas.microsoft.com/office/drawing/2014/main" id="{35CCD046-430E-4A41-BDCD-C8DE7F46A7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9"/>
        <a:stretch>
          <a:fillRect/>
        </a:stretch>
      </xdr:blipFill>
      <xdr:spPr>
        <a:xfrm>
          <a:off x="4619625" y="49532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2740</xdr:row>
      <xdr:rowOff>0</xdr:rowOff>
    </xdr:from>
    <xdr:to>
      <xdr:col>6</xdr:col>
      <xdr:colOff>0</xdr:colOff>
      <xdr:row>2741</xdr:row>
      <xdr:rowOff>0</xdr:rowOff>
    </xdr:to>
    <xdr:pic>
      <xdr:nvPicPr>
        <xdr:cNvPr id="2737" name="Picture 2736">
          <a:extLst>
            <a:ext uri="{FF2B5EF4-FFF2-40B4-BE49-F238E27FC236}">
              <a16:creationId xmlns:a16="http://schemas.microsoft.com/office/drawing/2014/main" id="{EF040C28-B49D-42EF-918A-0042A6543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0"/>
        <a:stretch>
          <a:fillRect/>
        </a:stretch>
      </xdr:blipFill>
      <xdr:spPr>
        <a:xfrm>
          <a:off x="4619625" y="49550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2741</xdr:row>
      <xdr:rowOff>0</xdr:rowOff>
    </xdr:from>
    <xdr:to>
      <xdr:col>6</xdr:col>
      <xdr:colOff>0</xdr:colOff>
      <xdr:row>2742</xdr:row>
      <xdr:rowOff>0</xdr:rowOff>
    </xdr:to>
    <xdr:pic>
      <xdr:nvPicPr>
        <xdr:cNvPr id="2738" name="Picture 2737">
          <a:extLst>
            <a:ext uri="{FF2B5EF4-FFF2-40B4-BE49-F238E27FC236}">
              <a16:creationId xmlns:a16="http://schemas.microsoft.com/office/drawing/2014/main" id="{159B1A23-C135-4EE4-BE99-1FF90BA22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569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2742</xdr:row>
      <xdr:rowOff>0</xdr:rowOff>
    </xdr:from>
    <xdr:to>
      <xdr:col>6</xdr:col>
      <xdr:colOff>0</xdr:colOff>
      <xdr:row>2743</xdr:row>
      <xdr:rowOff>0</xdr:rowOff>
    </xdr:to>
    <xdr:pic>
      <xdr:nvPicPr>
        <xdr:cNvPr id="2739" name="Picture 2738">
          <a:extLst>
            <a:ext uri="{FF2B5EF4-FFF2-40B4-BE49-F238E27FC236}">
              <a16:creationId xmlns:a16="http://schemas.microsoft.com/office/drawing/2014/main" id="{52F7F8E8-B54C-4EE5-ABE6-11F12D72E2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587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2743</xdr:row>
      <xdr:rowOff>0</xdr:rowOff>
    </xdr:from>
    <xdr:to>
      <xdr:col>6</xdr:col>
      <xdr:colOff>0</xdr:colOff>
      <xdr:row>2744</xdr:row>
      <xdr:rowOff>0</xdr:rowOff>
    </xdr:to>
    <xdr:pic>
      <xdr:nvPicPr>
        <xdr:cNvPr id="2740" name="Picture 2739">
          <a:extLst>
            <a:ext uri="{FF2B5EF4-FFF2-40B4-BE49-F238E27FC236}">
              <a16:creationId xmlns:a16="http://schemas.microsoft.com/office/drawing/2014/main" id="{449F42C5-6093-4ADC-AC3E-92FA73F6BF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605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2744</xdr:row>
      <xdr:rowOff>0</xdr:rowOff>
    </xdr:from>
    <xdr:to>
      <xdr:col>6</xdr:col>
      <xdr:colOff>0</xdr:colOff>
      <xdr:row>2745</xdr:row>
      <xdr:rowOff>0</xdr:rowOff>
    </xdr:to>
    <xdr:pic>
      <xdr:nvPicPr>
        <xdr:cNvPr id="2741" name="Picture 2740">
          <a:extLst>
            <a:ext uri="{FF2B5EF4-FFF2-40B4-BE49-F238E27FC236}">
              <a16:creationId xmlns:a16="http://schemas.microsoft.com/office/drawing/2014/main" id="{06EABB36-6988-4D40-A1F1-9461098C31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623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2745</xdr:row>
      <xdr:rowOff>0</xdr:rowOff>
    </xdr:from>
    <xdr:to>
      <xdr:col>6</xdr:col>
      <xdr:colOff>0</xdr:colOff>
      <xdr:row>2746</xdr:row>
      <xdr:rowOff>0</xdr:rowOff>
    </xdr:to>
    <xdr:pic>
      <xdr:nvPicPr>
        <xdr:cNvPr id="2742" name="Picture 2741">
          <a:extLst>
            <a:ext uri="{FF2B5EF4-FFF2-40B4-BE49-F238E27FC236}">
              <a16:creationId xmlns:a16="http://schemas.microsoft.com/office/drawing/2014/main" id="{FC6A5D9A-977B-429E-A164-B1A5289D22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1"/>
        <a:stretch>
          <a:fillRect/>
        </a:stretch>
      </xdr:blipFill>
      <xdr:spPr>
        <a:xfrm>
          <a:off x="4619625" y="49641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2746</xdr:row>
      <xdr:rowOff>0</xdr:rowOff>
    </xdr:from>
    <xdr:to>
      <xdr:col>6</xdr:col>
      <xdr:colOff>0</xdr:colOff>
      <xdr:row>2747</xdr:row>
      <xdr:rowOff>0</xdr:rowOff>
    </xdr:to>
    <xdr:pic>
      <xdr:nvPicPr>
        <xdr:cNvPr id="2743" name="Picture 2742">
          <a:extLst>
            <a:ext uri="{FF2B5EF4-FFF2-40B4-BE49-F238E27FC236}">
              <a16:creationId xmlns:a16="http://schemas.microsoft.com/office/drawing/2014/main" id="{02F293E6-836D-47A8-9FF5-A45F31F48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1"/>
        <a:stretch>
          <a:fillRect/>
        </a:stretch>
      </xdr:blipFill>
      <xdr:spPr>
        <a:xfrm>
          <a:off x="4619625" y="49659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2747</xdr:row>
      <xdr:rowOff>0</xdr:rowOff>
    </xdr:from>
    <xdr:to>
      <xdr:col>6</xdr:col>
      <xdr:colOff>0</xdr:colOff>
      <xdr:row>2748</xdr:row>
      <xdr:rowOff>0</xdr:rowOff>
    </xdr:to>
    <xdr:pic>
      <xdr:nvPicPr>
        <xdr:cNvPr id="2744" name="Picture 2743">
          <a:extLst>
            <a:ext uri="{FF2B5EF4-FFF2-40B4-BE49-F238E27FC236}">
              <a16:creationId xmlns:a16="http://schemas.microsoft.com/office/drawing/2014/main" id="{42F6B745-AD6A-449D-BF3B-AD4683CD1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2"/>
        <a:stretch>
          <a:fillRect/>
        </a:stretch>
      </xdr:blipFill>
      <xdr:spPr>
        <a:xfrm>
          <a:off x="4619625" y="49677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2748</xdr:row>
      <xdr:rowOff>0</xdr:rowOff>
    </xdr:from>
    <xdr:to>
      <xdr:col>6</xdr:col>
      <xdr:colOff>0</xdr:colOff>
      <xdr:row>2749</xdr:row>
      <xdr:rowOff>0</xdr:rowOff>
    </xdr:to>
    <xdr:pic>
      <xdr:nvPicPr>
        <xdr:cNvPr id="2745" name="Picture 2744">
          <a:extLst>
            <a:ext uri="{FF2B5EF4-FFF2-40B4-BE49-F238E27FC236}">
              <a16:creationId xmlns:a16="http://schemas.microsoft.com/office/drawing/2014/main" id="{784EEFD9-A6D1-452C-9A05-27228A913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2"/>
        <a:stretch>
          <a:fillRect/>
        </a:stretch>
      </xdr:blipFill>
      <xdr:spPr>
        <a:xfrm>
          <a:off x="4619625" y="49695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2749</xdr:row>
      <xdr:rowOff>0</xdr:rowOff>
    </xdr:from>
    <xdr:to>
      <xdr:col>6</xdr:col>
      <xdr:colOff>0</xdr:colOff>
      <xdr:row>2750</xdr:row>
      <xdr:rowOff>0</xdr:rowOff>
    </xdr:to>
    <xdr:pic>
      <xdr:nvPicPr>
        <xdr:cNvPr id="2746" name="Picture 2745">
          <a:extLst>
            <a:ext uri="{FF2B5EF4-FFF2-40B4-BE49-F238E27FC236}">
              <a16:creationId xmlns:a16="http://schemas.microsoft.com/office/drawing/2014/main" id="{4E961C39-7C8F-4822-8F9D-75D435D27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3"/>
        <a:stretch>
          <a:fillRect/>
        </a:stretch>
      </xdr:blipFill>
      <xdr:spPr>
        <a:xfrm>
          <a:off x="4619625" y="49713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2750</xdr:row>
      <xdr:rowOff>0</xdr:rowOff>
    </xdr:from>
    <xdr:to>
      <xdr:col>6</xdr:col>
      <xdr:colOff>0</xdr:colOff>
      <xdr:row>2751</xdr:row>
      <xdr:rowOff>0</xdr:rowOff>
    </xdr:to>
    <xdr:pic>
      <xdr:nvPicPr>
        <xdr:cNvPr id="2747" name="Picture 2746">
          <a:extLst>
            <a:ext uri="{FF2B5EF4-FFF2-40B4-BE49-F238E27FC236}">
              <a16:creationId xmlns:a16="http://schemas.microsoft.com/office/drawing/2014/main" id="{F31EB465-5995-436B-922C-6E30CA00C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3"/>
        <a:stretch>
          <a:fillRect/>
        </a:stretch>
      </xdr:blipFill>
      <xdr:spPr>
        <a:xfrm>
          <a:off x="4619625" y="49731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2751</xdr:row>
      <xdr:rowOff>0</xdr:rowOff>
    </xdr:from>
    <xdr:to>
      <xdr:col>6</xdr:col>
      <xdr:colOff>0</xdr:colOff>
      <xdr:row>2752</xdr:row>
      <xdr:rowOff>0</xdr:rowOff>
    </xdr:to>
    <xdr:pic>
      <xdr:nvPicPr>
        <xdr:cNvPr id="2748" name="Picture 2747">
          <a:extLst>
            <a:ext uri="{FF2B5EF4-FFF2-40B4-BE49-F238E27FC236}">
              <a16:creationId xmlns:a16="http://schemas.microsoft.com/office/drawing/2014/main" id="{7CA98ED0-84F5-416C-BC20-C4C932390C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4"/>
        <a:stretch>
          <a:fillRect/>
        </a:stretch>
      </xdr:blipFill>
      <xdr:spPr>
        <a:xfrm>
          <a:off x="4619625" y="49750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2752</xdr:row>
      <xdr:rowOff>0</xdr:rowOff>
    </xdr:from>
    <xdr:to>
      <xdr:col>6</xdr:col>
      <xdr:colOff>0</xdr:colOff>
      <xdr:row>2753</xdr:row>
      <xdr:rowOff>0</xdr:rowOff>
    </xdr:to>
    <xdr:pic>
      <xdr:nvPicPr>
        <xdr:cNvPr id="2749" name="Picture 2748">
          <a:extLst>
            <a:ext uri="{FF2B5EF4-FFF2-40B4-BE49-F238E27FC236}">
              <a16:creationId xmlns:a16="http://schemas.microsoft.com/office/drawing/2014/main" id="{4E921E99-78DC-4FAA-A95B-288A3289E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4"/>
        <a:stretch>
          <a:fillRect/>
        </a:stretch>
      </xdr:blipFill>
      <xdr:spPr>
        <a:xfrm>
          <a:off x="4619625" y="49768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2753</xdr:row>
      <xdr:rowOff>0</xdr:rowOff>
    </xdr:from>
    <xdr:to>
      <xdr:col>6</xdr:col>
      <xdr:colOff>0</xdr:colOff>
      <xdr:row>2754</xdr:row>
      <xdr:rowOff>0</xdr:rowOff>
    </xdr:to>
    <xdr:pic>
      <xdr:nvPicPr>
        <xdr:cNvPr id="2750" name="Picture 2749">
          <a:extLst>
            <a:ext uri="{FF2B5EF4-FFF2-40B4-BE49-F238E27FC236}">
              <a16:creationId xmlns:a16="http://schemas.microsoft.com/office/drawing/2014/main" id="{58F9675E-8AB9-46C3-9E29-363E5949E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5"/>
        <a:stretch>
          <a:fillRect/>
        </a:stretch>
      </xdr:blipFill>
      <xdr:spPr>
        <a:xfrm>
          <a:off x="4619625" y="49786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2754</xdr:row>
      <xdr:rowOff>0</xdr:rowOff>
    </xdr:from>
    <xdr:to>
      <xdr:col>6</xdr:col>
      <xdr:colOff>0</xdr:colOff>
      <xdr:row>2755</xdr:row>
      <xdr:rowOff>0</xdr:rowOff>
    </xdr:to>
    <xdr:pic>
      <xdr:nvPicPr>
        <xdr:cNvPr id="2751" name="Picture 2750">
          <a:extLst>
            <a:ext uri="{FF2B5EF4-FFF2-40B4-BE49-F238E27FC236}">
              <a16:creationId xmlns:a16="http://schemas.microsoft.com/office/drawing/2014/main" id="{497462B7-CF2C-48E6-8AFB-E68579106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5"/>
        <a:stretch>
          <a:fillRect/>
        </a:stretch>
      </xdr:blipFill>
      <xdr:spPr>
        <a:xfrm>
          <a:off x="4619625" y="49804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2755</xdr:row>
      <xdr:rowOff>0</xdr:rowOff>
    </xdr:from>
    <xdr:to>
      <xdr:col>6</xdr:col>
      <xdr:colOff>0</xdr:colOff>
      <xdr:row>2756</xdr:row>
      <xdr:rowOff>0</xdr:rowOff>
    </xdr:to>
    <xdr:pic>
      <xdr:nvPicPr>
        <xdr:cNvPr id="2752" name="Picture 2751">
          <a:extLst>
            <a:ext uri="{FF2B5EF4-FFF2-40B4-BE49-F238E27FC236}">
              <a16:creationId xmlns:a16="http://schemas.microsoft.com/office/drawing/2014/main" id="{7CF711DF-CA45-488A-AC6D-32E09E71CD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822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2756</xdr:row>
      <xdr:rowOff>0</xdr:rowOff>
    </xdr:from>
    <xdr:to>
      <xdr:col>6</xdr:col>
      <xdr:colOff>0</xdr:colOff>
      <xdr:row>2757</xdr:row>
      <xdr:rowOff>0</xdr:rowOff>
    </xdr:to>
    <xdr:pic>
      <xdr:nvPicPr>
        <xdr:cNvPr id="2753" name="Picture 2752">
          <a:extLst>
            <a:ext uri="{FF2B5EF4-FFF2-40B4-BE49-F238E27FC236}">
              <a16:creationId xmlns:a16="http://schemas.microsoft.com/office/drawing/2014/main" id="{95CED6FE-B7FB-4EB0-9F7B-8DCABD33D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6"/>
        <a:stretch>
          <a:fillRect/>
        </a:stretch>
      </xdr:blipFill>
      <xdr:spPr>
        <a:xfrm>
          <a:off x="4619625" y="49840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2757</xdr:row>
      <xdr:rowOff>0</xdr:rowOff>
    </xdr:from>
    <xdr:to>
      <xdr:col>6</xdr:col>
      <xdr:colOff>0</xdr:colOff>
      <xdr:row>2758</xdr:row>
      <xdr:rowOff>0</xdr:rowOff>
    </xdr:to>
    <xdr:pic>
      <xdr:nvPicPr>
        <xdr:cNvPr id="2754" name="Picture 2753">
          <a:extLst>
            <a:ext uri="{FF2B5EF4-FFF2-40B4-BE49-F238E27FC236}">
              <a16:creationId xmlns:a16="http://schemas.microsoft.com/office/drawing/2014/main" id="{0E1675F5-1193-4A69-9BB8-E31F8EF9D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858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2758</xdr:row>
      <xdr:rowOff>0</xdr:rowOff>
    </xdr:from>
    <xdr:to>
      <xdr:col>6</xdr:col>
      <xdr:colOff>0</xdr:colOff>
      <xdr:row>2759</xdr:row>
      <xdr:rowOff>0</xdr:rowOff>
    </xdr:to>
    <xdr:pic>
      <xdr:nvPicPr>
        <xdr:cNvPr id="2755" name="Picture 2754">
          <a:extLst>
            <a:ext uri="{FF2B5EF4-FFF2-40B4-BE49-F238E27FC236}">
              <a16:creationId xmlns:a16="http://schemas.microsoft.com/office/drawing/2014/main" id="{12D666F6-3511-49B9-9624-CA3A18C4B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49876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2759</xdr:row>
      <xdr:rowOff>0</xdr:rowOff>
    </xdr:from>
    <xdr:to>
      <xdr:col>6</xdr:col>
      <xdr:colOff>0</xdr:colOff>
      <xdr:row>2760</xdr:row>
      <xdr:rowOff>0</xdr:rowOff>
    </xdr:to>
    <xdr:pic>
      <xdr:nvPicPr>
        <xdr:cNvPr id="2756" name="Picture 2755">
          <a:extLst>
            <a:ext uri="{FF2B5EF4-FFF2-40B4-BE49-F238E27FC236}">
              <a16:creationId xmlns:a16="http://schemas.microsoft.com/office/drawing/2014/main" id="{452A5321-32B7-474D-9A96-829447DC7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894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2760</xdr:row>
      <xdr:rowOff>0</xdr:rowOff>
    </xdr:from>
    <xdr:to>
      <xdr:col>6</xdr:col>
      <xdr:colOff>0</xdr:colOff>
      <xdr:row>2761</xdr:row>
      <xdr:rowOff>0</xdr:rowOff>
    </xdr:to>
    <xdr:pic>
      <xdr:nvPicPr>
        <xdr:cNvPr id="2757" name="Picture 2756">
          <a:extLst>
            <a:ext uri="{FF2B5EF4-FFF2-40B4-BE49-F238E27FC236}">
              <a16:creationId xmlns:a16="http://schemas.microsoft.com/office/drawing/2014/main" id="{C6A9C10A-2731-4EC0-A753-33C7F8F27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912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2761</xdr:row>
      <xdr:rowOff>0</xdr:rowOff>
    </xdr:from>
    <xdr:to>
      <xdr:col>6</xdr:col>
      <xdr:colOff>0</xdr:colOff>
      <xdr:row>2762</xdr:row>
      <xdr:rowOff>0</xdr:rowOff>
    </xdr:to>
    <xdr:pic>
      <xdr:nvPicPr>
        <xdr:cNvPr id="2758" name="Picture 2757">
          <a:extLst>
            <a:ext uri="{FF2B5EF4-FFF2-40B4-BE49-F238E27FC236}">
              <a16:creationId xmlns:a16="http://schemas.microsoft.com/office/drawing/2014/main" id="{1BE7307A-0F0F-492B-B8EA-199823147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931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2762</xdr:row>
      <xdr:rowOff>0</xdr:rowOff>
    </xdr:from>
    <xdr:to>
      <xdr:col>6</xdr:col>
      <xdr:colOff>0</xdr:colOff>
      <xdr:row>2763</xdr:row>
      <xdr:rowOff>0</xdr:rowOff>
    </xdr:to>
    <xdr:pic>
      <xdr:nvPicPr>
        <xdr:cNvPr id="2759" name="Picture 2758">
          <a:extLst>
            <a:ext uri="{FF2B5EF4-FFF2-40B4-BE49-F238E27FC236}">
              <a16:creationId xmlns:a16="http://schemas.microsoft.com/office/drawing/2014/main" id="{C136797C-6026-472F-A4A0-C25652D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49949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2763</xdr:row>
      <xdr:rowOff>0</xdr:rowOff>
    </xdr:from>
    <xdr:to>
      <xdr:col>6</xdr:col>
      <xdr:colOff>0</xdr:colOff>
      <xdr:row>2764</xdr:row>
      <xdr:rowOff>0</xdr:rowOff>
    </xdr:to>
    <xdr:pic>
      <xdr:nvPicPr>
        <xdr:cNvPr id="2760" name="Picture 2759">
          <a:extLst>
            <a:ext uri="{FF2B5EF4-FFF2-40B4-BE49-F238E27FC236}">
              <a16:creationId xmlns:a16="http://schemas.microsoft.com/office/drawing/2014/main" id="{04557CE4-9312-425B-8F49-9FAE4C60E4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967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2764</xdr:row>
      <xdr:rowOff>0</xdr:rowOff>
    </xdr:from>
    <xdr:to>
      <xdr:col>6</xdr:col>
      <xdr:colOff>0</xdr:colOff>
      <xdr:row>2765</xdr:row>
      <xdr:rowOff>0</xdr:rowOff>
    </xdr:to>
    <xdr:pic>
      <xdr:nvPicPr>
        <xdr:cNvPr id="2761" name="Picture 2760">
          <a:extLst>
            <a:ext uri="{FF2B5EF4-FFF2-40B4-BE49-F238E27FC236}">
              <a16:creationId xmlns:a16="http://schemas.microsoft.com/office/drawing/2014/main" id="{722A00F4-011D-48E4-B019-8B4CD38EF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49985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2765</xdr:row>
      <xdr:rowOff>0</xdr:rowOff>
    </xdr:from>
    <xdr:to>
      <xdr:col>6</xdr:col>
      <xdr:colOff>0</xdr:colOff>
      <xdr:row>2766</xdr:row>
      <xdr:rowOff>0</xdr:rowOff>
    </xdr:to>
    <xdr:pic>
      <xdr:nvPicPr>
        <xdr:cNvPr id="2762" name="Picture 2761">
          <a:extLst>
            <a:ext uri="{FF2B5EF4-FFF2-40B4-BE49-F238E27FC236}">
              <a16:creationId xmlns:a16="http://schemas.microsoft.com/office/drawing/2014/main" id="{F8BD1075-AD62-4EE3-903E-7CB7DDC414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7"/>
        <a:stretch>
          <a:fillRect/>
        </a:stretch>
      </xdr:blipFill>
      <xdr:spPr>
        <a:xfrm>
          <a:off x="4619625" y="50003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2766</xdr:row>
      <xdr:rowOff>0</xdr:rowOff>
    </xdr:from>
    <xdr:to>
      <xdr:col>6</xdr:col>
      <xdr:colOff>0</xdr:colOff>
      <xdr:row>2767</xdr:row>
      <xdr:rowOff>0</xdr:rowOff>
    </xdr:to>
    <xdr:pic>
      <xdr:nvPicPr>
        <xdr:cNvPr id="2763" name="Picture 2762">
          <a:extLst>
            <a:ext uri="{FF2B5EF4-FFF2-40B4-BE49-F238E27FC236}">
              <a16:creationId xmlns:a16="http://schemas.microsoft.com/office/drawing/2014/main" id="{65458E4C-8C8D-4150-A4A0-CB60E640D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8"/>
        <a:stretch>
          <a:fillRect/>
        </a:stretch>
      </xdr:blipFill>
      <xdr:spPr>
        <a:xfrm>
          <a:off x="4619625" y="50021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2767</xdr:row>
      <xdr:rowOff>0</xdr:rowOff>
    </xdr:from>
    <xdr:to>
      <xdr:col>6</xdr:col>
      <xdr:colOff>0</xdr:colOff>
      <xdr:row>2768</xdr:row>
      <xdr:rowOff>0</xdr:rowOff>
    </xdr:to>
    <xdr:pic>
      <xdr:nvPicPr>
        <xdr:cNvPr id="2764" name="Picture 2763">
          <a:extLst>
            <a:ext uri="{FF2B5EF4-FFF2-40B4-BE49-F238E27FC236}">
              <a16:creationId xmlns:a16="http://schemas.microsoft.com/office/drawing/2014/main" id="{8B928129-DB3D-4624-9CB4-BEF894382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9"/>
        <a:stretch>
          <a:fillRect/>
        </a:stretch>
      </xdr:blipFill>
      <xdr:spPr>
        <a:xfrm>
          <a:off x="4619625" y="50039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2768</xdr:row>
      <xdr:rowOff>0</xdr:rowOff>
    </xdr:from>
    <xdr:to>
      <xdr:col>6</xdr:col>
      <xdr:colOff>0</xdr:colOff>
      <xdr:row>2769</xdr:row>
      <xdr:rowOff>0</xdr:rowOff>
    </xdr:to>
    <xdr:pic>
      <xdr:nvPicPr>
        <xdr:cNvPr id="2765" name="Picture 2764">
          <a:extLst>
            <a:ext uri="{FF2B5EF4-FFF2-40B4-BE49-F238E27FC236}">
              <a16:creationId xmlns:a16="http://schemas.microsoft.com/office/drawing/2014/main" id="{74F6B4DD-35BC-49D4-AFBC-344D0346E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0"/>
        <a:stretch>
          <a:fillRect/>
        </a:stretch>
      </xdr:blipFill>
      <xdr:spPr>
        <a:xfrm>
          <a:off x="4619625" y="50057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2769</xdr:row>
      <xdr:rowOff>0</xdr:rowOff>
    </xdr:from>
    <xdr:to>
      <xdr:col>6</xdr:col>
      <xdr:colOff>0</xdr:colOff>
      <xdr:row>2770</xdr:row>
      <xdr:rowOff>0</xdr:rowOff>
    </xdr:to>
    <xdr:pic>
      <xdr:nvPicPr>
        <xdr:cNvPr id="2766" name="Picture 2765">
          <a:extLst>
            <a:ext uri="{FF2B5EF4-FFF2-40B4-BE49-F238E27FC236}">
              <a16:creationId xmlns:a16="http://schemas.microsoft.com/office/drawing/2014/main" id="{8D547EA5-DFCE-410C-82F4-F28A89447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1"/>
        <a:stretch>
          <a:fillRect/>
        </a:stretch>
      </xdr:blipFill>
      <xdr:spPr>
        <a:xfrm>
          <a:off x="4619625" y="50075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2770</xdr:row>
      <xdr:rowOff>0</xdr:rowOff>
    </xdr:from>
    <xdr:to>
      <xdr:col>6</xdr:col>
      <xdr:colOff>0</xdr:colOff>
      <xdr:row>2771</xdr:row>
      <xdr:rowOff>0</xdr:rowOff>
    </xdr:to>
    <xdr:pic>
      <xdr:nvPicPr>
        <xdr:cNvPr id="2767" name="Picture 2766">
          <a:extLst>
            <a:ext uri="{FF2B5EF4-FFF2-40B4-BE49-F238E27FC236}">
              <a16:creationId xmlns:a16="http://schemas.microsoft.com/office/drawing/2014/main" id="{E58D15AD-7E4D-41DC-B63C-35BF5EBDB7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2"/>
        <a:stretch>
          <a:fillRect/>
        </a:stretch>
      </xdr:blipFill>
      <xdr:spPr>
        <a:xfrm>
          <a:off x="4619625" y="50093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2771</xdr:row>
      <xdr:rowOff>0</xdr:rowOff>
    </xdr:from>
    <xdr:to>
      <xdr:col>6</xdr:col>
      <xdr:colOff>0</xdr:colOff>
      <xdr:row>2772</xdr:row>
      <xdr:rowOff>0</xdr:rowOff>
    </xdr:to>
    <xdr:pic>
      <xdr:nvPicPr>
        <xdr:cNvPr id="2768" name="Picture 2767">
          <a:extLst>
            <a:ext uri="{FF2B5EF4-FFF2-40B4-BE49-F238E27FC236}">
              <a16:creationId xmlns:a16="http://schemas.microsoft.com/office/drawing/2014/main" id="{09A5A1E3-3D1C-4409-9121-44A17EB94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3"/>
        <a:stretch>
          <a:fillRect/>
        </a:stretch>
      </xdr:blipFill>
      <xdr:spPr>
        <a:xfrm>
          <a:off x="4619625" y="50111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2772</xdr:row>
      <xdr:rowOff>0</xdr:rowOff>
    </xdr:from>
    <xdr:to>
      <xdr:col>6</xdr:col>
      <xdr:colOff>0</xdr:colOff>
      <xdr:row>2773</xdr:row>
      <xdr:rowOff>0</xdr:rowOff>
    </xdr:to>
    <xdr:pic>
      <xdr:nvPicPr>
        <xdr:cNvPr id="2769" name="Picture 2768">
          <a:extLst>
            <a:ext uri="{FF2B5EF4-FFF2-40B4-BE49-F238E27FC236}">
              <a16:creationId xmlns:a16="http://schemas.microsoft.com/office/drawing/2014/main" id="{9F24B8AB-9FAE-48AF-A598-660F541799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4"/>
        <a:stretch>
          <a:fillRect/>
        </a:stretch>
      </xdr:blipFill>
      <xdr:spPr>
        <a:xfrm>
          <a:off x="4619625" y="50130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2773</xdr:row>
      <xdr:rowOff>0</xdr:rowOff>
    </xdr:from>
    <xdr:to>
      <xdr:col>6</xdr:col>
      <xdr:colOff>0</xdr:colOff>
      <xdr:row>2774</xdr:row>
      <xdr:rowOff>0</xdr:rowOff>
    </xdr:to>
    <xdr:pic>
      <xdr:nvPicPr>
        <xdr:cNvPr id="2770" name="Picture 2769">
          <a:extLst>
            <a:ext uri="{FF2B5EF4-FFF2-40B4-BE49-F238E27FC236}">
              <a16:creationId xmlns:a16="http://schemas.microsoft.com/office/drawing/2014/main" id="{634322C0-4BCE-43D0-A2D2-FA3FCA776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5"/>
        <a:stretch>
          <a:fillRect/>
        </a:stretch>
      </xdr:blipFill>
      <xdr:spPr>
        <a:xfrm>
          <a:off x="4619625" y="50148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2774</xdr:row>
      <xdr:rowOff>0</xdr:rowOff>
    </xdr:from>
    <xdr:to>
      <xdr:col>6</xdr:col>
      <xdr:colOff>0</xdr:colOff>
      <xdr:row>2775</xdr:row>
      <xdr:rowOff>0</xdr:rowOff>
    </xdr:to>
    <xdr:pic>
      <xdr:nvPicPr>
        <xdr:cNvPr id="2771" name="Picture 2770">
          <a:extLst>
            <a:ext uri="{FF2B5EF4-FFF2-40B4-BE49-F238E27FC236}">
              <a16:creationId xmlns:a16="http://schemas.microsoft.com/office/drawing/2014/main" id="{BA860FAA-443C-4513-A6E9-94D29D4E1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6"/>
        <a:stretch>
          <a:fillRect/>
        </a:stretch>
      </xdr:blipFill>
      <xdr:spPr>
        <a:xfrm>
          <a:off x="4619625" y="50166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2775</xdr:row>
      <xdr:rowOff>0</xdr:rowOff>
    </xdr:from>
    <xdr:to>
      <xdr:col>6</xdr:col>
      <xdr:colOff>0</xdr:colOff>
      <xdr:row>2776</xdr:row>
      <xdr:rowOff>0</xdr:rowOff>
    </xdr:to>
    <xdr:pic>
      <xdr:nvPicPr>
        <xdr:cNvPr id="2772" name="Picture 2771">
          <a:extLst>
            <a:ext uri="{FF2B5EF4-FFF2-40B4-BE49-F238E27FC236}">
              <a16:creationId xmlns:a16="http://schemas.microsoft.com/office/drawing/2014/main" id="{9ACBBFFF-6EC1-4A20-8DBB-11BB2C12D0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184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2776</xdr:row>
      <xdr:rowOff>0</xdr:rowOff>
    </xdr:from>
    <xdr:to>
      <xdr:col>6</xdr:col>
      <xdr:colOff>0</xdr:colOff>
      <xdr:row>2777</xdr:row>
      <xdr:rowOff>0</xdr:rowOff>
    </xdr:to>
    <xdr:pic>
      <xdr:nvPicPr>
        <xdr:cNvPr id="2773" name="Picture 2772">
          <a:extLst>
            <a:ext uri="{FF2B5EF4-FFF2-40B4-BE49-F238E27FC236}">
              <a16:creationId xmlns:a16="http://schemas.microsoft.com/office/drawing/2014/main" id="{FB5E555C-4511-4881-AF38-C2A9940A7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202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2777</xdr:row>
      <xdr:rowOff>0</xdr:rowOff>
    </xdr:from>
    <xdr:to>
      <xdr:col>6</xdr:col>
      <xdr:colOff>0</xdr:colOff>
      <xdr:row>2778</xdr:row>
      <xdr:rowOff>0</xdr:rowOff>
    </xdr:to>
    <xdr:pic>
      <xdr:nvPicPr>
        <xdr:cNvPr id="2774" name="Picture 2773">
          <a:extLst>
            <a:ext uri="{FF2B5EF4-FFF2-40B4-BE49-F238E27FC236}">
              <a16:creationId xmlns:a16="http://schemas.microsoft.com/office/drawing/2014/main" id="{1A393962-98C2-4BE4-A173-1C94661F7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220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2778</xdr:row>
      <xdr:rowOff>0</xdr:rowOff>
    </xdr:from>
    <xdr:to>
      <xdr:col>6</xdr:col>
      <xdr:colOff>0</xdr:colOff>
      <xdr:row>2779</xdr:row>
      <xdr:rowOff>0</xdr:rowOff>
    </xdr:to>
    <xdr:pic>
      <xdr:nvPicPr>
        <xdr:cNvPr id="2775" name="Picture 2774">
          <a:extLst>
            <a:ext uri="{FF2B5EF4-FFF2-40B4-BE49-F238E27FC236}">
              <a16:creationId xmlns:a16="http://schemas.microsoft.com/office/drawing/2014/main" id="{FF55D5B0-F2B4-4E61-9EEF-FA28A0E15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238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2779</xdr:row>
      <xdr:rowOff>0</xdr:rowOff>
    </xdr:from>
    <xdr:to>
      <xdr:col>6</xdr:col>
      <xdr:colOff>0</xdr:colOff>
      <xdr:row>2780</xdr:row>
      <xdr:rowOff>0</xdr:rowOff>
    </xdr:to>
    <xdr:pic>
      <xdr:nvPicPr>
        <xdr:cNvPr id="2776" name="Picture 2775">
          <a:extLst>
            <a:ext uri="{FF2B5EF4-FFF2-40B4-BE49-F238E27FC236}">
              <a16:creationId xmlns:a16="http://schemas.microsoft.com/office/drawing/2014/main" id="{ED76E4E7-D385-4B51-A9E3-C2B65D24D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7"/>
        <a:stretch>
          <a:fillRect/>
        </a:stretch>
      </xdr:blipFill>
      <xdr:spPr>
        <a:xfrm>
          <a:off x="4619625" y="50256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2780</xdr:row>
      <xdr:rowOff>0</xdr:rowOff>
    </xdr:from>
    <xdr:to>
      <xdr:col>6</xdr:col>
      <xdr:colOff>0</xdr:colOff>
      <xdr:row>2781</xdr:row>
      <xdr:rowOff>0</xdr:rowOff>
    </xdr:to>
    <xdr:pic>
      <xdr:nvPicPr>
        <xdr:cNvPr id="2777" name="Picture 2776">
          <a:extLst>
            <a:ext uri="{FF2B5EF4-FFF2-40B4-BE49-F238E27FC236}">
              <a16:creationId xmlns:a16="http://schemas.microsoft.com/office/drawing/2014/main" id="{10091D4F-8954-4F68-8344-4546932466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7"/>
        <a:stretch>
          <a:fillRect/>
        </a:stretch>
      </xdr:blipFill>
      <xdr:spPr>
        <a:xfrm>
          <a:off x="4619625" y="50274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2781</xdr:row>
      <xdr:rowOff>0</xdr:rowOff>
    </xdr:from>
    <xdr:to>
      <xdr:col>6</xdr:col>
      <xdr:colOff>0</xdr:colOff>
      <xdr:row>2782</xdr:row>
      <xdr:rowOff>0</xdr:rowOff>
    </xdr:to>
    <xdr:pic>
      <xdr:nvPicPr>
        <xdr:cNvPr id="2778" name="Picture 2777">
          <a:extLst>
            <a:ext uri="{FF2B5EF4-FFF2-40B4-BE49-F238E27FC236}">
              <a16:creationId xmlns:a16="http://schemas.microsoft.com/office/drawing/2014/main" id="{6DDD94EB-9540-484D-93E3-799364A61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8"/>
        <a:stretch>
          <a:fillRect/>
        </a:stretch>
      </xdr:blipFill>
      <xdr:spPr>
        <a:xfrm>
          <a:off x="4619625" y="50292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2782</xdr:row>
      <xdr:rowOff>0</xdr:rowOff>
    </xdr:from>
    <xdr:to>
      <xdr:col>6</xdr:col>
      <xdr:colOff>0</xdr:colOff>
      <xdr:row>2783</xdr:row>
      <xdr:rowOff>0</xdr:rowOff>
    </xdr:to>
    <xdr:pic>
      <xdr:nvPicPr>
        <xdr:cNvPr id="2779" name="Picture 2778">
          <a:extLst>
            <a:ext uri="{FF2B5EF4-FFF2-40B4-BE49-F238E27FC236}">
              <a16:creationId xmlns:a16="http://schemas.microsoft.com/office/drawing/2014/main" id="{C0C9C0A4-07D0-4AB3-AACC-97F8ECB61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8"/>
        <a:stretch>
          <a:fillRect/>
        </a:stretch>
      </xdr:blipFill>
      <xdr:spPr>
        <a:xfrm>
          <a:off x="4619625" y="50311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2783</xdr:row>
      <xdr:rowOff>0</xdr:rowOff>
    </xdr:from>
    <xdr:to>
      <xdr:col>6</xdr:col>
      <xdr:colOff>0</xdr:colOff>
      <xdr:row>2784</xdr:row>
      <xdr:rowOff>0</xdr:rowOff>
    </xdr:to>
    <xdr:pic>
      <xdr:nvPicPr>
        <xdr:cNvPr id="2780" name="Picture 2779">
          <a:extLst>
            <a:ext uri="{FF2B5EF4-FFF2-40B4-BE49-F238E27FC236}">
              <a16:creationId xmlns:a16="http://schemas.microsoft.com/office/drawing/2014/main" id="{958266B9-1C58-478C-8ABB-35E3BEB65D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9"/>
        <a:stretch>
          <a:fillRect/>
        </a:stretch>
      </xdr:blipFill>
      <xdr:spPr>
        <a:xfrm>
          <a:off x="4619625" y="50329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2784</xdr:row>
      <xdr:rowOff>0</xdr:rowOff>
    </xdr:from>
    <xdr:to>
      <xdr:col>6</xdr:col>
      <xdr:colOff>0</xdr:colOff>
      <xdr:row>2785</xdr:row>
      <xdr:rowOff>0</xdr:rowOff>
    </xdr:to>
    <xdr:pic>
      <xdr:nvPicPr>
        <xdr:cNvPr id="2781" name="Picture 2780">
          <a:extLst>
            <a:ext uri="{FF2B5EF4-FFF2-40B4-BE49-F238E27FC236}">
              <a16:creationId xmlns:a16="http://schemas.microsoft.com/office/drawing/2014/main" id="{01C884D7-1BC9-4F84-99C0-9D451DE8E5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9"/>
        <a:stretch>
          <a:fillRect/>
        </a:stretch>
      </xdr:blipFill>
      <xdr:spPr>
        <a:xfrm>
          <a:off x="4619625" y="50347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2785</xdr:row>
      <xdr:rowOff>0</xdr:rowOff>
    </xdr:from>
    <xdr:to>
      <xdr:col>6</xdr:col>
      <xdr:colOff>0</xdr:colOff>
      <xdr:row>2786</xdr:row>
      <xdr:rowOff>0</xdr:rowOff>
    </xdr:to>
    <xdr:pic>
      <xdr:nvPicPr>
        <xdr:cNvPr id="2782" name="Picture 2781">
          <a:extLst>
            <a:ext uri="{FF2B5EF4-FFF2-40B4-BE49-F238E27FC236}">
              <a16:creationId xmlns:a16="http://schemas.microsoft.com/office/drawing/2014/main" id="{440DD890-2F67-41AF-ADB7-0A49C92F8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0"/>
        <a:stretch>
          <a:fillRect/>
        </a:stretch>
      </xdr:blipFill>
      <xdr:spPr>
        <a:xfrm>
          <a:off x="4619625" y="50365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2786</xdr:row>
      <xdr:rowOff>0</xdr:rowOff>
    </xdr:from>
    <xdr:to>
      <xdr:col>6</xdr:col>
      <xdr:colOff>0</xdr:colOff>
      <xdr:row>2787</xdr:row>
      <xdr:rowOff>0</xdr:rowOff>
    </xdr:to>
    <xdr:pic>
      <xdr:nvPicPr>
        <xdr:cNvPr id="2783" name="Picture 2782">
          <a:extLst>
            <a:ext uri="{FF2B5EF4-FFF2-40B4-BE49-F238E27FC236}">
              <a16:creationId xmlns:a16="http://schemas.microsoft.com/office/drawing/2014/main" id="{B5503576-B597-4175-9A99-7F4259092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0"/>
        <a:stretch>
          <a:fillRect/>
        </a:stretch>
      </xdr:blipFill>
      <xdr:spPr>
        <a:xfrm>
          <a:off x="4619625" y="50383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2787</xdr:row>
      <xdr:rowOff>0</xdr:rowOff>
    </xdr:from>
    <xdr:to>
      <xdr:col>6</xdr:col>
      <xdr:colOff>0</xdr:colOff>
      <xdr:row>2788</xdr:row>
      <xdr:rowOff>0</xdr:rowOff>
    </xdr:to>
    <xdr:pic>
      <xdr:nvPicPr>
        <xdr:cNvPr id="2784" name="Picture 2783">
          <a:extLst>
            <a:ext uri="{FF2B5EF4-FFF2-40B4-BE49-F238E27FC236}">
              <a16:creationId xmlns:a16="http://schemas.microsoft.com/office/drawing/2014/main" id="{5EB1C6F2-B638-4183-89FA-8E7F574B5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1"/>
        <a:stretch>
          <a:fillRect/>
        </a:stretch>
      </xdr:blipFill>
      <xdr:spPr>
        <a:xfrm>
          <a:off x="4619625" y="50401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2788</xdr:row>
      <xdr:rowOff>0</xdr:rowOff>
    </xdr:from>
    <xdr:to>
      <xdr:col>6</xdr:col>
      <xdr:colOff>0</xdr:colOff>
      <xdr:row>2789</xdr:row>
      <xdr:rowOff>0</xdr:rowOff>
    </xdr:to>
    <xdr:pic>
      <xdr:nvPicPr>
        <xdr:cNvPr id="2785" name="Picture 2784">
          <a:extLst>
            <a:ext uri="{FF2B5EF4-FFF2-40B4-BE49-F238E27FC236}">
              <a16:creationId xmlns:a16="http://schemas.microsoft.com/office/drawing/2014/main" id="{523CC3FF-680E-466A-B5E6-D7DFD8F8A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1"/>
        <a:stretch>
          <a:fillRect/>
        </a:stretch>
      </xdr:blipFill>
      <xdr:spPr>
        <a:xfrm>
          <a:off x="4619625" y="50419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2789</xdr:row>
      <xdr:rowOff>0</xdr:rowOff>
    </xdr:from>
    <xdr:to>
      <xdr:col>6</xdr:col>
      <xdr:colOff>0</xdr:colOff>
      <xdr:row>2790</xdr:row>
      <xdr:rowOff>0</xdr:rowOff>
    </xdr:to>
    <xdr:pic>
      <xdr:nvPicPr>
        <xdr:cNvPr id="2786" name="Picture 2785">
          <a:extLst>
            <a:ext uri="{FF2B5EF4-FFF2-40B4-BE49-F238E27FC236}">
              <a16:creationId xmlns:a16="http://schemas.microsoft.com/office/drawing/2014/main" id="{57B5EBE4-9693-4AAA-8465-B583A0E8B9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437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2790</xdr:row>
      <xdr:rowOff>0</xdr:rowOff>
    </xdr:from>
    <xdr:to>
      <xdr:col>6</xdr:col>
      <xdr:colOff>0</xdr:colOff>
      <xdr:row>2791</xdr:row>
      <xdr:rowOff>0</xdr:rowOff>
    </xdr:to>
    <xdr:pic>
      <xdr:nvPicPr>
        <xdr:cNvPr id="2787" name="Picture 2786">
          <a:extLst>
            <a:ext uri="{FF2B5EF4-FFF2-40B4-BE49-F238E27FC236}">
              <a16:creationId xmlns:a16="http://schemas.microsoft.com/office/drawing/2014/main" id="{BCE5AA0F-2E1C-4CBF-9DDE-FB42821313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2"/>
        <a:stretch>
          <a:fillRect/>
        </a:stretch>
      </xdr:blipFill>
      <xdr:spPr>
        <a:xfrm>
          <a:off x="4619625" y="50455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2791</xdr:row>
      <xdr:rowOff>0</xdr:rowOff>
    </xdr:from>
    <xdr:to>
      <xdr:col>6</xdr:col>
      <xdr:colOff>0</xdr:colOff>
      <xdr:row>2792</xdr:row>
      <xdr:rowOff>0</xdr:rowOff>
    </xdr:to>
    <xdr:pic>
      <xdr:nvPicPr>
        <xdr:cNvPr id="2788" name="Picture 2787">
          <a:extLst>
            <a:ext uri="{FF2B5EF4-FFF2-40B4-BE49-F238E27FC236}">
              <a16:creationId xmlns:a16="http://schemas.microsoft.com/office/drawing/2014/main" id="{FECF5452-8289-45AB-834E-FD13C608E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473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2792</xdr:row>
      <xdr:rowOff>0</xdr:rowOff>
    </xdr:from>
    <xdr:to>
      <xdr:col>6</xdr:col>
      <xdr:colOff>0</xdr:colOff>
      <xdr:row>2793</xdr:row>
      <xdr:rowOff>0</xdr:rowOff>
    </xdr:to>
    <xdr:pic>
      <xdr:nvPicPr>
        <xdr:cNvPr id="2789" name="Picture 2788">
          <a:extLst>
            <a:ext uri="{FF2B5EF4-FFF2-40B4-BE49-F238E27FC236}">
              <a16:creationId xmlns:a16="http://schemas.microsoft.com/office/drawing/2014/main" id="{94692DE7-DC03-4865-B680-F210EEF0C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3"/>
        <a:stretch>
          <a:fillRect/>
        </a:stretch>
      </xdr:blipFill>
      <xdr:spPr>
        <a:xfrm>
          <a:off x="4619625" y="50492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2793</xdr:row>
      <xdr:rowOff>0</xdr:rowOff>
    </xdr:from>
    <xdr:to>
      <xdr:col>6</xdr:col>
      <xdr:colOff>0</xdr:colOff>
      <xdr:row>2794</xdr:row>
      <xdr:rowOff>0</xdr:rowOff>
    </xdr:to>
    <xdr:pic>
      <xdr:nvPicPr>
        <xdr:cNvPr id="2790" name="Picture 2789">
          <a:extLst>
            <a:ext uri="{FF2B5EF4-FFF2-40B4-BE49-F238E27FC236}">
              <a16:creationId xmlns:a16="http://schemas.microsoft.com/office/drawing/2014/main" id="{C7459D4B-A9EC-4793-8B79-B1A9F0C44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510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2794</xdr:row>
      <xdr:rowOff>0</xdr:rowOff>
    </xdr:from>
    <xdr:to>
      <xdr:col>6</xdr:col>
      <xdr:colOff>0</xdr:colOff>
      <xdr:row>2795</xdr:row>
      <xdr:rowOff>0</xdr:rowOff>
    </xdr:to>
    <xdr:pic>
      <xdr:nvPicPr>
        <xdr:cNvPr id="2791" name="Picture 2790">
          <a:extLst>
            <a:ext uri="{FF2B5EF4-FFF2-40B4-BE49-F238E27FC236}">
              <a16:creationId xmlns:a16="http://schemas.microsoft.com/office/drawing/2014/main" id="{CE4DA7F9-9956-408F-980B-AC8BFA4D7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528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2795</xdr:row>
      <xdr:rowOff>0</xdr:rowOff>
    </xdr:from>
    <xdr:to>
      <xdr:col>6</xdr:col>
      <xdr:colOff>0</xdr:colOff>
      <xdr:row>2796</xdr:row>
      <xdr:rowOff>0</xdr:rowOff>
    </xdr:to>
    <xdr:pic>
      <xdr:nvPicPr>
        <xdr:cNvPr id="2792" name="Picture 2791">
          <a:extLst>
            <a:ext uri="{FF2B5EF4-FFF2-40B4-BE49-F238E27FC236}">
              <a16:creationId xmlns:a16="http://schemas.microsoft.com/office/drawing/2014/main" id="{F5393EC4-F342-40B5-8CFF-4272B3AC6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546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2796</xdr:row>
      <xdr:rowOff>0</xdr:rowOff>
    </xdr:from>
    <xdr:to>
      <xdr:col>6</xdr:col>
      <xdr:colOff>0</xdr:colOff>
      <xdr:row>2797</xdr:row>
      <xdr:rowOff>0</xdr:rowOff>
    </xdr:to>
    <xdr:pic>
      <xdr:nvPicPr>
        <xdr:cNvPr id="2793" name="Picture 2792">
          <a:extLst>
            <a:ext uri="{FF2B5EF4-FFF2-40B4-BE49-F238E27FC236}">
              <a16:creationId xmlns:a16="http://schemas.microsoft.com/office/drawing/2014/main" id="{8B16D282-7173-4414-A2BA-79610981D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0564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2797</xdr:row>
      <xdr:rowOff>0</xdr:rowOff>
    </xdr:from>
    <xdr:to>
      <xdr:col>6</xdr:col>
      <xdr:colOff>0</xdr:colOff>
      <xdr:row>2798</xdr:row>
      <xdr:rowOff>0</xdr:rowOff>
    </xdr:to>
    <xdr:pic>
      <xdr:nvPicPr>
        <xdr:cNvPr id="2794" name="Picture 2793">
          <a:extLst>
            <a:ext uri="{FF2B5EF4-FFF2-40B4-BE49-F238E27FC236}">
              <a16:creationId xmlns:a16="http://schemas.microsoft.com/office/drawing/2014/main" id="{6E1CC689-6FEC-4AC9-94FF-B1ED9EE7E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582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2798</xdr:row>
      <xdr:rowOff>0</xdr:rowOff>
    </xdr:from>
    <xdr:to>
      <xdr:col>6</xdr:col>
      <xdr:colOff>0</xdr:colOff>
      <xdr:row>2799</xdr:row>
      <xdr:rowOff>0</xdr:rowOff>
    </xdr:to>
    <xdr:pic>
      <xdr:nvPicPr>
        <xdr:cNvPr id="2795" name="Picture 2794">
          <a:extLst>
            <a:ext uri="{FF2B5EF4-FFF2-40B4-BE49-F238E27FC236}">
              <a16:creationId xmlns:a16="http://schemas.microsoft.com/office/drawing/2014/main" id="{EC145C4F-77B2-4AF7-8D09-9F7E53A9E8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600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2799</xdr:row>
      <xdr:rowOff>0</xdr:rowOff>
    </xdr:from>
    <xdr:to>
      <xdr:col>6</xdr:col>
      <xdr:colOff>0</xdr:colOff>
      <xdr:row>2800</xdr:row>
      <xdr:rowOff>0</xdr:rowOff>
    </xdr:to>
    <xdr:pic>
      <xdr:nvPicPr>
        <xdr:cNvPr id="2796" name="Picture 2795">
          <a:extLst>
            <a:ext uri="{FF2B5EF4-FFF2-40B4-BE49-F238E27FC236}">
              <a16:creationId xmlns:a16="http://schemas.microsoft.com/office/drawing/2014/main" id="{61A0F7CD-B56C-41F0-9E59-8E261BE43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4"/>
        <a:stretch>
          <a:fillRect/>
        </a:stretch>
      </xdr:blipFill>
      <xdr:spPr>
        <a:xfrm>
          <a:off x="4619625" y="50618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2800</xdr:row>
      <xdr:rowOff>0</xdr:rowOff>
    </xdr:from>
    <xdr:to>
      <xdr:col>6</xdr:col>
      <xdr:colOff>0</xdr:colOff>
      <xdr:row>2801</xdr:row>
      <xdr:rowOff>0</xdr:rowOff>
    </xdr:to>
    <xdr:pic>
      <xdr:nvPicPr>
        <xdr:cNvPr id="2797" name="Picture 2796">
          <a:extLst>
            <a:ext uri="{FF2B5EF4-FFF2-40B4-BE49-F238E27FC236}">
              <a16:creationId xmlns:a16="http://schemas.microsoft.com/office/drawing/2014/main" id="{64236F87-69A5-441B-B45E-E6492F8DE1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5"/>
        <a:stretch>
          <a:fillRect/>
        </a:stretch>
      </xdr:blipFill>
      <xdr:spPr>
        <a:xfrm>
          <a:off x="4619625" y="50636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2801</xdr:row>
      <xdr:rowOff>0</xdr:rowOff>
    </xdr:from>
    <xdr:to>
      <xdr:col>6</xdr:col>
      <xdr:colOff>0</xdr:colOff>
      <xdr:row>2802</xdr:row>
      <xdr:rowOff>0</xdr:rowOff>
    </xdr:to>
    <xdr:pic>
      <xdr:nvPicPr>
        <xdr:cNvPr id="2798" name="Picture 2797">
          <a:extLst>
            <a:ext uri="{FF2B5EF4-FFF2-40B4-BE49-F238E27FC236}">
              <a16:creationId xmlns:a16="http://schemas.microsoft.com/office/drawing/2014/main" id="{26A08542-C56B-4E48-ADD3-CF054D000E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6"/>
        <a:stretch>
          <a:fillRect/>
        </a:stretch>
      </xdr:blipFill>
      <xdr:spPr>
        <a:xfrm>
          <a:off x="4619625" y="50654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2802</xdr:row>
      <xdr:rowOff>0</xdr:rowOff>
    </xdr:from>
    <xdr:to>
      <xdr:col>6</xdr:col>
      <xdr:colOff>0</xdr:colOff>
      <xdr:row>2803</xdr:row>
      <xdr:rowOff>0</xdr:rowOff>
    </xdr:to>
    <xdr:pic>
      <xdr:nvPicPr>
        <xdr:cNvPr id="2799" name="Picture 2798">
          <a:extLst>
            <a:ext uri="{FF2B5EF4-FFF2-40B4-BE49-F238E27FC236}">
              <a16:creationId xmlns:a16="http://schemas.microsoft.com/office/drawing/2014/main" id="{C7479D92-05C2-4C91-BAA5-CAD8F1828B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7"/>
        <a:stretch>
          <a:fillRect/>
        </a:stretch>
      </xdr:blipFill>
      <xdr:spPr>
        <a:xfrm>
          <a:off x="4619625" y="50673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2803</xdr:row>
      <xdr:rowOff>0</xdr:rowOff>
    </xdr:from>
    <xdr:to>
      <xdr:col>6</xdr:col>
      <xdr:colOff>0</xdr:colOff>
      <xdr:row>2804</xdr:row>
      <xdr:rowOff>0</xdr:rowOff>
    </xdr:to>
    <xdr:pic>
      <xdr:nvPicPr>
        <xdr:cNvPr id="2800" name="Picture 2799">
          <a:extLst>
            <a:ext uri="{FF2B5EF4-FFF2-40B4-BE49-F238E27FC236}">
              <a16:creationId xmlns:a16="http://schemas.microsoft.com/office/drawing/2014/main" id="{8A3F5F3C-1D89-484A-AAC0-84914A53A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8"/>
        <a:stretch>
          <a:fillRect/>
        </a:stretch>
      </xdr:blipFill>
      <xdr:spPr>
        <a:xfrm>
          <a:off x="4619625" y="50691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2804</xdr:row>
      <xdr:rowOff>0</xdr:rowOff>
    </xdr:from>
    <xdr:to>
      <xdr:col>6</xdr:col>
      <xdr:colOff>0</xdr:colOff>
      <xdr:row>2805</xdr:row>
      <xdr:rowOff>0</xdr:rowOff>
    </xdr:to>
    <xdr:pic>
      <xdr:nvPicPr>
        <xdr:cNvPr id="2801" name="Picture 2800">
          <a:extLst>
            <a:ext uri="{FF2B5EF4-FFF2-40B4-BE49-F238E27FC236}">
              <a16:creationId xmlns:a16="http://schemas.microsoft.com/office/drawing/2014/main" id="{830C914E-79A2-440A-AF70-1E6C05ED1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9"/>
        <a:stretch>
          <a:fillRect/>
        </a:stretch>
      </xdr:blipFill>
      <xdr:spPr>
        <a:xfrm>
          <a:off x="4619625" y="50709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2805</xdr:row>
      <xdr:rowOff>0</xdr:rowOff>
    </xdr:from>
    <xdr:to>
      <xdr:col>6</xdr:col>
      <xdr:colOff>0</xdr:colOff>
      <xdr:row>2806</xdr:row>
      <xdr:rowOff>0</xdr:rowOff>
    </xdr:to>
    <xdr:pic>
      <xdr:nvPicPr>
        <xdr:cNvPr id="2802" name="Picture 2801">
          <a:extLst>
            <a:ext uri="{FF2B5EF4-FFF2-40B4-BE49-F238E27FC236}">
              <a16:creationId xmlns:a16="http://schemas.microsoft.com/office/drawing/2014/main" id="{C4C438BF-BDAB-4AF4-A6AF-ACCD1584F6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0"/>
        <a:stretch>
          <a:fillRect/>
        </a:stretch>
      </xdr:blipFill>
      <xdr:spPr>
        <a:xfrm>
          <a:off x="4619625" y="50727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2806</xdr:row>
      <xdr:rowOff>0</xdr:rowOff>
    </xdr:from>
    <xdr:to>
      <xdr:col>6</xdr:col>
      <xdr:colOff>0</xdr:colOff>
      <xdr:row>2807</xdr:row>
      <xdr:rowOff>0</xdr:rowOff>
    </xdr:to>
    <xdr:pic>
      <xdr:nvPicPr>
        <xdr:cNvPr id="2803" name="Picture 2802">
          <a:extLst>
            <a:ext uri="{FF2B5EF4-FFF2-40B4-BE49-F238E27FC236}">
              <a16:creationId xmlns:a16="http://schemas.microsoft.com/office/drawing/2014/main" id="{275F4D47-DE41-424A-9FEC-4BCE7FBDD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1"/>
        <a:stretch>
          <a:fillRect/>
        </a:stretch>
      </xdr:blipFill>
      <xdr:spPr>
        <a:xfrm>
          <a:off x="4619625" y="50745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2807</xdr:row>
      <xdr:rowOff>0</xdr:rowOff>
    </xdr:from>
    <xdr:to>
      <xdr:col>6</xdr:col>
      <xdr:colOff>0</xdr:colOff>
      <xdr:row>2808</xdr:row>
      <xdr:rowOff>0</xdr:rowOff>
    </xdr:to>
    <xdr:pic>
      <xdr:nvPicPr>
        <xdr:cNvPr id="2804" name="Picture 2803">
          <a:extLst>
            <a:ext uri="{FF2B5EF4-FFF2-40B4-BE49-F238E27FC236}">
              <a16:creationId xmlns:a16="http://schemas.microsoft.com/office/drawing/2014/main" id="{93AC7377-1005-4B44-9D03-D43869003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2"/>
        <a:stretch>
          <a:fillRect/>
        </a:stretch>
      </xdr:blipFill>
      <xdr:spPr>
        <a:xfrm>
          <a:off x="4619625" y="50763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2808</xdr:row>
      <xdr:rowOff>0</xdr:rowOff>
    </xdr:from>
    <xdr:to>
      <xdr:col>6</xdr:col>
      <xdr:colOff>0</xdr:colOff>
      <xdr:row>2809</xdr:row>
      <xdr:rowOff>0</xdr:rowOff>
    </xdr:to>
    <xdr:pic>
      <xdr:nvPicPr>
        <xdr:cNvPr id="2805" name="Picture 2804">
          <a:extLst>
            <a:ext uri="{FF2B5EF4-FFF2-40B4-BE49-F238E27FC236}">
              <a16:creationId xmlns:a16="http://schemas.microsoft.com/office/drawing/2014/main" id="{D9399775-3A6C-43FB-B83A-1A6627C91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3"/>
        <a:stretch>
          <a:fillRect/>
        </a:stretch>
      </xdr:blipFill>
      <xdr:spPr>
        <a:xfrm>
          <a:off x="4619625" y="50781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2809</xdr:row>
      <xdr:rowOff>0</xdr:rowOff>
    </xdr:from>
    <xdr:to>
      <xdr:col>6</xdr:col>
      <xdr:colOff>0</xdr:colOff>
      <xdr:row>2810</xdr:row>
      <xdr:rowOff>0</xdr:rowOff>
    </xdr:to>
    <xdr:pic>
      <xdr:nvPicPr>
        <xdr:cNvPr id="2806" name="Picture 2805">
          <a:extLst>
            <a:ext uri="{FF2B5EF4-FFF2-40B4-BE49-F238E27FC236}">
              <a16:creationId xmlns:a16="http://schemas.microsoft.com/office/drawing/2014/main" id="{A4EB26E7-2893-4C60-B345-89F233B5B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799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2810</xdr:row>
      <xdr:rowOff>0</xdr:rowOff>
    </xdr:from>
    <xdr:to>
      <xdr:col>6</xdr:col>
      <xdr:colOff>0</xdr:colOff>
      <xdr:row>2811</xdr:row>
      <xdr:rowOff>0</xdr:rowOff>
    </xdr:to>
    <xdr:pic>
      <xdr:nvPicPr>
        <xdr:cNvPr id="2807" name="Picture 2806">
          <a:extLst>
            <a:ext uri="{FF2B5EF4-FFF2-40B4-BE49-F238E27FC236}">
              <a16:creationId xmlns:a16="http://schemas.microsoft.com/office/drawing/2014/main" id="{D93EFE2D-FB8A-4BAD-9AAD-77CBE3E331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817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2811</xdr:row>
      <xdr:rowOff>0</xdr:rowOff>
    </xdr:from>
    <xdr:to>
      <xdr:col>6</xdr:col>
      <xdr:colOff>0</xdr:colOff>
      <xdr:row>2812</xdr:row>
      <xdr:rowOff>0</xdr:rowOff>
    </xdr:to>
    <xdr:pic>
      <xdr:nvPicPr>
        <xdr:cNvPr id="2808" name="Picture 2807">
          <a:extLst>
            <a:ext uri="{FF2B5EF4-FFF2-40B4-BE49-F238E27FC236}">
              <a16:creationId xmlns:a16="http://schemas.microsoft.com/office/drawing/2014/main" id="{24DE09FF-3F5A-43BB-8CEA-9227175907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835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2812</xdr:row>
      <xdr:rowOff>0</xdr:rowOff>
    </xdr:from>
    <xdr:to>
      <xdr:col>6</xdr:col>
      <xdr:colOff>0</xdr:colOff>
      <xdr:row>2813</xdr:row>
      <xdr:rowOff>0</xdr:rowOff>
    </xdr:to>
    <xdr:pic>
      <xdr:nvPicPr>
        <xdr:cNvPr id="2809" name="Picture 2808">
          <a:extLst>
            <a:ext uri="{FF2B5EF4-FFF2-40B4-BE49-F238E27FC236}">
              <a16:creationId xmlns:a16="http://schemas.microsoft.com/office/drawing/2014/main" id="{6BAE7BA2-7894-451E-A329-9878B243B3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0853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2813</xdr:row>
      <xdr:rowOff>0</xdr:rowOff>
    </xdr:from>
    <xdr:to>
      <xdr:col>6</xdr:col>
      <xdr:colOff>0</xdr:colOff>
      <xdr:row>2814</xdr:row>
      <xdr:rowOff>0</xdr:rowOff>
    </xdr:to>
    <xdr:pic>
      <xdr:nvPicPr>
        <xdr:cNvPr id="2810" name="Picture 2809">
          <a:extLst>
            <a:ext uri="{FF2B5EF4-FFF2-40B4-BE49-F238E27FC236}">
              <a16:creationId xmlns:a16="http://schemas.microsoft.com/office/drawing/2014/main" id="{46B82F3B-6A07-42EC-8BBF-B27281DFF6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4"/>
        <a:stretch>
          <a:fillRect/>
        </a:stretch>
      </xdr:blipFill>
      <xdr:spPr>
        <a:xfrm>
          <a:off x="4619625" y="50872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2814</xdr:row>
      <xdr:rowOff>0</xdr:rowOff>
    </xdr:from>
    <xdr:to>
      <xdr:col>6</xdr:col>
      <xdr:colOff>0</xdr:colOff>
      <xdr:row>2815</xdr:row>
      <xdr:rowOff>0</xdr:rowOff>
    </xdr:to>
    <xdr:pic>
      <xdr:nvPicPr>
        <xdr:cNvPr id="2811" name="Picture 2810">
          <a:extLst>
            <a:ext uri="{FF2B5EF4-FFF2-40B4-BE49-F238E27FC236}">
              <a16:creationId xmlns:a16="http://schemas.microsoft.com/office/drawing/2014/main" id="{83065794-1B56-4C09-9594-3F5A26314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4"/>
        <a:stretch>
          <a:fillRect/>
        </a:stretch>
      </xdr:blipFill>
      <xdr:spPr>
        <a:xfrm>
          <a:off x="4619625" y="50890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2815</xdr:row>
      <xdr:rowOff>0</xdr:rowOff>
    </xdr:from>
    <xdr:to>
      <xdr:col>6</xdr:col>
      <xdr:colOff>0</xdr:colOff>
      <xdr:row>2816</xdr:row>
      <xdr:rowOff>0</xdr:rowOff>
    </xdr:to>
    <xdr:pic>
      <xdr:nvPicPr>
        <xdr:cNvPr id="2812" name="Picture 2811">
          <a:extLst>
            <a:ext uri="{FF2B5EF4-FFF2-40B4-BE49-F238E27FC236}">
              <a16:creationId xmlns:a16="http://schemas.microsoft.com/office/drawing/2014/main" id="{8760A52C-B207-494C-B1AF-184601A7B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5"/>
        <a:stretch>
          <a:fillRect/>
        </a:stretch>
      </xdr:blipFill>
      <xdr:spPr>
        <a:xfrm>
          <a:off x="4619625" y="50908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2816</xdr:row>
      <xdr:rowOff>0</xdr:rowOff>
    </xdr:from>
    <xdr:to>
      <xdr:col>6</xdr:col>
      <xdr:colOff>0</xdr:colOff>
      <xdr:row>2817</xdr:row>
      <xdr:rowOff>0</xdr:rowOff>
    </xdr:to>
    <xdr:pic>
      <xdr:nvPicPr>
        <xdr:cNvPr id="2813" name="Picture 2812">
          <a:extLst>
            <a:ext uri="{FF2B5EF4-FFF2-40B4-BE49-F238E27FC236}">
              <a16:creationId xmlns:a16="http://schemas.microsoft.com/office/drawing/2014/main" id="{6942D7D2-634F-4572-AF3A-9AD12ACEF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5"/>
        <a:stretch>
          <a:fillRect/>
        </a:stretch>
      </xdr:blipFill>
      <xdr:spPr>
        <a:xfrm>
          <a:off x="4619625" y="50926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2817</xdr:row>
      <xdr:rowOff>0</xdr:rowOff>
    </xdr:from>
    <xdr:to>
      <xdr:col>6</xdr:col>
      <xdr:colOff>0</xdr:colOff>
      <xdr:row>2818</xdr:row>
      <xdr:rowOff>0</xdr:rowOff>
    </xdr:to>
    <xdr:pic>
      <xdr:nvPicPr>
        <xdr:cNvPr id="2814" name="Picture 2813">
          <a:extLst>
            <a:ext uri="{FF2B5EF4-FFF2-40B4-BE49-F238E27FC236}">
              <a16:creationId xmlns:a16="http://schemas.microsoft.com/office/drawing/2014/main" id="{43A30EF7-CD7D-4B17-A38E-E2678BD16F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6"/>
        <a:stretch>
          <a:fillRect/>
        </a:stretch>
      </xdr:blipFill>
      <xdr:spPr>
        <a:xfrm>
          <a:off x="4619625" y="50944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2818</xdr:row>
      <xdr:rowOff>0</xdr:rowOff>
    </xdr:from>
    <xdr:to>
      <xdr:col>6</xdr:col>
      <xdr:colOff>0</xdr:colOff>
      <xdr:row>2819</xdr:row>
      <xdr:rowOff>0</xdr:rowOff>
    </xdr:to>
    <xdr:pic>
      <xdr:nvPicPr>
        <xdr:cNvPr id="2815" name="Picture 2814">
          <a:extLst>
            <a:ext uri="{FF2B5EF4-FFF2-40B4-BE49-F238E27FC236}">
              <a16:creationId xmlns:a16="http://schemas.microsoft.com/office/drawing/2014/main" id="{0493440F-1A4B-41EC-B397-E2A149457D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6"/>
        <a:stretch>
          <a:fillRect/>
        </a:stretch>
      </xdr:blipFill>
      <xdr:spPr>
        <a:xfrm>
          <a:off x="4619625" y="50962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2819</xdr:row>
      <xdr:rowOff>0</xdr:rowOff>
    </xdr:from>
    <xdr:to>
      <xdr:col>6</xdr:col>
      <xdr:colOff>0</xdr:colOff>
      <xdr:row>2820</xdr:row>
      <xdr:rowOff>0</xdr:rowOff>
    </xdr:to>
    <xdr:pic>
      <xdr:nvPicPr>
        <xdr:cNvPr id="2816" name="Picture 2815">
          <a:extLst>
            <a:ext uri="{FF2B5EF4-FFF2-40B4-BE49-F238E27FC236}">
              <a16:creationId xmlns:a16="http://schemas.microsoft.com/office/drawing/2014/main" id="{C0CC8CE9-09C9-4E74-A87D-4DF498AC3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7"/>
        <a:stretch>
          <a:fillRect/>
        </a:stretch>
      </xdr:blipFill>
      <xdr:spPr>
        <a:xfrm>
          <a:off x="4619625" y="50980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2820</xdr:row>
      <xdr:rowOff>0</xdr:rowOff>
    </xdr:from>
    <xdr:to>
      <xdr:col>6</xdr:col>
      <xdr:colOff>0</xdr:colOff>
      <xdr:row>2821</xdr:row>
      <xdr:rowOff>0</xdr:rowOff>
    </xdr:to>
    <xdr:pic>
      <xdr:nvPicPr>
        <xdr:cNvPr id="2817" name="Picture 2816">
          <a:extLst>
            <a:ext uri="{FF2B5EF4-FFF2-40B4-BE49-F238E27FC236}">
              <a16:creationId xmlns:a16="http://schemas.microsoft.com/office/drawing/2014/main" id="{8B7D282B-D69D-4E68-96C6-230EEDA57F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7"/>
        <a:stretch>
          <a:fillRect/>
        </a:stretch>
      </xdr:blipFill>
      <xdr:spPr>
        <a:xfrm>
          <a:off x="4619625" y="50998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2821</xdr:row>
      <xdr:rowOff>0</xdr:rowOff>
    </xdr:from>
    <xdr:to>
      <xdr:col>6</xdr:col>
      <xdr:colOff>0</xdr:colOff>
      <xdr:row>2822</xdr:row>
      <xdr:rowOff>0</xdr:rowOff>
    </xdr:to>
    <xdr:pic>
      <xdr:nvPicPr>
        <xdr:cNvPr id="2818" name="Picture 2817">
          <a:extLst>
            <a:ext uri="{FF2B5EF4-FFF2-40B4-BE49-F238E27FC236}">
              <a16:creationId xmlns:a16="http://schemas.microsoft.com/office/drawing/2014/main" id="{AF7CBD8A-15F8-486D-BB36-02D4316E2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1016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2822</xdr:row>
      <xdr:rowOff>0</xdr:rowOff>
    </xdr:from>
    <xdr:to>
      <xdr:col>6</xdr:col>
      <xdr:colOff>0</xdr:colOff>
      <xdr:row>2823</xdr:row>
      <xdr:rowOff>0</xdr:rowOff>
    </xdr:to>
    <xdr:pic>
      <xdr:nvPicPr>
        <xdr:cNvPr id="2819" name="Picture 2818">
          <a:extLst>
            <a:ext uri="{FF2B5EF4-FFF2-40B4-BE49-F238E27FC236}">
              <a16:creationId xmlns:a16="http://schemas.microsoft.com/office/drawing/2014/main" id="{E97D29E0-A061-41EF-9D2C-213EE1A5F6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1034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2823</xdr:row>
      <xdr:rowOff>0</xdr:rowOff>
    </xdr:from>
    <xdr:to>
      <xdr:col>6</xdr:col>
      <xdr:colOff>0</xdr:colOff>
      <xdr:row>2824</xdr:row>
      <xdr:rowOff>0</xdr:rowOff>
    </xdr:to>
    <xdr:pic>
      <xdr:nvPicPr>
        <xdr:cNvPr id="2820" name="Picture 2819">
          <a:extLst>
            <a:ext uri="{FF2B5EF4-FFF2-40B4-BE49-F238E27FC236}">
              <a16:creationId xmlns:a16="http://schemas.microsoft.com/office/drawing/2014/main" id="{696C05A9-C973-4156-BCD5-C1650D760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053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2824</xdr:row>
      <xdr:rowOff>0</xdr:rowOff>
    </xdr:from>
    <xdr:to>
      <xdr:col>6</xdr:col>
      <xdr:colOff>0</xdr:colOff>
      <xdr:row>2825</xdr:row>
      <xdr:rowOff>0</xdr:rowOff>
    </xdr:to>
    <xdr:pic>
      <xdr:nvPicPr>
        <xdr:cNvPr id="2821" name="Picture 2820">
          <a:extLst>
            <a:ext uri="{FF2B5EF4-FFF2-40B4-BE49-F238E27FC236}">
              <a16:creationId xmlns:a16="http://schemas.microsoft.com/office/drawing/2014/main" id="{9335B471-85C7-403B-A482-294C91663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8"/>
        <a:stretch>
          <a:fillRect/>
        </a:stretch>
      </xdr:blipFill>
      <xdr:spPr>
        <a:xfrm>
          <a:off x="4619625" y="51071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2825</xdr:row>
      <xdr:rowOff>0</xdr:rowOff>
    </xdr:from>
    <xdr:to>
      <xdr:col>6</xdr:col>
      <xdr:colOff>0</xdr:colOff>
      <xdr:row>2826</xdr:row>
      <xdr:rowOff>0</xdr:rowOff>
    </xdr:to>
    <xdr:pic>
      <xdr:nvPicPr>
        <xdr:cNvPr id="2822" name="Picture 2821">
          <a:extLst>
            <a:ext uri="{FF2B5EF4-FFF2-40B4-BE49-F238E27FC236}">
              <a16:creationId xmlns:a16="http://schemas.microsoft.com/office/drawing/2014/main" id="{82242A24-5731-4E1B-9230-AE6C1EF4E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089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2826</xdr:row>
      <xdr:rowOff>0</xdr:rowOff>
    </xdr:from>
    <xdr:to>
      <xdr:col>6</xdr:col>
      <xdr:colOff>0</xdr:colOff>
      <xdr:row>2827</xdr:row>
      <xdr:rowOff>0</xdr:rowOff>
    </xdr:to>
    <xdr:pic>
      <xdr:nvPicPr>
        <xdr:cNvPr id="2823" name="Picture 2822">
          <a:extLst>
            <a:ext uri="{FF2B5EF4-FFF2-40B4-BE49-F238E27FC236}">
              <a16:creationId xmlns:a16="http://schemas.microsoft.com/office/drawing/2014/main" id="{91EDDB1B-5F2F-4113-AE18-6A566F7785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107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2827</xdr:row>
      <xdr:rowOff>0</xdr:rowOff>
    </xdr:from>
    <xdr:to>
      <xdr:col>6</xdr:col>
      <xdr:colOff>0</xdr:colOff>
      <xdr:row>2828</xdr:row>
      <xdr:rowOff>0</xdr:rowOff>
    </xdr:to>
    <xdr:pic>
      <xdr:nvPicPr>
        <xdr:cNvPr id="2824" name="Picture 2823">
          <a:extLst>
            <a:ext uri="{FF2B5EF4-FFF2-40B4-BE49-F238E27FC236}">
              <a16:creationId xmlns:a16="http://schemas.microsoft.com/office/drawing/2014/main" id="{EA3780AD-7AE7-4CA8-A977-42D914239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125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2828</xdr:row>
      <xdr:rowOff>0</xdr:rowOff>
    </xdr:from>
    <xdr:to>
      <xdr:col>6</xdr:col>
      <xdr:colOff>0</xdr:colOff>
      <xdr:row>2829</xdr:row>
      <xdr:rowOff>0</xdr:rowOff>
    </xdr:to>
    <xdr:pic>
      <xdr:nvPicPr>
        <xdr:cNvPr id="2825" name="Picture 2824">
          <a:extLst>
            <a:ext uri="{FF2B5EF4-FFF2-40B4-BE49-F238E27FC236}">
              <a16:creationId xmlns:a16="http://schemas.microsoft.com/office/drawing/2014/main" id="{399B62FB-5EB8-496F-9189-E4E57D52F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143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2829</xdr:row>
      <xdr:rowOff>0</xdr:rowOff>
    </xdr:from>
    <xdr:to>
      <xdr:col>6</xdr:col>
      <xdr:colOff>0</xdr:colOff>
      <xdr:row>2830</xdr:row>
      <xdr:rowOff>0</xdr:rowOff>
    </xdr:to>
    <xdr:pic>
      <xdr:nvPicPr>
        <xdr:cNvPr id="2826" name="Picture 2825">
          <a:extLst>
            <a:ext uri="{FF2B5EF4-FFF2-40B4-BE49-F238E27FC236}">
              <a16:creationId xmlns:a16="http://schemas.microsoft.com/office/drawing/2014/main" id="{B631FF52-2147-43F2-B06D-BE32CBC0A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161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2830</xdr:row>
      <xdr:rowOff>0</xdr:rowOff>
    </xdr:from>
    <xdr:to>
      <xdr:col>6</xdr:col>
      <xdr:colOff>0</xdr:colOff>
      <xdr:row>2831</xdr:row>
      <xdr:rowOff>0</xdr:rowOff>
    </xdr:to>
    <xdr:pic>
      <xdr:nvPicPr>
        <xdr:cNvPr id="2827" name="Picture 2826">
          <a:extLst>
            <a:ext uri="{FF2B5EF4-FFF2-40B4-BE49-F238E27FC236}">
              <a16:creationId xmlns:a16="http://schemas.microsoft.com/office/drawing/2014/main" id="{2EA2C09B-0EB4-4AE2-8733-E67FBE932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179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2831</xdr:row>
      <xdr:rowOff>0</xdr:rowOff>
    </xdr:from>
    <xdr:to>
      <xdr:col>6</xdr:col>
      <xdr:colOff>0</xdr:colOff>
      <xdr:row>2832</xdr:row>
      <xdr:rowOff>0</xdr:rowOff>
    </xdr:to>
    <xdr:pic>
      <xdr:nvPicPr>
        <xdr:cNvPr id="2828" name="Picture 2827">
          <a:extLst>
            <a:ext uri="{FF2B5EF4-FFF2-40B4-BE49-F238E27FC236}">
              <a16:creationId xmlns:a16="http://schemas.microsoft.com/office/drawing/2014/main" id="{E7B1B965-5166-476D-8497-60A2C088E5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197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2832</xdr:row>
      <xdr:rowOff>0</xdr:rowOff>
    </xdr:from>
    <xdr:to>
      <xdr:col>6</xdr:col>
      <xdr:colOff>0</xdr:colOff>
      <xdr:row>2833</xdr:row>
      <xdr:rowOff>0</xdr:rowOff>
    </xdr:to>
    <xdr:pic>
      <xdr:nvPicPr>
        <xdr:cNvPr id="2829" name="Picture 2828">
          <a:extLst>
            <a:ext uri="{FF2B5EF4-FFF2-40B4-BE49-F238E27FC236}">
              <a16:creationId xmlns:a16="http://schemas.microsoft.com/office/drawing/2014/main" id="{26703AEE-9590-4D4B-BCAE-B47DA039D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215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2833</xdr:row>
      <xdr:rowOff>0</xdr:rowOff>
    </xdr:from>
    <xdr:to>
      <xdr:col>6</xdr:col>
      <xdr:colOff>0</xdr:colOff>
      <xdr:row>2834</xdr:row>
      <xdr:rowOff>0</xdr:rowOff>
    </xdr:to>
    <xdr:pic>
      <xdr:nvPicPr>
        <xdr:cNvPr id="2830" name="Picture 2829">
          <a:extLst>
            <a:ext uri="{FF2B5EF4-FFF2-40B4-BE49-F238E27FC236}">
              <a16:creationId xmlns:a16="http://schemas.microsoft.com/office/drawing/2014/main" id="{D2751800-7DB3-44E2-B1F1-ACBC3C4954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9"/>
        <a:stretch>
          <a:fillRect/>
        </a:stretch>
      </xdr:blipFill>
      <xdr:spPr>
        <a:xfrm>
          <a:off x="4619625" y="51234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2834</xdr:row>
      <xdr:rowOff>0</xdr:rowOff>
    </xdr:from>
    <xdr:to>
      <xdr:col>6</xdr:col>
      <xdr:colOff>0</xdr:colOff>
      <xdr:row>2835</xdr:row>
      <xdr:rowOff>0</xdr:rowOff>
    </xdr:to>
    <xdr:pic>
      <xdr:nvPicPr>
        <xdr:cNvPr id="2831" name="Picture 2830">
          <a:extLst>
            <a:ext uri="{FF2B5EF4-FFF2-40B4-BE49-F238E27FC236}">
              <a16:creationId xmlns:a16="http://schemas.microsoft.com/office/drawing/2014/main" id="{827D1BCF-4101-4A98-AFFF-6B1D1C4D1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0"/>
        <a:stretch>
          <a:fillRect/>
        </a:stretch>
      </xdr:blipFill>
      <xdr:spPr>
        <a:xfrm>
          <a:off x="4619625" y="51252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2835</xdr:row>
      <xdr:rowOff>0</xdr:rowOff>
    </xdr:from>
    <xdr:to>
      <xdr:col>6</xdr:col>
      <xdr:colOff>0</xdr:colOff>
      <xdr:row>2836</xdr:row>
      <xdr:rowOff>0</xdr:rowOff>
    </xdr:to>
    <xdr:pic>
      <xdr:nvPicPr>
        <xdr:cNvPr id="2832" name="Picture 2831">
          <a:extLst>
            <a:ext uri="{FF2B5EF4-FFF2-40B4-BE49-F238E27FC236}">
              <a16:creationId xmlns:a16="http://schemas.microsoft.com/office/drawing/2014/main" id="{3680B95D-3554-4040-9990-6E665C2EAA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1"/>
        <a:stretch>
          <a:fillRect/>
        </a:stretch>
      </xdr:blipFill>
      <xdr:spPr>
        <a:xfrm>
          <a:off x="4619625" y="51270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2836</xdr:row>
      <xdr:rowOff>0</xdr:rowOff>
    </xdr:from>
    <xdr:to>
      <xdr:col>6</xdr:col>
      <xdr:colOff>0</xdr:colOff>
      <xdr:row>2837</xdr:row>
      <xdr:rowOff>0</xdr:rowOff>
    </xdr:to>
    <xdr:pic>
      <xdr:nvPicPr>
        <xdr:cNvPr id="2833" name="Picture 2832">
          <a:extLst>
            <a:ext uri="{FF2B5EF4-FFF2-40B4-BE49-F238E27FC236}">
              <a16:creationId xmlns:a16="http://schemas.microsoft.com/office/drawing/2014/main" id="{1E3C2AC3-6EB3-4C36-883A-9C1C4C409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2"/>
        <a:stretch>
          <a:fillRect/>
        </a:stretch>
      </xdr:blipFill>
      <xdr:spPr>
        <a:xfrm>
          <a:off x="4619625" y="51288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2837</xdr:row>
      <xdr:rowOff>0</xdr:rowOff>
    </xdr:from>
    <xdr:to>
      <xdr:col>6</xdr:col>
      <xdr:colOff>0</xdr:colOff>
      <xdr:row>2838</xdr:row>
      <xdr:rowOff>0</xdr:rowOff>
    </xdr:to>
    <xdr:pic>
      <xdr:nvPicPr>
        <xdr:cNvPr id="2834" name="Picture 2833">
          <a:extLst>
            <a:ext uri="{FF2B5EF4-FFF2-40B4-BE49-F238E27FC236}">
              <a16:creationId xmlns:a16="http://schemas.microsoft.com/office/drawing/2014/main" id="{2AEAD497-6905-4BEA-91FB-F7E19CD871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3"/>
        <a:stretch>
          <a:fillRect/>
        </a:stretch>
      </xdr:blipFill>
      <xdr:spPr>
        <a:xfrm>
          <a:off x="4619625" y="51306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2838</xdr:row>
      <xdr:rowOff>0</xdr:rowOff>
    </xdr:from>
    <xdr:to>
      <xdr:col>6</xdr:col>
      <xdr:colOff>0</xdr:colOff>
      <xdr:row>2839</xdr:row>
      <xdr:rowOff>0</xdr:rowOff>
    </xdr:to>
    <xdr:pic>
      <xdr:nvPicPr>
        <xdr:cNvPr id="2835" name="Picture 2834">
          <a:extLst>
            <a:ext uri="{FF2B5EF4-FFF2-40B4-BE49-F238E27FC236}">
              <a16:creationId xmlns:a16="http://schemas.microsoft.com/office/drawing/2014/main" id="{E71BA85A-9835-4763-A69B-2ECB41D8F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4"/>
        <a:stretch>
          <a:fillRect/>
        </a:stretch>
      </xdr:blipFill>
      <xdr:spPr>
        <a:xfrm>
          <a:off x="4619625" y="51324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2839</xdr:row>
      <xdr:rowOff>0</xdr:rowOff>
    </xdr:from>
    <xdr:to>
      <xdr:col>6</xdr:col>
      <xdr:colOff>0</xdr:colOff>
      <xdr:row>2840</xdr:row>
      <xdr:rowOff>0</xdr:rowOff>
    </xdr:to>
    <xdr:pic>
      <xdr:nvPicPr>
        <xdr:cNvPr id="2836" name="Picture 2835">
          <a:extLst>
            <a:ext uri="{FF2B5EF4-FFF2-40B4-BE49-F238E27FC236}">
              <a16:creationId xmlns:a16="http://schemas.microsoft.com/office/drawing/2014/main" id="{A439D5BE-6E56-4C93-87BE-A4A369B4E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5"/>
        <a:stretch>
          <a:fillRect/>
        </a:stretch>
      </xdr:blipFill>
      <xdr:spPr>
        <a:xfrm>
          <a:off x="4619625" y="51342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2840</xdr:row>
      <xdr:rowOff>0</xdr:rowOff>
    </xdr:from>
    <xdr:to>
      <xdr:col>6</xdr:col>
      <xdr:colOff>0</xdr:colOff>
      <xdr:row>2841</xdr:row>
      <xdr:rowOff>0</xdr:rowOff>
    </xdr:to>
    <xdr:pic>
      <xdr:nvPicPr>
        <xdr:cNvPr id="2837" name="Picture 2836">
          <a:extLst>
            <a:ext uri="{FF2B5EF4-FFF2-40B4-BE49-F238E27FC236}">
              <a16:creationId xmlns:a16="http://schemas.microsoft.com/office/drawing/2014/main" id="{8C73A292-79DA-4C32-B8A9-2CDDD8C628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6"/>
        <a:stretch>
          <a:fillRect/>
        </a:stretch>
      </xdr:blipFill>
      <xdr:spPr>
        <a:xfrm>
          <a:off x="4619625" y="51360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2841</xdr:row>
      <xdr:rowOff>0</xdr:rowOff>
    </xdr:from>
    <xdr:to>
      <xdr:col>6</xdr:col>
      <xdr:colOff>0</xdr:colOff>
      <xdr:row>2842</xdr:row>
      <xdr:rowOff>0</xdr:rowOff>
    </xdr:to>
    <xdr:pic>
      <xdr:nvPicPr>
        <xdr:cNvPr id="2838" name="Picture 2837">
          <a:extLst>
            <a:ext uri="{FF2B5EF4-FFF2-40B4-BE49-F238E27FC236}">
              <a16:creationId xmlns:a16="http://schemas.microsoft.com/office/drawing/2014/main" id="{A1001346-6D42-451A-8F61-08749049D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7"/>
        <a:stretch>
          <a:fillRect/>
        </a:stretch>
      </xdr:blipFill>
      <xdr:spPr>
        <a:xfrm>
          <a:off x="4619625" y="51378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2842</xdr:row>
      <xdr:rowOff>0</xdr:rowOff>
    </xdr:from>
    <xdr:to>
      <xdr:col>6</xdr:col>
      <xdr:colOff>0</xdr:colOff>
      <xdr:row>2843</xdr:row>
      <xdr:rowOff>0</xdr:rowOff>
    </xdr:to>
    <xdr:pic>
      <xdr:nvPicPr>
        <xdr:cNvPr id="2839" name="Picture 2838">
          <a:extLst>
            <a:ext uri="{FF2B5EF4-FFF2-40B4-BE49-F238E27FC236}">
              <a16:creationId xmlns:a16="http://schemas.microsoft.com/office/drawing/2014/main" id="{FF0BC19E-0B2E-458E-AD9F-D1EC90F5C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8"/>
        <a:stretch>
          <a:fillRect/>
        </a:stretch>
      </xdr:blipFill>
      <xdr:spPr>
        <a:xfrm>
          <a:off x="4619625" y="51396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2843</xdr:row>
      <xdr:rowOff>0</xdr:rowOff>
    </xdr:from>
    <xdr:to>
      <xdr:col>6</xdr:col>
      <xdr:colOff>0</xdr:colOff>
      <xdr:row>2844</xdr:row>
      <xdr:rowOff>0</xdr:rowOff>
    </xdr:to>
    <xdr:pic>
      <xdr:nvPicPr>
        <xdr:cNvPr id="2840" name="Picture 2839">
          <a:extLst>
            <a:ext uri="{FF2B5EF4-FFF2-40B4-BE49-F238E27FC236}">
              <a16:creationId xmlns:a16="http://schemas.microsoft.com/office/drawing/2014/main" id="{B80C9E12-F2B4-4B89-8BFB-AA807E156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414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2844</xdr:row>
      <xdr:rowOff>0</xdr:rowOff>
    </xdr:from>
    <xdr:to>
      <xdr:col>6</xdr:col>
      <xdr:colOff>0</xdr:colOff>
      <xdr:row>2845</xdr:row>
      <xdr:rowOff>0</xdr:rowOff>
    </xdr:to>
    <xdr:pic>
      <xdr:nvPicPr>
        <xdr:cNvPr id="2841" name="Picture 2840">
          <a:extLst>
            <a:ext uri="{FF2B5EF4-FFF2-40B4-BE49-F238E27FC236}">
              <a16:creationId xmlns:a16="http://schemas.microsoft.com/office/drawing/2014/main" id="{6AA637E9-86AD-496D-889A-06BE0E97B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433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2845</xdr:row>
      <xdr:rowOff>0</xdr:rowOff>
    </xdr:from>
    <xdr:to>
      <xdr:col>6</xdr:col>
      <xdr:colOff>0</xdr:colOff>
      <xdr:row>2846</xdr:row>
      <xdr:rowOff>0</xdr:rowOff>
    </xdr:to>
    <xdr:pic>
      <xdr:nvPicPr>
        <xdr:cNvPr id="2842" name="Picture 2841">
          <a:extLst>
            <a:ext uri="{FF2B5EF4-FFF2-40B4-BE49-F238E27FC236}">
              <a16:creationId xmlns:a16="http://schemas.microsoft.com/office/drawing/2014/main" id="{8C36E671-7BE1-440E-B84F-E72A952B2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451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2846</xdr:row>
      <xdr:rowOff>0</xdr:rowOff>
    </xdr:from>
    <xdr:to>
      <xdr:col>6</xdr:col>
      <xdr:colOff>0</xdr:colOff>
      <xdr:row>2847</xdr:row>
      <xdr:rowOff>0</xdr:rowOff>
    </xdr:to>
    <xdr:pic>
      <xdr:nvPicPr>
        <xdr:cNvPr id="2843" name="Picture 2842">
          <a:extLst>
            <a:ext uri="{FF2B5EF4-FFF2-40B4-BE49-F238E27FC236}">
              <a16:creationId xmlns:a16="http://schemas.microsoft.com/office/drawing/2014/main" id="{0315E273-DC4C-4587-BE71-BC1E5C306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469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2847</xdr:row>
      <xdr:rowOff>0</xdr:rowOff>
    </xdr:from>
    <xdr:to>
      <xdr:col>6</xdr:col>
      <xdr:colOff>0</xdr:colOff>
      <xdr:row>2848</xdr:row>
      <xdr:rowOff>0</xdr:rowOff>
    </xdr:to>
    <xdr:pic>
      <xdr:nvPicPr>
        <xdr:cNvPr id="2844" name="Picture 2843">
          <a:extLst>
            <a:ext uri="{FF2B5EF4-FFF2-40B4-BE49-F238E27FC236}">
              <a16:creationId xmlns:a16="http://schemas.microsoft.com/office/drawing/2014/main" id="{5E23A7F5-4BA1-41CD-A381-39F136640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9"/>
        <a:stretch>
          <a:fillRect/>
        </a:stretch>
      </xdr:blipFill>
      <xdr:spPr>
        <a:xfrm>
          <a:off x="4619625" y="51487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2848</xdr:row>
      <xdr:rowOff>0</xdr:rowOff>
    </xdr:from>
    <xdr:to>
      <xdr:col>6</xdr:col>
      <xdr:colOff>0</xdr:colOff>
      <xdr:row>2849</xdr:row>
      <xdr:rowOff>0</xdr:rowOff>
    </xdr:to>
    <xdr:pic>
      <xdr:nvPicPr>
        <xdr:cNvPr id="2845" name="Picture 2844">
          <a:extLst>
            <a:ext uri="{FF2B5EF4-FFF2-40B4-BE49-F238E27FC236}">
              <a16:creationId xmlns:a16="http://schemas.microsoft.com/office/drawing/2014/main" id="{184D378B-34BA-49EF-89F4-B3895D7FB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9"/>
        <a:stretch>
          <a:fillRect/>
        </a:stretch>
      </xdr:blipFill>
      <xdr:spPr>
        <a:xfrm>
          <a:off x="4619625" y="51505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2849</xdr:row>
      <xdr:rowOff>0</xdr:rowOff>
    </xdr:from>
    <xdr:to>
      <xdr:col>6</xdr:col>
      <xdr:colOff>0</xdr:colOff>
      <xdr:row>2850</xdr:row>
      <xdr:rowOff>0</xdr:rowOff>
    </xdr:to>
    <xdr:pic>
      <xdr:nvPicPr>
        <xdr:cNvPr id="2846" name="Picture 2845">
          <a:extLst>
            <a:ext uri="{FF2B5EF4-FFF2-40B4-BE49-F238E27FC236}">
              <a16:creationId xmlns:a16="http://schemas.microsoft.com/office/drawing/2014/main" id="{75485693-369E-4E47-81F1-4CE5D7983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0"/>
        <a:stretch>
          <a:fillRect/>
        </a:stretch>
      </xdr:blipFill>
      <xdr:spPr>
        <a:xfrm>
          <a:off x="4619625" y="51523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2850</xdr:row>
      <xdr:rowOff>0</xdr:rowOff>
    </xdr:from>
    <xdr:to>
      <xdr:col>6</xdr:col>
      <xdr:colOff>0</xdr:colOff>
      <xdr:row>2851</xdr:row>
      <xdr:rowOff>0</xdr:rowOff>
    </xdr:to>
    <xdr:pic>
      <xdr:nvPicPr>
        <xdr:cNvPr id="2847" name="Picture 2846">
          <a:extLst>
            <a:ext uri="{FF2B5EF4-FFF2-40B4-BE49-F238E27FC236}">
              <a16:creationId xmlns:a16="http://schemas.microsoft.com/office/drawing/2014/main" id="{989B5FDE-0FFE-4102-86E7-73C3C58FAA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0"/>
        <a:stretch>
          <a:fillRect/>
        </a:stretch>
      </xdr:blipFill>
      <xdr:spPr>
        <a:xfrm>
          <a:off x="4619625" y="51541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2851</xdr:row>
      <xdr:rowOff>0</xdr:rowOff>
    </xdr:from>
    <xdr:to>
      <xdr:col>6</xdr:col>
      <xdr:colOff>0</xdr:colOff>
      <xdr:row>2852</xdr:row>
      <xdr:rowOff>0</xdr:rowOff>
    </xdr:to>
    <xdr:pic>
      <xdr:nvPicPr>
        <xdr:cNvPr id="2848" name="Picture 2847">
          <a:extLst>
            <a:ext uri="{FF2B5EF4-FFF2-40B4-BE49-F238E27FC236}">
              <a16:creationId xmlns:a16="http://schemas.microsoft.com/office/drawing/2014/main" id="{1961BB01-238E-489C-83EE-2729E216D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1"/>
        <a:stretch>
          <a:fillRect/>
        </a:stretch>
      </xdr:blipFill>
      <xdr:spPr>
        <a:xfrm>
          <a:off x="4619625" y="51559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2852</xdr:row>
      <xdr:rowOff>0</xdr:rowOff>
    </xdr:from>
    <xdr:to>
      <xdr:col>6</xdr:col>
      <xdr:colOff>0</xdr:colOff>
      <xdr:row>2853</xdr:row>
      <xdr:rowOff>0</xdr:rowOff>
    </xdr:to>
    <xdr:pic>
      <xdr:nvPicPr>
        <xdr:cNvPr id="2849" name="Picture 2848">
          <a:extLst>
            <a:ext uri="{FF2B5EF4-FFF2-40B4-BE49-F238E27FC236}">
              <a16:creationId xmlns:a16="http://schemas.microsoft.com/office/drawing/2014/main" id="{6C730155-7CB8-42D5-BA2D-E902DD3C4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1"/>
        <a:stretch>
          <a:fillRect/>
        </a:stretch>
      </xdr:blipFill>
      <xdr:spPr>
        <a:xfrm>
          <a:off x="4619625" y="51577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2853</xdr:row>
      <xdr:rowOff>0</xdr:rowOff>
    </xdr:from>
    <xdr:to>
      <xdr:col>6</xdr:col>
      <xdr:colOff>0</xdr:colOff>
      <xdr:row>2854</xdr:row>
      <xdr:rowOff>0</xdr:rowOff>
    </xdr:to>
    <xdr:pic>
      <xdr:nvPicPr>
        <xdr:cNvPr id="2850" name="Picture 2849">
          <a:extLst>
            <a:ext uri="{FF2B5EF4-FFF2-40B4-BE49-F238E27FC236}">
              <a16:creationId xmlns:a16="http://schemas.microsoft.com/office/drawing/2014/main" id="{B3DE1325-4068-4B2E-A539-24CAD2CDFA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2"/>
        <a:stretch>
          <a:fillRect/>
        </a:stretch>
      </xdr:blipFill>
      <xdr:spPr>
        <a:xfrm>
          <a:off x="4619625" y="51595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2854</xdr:row>
      <xdr:rowOff>0</xdr:rowOff>
    </xdr:from>
    <xdr:to>
      <xdr:col>6</xdr:col>
      <xdr:colOff>0</xdr:colOff>
      <xdr:row>2855</xdr:row>
      <xdr:rowOff>0</xdr:rowOff>
    </xdr:to>
    <xdr:pic>
      <xdr:nvPicPr>
        <xdr:cNvPr id="2851" name="Picture 2850">
          <a:extLst>
            <a:ext uri="{FF2B5EF4-FFF2-40B4-BE49-F238E27FC236}">
              <a16:creationId xmlns:a16="http://schemas.microsoft.com/office/drawing/2014/main" id="{840F4A32-1F7E-41F1-9A63-0A7011262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2"/>
        <a:stretch>
          <a:fillRect/>
        </a:stretch>
      </xdr:blipFill>
      <xdr:spPr>
        <a:xfrm>
          <a:off x="4619625" y="51614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2855</xdr:row>
      <xdr:rowOff>0</xdr:rowOff>
    </xdr:from>
    <xdr:to>
      <xdr:col>6</xdr:col>
      <xdr:colOff>0</xdr:colOff>
      <xdr:row>2856</xdr:row>
      <xdr:rowOff>0</xdr:rowOff>
    </xdr:to>
    <xdr:pic>
      <xdr:nvPicPr>
        <xdr:cNvPr id="2852" name="Picture 2851">
          <a:extLst>
            <a:ext uri="{FF2B5EF4-FFF2-40B4-BE49-F238E27FC236}">
              <a16:creationId xmlns:a16="http://schemas.microsoft.com/office/drawing/2014/main" id="{658D6A05-5A90-40A5-A848-AF2C30D71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3"/>
        <a:stretch>
          <a:fillRect/>
        </a:stretch>
      </xdr:blipFill>
      <xdr:spPr>
        <a:xfrm>
          <a:off x="4619625" y="51632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2856</xdr:row>
      <xdr:rowOff>0</xdr:rowOff>
    </xdr:from>
    <xdr:to>
      <xdr:col>6</xdr:col>
      <xdr:colOff>0</xdr:colOff>
      <xdr:row>2857</xdr:row>
      <xdr:rowOff>0</xdr:rowOff>
    </xdr:to>
    <xdr:pic>
      <xdr:nvPicPr>
        <xdr:cNvPr id="2853" name="Picture 2852">
          <a:extLst>
            <a:ext uri="{FF2B5EF4-FFF2-40B4-BE49-F238E27FC236}">
              <a16:creationId xmlns:a16="http://schemas.microsoft.com/office/drawing/2014/main" id="{B5933ECC-2D92-4FCE-BA12-BEC8B53CB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3"/>
        <a:stretch>
          <a:fillRect/>
        </a:stretch>
      </xdr:blipFill>
      <xdr:spPr>
        <a:xfrm>
          <a:off x="4619625" y="51650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2857</xdr:row>
      <xdr:rowOff>0</xdr:rowOff>
    </xdr:from>
    <xdr:to>
      <xdr:col>6</xdr:col>
      <xdr:colOff>0</xdr:colOff>
      <xdr:row>2858</xdr:row>
      <xdr:rowOff>0</xdr:rowOff>
    </xdr:to>
    <xdr:pic>
      <xdr:nvPicPr>
        <xdr:cNvPr id="2854" name="Picture 2853">
          <a:extLst>
            <a:ext uri="{FF2B5EF4-FFF2-40B4-BE49-F238E27FC236}">
              <a16:creationId xmlns:a16="http://schemas.microsoft.com/office/drawing/2014/main" id="{4CCB9EF2-415C-4C24-B0BF-E5C3387B5F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668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2858</xdr:row>
      <xdr:rowOff>0</xdr:rowOff>
    </xdr:from>
    <xdr:to>
      <xdr:col>6</xdr:col>
      <xdr:colOff>0</xdr:colOff>
      <xdr:row>2859</xdr:row>
      <xdr:rowOff>0</xdr:rowOff>
    </xdr:to>
    <xdr:pic>
      <xdr:nvPicPr>
        <xdr:cNvPr id="2855" name="Picture 2854">
          <a:extLst>
            <a:ext uri="{FF2B5EF4-FFF2-40B4-BE49-F238E27FC236}">
              <a16:creationId xmlns:a16="http://schemas.microsoft.com/office/drawing/2014/main" id="{B046E77F-4DE0-4D98-A1ED-B53FF2C80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4"/>
        <a:stretch>
          <a:fillRect/>
        </a:stretch>
      </xdr:blipFill>
      <xdr:spPr>
        <a:xfrm>
          <a:off x="4619625" y="51686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2859</xdr:row>
      <xdr:rowOff>0</xdr:rowOff>
    </xdr:from>
    <xdr:to>
      <xdr:col>6</xdr:col>
      <xdr:colOff>0</xdr:colOff>
      <xdr:row>2860</xdr:row>
      <xdr:rowOff>0</xdr:rowOff>
    </xdr:to>
    <xdr:pic>
      <xdr:nvPicPr>
        <xdr:cNvPr id="2856" name="Picture 2855">
          <a:extLst>
            <a:ext uri="{FF2B5EF4-FFF2-40B4-BE49-F238E27FC236}">
              <a16:creationId xmlns:a16="http://schemas.microsoft.com/office/drawing/2014/main" id="{7F33C135-57DB-4B63-8677-AD6549CD5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704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2860</xdr:row>
      <xdr:rowOff>0</xdr:rowOff>
    </xdr:from>
    <xdr:to>
      <xdr:col>6</xdr:col>
      <xdr:colOff>0</xdr:colOff>
      <xdr:row>2861</xdr:row>
      <xdr:rowOff>0</xdr:rowOff>
    </xdr:to>
    <xdr:pic>
      <xdr:nvPicPr>
        <xdr:cNvPr id="2857" name="Picture 2856">
          <a:extLst>
            <a:ext uri="{FF2B5EF4-FFF2-40B4-BE49-F238E27FC236}">
              <a16:creationId xmlns:a16="http://schemas.microsoft.com/office/drawing/2014/main" id="{B000705E-4C65-4736-B0CE-F702AACE1E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5"/>
        <a:stretch>
          <a:fillRect/>
        </a:stretch>
      </xdr:blipFill>
      <xdr:spPr>
        <a:xfrm>
          <a:off x="4619625" y="51722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2861</xdr:row>
      <xdr:rowOff>0</xdr:rowOff>
    </xdr:from>
    <xdr:to>
      <xdr:col>6</xdr:col>
      <xdr:colOff>0</xdr:colOff>
      <xdr:row>2862</xdr:row>
      <xdr:rowOff>0</xdr:rowOff>
    </xdr:to>
    <xdr:pic>
      <xdr:nvPicPr>
        <xdr:cNvPr id="2858" name="Picture 2857">
          <a:extLst>
            <a:ext uri="{FF2B5EF4-FFF2-40B4-BE49-F238E27FC236}">
              <a16:creationId xmlns:a16="http://schemas.microsoft.com/office/drawing/2014/main" id="{D23703AA-A302-4EE8-86BB-20C8FA56B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740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2862</xdr:row>
      <xdr:rowOff>0</xdr:rowOff>
    </xdr:from>
    <xdr:to>
      <xdr:col>6</xdr:col>
      <xdr:colOff>0</xdr:colOff>
      <xdr:row>2863</xdr:row>
      <xdr:rowOff>0</xdr:rowOff>
    </xdr:to>
    <xdr:pic>
      <xdr:nvPicPr>
        <xdr:cNvPr id="2859" name="Picture 2858">
          <a:extLst>
            <a:ext uri="{FF2B5EF4-FFF2-40B4-BE49-F238E27FC236}">
              <a16:creationId xmlns:a16="http://schemas.microsoft.com/office/drawing/2014/main" id="{917871D5-9E15-416D-9755-F8451530A4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758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2863</xdr:row>
      <xdr:rowOff>0</xdr:rowOff>
    </xdr:from>
    <xdr:to>
      <xdr:col>6</xdr:col>
      <xdr:colOff>0</xdr:colOff>
      <xdr:row>2864</xdr:row>
      <xdr:rowOff>0</xdr:rowOff>
    </xdr:to>
    <xdr:pic>
      <xdr:nvPicPr>
        <xdr:cNvPr id="2860" name="Picture 2859">
          <a:extLst>
            <a:ext uri="{FF2B5EF4-FFF2-40B4-BE49-F238E27FC236}">
              <a16:creationId xmlns:a16="http://schemas.microsoft.com/office/drawing/2014/main" id="{D3C10F72-3FE2-4849-9E19-90C71DBF4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776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2864</xdr:row>
      <xdr:rowOff>0</xdr:rowOff>
    </xdr:from>
    <xdr:to>
      <xdr:col>6</xdr:col>
      <xdr:colOff>0</xdr:colOff>
      <xdr:row>2865</xdr:row>
      <xdr:rowOff>0</xdr:rowOff>
    </xdr:to>
    <xdr:pic>
      <xdr:nvPicPr>
        <xdr:cNvPr id="2861" name="Picture 2860">
          <a:extLst>
            <a:ext uri="{FF2B5EF4-FFF2-40B4-BE49-F238E27FC236}">
              <a16:creationId xmlns:a16="http://schemas.microsoft.com/office/drawing/2014/main" id="{DA16AD15-94D0-4877-A4F4-57EE6FCBF5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1795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2865</xdr:row>
      <xdr:rowOff>0</xdr:rowOff>
    </xdr:from>
    <xdr:to>
      <xdr:col>6</xdr:col>
      <xdr:colOff>0</xdr:colOff>
      <xdr:row>2866</xdr:row>
      <xdr:rowOff>0</xdr:rowOff>
    </xdr:to>
    <xdr:pic>
      <xdr:nvPicPr>
        <xdr:cNvPr id="2862" name="Picture 2861">
          <a:extLst>
            <a:ext uri="{FF2B5EF4-FFF2-40B4-BE49-F238E27FC236}">
              <a16:creationId xmlns:a16="http://schemas.microsoft.com/office/drawing/2014/main" id="{C0683957-70FD-4FED-A0DE-6B12494865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813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2866</xdr:row>
      <xdr:rowOff>0</xdr:rowOff>
    </xdr:from>
    <xdr:to>
      <xdr:col>6</xdr:col>
      <xdr:colOff>0</xdr:colOff>
      <xdr:row>2867</xdr:row>
      <xdr:rowOff>0</xdr:rowOff>
    </xdr:to>
    <xdr:pic>
      <xdr:nvPicPr>
        <xdr:cNvPr id="2863" name="Picture 2862">
          <a:extLst>
            <a:ext uri="{FF2B5EF4-FFF2-40B4-BE49-F238E27FC236}">
              <a16:creationId xmlns:a16="http://schemas.microsoft.com/office/drawing/2014/main" id="{A6161E51-2EB5-4198-908F-851A62083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1831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2867</xdr:row>
      <xdr:rowOff>0</xdr:rowOff>
    </xdr:from>
    <xdr:to>
      <xdr:col>6</xdr:col>
      <xdr:colOff>0</xdr:colOff>
      <xdr:row>2868</xdr:row>
      <xdr:rowOff>0</xdr:rowOff>
    </xdr:to>
    <xdr:pic>
      <xdr:nvPicPr>
        <xdr:cNvPr id="2864" name="Picture 2863">
          <a:extLst>
            <a:ext uri="{FF2B5EF4-FFF2-40B4-BE49-F238E27FC236}">
              <a16:creationId xmlns:a16="http://schemas.microsoft.com/office/drawing/2014/main" id="{5F672144-BC2D-4821-8D75-A199C8D9F3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6"/>
        <a:stretch>
          <a:fillRect/>
        </a:stretch>
      </xdr:blipFill>
      <xdr:spPr>
        <a:xfrm>
          <a:off x="4619625" y="51849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2868</xdr:row>
      <xdr:rowOff>0</xdr:rowOff>
    </xdr:from>
    <xdr:to>
      <xdr:col>6</xdr:col>
      <xdr:colOff>0</xdr:colOff>
      <xdr:row>2869</xdr:row>
      <xdr:rowOff>0</xdr:rowOff>
    </xdr:to>
    <xdr:pic>
      <xdr:nvPicPr>
        <xdr:cNvPr id="2865" name="Picture 2864">
          <a:extLst>
            <a:ext uri="{FF2B5EF4-FFF2-40B4-BE49-F238E27FC236}">
              <a16:creationId xmlns:a16="http://schemas.microsoft.com/office/drawing/2014/main" id="{4DB52B62-E8A6-4B07-A39B-7CC67906D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7"/>
        <a:stretch>
          <a:fillRect/>
        </a:stretch>
      </xdr:blipFill>
      <xdr:spPr>
        <a:xfrm>
          <a:off x="4619625" y="51867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2869</xdr:row>
      <xdr:rowOff>0</xdr:rowOff>
    </xdr:from>
    <xdr:to>
      <xdr:col>6</xdr:col>
      <xdr:colOff>0</xdr:colOff>
      <xdr:row>2870</xdr:row>
      <xdr:rowOff>0</xdr:rowOff>
    </xdr:to>
    <xdr:pic>
      <xdr:nvPicPr>
        <xdr:cNvPr id="2866" name="Picture 2865">
          <a:extLst>
            <a:ext uri="{FF2B5EF4-FFF2-40B4-BE49-F238E27FC236}">
              <a16:creationId xmlns:a16="http://schemas.microsoft.com/office/drawing/2014/main" id="{240D79B3-85AE-4652-B077-7B6D0D06E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8"/>
        <a:stretch>
          <a:fillRect/>
        </a:stretch>
      </xdr:blipFill>
      <xdr:spPr>
        <a:xfrm>
          <a:off x="4619625" y="51885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2870</xdr:row>
      <xdr:rowOff>0</xdr:rowOff>
    </xdr:from>
    <xdr:to>
      <xdr:col>6</xdr:col>
      <xdr:colOff>0</xdr:colOff>
      <xdr:row>2871</xdr:row>
      <xdr:rowOff>0</xdr:rowOff>
    </xdr:to>
    <xdr:pic>
      <xdr:nvPicPr>
        <xdr:cNvPr id="2867" name="Picture 2866">
          <a:extLst>
            <a:ext uri="{FF2B5EF4-FFF2-40B4-BE49-F238E27FC236}">
              <a16:creationId xmlns:a16="http://schemas.microsoft.com/office/drawing/2014/main" id="{826502B0-1A2A-474C-9D06-BD76E150BE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9"/>
        <a:stretch>
          <a:fillRect/>
        </a:stretch>
      </xdr:blipFill>
      <xdr:spPr>
        <a:xfrm>
          <a:off x="4619625" y="51903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2871</xdr:row>
      <xdr:rowOff>0</xdr:rowOff>
    </xdr:from>
    <xdr:to>
      <xdr:col>6</xdr:col>
      <xdr:colOff>0</xdr:colOff>
      <xdr:row>2872</xdr:row>
      <xdr:rowOff>0</xdr:rowOff>
    </xdr:to>
    <xdr:pic>
      <xdr:nvPicPr>
        <xdr:cNvPr id="2868" name="Picture 2867">
          <a:extLst>
            <a:ext uri="{FF2B5EF4-FFF2-40B4-BE49-F238E27FC236}">
              <a16:creationId xmlns:a16="http://schemas.microsoft.com/office/drawing/2014/main" id="{9F99E8EF-8033-4A52-AF37-87AAE691C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0"/>
        <a:stretch>
          <a:fillRect/>
        </a:stretch>
      </xdr:blipFill>
      <xdr:spPr>
        <a:xfrm>
          <a:off x="4619625" y="51921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2872</xdr:row>
      <xdr:rowOff>0</xdr:rowOff>
    </xdr:from>
    <xdr:to>
      <xdr:col>6</xdr:col>
      <xdr:colOff>0</xdr:colOff>
      <xdr:row>2873</xdr:row>
      <xdr:rowOff>0</xdr:rowOff>
    </xdr:to>
    <xdr:pic>
      <xdr:nvPicPr>
        <xdr:cNvPr id="2869" name="Picture 2868">
          <a:extLst>
            <a:ext uri="{FF2B5EF4-FFF2-40B4-BE49-F238E27FC236}">
              <a16:creationId xmlns:a16="http://schemas.microsoft.com/office/drawing/2014/main" id="{AF3DC061-3A73-4B5D-BA06-8220EE5919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1"/>
        <a:stretch>
          <a:fillRect/>
        </a:stretch>
      </xdr:blipFill>
      <xdr:spPr>
        <a:xfrm>
          <a:off x="4619625" y="51939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2873</xdr:row>
      <xdr:rowOff>0</xdr:rowOff>
    </xdr:from>
    <xdr:to>
      <xdr:col>6</xdr:col>
      <xdr:colOff>0</xdr:colOff>
      <xdr:row>2874</xdr:row>
      <xdr:rowOff>0</xdr:rowOff>
    </xdr:to>
    <xdr:pic>
      <xdr:nvPicPr>
        <xdr:cNvPr id="2870" name="Picture 2869">
          <a:extLst>
            <a:ext uri="{FF2B5EF4-FFF2-40B4-BE49-F238E27FC236}">
              <a16:creationId xmlns:a16="http://schemas.microsoft.com/office/drawing/2014/main" id="{C59D303C-EB08-432B-AC81-41FD82E0B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2"/>
        <a:stretch>
          <a:fillRect/>
        </a:stretch>
      </xdr:blipFill>
      <xdr:spPr>
        <a:xfrm>
          <a:off x="4619625" y="51957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2874</xdr:row>
      <xdr:rowOff>0</xdr:rowOff>
    </xdr:from>
    <xdr:to>
      <xdr:col>6</xdr:col>
      <xdr:colOff>0</xdr:colOff>
      <xdr:row>2875</xdr:row>
      <xdr:rowOff>0</xdr:rowOff>
    </xdr:to>
    <xdr:pic>
      <xdr:nvPicPr>
        <xdr:cNvPr id="2871" name="Picture 2870">
          <a:extLst>
            <a:ext uri="{FF2B5EF4-FFF2-40B4-BE49-F238E27FC236}">
              <a16:creationId xmlns:a16="http://schemas.microsoft.com/office/drawing/2014/main" id="{5AB419A1-F484-495F-8A9F-680940B4A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3"/>
        <a:stretch>
          <a:fillRect/>
        </a:stretch>
      </xdr:blipFill>
      <xdr:spPr>
        <a:xfrm>
          <a:off x="4619625" y="51976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2875</xdr:row>
      <xdr:rowOff>0</xdr:rowOff>
    </xdr:from>
    <xdr:to>
      <xdr:col>6</xdr:col>
      <xdr:colOff>0</xdr:colOff>
      <xdr:row>2876</xdr:row>
      <xdr:rowOff>0</xdr:rowOff>
    </xdr:to>
    <xdr:pic>
      <xdr:nvPicPr>
        <xdr:cNvPr id="2872" name="Picture 2871">
          <a:extLst>
            <a:ext uri="{FF2B5EF4-FFF2-40B4-BE49-F238E27FC236}">
              <a16:creationId xmlns:a16="http://schemas.microsoft.com/office/drawing/2014/main" id="{9628B303-6919-4000-9C5D-6F1045ADA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4"/>
        <a:stretch>
          <a:fillRect/>
        </a:stretch>
      </xdr:blipFill>
      <xdr:spPr>
        <a:xfrm>
          <a:off x="4619625" y="51994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2876</xdr:row>
      <xdr:rowOff>0</xdr:rowOff>
    </xdr:from>
    <xdr:to>
      <xdr:col>6</xdr:col>
      <xdr:colOff>0</xdr:colOff>
      <xdr:row>2877</xdr:row>
      <xdr:rowOff>0</xdr:rowOff>
    </xdr:to>
    <xdr:pic>
      <xdr:nvPicPr>
        <xdr:cNvPr id="2873" name="Picture 2872">
          <a:extLst>
            <a:ext uri="{FF2B5EF4-FFF2-40B4-BE49-F238E27FC236}">
              <a16:creationId xmlns:a16="http://schemas.microsoft.com/office/drawing/2014/main" id="{F2F7E629-EE4E-4B77-AA0A-2CED70CAD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5"/>
        <a:stretch>
          <a:fillRect/>
        </a:stretch>
      </xdr:blipFill>
      <xdr:spPr>
        <a:xfrm>
          <a:off x="4619625" y="52012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2877</xdr:row>
      <xdr:rowOff>0</xdr:rowOff>
    </xdr:from>
    <xdr:to>
      <xdr:col>6</xdr:col>
      <xdr:colOff>0</xdr:colOff>
      <xdr:row>2878</xdr:row>
      <xdr:rowOff>0</xdr:rowOff>
    </xdr:to>
    <xdr:pic>
      <xdr:nvPicPr>
        <xdr:cNvPr id="2874" name="Picture 2873">
          <a:extLst>
            <a:ext uri="{FF2B5EF4-FFF2-40B4-BE49-F238E27FC236}">
              <a16:creationId xmlns:a16="http://schemas.microsoft.com/office/drawing/2014/main" id="{86EC1E3F-2B9C-4041-9388-5DBD8EF21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030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2878</xdr:row>
      <xdr:rowOff>0</xdr:rowOff>
    </xdr:from>
    <xdr:to>
      <xdr:col>6</xdr:col>
      <xdr:colOff>0</xdr:colOff>
      <xdr:row>2879</xdr:row>
      <xdr:rowOff>0</xdr:rowOff>
    </xdr:to>
    <xdr:pic>
      <xdr:nvPicPr>
        <xdr:cNvPr id="2875" name="Picture 2874">
          <a:extLst>
            <a:ext uri="{FF2B5EF4-FFF2-40B4-BE49-F238E27FC236}">
              <a16:creationId xmlns:a16="http://schemas.microsoft.com/office/drawing/2014/main" id="{2D589E85-75E4-4955-8D39-B7F56260E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048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2879</xdr:row>
      <xdr:rowOff>0</xdr:rowOff>
    </xdr:from>
    <xdr:to>
      <xdr:col>6</xdr:col>
      <xdr:colOff>0</xdr:colOff>
      <xdr:row>2880</xdr:row>
      <xdr:rowOff>0</xdr:rowOff>
    </xdr:to>
    <xdr:pic>
      <xdr:nvPicPr>
        <xdr:cNvPr id="2876" name="Picture 2875">
          <a:extLst>
            <a:ext uri="{FF2B5EF4-FFF2-40B4-BE49-F238E27FC236}">
              <a16:creationId xmlns:a16="http://schemas.microsoft.com/office/drawing/2014/main" id="{15D4462C-74AE-491F-B8FF-E9B9EFEA1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066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2880</xdr:row>
      <xdr:rowOff>0</xdr:rowOff>
    </xdr:from>
    <xdr:to>
      <xdr:col>6</xdr:col>
      <xdr:colOff>0</xdr:colOff>
      <xdr:row>2881</xdr:row>
      <xdr:rowOff>0</xdr:rowOff>
    </xdr:to>
    <xdr:pic>
      <xdr:nvPicPr>
        <xdr:cNvPr id="2877" name="Picture 2876">
          <a:extLst>
            <a:ext uri="{FF2B5EF4-FFF2-40B4-BE49-F238E27FC236}">
              <a16:creationId xmlns:a16="http://schemas.microsoft.com/office/drawing/2014/main" id="{A8222684-C7FC-4675-819E-926EBBBC7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084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2881</xdr:row>
      <xdr:rowOff>0</xdr:rowOff>
    </xdr:from>
    <xdr:to>
      <xdr:col>6</xdr:col>
      <xdr:colOff>0</xdr:colOff>
      <xdr:row>2882</xdr:row>
      <xdr:rowOff>0</xdr:rowOff>
    </xdr:to>
    <xdr:pic>
      <xdr:nvPicPr>
        <xdr:cNvPr id="2878" name="Picture 2877">
          <a:extLst>
            <a:ext uri="{FF2B5EF4-FFF2-40B4-BE49-F238E27FC236}">
              <a16:creationId xmlns:a16="http://schemas.microsoft.com/office/drawing/2014/main" id="{F4F32D62-EE5C-4016-B99A-8ECAF00A3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6"/>
        <a:stretch>
          <a:fillRect/>
        </a:stretch>
      </xdr:blipFill>
      <xdr:spPr>
        <a:xfrm>
          <a:off x="4619625" y="52102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2882</xdr:row>
      <xdr:rowOff>0</xdr:rowOff>
    </xdr:from>
    <xdr:to>
      <xdr:col>6</xdr:col>
      <xdr:colOff>0</xdr:colOff>
      <xdr:row>2883</xdr:row>
      <xdr:rowOff>0</xdr:rowOff>
    </xdr:to>
    <xdr:pic>
      <xdr:nvPicPr>
        <xdr:cNvPr id="2879" name="Picture 2878">
          <a:extLst>
            <a:ext uri="{FF2B5EF4-FFF2-40B4-BE49-F238E27FC236}">
              <a16:creationId xmlns:a16="http://schemas.microsoft.com/office/drawing/2014/main" id="{49289B80-288B-4D27-AE6A-A0E3346F91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6"/>
        <a:stretch>
          <a:fillRect/>
        </a:stretch>
      </xdr:blipFill>
      <xdr:spPr>
        <a:xfrm>
          <a:off x="4619625" y="52120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2883</xdr:row>
      <xdr:rowOff>0</xdr:rowOff>
    </xdr:from>
    <xdr:to>
      <xdr:col>6</xdr:col>
      <xdr:colOff>0</xdr:colOff>
      <xdr:row>2884</xdr:row>
      <xdr:rowOff>0</xdr:rowOff>
    </xdr:to>
    <xdr:pic>
      <xdr:nvPicPr>
        <xdr:cNvPr id="2880" name="Picture 2879">
          <a:extLst>
            <a:ext uri="{FF2B5EF4-FFF2-40B4-BE49-F238E27FC236}">
              <a16:creationId xmlns:a16="http://schemas.microsoft.com/office/drawing/2014/main" id="{34273E72-574A-4010-9B9C-64E1CBFDE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7"/>
        <a:stretch>
          <a:fillRect/>
        </a:stretch>
      </xdr:blipFill>
      <xdr:spPr>
        <a:xfrm>
          <a:off x="4619625" y="52138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2884</xdr:row>
      <xdr:rowOff>0</xdr:rowOff>
    </xdr:from>
    <xdr:to>
      <xdr:col>6</xdr:col>
      <xdr:colOff>0</xdr:colOff>
      <xdr:row>2885</xdr:row>
      <xdr:rowOff>0</xdr:rowOff>
    </xdr:to>
    <xdr:pic>
      <xdr:nvPicPr>
        <xdr:cNvPr id="2881" name="Picture 2880">
          <a:extLst>
            <a:ext uri="{FF2B5EF4-FFF2-40B4-BE49-F238E27FC236}">
              <a16:creationId xmlns:a16="http://schemas.microsoft.com/office/drawing/2014/main" id="{8DF3F174-FD81-4CC8-8590-9C659A1691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7"/>
        <a:stretch>
          <a:fillRect/>
        </a:stretch>
      </xdr:blipFill>
      <xdr:spPr>
        <a:xfrm>
          <a:off x="4619625" y="52156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2885</xdr:row>
      <xdr:rowOff>0</xdr:rowOff>
    </xdr:from>
    <xdr:to>
      <xdr:col>6</xdr:col>
      <xdr:colOff>0</xdr:colOff>
      <xdr:row>2886</xdr:row>
      <xdr:rowOff>0</xdr:rowOff>
    </xdr:to>
    <xdr:pic>
      <xdr:nvPicPr>
        <xdr:cNvPr id="2882" name="Picture 2881">
          <a:extLst>
            <a:ext uri="{FF2B5EF4-FFF2-40B4-BE49-F238E27FC236}">
              <a16:creationId xmlns:a16="http://schemas.microsoft.com/office/drawing/2014/main" id="{C5D1DBB9-B9BF-49BA-AD2E-EB09FB3F5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8"/>
        <a:stretch>
          <a:fillRect/>
        </a:stretch>
      </xdr:blipFill>
      <xdr:spPr>
        <a:xfrm>
          <a:off x="4619625" y="52175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2886</xdr:row>
      <xdr:rowOff>0</xdr:rowOff>
    </xdr:from>
    <xdr:to>
      <xdr:col>6</xdr:col>
      <xdr:colOff>0</xdr:colOff>
      <xdr:row>2887</xdr:row>
      <xdr:rowOff>0</xdr:rowOff>
    </xdr:to>
    <xdr:pic>
      <xdr:nvPicPr>
        <xdr:cNvPr id="2883" name="Picture 2882">
          <a:extLst>
            <a:ext uri="{FF2B5EF4-FFF2-40B4-BE49-F238E27FC236}">
              <a16:creationId xmlns:a16="http://schemas.microsoft.com/office/drawing/2014/main" id="{F782A4FD-30D6-4A5A-B28B-3F52D8E7B7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8"/>
        <a:stretch>
          <a:fillRect/>
        </a:stretch>
      </xdr:blipFill>
      <xdr:spPr>
        <a:xfrm>
          <a:off x="4619625" y="52193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2887</xdr:row>
      <xdr:rowOff>0</xdr:rowOff>
    </xdr:from>
    <xdr:to>
      <xdr:col>6</xdr:col>
      <xdr:colOff>0</xdr:colOff>
      <xdr:row>2888</xdr:row>
      <xdr:rowOff>0</xdr:rowOff>
    </xdr:to>
    <xdr:pic>
      <xdr:nvPicPr>
        <xdr:cNvPr id="2884" name="Picture 2883">
          <a:extLst>
            <a:ext uri="{FF2B5EF4-FFF2-40B4-BE49-F238E27FC236}">
              <a16:creationId xmlns:a16="http://schemas.microsoft.com/office/drawing/2014/main" id="{90552D3F-F9EB-4769-AD52-3C96E7150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9"/>
        <a:stretch>
          <a:fillRect/>
        </a:stretch>
      </xdr:blipFill>
      <xdr:spPr>
        <a:xfrm>
          <a:off x="4619625" y="52211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2888</xdr:row>
      <xdr:rowOff>0</xdr:rowOff>
    </xdr:from>
    <xdr:to>
      <xdr:col>6</xdr:col>
      <xdr:colOff>0</xdr:colOff>
      <xdr:row>2889</xdr:row>
      <xdr:rowOff>0</xdr:rowOff>
    </xdr:to>
    <xdr:pic>
      <xdr:nvPicPr>
        <xdr:cNvPr id="2885" name="Picture 2884">
          <a:extLst>
            <a:ext uri="{FF2B5EF4-FFF2-40B4-BE49-F238E27FC236}">
              <a16:creationId xmlns:a16="http://schemas.microsoft.com/office/drawing/2014/main" id="{EA76CB3B-A748-430B-A5EA-9B083903ED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9"/>
        <a:stretch>
          <a:fillRect/>
        </a:stretch>
      </xdr:blipFill>
      <xdr:spPr>
        <a:xfrm>
          <a:off x="4619625" y="52229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2889</xdr:row>
      <xdr:rowOff>0</xdr:rowOff>
    </xdr:from>
    <xdr:to>
      <xdr:col>6</xdr:col>
      <xdr:colOff>0</xdr:colOff>
      <xdr:row>2890</xdr:row>
      <xdr:rowOff>0</xdr:rowOff>
    </xdr:to>
    <xdr:pic>
      <xdr:nvPicPr>
        <xdr:cNvPr id="2886" name="Picture 2885">
          <a:extLst>
            <a:ext uri="{FF2B5EF4-FFF2-40B4-BE49-F238E27FC236}">
              <a16:creationId xmlns:a16="http://schemas.microsoft.com/office/drawing/2014/main" id="{2F41117B-75A1-415E-B77B-CAB684E32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52247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2890</xdr:row>
      <xdr:rowOff>0</xdr:rowOff>
    </xdr:from>
    <xdr:to>
      <xdr:col>6</xdr:col>
      <xdr:colOff>0</xdr:colOff>
      <xdr:row>2891</xdr:row>
      <xdr:rowOff>0</xdr:rowOff>
    </xdr:to>
    <xdr:pic>
      <xdr:nvPicPr>
        <xdr:cNvPr id="2887" name="Picture 2886">
          <a:extLst>
            <a:ext uri="{FF2B5EF4-FFF2-40B4-BE49-F238E27FC236}">
              <a16:creationId xmlns:a16="http://schemas.microsoft.com/office/drawing/2014/main" id="{0E32AD72-4A7E-49D1-9607-85C0DF61DB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52265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2891</xdr:row>
      <xdr:rowOff>0</xdr:rowOff>
    </xdr:from>
    <xdr:to>
      <xdr:col>6</xdr:col>
      <xdr:colOff>0</xdr:colOff>
      <xdr:row>2892</xdr:row>
      <xdr:rowOff>0</xdr:rowOff>
    </xdr:to>
    <xdr:pic>
      <xdr:nvPicPr>
        <xdr:cNvPr id="2888" name="Picture 2887">
          <a:extLst>
            <a:ext uri="{FF2B5EF4-FFF2-40B4-BE49-F238E27FC236}">
              <a16:creationId xmlns:a16="http://schemas.microsoft.com/office/drawing/2014/main" id="{895ED0A6-0156-48FF-B3C3-6CF21E758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283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2892</xdr:row>
      <xdr:rowOff>0</xdr:rowOff>
    </xdr:from>
    <xdr:to>
      <xdr:col>6</xdr:col>
      <xdr:colOff>0</xdr:colOff>
      <xdr:row>2893</xdr:row>
      <xdr:rowOff>0</xdr:rowOff>
    </xdr:to>
    <xdr:pic>
      <xdr:nvPicPr>
        <xdr:cNvPr id="2889" name="Picture 2888">
          <a:extLst>
            <a:ext uri="{FF2B5EF4-FFF2-40B4-BE49-F238E27FC236}">
              <a16:creationId xmlns:a16="http://schemas.microsoft.com/office/drawing/2014/main" id="{807213E7-6390-4B47-8A39-434A61EC81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0"/>
        <a:stretch>
          <a:fillRect/>
        </a:stretch>
      </xdr:blipFill>
      <xdr:spPr>
        <a:xfrm>
          <a:off x="4619625" y="52301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2893</xdr:row>
      <xdr:rowOff>0</xdr:rowOff>
    </xdr:from>
    <xdr:to>
      <xdr:col>6</xdr:col>
      <xdr:colOff>0</xdr:colOff>
      <xdr:row>2894</xdr:row>
      <xdr:rowOff>0</xdr:rowOff>
    </xdr:to>
    <xdr:pic>
      <xdr:nvPicPr>
        <xdr:cNvPr id="2890" name="Picture 2889">
          <a:extLst>
            <a:ext uri="{FF2B5EF4-FFF2-40B4-BE49-F238E27FC236}">
              <a16:creationId xmlns:a16="http://schemas.microsoft.com/office/drawing/2014/main" id="{98F01939-E340-445E-B50F-65D2CED4C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319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2894</xdr:row>
      <xdr:rowOff>0</xdr:rowOff>
    </xdr:from>
    <xdr:to>
      <xdr:col>6</xdr:col>
      <xdr:colOff>0</xdr:colOff>
      <xdr:row>2895</xdr:row>
      <xdr:rowOff>0</xdr:rowOff>
    </xdr:to>
    <xdr:pic>
      <xdr:nvPicPr>
        <xdr:cNvPr id="2891" name="Picture 2890">
          <a:extLst>
            <a:ext uri="{FF2B5EF4-FFF2-40B4-BE49-F238E27FC236}">
              <a16:creationId xmlns:a16="http://schemas.microsoft.com/office/drawing/2014/main" id="{35A9FEF3-7FBF-42B3-832B-DFBA8B3A9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619625" y="52337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2895</xdr:row>
      <xdr:rowOff>0</xdr:rowOff>
    </xdr:from>
    <xdr:to>
      <xdr:col>6</xdr:col>
      <xdr:colOff>0</xdr:colOff>
      <xdr:row>2896</xdr:row>
      <xdr:rowOff>0</xdr:rowOff>
    </xdr:to>
    <xdr:pic>
      <xdr:nvPicPr>
        <xdr:cNvPr id="2892" name="Picture 2891">
          <a:extLst>
            <a:ext uri="{FF2B5EF4-FFF2-40B4-BE49-F238E27FC236}">
              <a16:creationId xmlns:a16="http://schemas.microsoft.com/office/drawing/2014/main" id="{9642BF5B-4B1C-48B1-91C4-3D6A25D47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356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2896</xdr:row>
      <xdr:rowOff>0</xdr:rowOff>
    </xdr:from>
    <xdr:to>
      <xdr:col>6</xdr:col>
      <xdr:colOff>0</xdr:colOff>
      <xdr:row>2897</xdr:row>
      <xdr:rowOff>0</xdr:rowOff>
    </xdr:to>
    <xdr:pic>
      <xdr:nvPicPr>
        <xdr:cNvPr id="2893" name="Picture 2892">
          <a:extLst>
            <a:ext uri="{FF2B5EF4-FFF2-40B4-BE49-F238E27FC236}">
              <a16:creationId xmlns:a16="http://schemas.microsoft.com/office/drawing/2014/main" id="{B10336F9-8B4B-41AD-B2F9-EBC93BF3B5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374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2897</xdr:row>
      <xdr:rowOff>0</xdr:rowOff>
    </xdr:from>
    <xdr:to>
      <xdr:col>6</xdr:col>
      <xdr:colOff>0</xdr:colOff>
      <xdr:row>2898</xdr:row>
      <xdr:rowOff>0</xdr:rowOff>
    </xdr:to>
    <xdr:pic>
      <xdr:nvPicPr>
        <xdr:cNvPr id="2894" name="Picture 2893">
          <a:extLst>
            <a:ext uri="{FF2B5EF4-FFF2-40B4-BE49-F238E27FC236}">
              <a16:creationId xmlns:a16="http://schemas.microsoft.com/office/drawing/2014/main" id="{355A0133-8528-4430-A49E-B4062D77B9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392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2898</xdr:row>
      <xdr:rowOff>0</xdr:rowOff>
    </xdr:from>
    <xdr:to>
      <xdr:col>6</xdr:col>
      <xdr:colOff>0</xdr:colOff>
      <xdr:row>2899</xdr:row>
      <xdr:rowOff>0</xdr:rowOff>
    </xdr:to>
    <xdr:pic>
      <xdr:nvPicPr>
        <xdr:cNvPr id="2895" name="Picture 2894">
          <a:extLst>
            <a:ext uri="{FF2B5EF4-FFF2-40B4-BE49-F238E27FC236}">
              <a16:creationId xmlns:a16="http://schemas.microsoft.com/office/drawing/2014/main" id="{1F47B5F1-ECC9-43E3-8E1C-A6836446E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410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2899</xdr:row>
      <xdr:rowOff>0</xdr:rowOff>
    </xdr:from>
    <xdr:to>
      <xdr:col>6</xdr:col>
      <xdr:colOff>0</xdr:colOff>
      <xdr:row>2900</xdr:row>
      <xdr:rowOff>0</xdr:rowOff>
    </xdr:to>
    <xdr:pic>
      <xdr:nvPicPr>
        <xdr:cNvPr id="2896" name="Picture 2895">
          <a:extLst>
            <a:ext uri="{FF2B5EF4-FFF2-40B4-BE49-F238E27FC236}">
              <a16:creationId xmlns:a16="http://schemas.microsoft.com/office/drawing/2014/main" id="{A21BFBB0-616A-4D78-9D81-44D1D0EE9F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428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2900</xdr:row>
      <xdr:rowOff>0</xdr:rowOff>
    </xdr:from>
    <xdr:to>
      <xdr:col>6</xdr:col>
      <xdr:colOff>0</xdr:colOff>
      <xdr:row>2901</xdr:row>
      <xdr:rowOff>0</xdr:rowOff>
    </xdr:to>
    <xdr:pic>
      <xdr:nvPicPr>
        <xdr:cNvPr id="2897" name="Picture 2896">
          <a:extLst>
            <a:ext uri="{FF2B5EF4-FFF2-40B4-BE49-F238E27FC236}">
              <a16:creationId xmlns:a16="http://schemas.microsoft.com/office/drawing/2014/main" id="{8930D810-1AC1-47BF-BC35-888F8F2428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446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2901</xdr:row>
      <xdr:rowOff>0</xdr:rowOff>
    </xdr:from>
    <xdr:to>
      <xdr:col>6</xdr:col>
      <xdr:colOff>0</xdr:colOff>
      <xdr:row>2902</xdr:row>
      <xdr:rowOff>0</xdr:rowOff>
    </xdr:to>
    <xdr:pic>
      <xdr:nvPicPr>
        <xdr:cNvPr id="2898" name="Picture 2897">
          <a:extLst>
            <a:ext uri="{FF2B5EF4-FFF2-40B4-BE49-F238E27FC236}">
              <a16:creationId xmlns:a16="http://schemas.microsoft.com/office/drawing/2014/main" id="{19AF766E-7D90-43A5-8711-D08E330196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1"/>
        <a:stretch>
          <a:fillRect/>
        </a:stretch>
      </xdr:blipFill>
      <xdr:spPr>
        <a:xfrm>
          <a:off x="4619625" y="52464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2902</xdr:row>
      <xdr:rowOff>0</xdr:rowOff>
    </xdr:from>
    <xdr:to>
      <xdr:col>6</xdr:col>
      <xdr:colOff>0</xdr:colOff>
      <xdr:row>2903</xdr:row>
      <xdr:rowOff>0</xdr:rowOff>
    </xdr:to>
    <xdr:pic>
      <xdr:nvPicPr>
        <xdr:cNvPr id="2899" name="Picture 2898">
          <a:extLst>
            <a:ext uri="{FF2B5EF4-FFF2-40B4-BE49-F238E27FC236}">
              <a16:creationId xmlns:a16="http://schemas.microsoft.com/office/drawing/2014/main" id="{EA17B08F-E799-465B-B92A-8E4FF90214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2"/>
        <a:stretch>
          <a:fillRect/>
        </a:stretch>
      </xdr:blipFill>
      <xdr:spPr>
        <a:xfrm>
          <a:off x="4619625" y="52482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2903</xdr:row>
      <xdr:rowOff>0</xdr:rowOff>
    </xdr:from>
    <xdr:to>
      <xdr:col>6</xdr:col>
      <xdr:colOff>0</xdr:colOff>
      <xdr:row>2904</xdr:row>
      <xdr:rowOff>0</xdr:rowOff>
    </xdr:to>
    <xdr:pic>
      <xdr:nvPicPr>
        <xdr:cNvPr id="2900" name="Picture 2899">
          <a:extLst>
            <a:ext uri="{FF2B5EF4-FFF2-40B4-BE49-F238E27FC236}">
              <a16:creationId xmlns:a16="http://schemas.microsoft.com/office/drawing/2014/main" id="{278DB04F-9FC0-448F-B249-E2B2F0A133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3"/>
        <a:stretch>
          <a:fillRect/>
        </a:stretch>
      </xdr:blipFill>
      <xdr:spPr>
        <a:xfrm>
          <a:off x="4619625" y="52500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2904</xdr:row>
      <xdr:rowOff>0</xdr:rowOff>
    </xdr:from>
    <xdr:to>
      <xdr:col>6</xdr:col>
      <xdr:colOff>0</xdr:colOff>
      <xdr:row>2905</xdr:row>
      <xdr:rowOff>0</xdr:rowOff>
    </xdr:to>
    <xdr:pic>
      <xdr:nvPicPr>
        <xdr:cNvPr id="2901" name="Picture 2900">
          <a:extLst>
            <a:ext uri="{FF2B5EF4-FFF2-40B4-BE49-F238E27FC236}">
              <a16:creationId xmlns:a16="http://schemas.microsoft.com/office/drawing/2014/main" id="{B9BD31FC-75FD-4846-B261-1200BB151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4"/>
        <a:stretch>
          <a:fillRect/>
        </a:stretch>
      </xdr:blipFill>
      <xdr:spPr>
        <a:xfrm>
          <a:off x="4619625" y="52518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2905</xdr:row>
      <xdr:rowOff>0</xdr:rowOff>
    </xdr:from>
    <xdr:to>
      <xdr:col>6</xdr:col>
      <xdr:colOff>0</xdr:colOff>
      <xdr:row>2906</xdr:row>
      <xdr:rowOff>0</xdr:rowOff>
    </xdr:to>
    <xdr:pic>
      <xdr:nvPicPr>
        <xdr:cNvPr id="2902" name="Picture 2901">
          <a:extLst>
            <a:ext uri="{FF2B5EF4-FFF2-40B4-BE49-F238E27FC236}">
              <a16:creationId xmlns:a16="http://schemas.microsoft.com/office/drawing/2014/main" id="{281382A4-78DB-436A-B84E-4070455669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5"/>
        <a:stretch>
          <a:fillRect/>
        </a:stretch>
      </xdr:blipFill>
      <xdr:spPr>
        <a:xfrm>
          <a:off x="4619625" y="52537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2906</xdr:row>
      <xdr:rowOff>0</xdr:rowOff>
    </xdr:from>
    <xdr:to>
      <xdr:col>6</xdr:col>
      <xdr:colOff>0</xdr:colOff>
      <xdr:row>2907</xdr:row>
      <xdr:rowOff>0</xdr:rowOff>
    </xdr:to>
    <xdr:pic>
      <xdr:nvPicPr>
        <xdr:cNvPr id="2903" name="Picture 2902">
          <a:extLst>
            <a:ext uri="{FF2B5EF4-FFF2-40B4-BE49-F238E27FC236}">
              <a16:creationId xmlns:a16="http://schemas.microsoft.com/office/drawing/2014/main" id="{A66B1843-A5CE-4E49-ACC8-E5D51F674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6"/>
        <a:stretch>
          <a:fillRect/>
        </a:stretch>
      </xdr:blipFill>
      <xdr:spPr>
        <a:xfrm>
          <a:off x="4619625" y="52555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2907</xdr:row>
      <xdr:rowOff>0</xdr:rowOff>
    </xdr:from>
    <xdr:to>
      <xdr:col>6</xdr:col>
      <xdr:colOff>0</xdr:colOff>
      <xdr:row>2908</xdr:row>
      <xdr:rowOff>0</xdr:rowOff>
    </xdr:to>
    <xdr:pic>
      <xdr:nvPicPr>
        <xdr:cNvPr id="2904" name="Picture 2903">
          <a:extLst>
            <a:ext uri="{FF2B5EF4-FFF2-40B4-BE49-F238E27FC236}">
              <a16:creationId xmlns:a16="http://schemas.microsoft.com/office/drawing/2014/main" id="{C6D64B94-2B2B-41E5-9219-9583B13A90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7"/>
        <a:stretch>
          <a:fillRect/>
        </a:stretch>
      </xdr:blipFill>
      <xdr:spPr>
        <a:xfrm>
          <a:off x="4619625" y="52573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2908</xdr:row>
      <xdr:rowOff>0</xdr:rowOff>
    </xdr:from>
    <xdr:to>
      <xdr:col>6</xdr:col>
      <xdr:colOff>0</xdr:colOff>
      <xdr:row>2909</xdr:row>
      <xdr:rowOff>0</xdr:rowOff>
    </xdr:to>
    <xdr:pic>
      <xdr:nvPicPr>
        <xdr:cNvPr id="2905" name="Picture 2904">
          <a:extLst>
            <a:ext uri="{FF2B5EF4-FFF2-40B4-BE49-F238E27FC236}">
              <a16:creationId xmlns:a16="http://schemas.microsoft.com/office/drawing/2014/main" id="{89EC15F1-E98D-4860-B31F-487D3CCDB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8"/>
        <a:stretch>
          <a:fillRect/>
        </a:stretch>
      </xdr:blipFill>
      <xdr:spPr>
        <a:xfrm>
          <a:off x="4619625" y="52591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2909</xdr:row>
      <xdr:rowOff>0</xdr:rowOff>
    </xdr:from>
    <xdr:to>
      <xdr:col>6</xdr:col>
      <xdr:colOff>0</xdr:colOff>
      <xdr:row>2910</xdr:row>
      <xdr:rowOff>0</xdr:rowOff>
    </xdr:to>
    <xdr:pic>
      <xdr:nvPicPr>
        <xdr:cNvPr id="2906" name="Picture 2905">
          <a:extLst>
            <a:ext uri="{FF2B5EF4-FFF2-40B4-BE49-F238E27FC236}">
              <a16:creationId xmlns:a16="http://schemas.microsoft.com/office/drawing/2014/main" id="{473D145B-BC3E-4A36-9127-7A5237811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9"/>
        <a:stretch>
          <a:fillRect/>
        </a:stretch>
      </xdr:blipFill>
      <xdr:spPr>
        <a:xfrm>
          <a:off x="4619625" y="52609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2910</xdr:row>
      <xdr:rowOff>0</xdr:rowOff>
    </xdr:from>
    <xdr:to>
      <xdr:col>6</xdr:col>
      <xdr:colOff>0</xdr:colOff>
      <xdr:row>2911</xdr:row>
      <xdr:rowOff>0</xdr:rowOff>
    </xdr:to>
    <xdr:pic>
      <xdr:nvPicPr>
        <xdr:cNvPr id="2907" name="Picture 2906">
          <a:extLst>
            <a:ext uri="{FF2B5EF4-FFF2-40B4-BE49-F238E27FC236}">
              <a16:creationId xmlns:a16="http://schemas.microsoft.com/office/drawing/2014/main" id="{6BC6D372-196C-4ED6-92C5-28F63187F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0"/>
        <a:stretch>
          <a:fillRect/>
        </a:stretch>
      </xdr:blipFill>
      <xdr:spPr>
        <a:xfrm>
          <a:off x="4619625" y="52627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2911</xdr:row>
      <xdr:rowOff>0</xdr:rowOff>
    </xdr:from>
    <xdr:to>
      <xdr:col>6</xdr:col>
      <xdr:colOff>0</xdr:colOff>
      <xdr:row>2912</xdr:row>
      <xdr:rowOff>0</xdr:rowOff>
    </xdr:to>
    <xdr:pic>
      <xdr:nvPicPr>
        <xdr:cNvPr id="2908" name="Picture 2907">
          <a:extLst>
            <a:ext uri="{FF2B5EF4-FFF2-40B4-BE49-F238E27FC236}">
              <a16:creationId xmlns:a16="http://schemas.microsoft.com/office/drawing/2014/main" id="{ADC83E00-2A39-4952-943D-1870E90A12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645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2912</xdr:row>
      <xdr:rowOff>0</xdr:rowOff>
    </xdr:from>
    <xdr:to>
      <xdr:col>6</xdr:col>
      <xdr:colOff>0</xdr:colOff>
      <xdr:row>2913</xdr:row>
      <xdr:rowOff>0</xdr:rowOff>
    </xdr:to>
    <xdr:pic>
      <xdr:nvPicPr>
        <xdr:cNvPr id="2909" name="Picture 2908">
          <a:extLst>
            <a:ext uri="{FF2B5EF4-FFF2-40B4-BE49-F238E27FC236}">
              <a16:creationId xmlns:a16="http://schemas.microsoft.com/office/drawing/2014/main" id="{093BFE97-52F7-4EA1-BD98-E548714A7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663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2913</xdr:row>
      <xdr:rowOff>0</xdr:rowOff>
    </xdr:from>
    <xdr:to>
      <xdr:col>6</xdr:col>
      <xdr:colOff>0</xdr:colOff>
      <xdr:row>2914</xdr:row>
      <xdr:rowOff>0</xdr:rowOff>
    </xdr:to>
    <xdr:pic>
      <xdr:nvPicPr>
        <xdr:cNvPr id="2910" name="Picture 2909">
          <a:extLst>
            <a:ext uri="{FF2B5EF4-FFF2-40B4-BE49-F238E27FC236}">
              <a16:creationId xmlns:a16="http://schemas.microsoft.com/office/drawing/2014/main" id="{B0C36815-A4C4-482C-B407-B02FA79E5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681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2914</xdr:row>
      <xdr:rowOff>0</xdr:rowOff>
    </xdr:from>
    <xdr:to>
      <xdr:col>6</xdr:col>
      <xdr:colOff>0</xdr:colOff>
      <xdr:row>2915</xdr:row>
      <xdr:rowOff>0</xdr:rowOff>
    </xdr:to>
    <xdr:pic>
      <xdr:nvPicPr>
        <xdr:cNvPr id="2911" name="Picture 2910">
          <a:extLst>
            <a:ext uri="{FF2B5EF4-FFF2-40B4-BE49-F238E27FC236}">
              <a16:creationId xmlns:a16="http://schemas.microsoft.com/office/drawing/2014/main" id="{DC48553B-0F30-479F-B96D-964FF9AAD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699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2915</xdr:row>
      <xdr:rowOff>0</xdr:rowOff>
    </xdr:from>
    <xdr:to>
      <xdr:col>6</xdr:col>
      <xdr:colOff>0</xdr:colOff>
      <xdr:row>2916</xdr:row>
      <xdr:rowOff>0</xdr:rowOff>
    </xdr:to>
    <xdr:pic>
      <xdr:nvPicPr>
        <xdr:cNvPr id="2912" name="Picture 2911">
          <a:extLst>
            <a:ext uri="{FF2B5EF4-FFF2-40B4-BE49-F238E27FC236}">
              <a16:creationId xmlns:a16="http://schemas.microsoft.com/office/drawing/2014/main" id="{39513AAC-DF49-4DA5-BCC0-89B01E9D14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1"/>
        <a:stretch>
          <a:fillRect/>
        </a:stretch>
      </xdr:blipFill>
      <xdr:spPr>
        <a:xfrm>
          <a:off x="4619625" y="52718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2916</xdr:row>
      <xdr:rowOff>0</xdr:rowOff>
    </xdr:from>
    <xdr:to>
      <xdr:col>6</xdr:col>
      <xdr:colOff>0</xdr:colOff>
      <xdr:row>2917</xdr:row>
      <xdr:rowOff>0</xdr:rowOff>
    </xdr:to>
    <xdr:pic>
      <xdr:nvPicPr>
        <xdr:cNvPr id="2913" name="Picture 2912">
          <a:extLst>
            <a:ext uri="{FF2B5EF4-FFF2-40B4-BE49-F238E27FC236}">
              <a16:creationId xmlns:a16="http://schemas.microsoft.com/office/drawing/2014/main" id="{F859A72E-F794-4D3C-B806-51D5CB8F5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1"/>
        <a:stretch>
          <a:fillRect/>
        </a:stretch>
      </xdr:blipFill>
      <xdr:spPr>
        <a:xfrm>
          <a:off x="4619625" y="52736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2917</xdr:row>
      <xdr:rowOff>0</xdr:rowOff>
    </xdr:from>
    <xdr:to>
      <xdr:col>6</xdr:col>
      <xdr:colOff>0</xdr:colOff>
      <xdr:row>2918</xdr:row>
      <xdr:rowOff>0</xdr:rowOff>
    </xdr:to>
    <xdr:pic>
      <xdr:nvPicPr>
        <xdr:cNvPr id="2914" name="Picture 2913">
          <a:extLst>
            <a:ext uri="{FF2B5EF4-FFF2-40B4-BE49-F238E27FC236}">
              <a16:creationId xmlns:a16="http://schemas.microsoft.com/office/drawing/2014/main" id="{48589202-68FB-41C5-B68C-4539FFBF02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2"/>
        <a:stretch>
          <a:fillRect/>
        </a:stretch>
      </xdr:blipFill>
      <xdr:spPr>
        <a:xfrm>
          <a:off x="4619625" y="52754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2918</xdr:row>
      <xdr:rowOff>0</xdr:rowOff>
    </xdr:from>
    <xdr:to>
      <xdr:col>6</xdr:col>
      <xdr:colOff>0</xdr:colOff>
      <xdr:row>2919</xdr:row>
      <xdr:rowOff>0</xdr:rowOff>
    </xdr:to>
    <xdr:pic>
      <xdr:nvPicPr>
        <xdr:cNvPr id="2915" name="Picture 2914">
          <a:extLst>
            <a:ext uri="{FF2B5EF4-FFF2-40B4-BE49-F238E27FC236}">
              <a16:creationId xmlns:a16="http://schemas.microsoft.com/office/drawing/2014/main" id="{7D544BA6-56A7-4604-B0F6-917C145D9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2"/>
        <a:stretch>
          <a:fillRect/>
        </a:stretch>
      </xdr:blipFill>
      <xdr:spPr>
        <a:xfrm>
          <a:off x="4619625" y="52772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2919</xdr:row>
      <xdr:rowOff>0</xdr:rowOff>
    </xdr:from>
    <xdr:to>
      <xdr:col>6</xdr:col>
      <xdr:colOff>0</xdr:colOff>
      <xdr:row>2920</xdr:row>
      <xdr:rowOff>0</xdr:rowOff>
    </xdr:to>
    <xdr:pic>
      <xdr:nvPicPr>
        <xdr:cNvPr id="2916" name="Picture 2915">
          <a:extLst>
            <a:ext uri="{FF2B5EF4-FFF2-40B4-BE49-F238E27FC236}">
              <a16:creationId xmlns:a16="http://schemas.microsoft.com/office/drawing/2014/main" id="{98EB3926-E3D4-4249-893C-008644229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3"/>
        <a:stretch>
          <a:fillRect/>
        </a:stretch>
      </xdr:blipFill>
      <xdr:spPr>
        <a:xfrm>
          <a:off x="4619625" y="52790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2920</xdr:row>
      <xdr:rowOff>0</xdr:rowOff>
    </xdr:from>
    <xdr:to>
      <xdr:col>6</xdr:col>
      <xdr:colOff>0</xdr:colOff>
      <xdr:row>2921</xdr:row>
      <xdr:rowOff>0</xdr:rowOff>
    </xdr:to>
    <xdr:pic>
      <xdr:nvPicPr>
        <xdr:cNvPr id="2917" name="Picture 2916">
          <a:extLst>
            <a:ext uri="{FF2B5EF4-FFF2-40B4-BE49-F238E27FC236}">
              <a16:creationId xmlns:a16="http://schemas.microsoft.com/office/drawing/2014/main" id="{944FA46E-E427-445A-B4CC-A59180D65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3"/>
        <a:stretch>
          <a:fillRect/>
        </a:stretch>
      </xdr:blipFill>
      <xdr:spPr>
        <a:xfrm>
          <a:off x="4619625" y="52808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2921</xdr:row>
      <xdr:rowOff>0</xdr:rowOff>
    </xdr:from>
    <xdr:to>
      <xdr:col>6</xdr:col>
      <xdr:colOff>0</xdr:colOff>
      <xdr:row>2922</xdr:row>
      <xdr:rowOff>0</xdr:rowOff>
    </xdr:to>
    <xdr:pic>
      <xdr:nvPicPr>
        <xdr:cNvPr id="2918" name="Picture 2917">
          <a:extLst>
            <a:ext uri="{FF2B5EF4-FFF2-40B4-BE49-F238E27FC236}">
              <a16:creationId xmlns:a16="http://schemas.microsoft.com/office/drawing/2014/main" id="{F6A4981B-ABFF-49D9-B743-85B40BA4D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4"/>
        <a:stretch>
          <a:fillRect/>
        </a:stretch>
      </xdr:blipFill>
      <xdr:spPr>
        <a:xfrm>
          <a:off x="4619625" y="52826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2922</xdr:row>
      <xdr:rowOff>0</xdr:rowOff>
    </xdr:from>
    <xdr:to>
      <xdr:col>6</xdr:col>
      <xdr:colOff>0</xdr:colOff>
      <xdr:row>2923</xdr:row>
      <xdr:rowOff>0</xdr:rowOff>
    </xdr:to>
    <xdr:pic>
      <xdr:nvPicPr>
        <xdr:cNvPr id="2919" name="Picture 2918">
          <a:extLst>
            <a:ext uri="{FF2B5EF4-FFF2-40B4-BE49-F238E27FC236}">
              <a16:creationId xmlns:a16="http://schemas.microsoft.com/office/drawing/2014/main" id="{95A86E06-A46B-4D3A-8939-4394ADFF1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4"/>
        <a:stretch>
          <a:fillRect/>
        </a:stretch>
      </xdr:blipFill>
      <xdr:spPr>
        <a:xfrm>
          <a:off x="4619625" y="52844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2923</xdr:row>
      <xdr:rowOff>0</xdr:rowOff>
    </xdr:from>
    <xdr:to>
      <xdr:col>6</xdr:col>
      <xdr:colOff>0</xdr:colOff>
      <xdr:row>2924</xdr:row>
      <xdr:rowOff>0</xdr:rowOff>
    </xdr:to>
    <xdr:pic>
      <xdr:nvPicPr>
        <xdr:cNvPr id="2920" name="Picture 2919">
          <a:extLst>
            <a:ext uri="{FF2B5EF4-FFF2-40B4-BE49-F238E27FC236}">
              <a16:creationId xmlns:a16="http://schemas.microsoft.com/office/drawing/2014/main" id="{037A1B61-BA6F-4045-96AA-A91731FF5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862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2924</xdr:row>
      <xdr:rowOff>0</xdr:rowOff>
    </xdr:from>
    <xdr:to>
      <xdr:col>6</xdr:col>
      <xdr:colOff>0</xdr:colOff>
      <xdr:row>2925</xdr:row>
      <xdr:rowOff>0</xdr:rowOff>
    </xdr:to>
    <xdr:pic>
      <xdr:nvPicPr>
        <xdr:cNvPr id="2921" name="Picture 2920">
          <a:extLst>
            <a:ext uri="{FF2B5EF4-FFF2-40B4-BE49-F238E27FC236}">
              <a16:creationId xmlns:a16="http://schemas.microsoft.com/office/drawing/2014/main" id="{BEB16028-368A-46B9-8401-4AB20EE3B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880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2925</xdr:row>
      <xdr:rowOff>0</xdr:rowOff>
    </xdr:from>
    <xdr:to>
      <xdr:col>6</xdr:col>
      <xdr:colOff>0</xdr:colOff>
      <xdr:row>2926</xdr:row>
      <xdr:rowOff>0</xdr:rowOff>
    </xdr:to>
    <xdr:pic>
      <xdr:nvPicPr>
        <xdr:cNvPr id="2922" name="Picture 2921">
          <a:extLst>
            <a:ext uri="{FF2B5EF4-FFF2-40B4-BE49-F238E27FC236}">
              <a16:creationId xmlns:a16="http://schemas.microsoft.com/office/drawing/2014/main" id="{21409944-BB13-4757-95B6-C60F19F89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2898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2926</xdr:row>
      <xdr:rowOff>0</xdr:rowOff>
    </xdr:from>
    <xdr:to>
      <xdr:col>6</xdr:col>
      <xdr:colOff>0</xdr:colOff>
      <xdr:row>2927</xdr:row>
      <xdr:rowOff>0</xdr:rowOff>
    </xdr:to>
    <xdr:pic>
      <xdr:nvPicPr>
        <xdr:cNvPr id="2923" name="Picture 2922">
          <a:extLst>
            <a:ext uri="{FF2B5EF4-FFF2-40B4-BE49-F238E27FC236}">
              <a16:creationId xmlns:a16="http://schemas.microsoft.com/office/drawing/2014/main" id="{87788A48-FCC7-4686-8CEC-1568110D5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5"/>
        <a:stretch>
          <a:fillRect/>
        </a:stretch>
      </xdr:blipFill>
      <xdr:spPr>
        <a:xfrm>
          <a:off x="4619625" y="52917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2927</xdr:row>
      <xdr:rowOff>0</xdr:rowOff>
    </xdr:from>
    <xdr:to>
      <xdr:col>6</xdr:col>
      <xdr:colOff>0</xdr:colOff>
      <xdr:row>2928</xdr:row>
      <xdr:rowOff>0</xdr:rowOff>
    </xdr:to>
    <xdr:pic>
      <xdr:nvPicPr>
        <xdr:cNvPr id="2924" name="Picture 2923">
          <a:extLst>
            <a:ext uri="{FF2B5EF4-FFF2-40B4-BE49-F238E27FC236}">
              <a16:creationId xmlns:a16="http://schemas.microsoft.com/office/drawing/2014/main" id="{A7CA906C-56D8-48EA-9019-F24A045B4A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935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2928</xdr:row>
      <xdr:rowOff>0</xdr:rowOff>
    </xdr:from>
    <xdr:to>
      <xdr:col>6</xdr:col>
      <xdr:colOff>0</xdr:colOff>
      <xdr:row>2929</xdr:row>
      <xdr:rowOff>0</xdr:rowOff>
    </xdr:to>
    <xdr:pic>
      <xdr:nvPicPr>
        <xdr:cNvPr id="2925" name="Picture 2924">
          <a:extLst>
            <a:ext uri="{FF2B5EF4-FFF2-40B4-BE49-F238E27FC236}">
              <a16:creationId xmlns:a16="http://schemas.microsoft.com/office/drawing/2014/main" id="{ED7E4697-AFA8-484B-B1AD-4440447169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2953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2929</xdr:row>
      <xdr:rowOff>0</xdr:rowOff>
    </xdr:from>
    <xdr:to>
      <xdr:col>6</xdr:col>
      <xdr:colOff>0</xdr:colOff>
      <xdr:row>2930</xdr:row>
      <xdr:rowOff>0</xdr:rowOff>
    </xdr:to>
    <xdr:pic>
      <xdr:nvPicPr>
        <xdr:cNvPr id="2926" name="Picture 2925">
          <a:extLst>
            <a:ext uri="{FF2B5EF4-FFF2-40B4-BE49-F238E27FC236}">
              <a16:creationId xmlns:a16="http://schemas.microsoft.com/office/drawing/2014/main" id="{96048300-E93F-4D77-BADB-45B04C737C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971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2930</xdr:row>
      <xdr:rowOff>0</xdr:rowOff>
    </xdr:from>
    <xdr:to>
      <xdr:col>6</xdr:col>
      <xdr:colOff>0</xdr:colOff>
      <xdr:row>2931</xdr:row>
      <xdr:rowOff>0</xdr:rowOff>
    </xdr:to>
    <xdr:pic>
      <xdr:nvPicPr>
        <xdr:cNvPr id="2927" name="Picture 2926">
          <a:extLst>
            <a:ext uri="{FF2B5EF4-FFF2-40B4-BE49-F238E27FC236}">
              <a16:creationId xmlns:a16="http://schemas.microsoft.com/office/drawing/2014/main" id="{1A4BA03D-D9C7-4BC2-86ED-2D5233C63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2989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2931</xdr:row>
      <xdr:rowOff>0</xdr:rowOff>
    </xdr:from>
    <xdr:to>
      <xdr:col>6</xdr:col>
      <xdr:colOff>0</xdr:colOff>
      <xdr:row>2932</xdr:row>
      <xdr:rowOff>0</xdr:rowOff>
    </xdr:to>
    <xdr:pic>
      <xdr:nvPicPr>
        <xdr:cNvPr id="2928" name="Picture 2927">
          <a:extLst>
            <a:ext uri="{FF2B5EF4-FFF2-40B4-BE49-F238E27FC236}">
              <a16:creationId xmlns:a16="http://schemas.microsoft.com/office/drawing/2014/main" id="{F2437898-211D-45AF-ADE3-20CADD1D3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007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2932</xdr:row>
      <xdr:rowOff>0</xdr:rowOff>
    </xdr:from>
    <xdr:to>
      <xdr:col>6</xdr:col>
      <xdr:colOff>0</xdr:colOff>
      <xdr:row>2933</xdr:row>
      <xdr:rowOff>0</xdr:rowOff>
    </xdr:to>
    <xdr:pic>
      <xdr:nvPicPr>
        <xdr:cNvPr id="2929" name="Picture 2928">
          <a:extLst>
            <a:ext uri="{FF2B5EF4-FFF2-40B4-BE49-F238E27FC236}">
              <a16:creationId xmlns:a16="http://schemas.microsoft.com/office/drawing/2014/main" id="{0EE22A6C-EBE4-4DBE-BB07-4012120E6F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025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2933</xdr:row>
      <xdr:rowOff>0</xdr:rowOff>
    </xdr:from>
    <xdr:to>
      <xdr:col>6</xdr:col>
      <xdr:colOff>0</xdr:colOff>
      <xdr:row>2934</xdr:row>
      <xdr:rowOff>0</xdr:rowOff>
    </xdr:to>
    <xdr:pic>
      <xdr:nvPicPr>
        <xdr:cNvPr id="2930" name="Picture 2929">
          <a:extLst>
            <a:ext uri="{FF2B5EF4-FFF2-40B4-BE49-F238E27FC236}">
              <a16:creationId xmlns:a16="http://schemas.microsoft.com/office/drawing/2014/main" id="{8B5007CC-790E-40F4-8CD5-E3462C6DA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043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2934</xdr:row>
      <xdr:rowOff>0</xdr:rowOff>
    </xdr:from>
    <xdr:to>
      <xdr:col>6</xdr:col>
      <xdr:colOff>0</xdr:colOff>
      <xdr:row>2935</xdr:row>
      <xdr:rowOff>0</xdr:rowOff>
    </xdr:to>
    <xdr:pic>
      <xdr:nvPicPr>
        <xdr:cNvPr id="2931" name="Picture 2930">
          <a:extLst>
            <a:ext uri="{FF2B5EF4-FFF2-40B4-BE49-F238E27FC236}">
              <a16:creationId xmlns:a16="http://schemas.microsoft.com/office/drawing/2014/main" id="{E8ECF1E0-C1AD-4648-929A-A3657949D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061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2935</xdr:row>
      <xdr:rowOff>0</xdr:rowOff>
    </xdr:from>
    <xdr:to>
      <xdr:col>6</xdr:col>
      <xdr:colOff>0</xdr:colOff>
      <xdr:row>2936</xdr:row>
      <xdr:rowOff>0</xdr:rowOff>
    </xdr:to>
    <xdr:pic>
      <xdr:nvPicPr>
        <xdr:cNvPr id="2932" name="Picture 2931">
          <a:extLst>
            <a:ext uri="{FF2B5EF4-FFF2-40B4-BE49-F238E27FC236}">
              <a16:creationId xmlns:a16="http://schemas.microsoft.com/office/drawing/2014/main" id="{18B2BDE1-0E70-48A3-B2E7-73D73E97A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6"/>
        <a:stretch>
          <a:fillRect/>
        </a:stretch>
      </xdr:blipFill>
      <xdr:spPr>
        <a:xfrm>
          <a:off x="4619625" y="53079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2936</xdr:row>
      <xdr:rowOff>0</xdr:rowOff>
    </xdr:from>
    <xdr:to>
      <xdr:col>6</xdr:col>
      <xdr:colOff>0</xdr:colOff>
      <xdr:row>2937</xdr:row>
      <xdr:rowOff>0</xdr:rowOff>
    </xdr:to>
    <xdr:pic>
      <xdr:nvPicPr>
        <xdr:cNvPr id="2933" name="Picture 2932">
          <a:extLst>
            <a:ext uri="{FF2B5EF4-FFF2-40B4-BE49-F238E27FC236}">
              <a16:creationId xmlns:a16="http://schemas.microsoft.com/office/drawing/2014/main" id="{4224FC32-32B3-466B-99D2-006B11398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7"/>
        <a:stretch>
          <a:fillRect/>
        </a:stretch>
      </xdr:blipFill>
      <xdr:spPr>
        <a:xfrm>
          <a:off x="4619625" y="53098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2937</xdr:row>
      <xdr:rowOff>0</xdr:rowOff>
    </xdr:from>
    <xdr:to>
      <xdr:col>6</xdr:col>
      <xdr:colOff>0</xdr:colOff>
      <xdr:row>2938</xdr:row>
      <xdr:rowOff>0</xdr:rowOff>
    </xdr:to>
    <xdr:pic>
      <xdr:nvPicPr>
        <xdr:cNvPr id="2934" name="Picture 2933">
          <a:extLst>
            <a:ext uri="{FF2B5EF4-FFF2-40B4-BE49-F238E27FC236}">
              <a16:creationId xmlns:a16="http://schemas.microsoft.com/office/drawing/2014/main" id="{E67AEB9C-0DE2-45ED-B32C-5E76BF94F0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8"/>
        <a:stretch>
          <a:fillRect/>
        </a:stretch>
      </xdr:blipFill>
      <xdr:spPr>
        <a:xfrm>
          <a:off x="4619625" y="53116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2938</xdr:row>
      <xdr:rowOff>0</xdr:rowOff>
    </xdr:from>
    <xdr:to>
      <xdr:col>6</xdr:col>
      <xdr:colOff>0</xdr:colOff>
      <xdr:row>2939</xdr:row>
      <xdr:rowOff>0</xdr:rowOff>
    </xdr:to>
    <xdr:pic>
      <xdr:nvPicPr>
        <xdr:cNvPr id="2935" name="Picture 2934">
          <a:extLst>
            <a:ext uri="{FF2B5EF4-FFF2-40B4-BE49-F238E27FC236}">
              <a16:creationId xmlns:a16="http://schemas.microsoft.com/office/drawing/2014/main" id="{2593040E-EF5B-4FF6-9CE7-6241CB042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9"/>
        <a:stretch>
          <a:fillRect/>
        </a:stretch>
      </xdr:blipFill>
      <xdr:spPr>
        <a:xfrm>
          <a:off x="4619625" y="53134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2939</xdr:row>
      <xdr:rowOff>0</xdr:rowOff>
    </xdr:from>
    <xdr:to>
      <xdr:col>6</xdr:col>
      <xdr:colOff>0</xdr:colOff>
      <xdr:row>2940</xdr:row>
      <xdr:rowOff>0</xdr:rowOff>
    </xdr:to>
    <xdr:pic>
      <xdr:nvPicPr>
        <xdr:cNvPr id="2936" name="Picture 2935">
          <a:extLst>
            <a:ext uri="{FF2B5EF4-FFF2-40B4-BE49-F238E27FC236}">
              <a16:creationId xmlns:a16="http://schemas.microsoft.com/office/drawing/2014/main" id="{AE251412-865E-4F4B-B48C-A4D393CD12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0"/>
        <a:stretch>
          <a:fillRect/>
        </a:stretch>
      </xdr:blipFill>
      <xdr:spPr>
        <a:xfrm>
          <a:off x="4619625" y="53152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2940</xdr:row>
      <xdr:rowOff>0</xdr:rowOff>
    </xdr:from>
    <xdr:to>
      <xdr:col>6</xdr:col>
      <xdr:colOff>0</xdr:colOff>
      <xdr:row>2941</xdr:row>
      <xdr:rowOff>0</xdr:rowOff>
    </xdr:to>
    <xdr:pic>
      <xdr:nvPicPr>
        <xdr:cNvPr id="2937" name="Picture 2936">
          <a:extLst>
            <a:ext uri="{FF2B5EF4-FFF2-40B4-BE49-F238E27FC236}">
              <a16:creationId xmlns:a16="http://schemas.microsoft.com/office/drawing/2014/main" id="{2B8C90EF-194C-4A85-B4BB-BF719B6C8C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1"/>
        <a:stretch>
          <a:fillRect/>
        </a:stretch>
      </xdr:blipFill>
      <xdr:spPr>
        <a:xfrm>
          <a:off x="4619625" y="53170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2941</xdr:row>
      <xdr:rowOff>0</xdr:rowOff>
    </xdr:from>
    <xdr:to>
      <xdr:col>6</xdr:col>
      <xdr:colOff>0</xdr:colOff>
      <xdr:row>2942</xdr:row>
      <xdr:rowOff>0</xdr:rowOff>
    </xdr:to>
    <xdr:pic>
      <xdr:nvPicPr>
        <xdr:cNvPr id="2938" name="Picture 2937">
          <a:extLst>
            <a:ext uri="{FF2B5EF4-FFF2-40B4-BE49-F238E27FC236}">
              <a16:creationId xmlns:a16="http://schemas.microsoft.com/office/drawing/2014/main" id="{35C01610-3EC0-46B9-83E1-DFD287C8F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2"/>
        <a:stretch>
          <a:fillRect/>
        </a:stretch>
      </xdr:blipFill>
      <xdr:spPr>
        <a:xfrm>
          <a:off x="4619625" y="53188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2942</xdr:row>
      <xdr:rowOff>0</xdr:rowOff>
    </xdr:from>
    <xdr:to>
      <xdr:col>6</xdr:col>
      <xdr:colOff>0</xdr:colOff>
      <xdr:row>2943</xdr:row>
      <xdr:rowOff>0</xdr:rowOff>
    </xdr:to>
    <xdr:pic>
      <xdr:nvPicPr>
        <xdr:cNvPr id="2939" name="Picture 2938">
          <a:extLst>
            <a:ext uri="{FF2B5EF4-FFF2-40B4-BE49-F238E27FC236}">
              <a16:creationId xmlns:a16="http://schemas.microsoft.com/office/drawing/2014/main" id="{EBF8BB3E-B69E-4521-A9FF-884D0103D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3"/>
        <a:stretch>
          <a:fillRect/>
        </a:stretch>
      </xdr:blipFill>
      <xdr:spPr>
        <a:xfrm>
          <a:off x="4619625" y="53206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2943</xdr:row>
      <xdr:rowOff>0</xdr:rowOff>
    </xdr:from>
    <xdr:to>
      <xdr:col>6</xdr:col>
      <xdr:colOff>0</xdr:colOff>
      <xdr:row>2944</xdr:row>
      <xdr:rowOff>0</xdr:rowOff>
    </xdr:to>
    <xdr:pic>
      <xdr:nvPicPr>
        <xdr:cNvPr id="2940" name="Picture 2939">
          <a:extLst>
            <a:ext uri="{FF2B5EF4-FFF2-40B4-BE49-F238E27FC236}">
              <a16:creationId xmlns:a16="http://schemas.microsoft.com/office/drawing/2014/main" id="{D2AE7E25-3002-4193-8CE6-FC8569BAF9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4"/>
        <a:stretch>
          <a:fillRect/>
        </a:stretch>
      </xdr:blipFill>
      <xdr:spPr>
        <a:xfrm>
          <a:off x="4619625" y="53224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2944</xdr:row>
      <xdr:rowOff>0</xdr:rowOff>
    </xdr:from>
    <xdr:to>
      <xdr:col>6</xdr:col>
      <xdr:colOff>0</xdr:colOff>
      <xdr:row>2945</xdr:row>
      <xdr:rowOff>0</xdr:rowOff>
    </xdr:to>
    <xdr:pic>
      <xdr:nvPicPr>
        <xdr:cNvPr id="2941" name="Picture 2940">
          <a:extLst>
            <a:ext uri="{FF2B5EF4-FFF2-40B4-BE49-F238E27FC236}">
              <a16:creationId xmlns:a16="http://schemas.microsoft.com/office/drawing/2014/main" id="{C2DBD6B3-24A5-45F8-B4D4-A0D91891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5"/>
        <a:stretch>
          <a:fillRect/>
        </a:stretch>
      </xdr:blipFill>
      <xdr:spPr>
        <a:xfrm>
          <a:off x="4619625" y="53242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2945</xdr:row>
      <xdr:rowOff>0</xdr:rowOff>
    </xdr:from>
    <xdr:to>
      <xdr:col>6</xdr:col>
      <xdr:colOff>0</xdr:colOff>
      <xdr:row>2946</xdr:row>
      <xdr:rowOff>0</xdr:rowOff>
    </xdr:to>
    <xdr:pic>
      <xdr:nvPicPr>
        <xdr:cNvPr id="2942" name="Picture 2941">
          <a:extLst>
            <a:ext uri="{FF2B5EF4-FFF2-40B4-BE49-F238E27FC236}">
              <a16:creationId xmlns:a16="http://schemas.microsoft.com/office/drawing/2014/main" id="{47B8AC40-30B7-402E-A7C5-C3F10BB5B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260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2946</xdr:row>
      <xdr:rowOff>0</xdr:rowOff>
    </xdr:from>
    <xdr:to>
      <xdr:col>6</xdr:col>
      <xdr:colOff>0</xdr:colOff>
      <xdr:row>2947</xdr:row>
      <xdr:rowOff>0</xdr:rowOff>
    </xdr:to>
    <xdr:pic>
      <xdr:nvPicPr>
        <xdr:cNvPr id="2943" name="Picture 2942">
          <a:extLst>
            <a:ext uri="{FF2B5EF4-FFF2-40B4-BE49-F238E27FC236}">
              <a16:creationId xmlns:a16="http://schemas.microsoft.com/office/drawing/2014/main" id="{A1DEE434-2594-4C5F-8938-0B87BAFE46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279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2947</xdr:row>
      <xdr:rowOff>0</xdr:rowOff>
    </xdr:from>
    <xdr:to>
      <xdr:col>6</xdr:col>
      <xdr:colOff>0</xdr:colOff>
      <xdr:row>2948</xdr:row>
      <xdr:rowOff>0</xdr:rowOff>
    </xdr:to>
    <xdr:pic>
      <xdr:nvPicPr>
        <xdr:cNvPr id="2944" name="Picture 2943">
          <a:extLst>
            <a:ext uri="{FF2B5EF4-FFF2-40B4-BE49-F238E27FC236}">
              <a16:creationId xmlns:a16="http://schemas.microsoft.com/office/drawing/2014/main" id="{7C462656-C832-4B6B-9BA8-F98BF2730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297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2948</xdr:row>
      <xdr:rowOff>0</xdr:rowOff>
    </xdr:from>
    <xdr:to>
      <xdr:col>6</xdr:col>
      <xdr:colOff>0</xdr:colOff>
      <xdr:row>2949</xdr:row>
      <xdr:rowOff>0</xdr:rowOff>
    </xdr:to>
    <xdr:pic>
      <xdr:nvPicPr>
        <xdr:cNvPr id="2945" name="Picture 2944">
          <a:extLst>
            <a:ext uri="{FF2B5EF4-FFF2-40B4-BE49-F238E27FC236}">
              <a16:creationId xmlns:a16="http://schemas.microsoft.com/office/drawing/2014/main" id="{F8D4AFD2-EF5A-4CA0-B159-7B6E5A9E3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315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2949</xdr:row>
      <xdr:rowOff>0</xdr:rowOff>
    </xdr:from>
    <xdr:to>
      <xdr:col>6</xdr:col>
      <xdr:colOff>0</xdr:colOff>
      <xdr:row>2950</xdr:row>
      <xdr:rowOff>0</xdr:rowOff>
    </xdr:to>
    <xdr:pic>
      <xdr:nvPicPr>
        <xdr:cNvPr id="2946" name="Picture 2945">
          <a:extLst>
            <a:ext uri="{FF2B5EF4-FFF2-40B4-BE49-F238E27FC236}">
              <a16:creationId xmlns:a16="http://schemas.microsoft.com/office/drawing/2014/main" id="{09897919-26C5-400D-B521-8146F4E8E0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6"/>
        <a:stretch>
          <a:fillRect/>
        </a:stretch>
      </xdr:blipFill>
      <xdr:spPr>
        <a:xfrm>
          <a:off x="4619625" y="53333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2950</xdr:row>
      <xdr:rowOff>0</xdr:rowOff>
    </xdr:from>
    <xdr:to>
      <xdr:col>6</xdr:col>
      <xdr:colOff>0</xdr:colOff>
      <xdr:row>2951</xdr:row>
      <xdr:rowOff>0</xdr:rowOff>
    </xdr:to>
    <xdr:pic>
      <xdr:nvPicPr>
        <xdr:cNvPr id="2947" name="Picture 2946">
          <a:extLst>
            <a:ext uri="{FF2B5EF4-FFF2-40B4-BE49-F238E27FC236}">
              <a16:creationId xmlns:a16="http://schemas.microsoft.com/office/drawing/2014/main" id="{476676BC-17A5-404B-AC6A-959466A62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6"/>
        <a:stretch>
          <a:fillRect/>
        </a:stretch>
      </xdr:blipFill>
      <xdr:spPr>
        <a:xfrm>
          <a:off x="4619625" y="53351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2951</xdr:row>
      <xdr:rowOff>0</xdr:rowOff>
    </xdr:from>
    <xdr:to>
      <xdr:col>6</xdr:col>
      <xdr:colOff>0</xdr:colOff>
      <xdr:row>2952</xdr:row>
      <xdr:rowOff>0</xdr:rowOff>
    </xdr:to>
    <xdr:pic>
      <xdr:nvPicPr>
        <xdr:cNvPr id="2948" name="Picture 2947">
          <a:extLst>
            <a:ext uri="{FF2B5EF4-FFF2-40B4-BE49-F238E27FC236}">
              <a16:creationId xmlns:a16="http://schemas.microsoft.com/office/drawing/2014/main" id="{CF711EB5-9E54-4D2E-B7C3-3FA80E5D1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7"/>
        <a:stretch>
          <a:fillRect/>
        </a:stretch>
      </xdr:blipFill>
      <xdr:spPr>
        <a:xfrm>
          <a:off x="4619625" y="53369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2952</xdr:row>
      <xdr:rowOff>0</xdr:rowOff>
    </xdr:from>
    <xdr:to>
      <xdr:col>6</xdr:col>
      <xdr:colOff>0</xdr:colOff>
      <xdr:row>2953</xdr:row>
      <xdr:rowOff>0</xdr:rowOff>
    </xdr:to>
    <xdr:pic>
      <xdr:nvPicPr>
        <xdr:cNvPr id="2949" name="Picture 2948">
          <a:extLst>
            <a:ext uri="{FF2B5EF4-FFF2-40B4-BE49-F238E27FC236}">
              <a16:creationId xmlns:a16="http://schemas.microsoft.com/office/drawing/2014/main" id="{63307122-B5AB-4D2B-AB4A-EF6AFF5E9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7"/>
        <a:stretch>
          <a:fillRect/>
        </a:stretch>
      </xdr:blipFill>
      <xdr:spPr>
        <a:xfrm>
          <a:off x="4619625" y="53387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2953</xdr:row>
      <xdr:rowOff>0</xdr:rowOff>
    </xdr:from>
    <xdr:to>
      <xdr:col>6</xdr:col>
      <xdr:colOff>0</xdr:colOff>
      <xdr:row>2954</xdr:row>
      <xdr:rowOff>0</xdr:rowOff>
    </xdr:to>
    <xdr:pic>
      <xdr:nvPicPr>
        <xdr:cNvPr id="2950" name="Picture 2949">
          <a:extLst>
            <a:ext uri="{FF2B5EF4-FFF2-40B4-BE49-F238E27FC236}">
              <a16:creationId xmlns:a16="http://schemas.microsoft.com/office/drawing/2014/main" id="{806F912B-0B1D-4C34-80AC-440BCA7BE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8"/>
        <a:stretch>
          <a:fillRect/>
        </a:stretch>
      </xdr:blipFill>
      <xdr:spPr>
        <a:xfrm>
          <a:off x="4619625" y="53405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2954</xdr:row>
      <xdr:rowOff>0</xdr:rowOff>
    </xdr:from>
    <xdr:to>
      <xdr:col>6</xdr:col>
      <xdr:colOff>0</xdr:colOff>
      <xdr:row>2955</xdr:row>
      <xdr:rowOff>0</xdr:rowOff>
    </xdr:to>
    <xdr:pic>
      <xdr:nvPicPr>
        <xdr:cNvPr id="2951" name="Picture 2950">
          <a:extLst>
            <a:ext uri="{FF2B5EF4-FFF2-40B4-BE49-F238E27FC236}">
              <a16:creationId xmlns:a16="http://schemas.microsoft.com/office/drawing/2014/main" id="{EF704D16-490C-43D3-BD9E-B08F0BABBC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8"/>
        <a:stretch>
          <a:fillRect/>
        </a:stretch>
      </xdr:blipFill>
      <xdr:spPr>
        <a:xfrm>
          <a:off x="4619625" y="53423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2955</xdr:row>
      <xdr:rowOff>0</xdr:rowOff>
    </xdr:from>
    <xdr:to>
      <xdr:col>6</xdr:col>
      <xdr:colOff>0</xdr:colOff>
      <xdr:row>2956</xdr:row>
      <xdr:rowOff>0</xdr:rowOff>
    </xdr:to>
    <xdr:pic>
      <xdr:nvPicPr>
        <xdr:cNvPr id="2952" name="Picture 2951">
          <a:extLst>
            <a:ext uri="{FF2B5EF4-FFF2-40B4-BE49-F238E27FC236}">
              <a16:creationId xmlns:a16="http://schemas.microsoft.com/office/drawing/2014/main" id="{F29A478B-3073-4331-8309-D94634876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9"/>
        <a:stretch>
          <a:fillRect/>
        </a:stretch>
      </xdr:blipFill>
      <xdr:spPr>
        <a:xfrm>
          <a:off x="4619625" y="53441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2956</xdr:row>
      <xdr:rowOff>0</xdr:rowOff>
    </xdr:from>
    <xdr:to>
      <xdr:col>6</xdr:col>
      <xdr:colOff>0</xdr:colOff>
      <xdr:row>2957</xdr:row>
      <xdr:rowOff>0</xdr:rowOff>
    </xdr:to>
    <xdr:pic>
      <xdr:nvPicPr>
        <xdr:cNvPr id="2953" name="Picture 2952">
          <a:extLst>
            <a:ext uri="{FF2B5EF4-FFF2-40B4-BE49-F238E27FC236}">
              <a16:creationId xmlns:a16="http://schemas.microsoft.com/office/drawing/2014/main" id="{C2A90F66-D224-4F8C-A054-B352029D5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9"/>
        <a:stretch>
          <a:fillRect/>
        </a:stretch>
      </xdr:blipFill>
      <xdr:spPr>
        <a:xfrm>
          <a:off x="4619625" y="53460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2957</xdr:row>
      <xdr:rowOff>0</xdr:rowOff>
    </xdr:from>
    <xdr:to>
      <xdr:col>6</xdr:col>
      <xdr:colOff>0</xdr:colOff>
      <xdr:row>2958</xdr:row>
      <xdr:rowOff>0</xdr:rowOff>
    </xdr:to>
    <xdr:pic>
      <xdr:nvPicPr>
        <xdr:cNvPr id="2954" name="Picture 2953">
          <a:extLst>
            <a:ext uri="{FF2B5EF4-FFF2-40B4-BE49-F238E27FC236}">
              <a16:creationId xmlns:a16="http://schemas.microsoft.com/office/drawing/2014/main" id="{25EA1AC2-CE34-4E9C-A109-D183BE199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0"/>
        <a:stretch>
          <a:fillRect/>
        </a:stretch>
      </xdr:blipFill>
      <xdr:spPr>
        <a:xfrm>
          <a:off x="4619625" y="53478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2958</xdr:row>
      <xdr:rowOff>0</xdr:rowOff>
    </xdr:from>
    <xdr:to>
      <xdr:col>6</xdr:col>
      <xdr:colOff>0</xdr:colOff>
      <xdr:row>2959</xdr:row>
      <xdr:rowOff>0</xdr:rowOff>
    </xdr:to>
    <xdr:pic>
      <xdr:nvPicPr>
        <xdr:cNvPr id="2955" name="Picture 2954">
          <a:extLst>
            <a:ext uri="{FF2B5EF4-FFF2-40B4-BE49-F238E27FC236}">
              <a16:creationId xmlns:a16="http://schemas.microsoft.com/office/drawing/2014/main" id="{245AC39D-C001-4CFC-BD3B-52F81417A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0"/>
        <a:stretch>
          <a:fillRect/>
        </a:stretch>
      </xdr:blipFill>
      <xdr:spPr>
        <a:xfrm>
          <a:off x="4619625" y="53496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2959</xdr:row>
      <xdr:rowOff>0</xdr:rowOff>
    </xdr:from>
    <xdr:to>
      <xdr:col>6</xdr:col>
      <xdr:colOff>0</xdr:colOff>
      <xdr:row>2960</xdr:row>
      <xdr:rowOff>0</xdr:rowOff>
    </xdr:to>
    <xdr:pic>
      <xdr:nvPicPr>
        <xdr:cNvPr id="2956" name="Picture 2955">
          <a:extLst>
            <a:ext uri="{FF2B5EF4-FFF2-40B4-BE49-F238E27FC236}">
              <a16:creationId xmlns:a16="http://schemas.microsoft.com/office/drawing/2014/main" id="{836FA209-8F4B-44AA-B6F8-0658DBDE8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514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2960</xdr:row>
      <xdr:rowOff>0</xdr:rowOff>
    </xdr:from>
    <xdr:to>
      <xdr:col>6</xdr:col>
      <xdr:colOff>0</xdr:colOff>
      <xdr:row>2961</xdr:row>
      <xdr:rowOff>0</xdr:rowOff>
    </xdr:to>
    <xdr:pic>
      <xdr:nvPicPr>
        <xdr:cNvPr id="2957" name="Picture 2956">
          <a:extLst>
            <a:ext uri="{FF2B5EF4-FFF2-40B4-BE49-F238E27FC236}">
              <a16:creationId xmlns:a16="http://schemas.microsoft.com/office/drawing/2014/main" id="{275D47E9-7854-4D76-854D-B28B49EEB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1"/>
        <a:stretch>
          <a:fillRect/>
        </a:stretch>
      </xdr:blipFill>
      <xdr:spPr>
        <a:xfrm>
          <a:off x="4619625" y="53532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2961</xdr:row>
      <xdr:rowOff>0</xdr:rowOff>
    </xdr:from>
    <xdr:to>
      <xdr:col>6</xdr:col>
      <xdr:colOff>0</xdr:colOff>
      <xdr:row>2962</xdr:row>
      <xdr:rowOff>0</xdr:rowOff>
    </xdr:to>
    <xdr:pic>
      <xdr:nvPicPr>
        <xdr:cNvPr id="2958" name="Picture 2957">
          <a:extLst>
            <a:ext uri="{FF2B5EF4-FFF2-40B4-BE49-F238E27FC236}">
              <a16:creationId xmlns:a16="http://schemas.microsoft.com/office/drawing/2014/main" id="{EABD20B6-546D-412F-BB31-167B8F5B7E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550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2962</xdr:row>
      <xdr:rowOff>0</xdr:rowOff>
    </xdr:from>
    <xdr:to>
      <xdr:col>6</xdr:col>
      <xdr:colOff>0</xdr:colOff>
      <xdr:row>2963</xdr:row>
      <xdr:rowOff>0</xdr:rowOff>
    </xdr:to>
    <xdr:pic>
      <xdr:nvPicPr>
        <xdr:cNvPr id="2959" name="Picture 2958">
          <a:extLst>
            <a:ext uri="{FF2B5EF4-FFF2-40B4-BE49-F238E27FC236}">
              <a16:creationId xmlns:a16="http://schemas.microsoft.com/office/drawing/2014/main" id="{36230874-0B3D-4561-819E-C3090B2FA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619625" y="53568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2963</xdr:row>
      <xdr:rowOff>0</xdr:rowOff>
    </xdr:from>
    <xdr:to>
      <xdr:col>6</xdr:col>
      <xdr:colOff>0</xdr:colOff>
      <xdr:row>2964</xdr:row>
      <xdr:rowOff>0</xdr:rowOff>
    </xdr:to>
    <xdr:pic>
      <xdr:nvPicPr>
        <xdr:cNvPr id="2960" name="Picture 2959">
          <a:extLst>
            <a:ext uri="{FF2B5EF4-FFF2-40B4-BE49-F238E27FC236}">
              <a16:creationId xmlns:a16="http://schemas.microsoft.com/office/drawing/2014/main" id="{F3E7B79C-D0FE-4FEE-AC0A-C1A7D0F2B6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586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2964</xdr:row>
      <xdr:rowOff>0</xdr:rowOff>
    </xdr:from>
    <xdr:to>
      <xdr:col>6</xdr:col>
      <xdr:colOff>0</xdr:colOff>
      <xdr:row>2965</xdr:row>
      <xdr:rowOff>0</xdr:rowOff>
    </xdr:to>
    <xdr:pic>
      <xdr:nvPicPr>
        <xdr:cNvPr id="2961" name="Picture 2960">
          <a:extLst>
            <a:ext uri="{FF2B5EF4-FFF2-40B4-BE49-F238E27FC236}">
              <a16:creationId xmlns:a16="http://schemas.microsoft.com/office/drawing/2014/main" id="{7655184F-D011-41A7-9EAB-4705778311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604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2965</xdr:row>
      <xdr:rowOff>0</xdr:rowOff>
    </xdr:from>
    <xdr:to>
      <xdr:col>6</xdr:col>
      <xdr:colOff>0</xdr:colOff>
      <xdr:row>2966</xdr:row>
      <xdr:rowOff>0</xdr:rowOff>
    </xdr:to>
    <xdr:pic>
      <xdr:nvPicPr>
        <xdr:cNvPr id="2962" name="Picture 2961">
          <a:extLst>
            <a:ext uri="{FF2B5EF4-FFF2-40B4-BE49-F238E27FC236}">
              <a16:creationId xmlns:a16="http://schemas.microsoft.com/office/drawing/2014/main" id="{D71F9732-12DD-4DA3-B298-DB543BB31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622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2966</xdr:row>
      <xdr:rowOff>0</xdr:rowOff>
    </xdr:from>
    <xdr:to>
      <xdr:col>6</xdr:col>
      <xdr:colOff>0</xdr:colOff>
      <xdr:row>2967</xdr:row>
      <xdr:rowOff>0</xdr:rowOff>
    </xdr:to>
    <xdr:pic>
      <xdr:nvPicPr>
        <xdr:cNvPr id="2963" name="Picture 2962">
          <a:extLst>
            <a:ext uri="{FF2B5EF4-FFF2-40B4-BE49-F238E27FC236}">
              <a16:creationId xmlns:a16="http://schemas.microsoft.com/office/drawing/2014/main" id="{895785CD-A9C1-4ABC-8202-A609F04E4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3640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2967</xdr:row>
      <xdr:rowOff>0</xdr:rowOff>
    </xdr:from>
    <xdr:to>
      <xdr:col>6</xdr:col>
      <xdr:colOff>0</xdr:colOff>
      <xdr:row>2968</xdr:row>
      <xdr:rowOff>0</xdr:rowOff>
    </xdr:to>
    <xdr:pic>
      <xdr:nvPicPr>
        <xdr:cNvPr id="2964" name="Picture 2963">
          <a:extLst>
            <a:ext uri="{FF2B5EF4-FFF2-40B4-BE49-F238E27FC236}">
              <a16:creationId xmlns:a16="http://schemas.microsoft.com/office/drawing/2014/main" id="{19CD8942-92C9-4994-9679-4E3AED416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659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2968</xdr:row>
      <xdr:rowOff>0</xdr:rowOff>
    </xdr:from>
    <xdr:to>
      <xdr:col>6</xdr:col>
      <xdr:colOff>0</xdr:colOff>
      <xdr:row>2969</xdr:row>
      <xdr:rowOff>0</xdr:rowOff>
    </xdr:to>
    <xdr:pic>
      <xdr:nvPicPr>
        <xdr:cNvPr id="2965" name="Picture 2964">
          <a:extLst>
            <a:ext uri="{FF2B5EF4-FFF2-40B4-BE49-F238E27FC236}">
              <a16:creationId xmlns:a16="http://schemas.microsoft.com/office/drawing/2014/main" id="{AB20C460-0D44-43A0-B465-58D28BC118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677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2969</xdr:row>
      <xdr:rowOff>0</xdr:rowOff>
    </xdr:from>
    <xdr:to>
      <xdr:col>6</xdr:col>
      <xdr:colOff>0</xdr:colOff>
      <xdr:row>2970</xdr:row>
      <xdr:rowOff>0</xdr:rowOff>
    </xdr:to>
    <xdr:pic>
      <xdr:nvPicPr>
        <xdr:cNvPr id="2966" name="Picture 2965">
          <a:extLst>
            <a:ext uri="{FF2B5EF4-FFF2-40B4-BE49-F238E27FC236}">
              <a16:creationId xmlns:a16="http://schemas.microsoft.com/office/drawing/2014/main" id="{42AE5DBB-287F-4D13-9AE7-6C45D1FFC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2"/>
        <a:stretch>
          <a:fillRect/>
        </a:stretch>
      </xdr:blipFill>
      <xdr:spPr>
        <a:xfrm>
          <a:off x="4619625" y="53695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2970</xdr:row>
      <xdr:rowOff>0</xdr:rowOff>
    </xdr:from>
    <xdr:to>
      <xdr:col>6</xdr:col>
      <xdr:colOff>0</xdr:colOff>
      <xdr:row>2971</xdr:row>
      <xdr:rowOff>0</xdr:rowOff>
    </xdr:to>
    <xdr:pic>
      <xdr:nvPicPr>
        <xdr:cNvPr id="2967" name="Picture 2966">
          <a:extLst>
            <a:ext uri="{FF2B5EF4-FFF2-40B4-BE49-F238E27FC236}">
              <a16:creationId xmlns:a16="http://schemas.microsoft.com/office/drawing/2014/main" id="{FB2AFFF3-EFDE-40A3-B8A4-8DDDAEB5D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3"/>
        <a:stretch>
          <a:fillRect/>
        </a:stretch>
      </xdr:blipFill>
      <xdr:spPr>
        <a:xfrm>
          <a:off x="4619625" y="53713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2971</xdr:row>
      <xdr:rowOff>0</xdr:rowOff>
    </xdr:from>
    <xdr:to>
      <xdr:col>6</xdr:col>
      <xdr:colOff>0</xdr:colOff>
      <xdr:row>2972</xdr:row>
      <xdr:rowOff>0</xdr:rowOff>
    </xdr:to>
    <xdr:pic>
      <xdr:nvPicPr>
        <xdr:cNvPr id="2968" name="Picture 2967">
          <a:extLst>
            <a:ext uri="{FF2B5EF4-FFF2-40B4-BE49-F238E27FC236}">
              <a16:creationId xmlns:a16="http://schemas.microsoft.com/office/drawing/2014/main" id="{EA7A3983-D922-4411-AD2C-2B5E4D7793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4"/>
        <a:stretch>
          <a:fillRect/>
        </a:stretch>
      </xdr:blipFill>
      <xdr:spPr>
        <a:xfrm>
          <a:off x="4619625" y="53731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2972</xdr:row>
      <xdr:rowOff>0</xdr:rowOff>
    </xdr:from>
    <xdr:to>
      <xdr:col>6</xdr:col>
      <xdr:colOff>0</xdr:colOff>
      <xdr:row>2973</xdr:row>
      <xdr:rowOff>0</xdr:rowOff>
    </xdr:to>
    <xdr:pic>
      <xdr:nvPicPr>
        <xdr:cNvPr id="2969" name="Picture 2968">
          <a:extLst>
            <a:ext uri="{FF2B5EF4-FFF2-40B4-BE49-F238E27FC236}">
              <a16:creationId xmlns:a16="http://schemas.microsoft.com/office/drawing/2014/main" id="{4DB2389F-C231-48AE-B7AD-16EB01835C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5"/>
        <a:stretch>
          <a:fillRect/>
        </a:stretch>
      </xdr:blipFill>
      <xdr:spPr>
        <a:xfrm>
          <a:off x="4619625" y="53749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2973</xdr:row>
      <xdr:rowOff>0</xdr:rowOff>
    </xdr:from>
    <xdr:to>
      <xdr:col>6</xdr:col>
      <xdr:colOff>0</xdr:colOff>
      <xdr:row>2974</xdr:row>
      <xdr:rowOff>0</xdr:rowOff>
    </xdr:to>
    <xdr:pic>
      <xdr:nvPicPr>
        <xdr:cNvPr id="2970" name="Picture 2969">
          <a:extLst>
            <a:ext uri="{FF2B5EF4-FFF2-40B4-BE49-F238E27FC236}">
              <a16:creationId xmlns:a16="http://schemas.microsoft.com/office/drawing/2014/main" id="{9837F883-01F1-4F48-A12B-66FEF3752F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6"/>
        <a:stretch>
          <a:fillRect/>
        </a:stretch>
      </xdr:blipFill>
      <xdr:spPr>
        <a:xfrm>
          <a:off x="4619625" y="53767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2974</xdr:row>
      <xdr:rowOff>0</xdr:rowOff>
    </xdr:from>
    <xdr:to>
      <xdr:col>6</xdr:col>
      <xdr:colOff>0</xdr:colOff>
      <xdr:row>2975</xdr:row>
      <xdr:rowOff>0</xdr:rowOff>
    </xdr:to>
    <xdr:pic>
      <xdr:nvPicPr>
        <xdr:cNvPr id="2971" name="Picture 2970">
          <a:extLst>
            <a:ext uri="{FF2B5EF4-FFF2-40B4-BE49-F238E27FC236}">
              <a16:creationId xmlns:a16="http://schemas.microsoft.com/office/drawing/2014/main" id="{6D840382-4B19-4D7B-9C11-F1F49FAF9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7"/>
        <a:stretch>
          <a:fillRect/>
        </a:stretch>
      </xdr:blipFill>
      <xdr:spPr>
        <a:xfrm>
          <a:off x="4619625" y="53785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2975</xdr:row>
      <xdr:rowOff>0</xdr:rowOff>
    </xdr:from>
    <xdr:to>
      <xdr:col>6</xdr:col>
      <xdr:colOff>0</xdr:colOff>
      <xdr:row>2976</xdr:row>
      <xdr:rowOff>0</xdr:rowOff>
    </xdr:to>
    <xdr:pic>
      <xdr:nvPicPr>
        <xdr:cNvPr id="2972" name="Picture 2971">
          <a:extLst>
            <a:ext uri="{FF2B5EF4-FFF2-40B4-BE49-F238E27FC236}">
              <a16:creationId xmlns:a16="http://schemas.microsoft.com/office/drawing/2014/main" id="{C52428D6-DED0-44B9-BBAC-545DCDC40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8"/>
        <a:stretch>
          <a:fillRect/>
        </a:stretch>
      </xdr:blipFill>
      <xdr:spPr>
        <a:xfrm>
          <a:off x="4619625" y="53803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2976</xdr:row>
      <xdr:rowOff>0</xdr:rowOff>
    </xdr:from>
    <xdr:to>
      <xdr:col>6</xdr:col>
      <xdr:colOff>0</xdr:colOff>
      <xdr:row>2977</xdr:row>
      <xdr:rowOff>0</xdr:rowOff>
    </xdr:to>
    <xdr:pic>
      <xdr:nvPicPr>
        <xdr:cNvPr id="2973" name="Picture 2972">
          <a:extLst>
            <a:ext uri="{FF2B5EF4-FFF2-40B4-BE49-F238E27FC236}">
              <a16:creationId xmlns:a16="http://schemas.microsoft.com/office/drawing/2014/main" id="{A0B451D5-9A81-43FE-A6E2-14BA0361F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9"/>
        <a:stretch>
          <a:fillRect/>
        </a:stretch>
      </xdr:blipFill>
      <xdr:spPr>
        <a:xfrm>
          <a:off x="4619625" y="53821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2977</xdr:row>
      <xdr:rowOff>0</xdr:rowOff>
    </xdr:from>
    <xdr:to>
      <xdr:col>6</xdr:col>
      <xdr:colOff>0</xdr:colOff>
      <xdr:row>2978</xdr:row>
      <xdr:rowOff>0</xdr:rowOff>
    </xdr:to>
    <xdr:pic>
      <xdr:nvPicPr>
        <xdr:cNvPr id="2974" name="Picture 2973">
          <a:extLst>
            <a:ext uri="{FF2B5EF4-FFF2-40B4-BE49-F238E27FC236}">
              <a16:creationId xmlns:a16="http://schemas.microsoft.com/office/drawing/2014/main" id="{34ADCF6F-90A5-4A7C-8E07-B8DD55D3C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0"/>
        <a:stretch>
          <a:fillRect/>
        </a:stretch>
      </xdr:blipFill>
      <xdr:spPr>
        <a:xfrm>
          <a:off x="4619625" y="53840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2978</xdr:row>
      <xdr:rowOff>0</xdr:rowOff>
    </xdr:from>
    <xdr:to>
      <xdr:col>6</xdr:col>
      <xdr:colOff>0</xdr:colOff>
      <xdr:row>2979</xdr:row>
      <xdr:rowOff>0</xdr:rowOff>
    </xdr:to>
    <xdr:pic>
      <xdr:nvPicPr>
        <xdr:cNvPr id="2975" name="Picture 2974">
          <a:extLst>
            <a:ext uri="{FF2B5EF4-FFF2-40B4-BE49-F238E27FC236}">
              <a16:creationId xmlns:a16="http://schemas.microsoft.com/office/drawing/2014/main" id="{B4C60439-FB9A-4F4B-AE70-D6BC4208F4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1"/>
        <a:stretch>
          <a:fillRect/>
        </a:stretch>
      </xdr:blipFill>
      <xdr:spPr>
        <a:xfrm>
          <a:off x="4619625" y="53858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2979</xdr:row>
      <xdr:rowOff>0</xdr:rowOff>
    </xdr:from>
    <xdr:to>
      <xdr:col>6</xdr:col>
      <xdr:colOff>0</xdr:colOff>
      <xdr:row>2980</xdr:row>
      <xdr:rowOff>0</xdr:rowOff>
    </xdr:to>
    <xdr:pic>
      <xdr:nvPicPr>
        <xdr:cNvPr id="2976" name="Picture 2975">
          <a:extLst>
            <a:ext uri="{FF2B5EF4-FFF2-40B4-BE49-F238E27FC236}">
              <a16:creationId xmlns:a16="http://schemas.microsoft.com/office/drawing/2014/main" id="{87ED02A6-D7B6-4518-A349-65ECD2F3D2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876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2980</xdr:row>
      <xdr:rowOff>0</xdr:rowOff>
    </xdr:from>
    <xdr:to>
      <xdr:col>6</xdr:col>
      <xdr:colOff>0</xdr:colOff>
      <xdr:row>2981</xdr:row>
      <xdr:rowOff>0</xdr:rowOff>
    </xdr:to>
    <xdr:pic>
      <xdr:nvPicPr>
        <xdr:cNvPr id="2977" name="Picture 2976">
          <a:extLst>
            <a:ext uri="{FF2B5EF4-FFF2-40B4-BE49-F238E27FC236}">
              <a16:creationId xmlns:a16="http://schemas.microsoft.com/office/drawing/2014/main" id="{06E11213-8CAD-4FD9-9151-EFE76E2FC3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894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2981</xdr:row>
      <xdr:rowOff>0</xdr:rowOff>
    </xdr:from>
    <xdr:to>
      <xdr:col>6</xdr:col>
      <xdr:colOff>0</xdr:colOff>
      <xdr:row>2982</xdr:row>
      <xdr:rowOff>0</xdr:rowOff>
    </xdr:to>
    <xdr:pic>
      <xdr:nvPicPr>
        <xdr:cNvPr id="2978" name="Picture 2977">
          <a:extLst>
            <a:ext uri="{FF2B5EF4-FFF2-40B4-BE49-F238E27FC236}">
              <a16:creationId xmlns:a16="http://schemas.microsoft.com/office/drawing/2014/main" id="{4CEB4A00-77ED-42B7-8504-CEAEBD1E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912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2982</xdr:row>
      <xdr:rowOff>0</xdr:rowOff>
    </xdr:from>
    <xdr:to>
      <xdr:col>6</xdr:col>
      <xdr:colOff>0</xdr:colOff>
      <xdr:row>2983</xdr:row>
      <xdr:rowOff>0</xdr:rowOff>
    </xdr:to>
    <xdr:pic>
      <xdr:nvPicPr>
        <xdr:cNvPr id="2979" name="Picture 2978">
          <a:extLst>
            <a:ext uri="{FF2B5EF4-FFF2-40B4-BE49-F238E27FC236}">
              <a16:creationId xmlns:a16="http://schemas.microsoft.com/office/drawing/2014/main" id="{C5C379DB-AF62-4033-9F93-372C248829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3930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2983</xdr:row>
      <xdr:rowOff>0</xdr:rowOff>
    </xdr:from>
    <xdr:to>
      <xdr:col>6</xdr:col>
      <xdr:colOff>0</xdr:colOff>
      <xdr:row>2984</xdr:row>
      <xdr:rowOff>0</xdr:rowOff>
    </xdr:to>
    <xdr:pic>
      <xdr:nvPicPr>
        <xdr:cNvPr id="2980" name="Picture 2979">
          <a:extLst>
            <a:ext uri="{FF2B5EF4-FFF2-40B4-BE49-F238E27FC236}">
              <a16:creationId xmlns:a16="http://schemas.microsoft.com/office/drawing/2014/main" id="{84C40858-53A8-4AA8-BB30-0A350E2C1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2"/>
        <a:stretch>
          <a:fillRect/>
        </a:stretch>
      </xdr:blipFill>
      <xdr:spPr>
        <a:xfrm>
          <a:off x="4619625" y="53948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2984</xdr:row>
      <xdr:rowOff>0</xdr:rowOff>
    </xdr:from>
    <xdr:to>
      <xdr:col>6</xdr:col>
      <xdr:colOff>0</xdr:colOff>
      <xdr:row>2985</xdr:row>
      <xdr:rowOff>0</xdr:rowOff>
    </xdr:to>
    <xdr:pic>
      <xdr:nvPicPr>
        <xdr:cNvPr id="2981" name="Picture 2980">
          <a:extLst>
            <a:ext uri="{FF2B5EF4-FFF2-40B4-BE49-F238E27FC236}">
              <a16:creationId xmlns:a16="http://schemas.microsoft.com/office/drawing/2014/main" id="{D77F0789-C021-4A9E-8C8A-3154CCD84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2"/>
        <a:stretch>
          <a:fillRect/>
        </a:stretch>
      </xdr:blipFill>
      <xdr:spPr>
        <a:xfrm>
          <a:off x="4619625" y="53966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2985</xdr:row>
      <xdr:rowOff>0</xdr:rowOff>
    </xdr:from>
    <xdr:to>
      <xdr:col>6</xdr:col>
      <xdr:colOff>0</xdr:colOff>
      <xdr:row>2986</xdr:row>
      <xdr:rowOff>0</xdr:rowOff>
    </xdr:to>
    <xdr:pic>
      <xdr:nvPicPr>
        <xdr:cNvPr id="2982" name="Picture 2981">
          <a:extLst>
            <a:ext uri="{FF2B5EF4-FFF2-40B4-BE49-F238E27FC236}">
              <a16:creationId xmlns:a16="http://schemas.microsoft.com/office/drawing/2014/main" id="{21F10E7F-1369-4E64-BABB-4A56966B8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3"/>
        <a:stretch>
          <a:fillRect/>
        </a:stretch>
      </xdr:blipFill>
      <xdr:spPr>
        <a:xfrm>
          <a:off x="4619625" y="53984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2986</xdr:row>
      <xdr:rowOff>0</xdr:rowOff>
    </xdr:from>
    <xdr:to>
      <xdr:col>6</xdr:col>
      <xdr:colOff>0</xdr:colOff>
      <xdr:row>2987</xdr:row>
      <xdr:rowOff>0</xdr:rowOff>
    </xdr:to>
    <xdr:pic>
      <xdr:nvPicPr>
        <xdr:cNvPr id="2983" name="Picture 2982">
          <a:extLst>
            <a:ext uri="{FF2B5EF4-FFF2-40B4-BE49-F238E27FC236}">
              <a16:creationId xmlns:a16="http://schemas.microsoft.com/office/drawing/2014/main" id="{39121B4B-53F9-4DC7-8970-1C11ACE7B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3"/>
        <a:stretch>
          <a:fillRect/>
        </a:stretch>
      </xdr:blipFill>
      <xdr:spPr>
        <a:xfrm>
          <a:off x="4619625" y="54002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2987</xdr:row>
      <xdr:rowOff>0</xdr:rowOff>
    </xdr:from>
    <xdr:to>
      <xdr:col>6</xdr:col>
      <xdr:colOff>0</xdr:colOff>
      <xdr:row>2988</xdr:row>
      <xdr:rowOff>0</xdr:rowOff>
    </xdr:to>
    <xdr:pic>
      <xdr:nvPicPr>
        <xdr:cNvPr id="2984" name="Picture 2983">
          <a:extLst>
            <a:ext uri="{FF2B5EF4-FFF2-40B4-BE49-F238E27FC236}">
              <a16:creationId xmlns:a16="http://schemas.microsoft.com/office/drawing/2014/main" id="{0FD5D2A1-EB45-46F4-9AB7-4057973D0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4"/>
        <a:stretch>
          <a:fillRect/>
        </a:stretch>
      </xdr:blipFill>
      <xdr:spPr>
        <a:xfrm>
          <a:off x="4619625" y="54021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2988</xdr:row>
      <xdr:rowOff>0</xdr:rowOff>
    </xdr:from>
    <xdr:to>
      <xdr:col>6</xdr:col>
      <xdr:colOff>0</xdr:colOff>
      <xdr:row>2989</xdr:row>
      <xdr:rowOff>0</xdr:rowOff>
    </xdr:to>
    <xdr:pic>
      <xdr:nvPicPr>
        <xdr:cNvPr id="2985" name="Picture 2984">
          <a:extLst>
            <a:ext uri="{FF2B5EF4-FFF2-40B4-BE49-F238E27FC236}">
              <a16:creationId xmlns:a16="http://schemas.microsoft.com/office/drawing/2014/main" id="{65685F05-F5F7-4150-95DE-EFED29D3B1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4"/>
        <a:stretch>
          <a:fillRect/>
        </a:stretch>
      </xdr:blipFill>
      <xdr:spPr>
        <a:xfrm>
          <a:off x="4619625" y="54039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2989</xdr:row>
      <xdr:rowOff>0</xdr:rowOff>
    </xdr:from>
    <xdr:to>
      <xdr:col>6</xdr:col>
      <xdr:colOff>0</xdr:colOff>
      <xdr:row>2990</xdr:row>
      <xdr:rowOff>0</xdr:rowOff>
    </xdr:to>
    <xdr:pic>
      <xdr:nvPicPr>
        <xdr:cNvPr id="2986" name="Picture 2985">
          <a:extLst>
            <a:ext uri="{FF2B5EF4-FFF2-40B4-BE49-F238E27FC236}">
              <a16:creationId xmlns:a16="http://schemas.microsoft.com/office/drawing/2014/main" id="{C3870C2F-E658-4294-A844-2F78D11716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5"/>
        <a:stretch>
          <a:fillRect/>
        </a:stretch>
      </xdr:blipFill>
      <xdr:spPr>
        <a:xfrm>
          <a:off x="4619625" y="54057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2990</xdr:row>
      <xdr:rowOff>0</xdr:rowOff>
    </xdr:from>
    <xdr:to>
      <xdr:col>6</xdr:col>
      <xdr:colOff>0</xdr:colOff>
      <xdr:row>2991</xdr:row>
      <xdr:rowOff>0</xdr:rowOff>
    </xdr:to>
    <xdr:pic>
      <xdr:nvPicPr>
        <xdr:cNvPr id="2987" name="Picture 2986">
          <a:extLst>
            <a:ext uri="{FF2B5EF4-FFF2-40B4-BE49-F238E27FC236}">
              <a16:creationId xmlns:a16="http://schemas.microsoft.com/office/drawing/2014/main" id="{F39FB804-B473-4594-9C44-7B573F18D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5"/>
        <a:stretch>
          <a:fillRect/>
        </a:stretch>
      </xdr:blipFill>
      <xdr:spPr>
        <a:xfrm>
          <a:off x="4619625" y="54075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2991</xdr:row>
      <xdr:rowOff>0</xdr:rowOff>
    </xdr:from>
    <xdr:to>
      <xdr:col>6</xdr:col>
      <xdr:colOff>0</xdr:colOff>
      <xdr:row>2992</xdr:row>
      <xdr:rowOff>0</xdr:rowOff>
    </xdr:to>
    <xdr:pic>
      <xdr:nvPicPr>
        <xdr:cNvPr id="2988" name="Picture 2987">
          <a:extLst>
            <a:ext uri="{FF2B5EF4-FFF2-40B4-BE49-F238E27FC236}">
              <a16:creationId xmlns:a16="http://schemas.microsoft.com/office/drawing/2014/main" id="{FC85331C-5BF4-4A0E-88DB-6ED90F11F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4093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2992</xdr:row>
      <xdr:rowOff>0</xdr:rowOff>
    </xdr:from>
    <xdr:to>
      <xdr:col>6</xdr:col>
      <xdr:colOff>0</xdr:colOff>
      <xdr:row>2993</xdr:row>
      <xdr:rowOff>0</xdr:rowOff>
    </xdr:to>
    <xdr:pic>
      <xdr:nvPicPr>
        <xdr:cNvPr id="2989" name="Picture 2988">
          <a:extLst>
            <a:ext uri="{FF2B5EF4-FFF2-40B4-BE49-F238E27FC236}">
              <a16:creationId xmlns:a16="http://schemas.microsoft.com/office/drawing/2014/main" id="{5AB21D1E-3B46-4A6A-B1DA-04FD01847E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4111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2993</xdr:row>
      <xdr:rowOff>0</xdr:rowOff>
    </xdr:from>
    <xdr:to>
      <xdr:col>6</xdr:col>
      <xdr:colOff>0</xdr:colOff>
      <xdr:row>2994</xdr:row>
      <xdr:rowOff>0</xdr:rowOff>
    </xdr:to>
    <xdr:pic>
      <xdr:nvPicPr>
        <xdr:cNvPr id="2990" name="Picture 2989">
          <a:extLst>
            <a:ext uri="{FF2B5EF4-FFF2-40B4-BE49-F238E27FC236}">
              <a16:creationId xmlns:a16="http://schemas.microsoft.com/office/drawing/2014/main" id="{7532A4F9-1B03-471C-AAED-7DB392882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129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2994</xdr:row>
      <xdr:rowOff>0</xdr:rowOff>
    </xdr:from>
    <xdr:to>
      <xdr:col>6</xdr:col>
      <xdr:colOff>0</xdr:colOff>
      <xdr:row>2995</xdr:row>
      <xdr:rowOff>0</xdr:rowOff>
    </xdr:to>
    <xdr:pic>
      <xdr:nvPicPr>
        <xdr:cNvPr id="2991" name="Picture 2990">
          <a:extLst>
            <a:ext uri="{FF2B5EF4-FFF2-40B4-BE49-F238E27FC236}">
              <a16:creationId xmlns:a16="http://schemas.microsoft.com/office/drawing/2014/main" id="{4E9A6442-D7A7-42B1-BCB1-DE9FC78E09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6"/>
        <a:stretch>
          <a:fillRect/>
        </a:stretch>
      </xdr:blipFill>
      <xdr:spPr>
        <a:xfrm>
          <a:off x="4619625" y="54147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2995</xdr:row>
      <xdr:rowOff>0</xdr:rowOff>
    </xdr:from>
    <xdr:to>
      <xdr:col>6</xdr:col>
      <xdr:colOff>0</xdr:colOff>
      <xdr:row>2996</xdr:row>
      <xdr:rowOff>0</xdr:rowOff>
    </xdr:to>
    <xdr:pic>
      <xdr:nvPicPr>
        <xdr:cNvPr id="2992" name="Picture 2991">
          <a:extLst>
            <a:ext uri="{FF2B5EF4-FFF2-40B4-BE49-F238E27FC236}">
              <a16:creationId xmlns:a16="http://schemas.microsoft.com/office/drawing/2014/main" id="{46AF8570-6339-4875-82D3-8FC413444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165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2996</xdr:row>
      <xdr:rowOff>0</xdr:rowOff>
    </xdr:from>
    <xdr:to>
      <xdr:col>6</xdr:col>
      <xdr:colOff>0</xdr:colOff>
      <xdr:row>2997</xdr:row>
      <xdr:rowOff>0</xdr:rowOff>
    </xdr:to>
    <xdr:pic>
      <xdr:nvPicPr>
        <xdr:cNvPr id="2993" name="Picture 2992">
          <a:extLst>
            <a:ext uri="{FF2B5EF4-FFF2-40B4-BE49-F238E27FC236}">
              <a16:creationId xmlns:a16="http://schemas.microsoft.com/office/drawing/2014/main" id="{75A040E3-8B57-4401-A564-BCC9E596E4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7"/>
        <a:stretch>
          <a:fillRect/>
        </a:stretch>
      </xdr:blipFill>
      <xdr:spPr>
        <a:xfrm>
          <a:off x="4619625" y="54183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2997</xdr:row>
      <xdr:rowOff>0</xdr:rowOff>
    </xdr:from>
    <xdr:to>
      <xdr:col>6</xdr:col>
      <xdr:colOff>0</xdr:colOff>
      <xdr:row>2998</xdr:row>
      <xdr:rowOff>0</xdr:rowOff>
    </xdr:to>
    <xdr:pic>
      <xdr:nvPicPr>
        <xdr:cNvPr id="2994" name="Picture 2993">
          <a:extLst>
            <a:ext uri="{FF2B5EF4-FFF2-40B4-BE49-F238E27FC236}">
              <a16:creationId xmlns:a16="http://schemas.microsoft.com/office/drawing/2014/main" id="{E95C5230-87A2-4357-8B97-4DA483F3B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202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2998</xdr:row>
      <xdr:rowOff>0</xdr:rowOff>
    </xdr:from>
    <xdr:to>
      <xdr:col>6</xdr:col>
      <xdr:colOff>0</xdr:colOff>
      <xdr:row>2999</xdr:row>
      <xdr:rowOff>0</xdr:rowOff>
    </xdr:to>
    <xdr:pic>
      <xdr:nvPicPr>
        <xdr:cNvPr id="2995" name="Picture 2994">
          <a:extLst>
            <a:ext uri="{FF2B5EF4-FFF2-40B4-BE49-F238E27FC236}">
              <a16:creationId xmlns:a16="http://schemas.microsoft.com/office/drawing/2014/main" id="{801029B4-3949-47B6-997C-EE9C1EBF4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220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2999</xdr:row>
      <xdr:rowOff>0</xdr:rowOff>
    </xdr:from>
    <xdr:to>
      <xdr:col>6</xdr:col>
      <xdr:colOff>0</xdr:colOff>
      <xdr:row>3000</xdr:row>
      <xdr:rowOff>0</xdr:rowOff>
    </xdr:to>
    <xdr:pic>
      <xdr:nvPicPr>
        <xdr:cNvPr id="2996" name="Picture 2995">
          <a:extLst>
            <a:ext uri="{FF2B5EF4-FFF2-40B4-BE49-F238E27FC236}">
              <a16:creationId xmlns:a16="http://schemas.microsoft.com/office/drawing/2014/main" id="{10D58612-D6B7-40C6-A23C-121B1BCBA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238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3000</xdr:row>
      <xdr:rowOff>0</xdr:rowOff>
    </xdr:from>
    <xdr:to>
      <xdr:col>6</xdr:col>
      <xdr:colOff>0</xdr:colOff>
      <xdr:row>3001</xdr:row>
      <xdr:rowOff>0</xdr:rowOff>
    </xdr:to>
    <xdr:pic>
      <xdr:nvPicPr>
        <xdr:cNvPr id="2997" name="Picture 2996">
          <a:extLst>
            <a:ext uri="{FF2B5EF4-FFF2-40B4-BE49-F238E27FC236}">
              <a16:creationId xmlns:a16="http://schemas.microsoft.com/office/drawing/2014/main" id="{4572296F-03D8-4593-A12F-E0978E7CD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256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3001</xdr:row>
      <xdr:rowOff>0</xdr:rowOff>
    </xdr:from>
    <xdr:to>
      <xdr:col>6</xdr:col>
      <xdr:colOff>0</xdr:colOff>
      <xdr:row>3002</xdr:row>
      <xdr:rowOff>0</xdr:rowOff>
    </xdr:to>
    <xdr:pic>
      <xdr:nvPicPr>
        <xdr:cNvPr id="2998" name="Picture 2997">
          <a:extLst>
            <a:ext uri="{FF2B5EF4-FFF2-40B4-BE49-F238E27FC236}">
              <a16:creationId xmlns:a16="http://schemas.microsoft.com/office/drawing/2014/main" id="{9F451F65-4B4E-43C7-BD49-A7897F72BA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274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3002</xdr:row>
      <xdr:rowOff>0</xdr:rowOff>
    </xdr:from>
    <xdr:to>
      <xdr:col>6</xdr:col>
      <xdr:colOff>0</xdr:colOff>
      <xdr:row>3003</xdr:row>
      <xdr:rowOff>0</xdr:rowOff>
    </xdr:to>
    <xdr:pic>
      <xdr:nvPicPr>
        <xdr:cNvPr id="2999" name="Picture 2998">
          <a:extLst>
            <a:ext uri="{FF2B5EF4-FFF2-40B4-BE49-F238E27FC236}">
              <a16:creationId xmlns:a16="http://schemas.microsoft.com/office/drawing/2014/main" id="{C231813F-AE7E-4330-B421-22D30EA1A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292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3003</xdr:row>
      <xdr:rowOff>0</xdr:rowOff>
    </xdr:from>
    <xdr:to>
      <xdr:col>6</xdr:col>
      <xdr:colOff>0</xdr:colOff>
      <xdr:row>3004</xdr:row>
      <xdr:rowOff>0</xdr:rowOff>
    </xdr:to>
    <xdr:pic>
      <xdr:nvPicPr>
        <xdr:cNvPr id="3000" name="Picture 2999">
          <a:extLst>
            <a:ext uri="{FF2B5EF4-FFF2-40B4-BE49-F238E27FC236}">
              <a16:creationId xmlns:a16="http://schemas.microsoft.com/office/drawing/2014/main" id="{A9F73853-94F8-4D8A-AB0F-BFD5C9132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8"/>
        <a:stretch>
          <a:fillRect/>
        </a:stretch>
      </xdr:blipFill>
      <xdr:spPr>
        <a:xfrm>
          <a:off x="4619625" y="54310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3004</xdr:row>
      <xdr:rowOff>0</xdr:rowOff>
    </xdr:from>
    <xdr:to>
      <xdr:col>6</xdr:col>
      <xdr:colOff>0</xdr:colOff>
      <xdr:row>3005</xdr:row>
      <xdr:rowOff>0</xdr:rowOff>
    </xdr:to>
    <xdr:pic>
      <xdr:nvPicPr>
        <xdr:cNvPr id="3001" name="Picture 3000">
          <a:extLst>
            <a:ext uri="{FF2B5EF4-FFF2-40B4-BE49-F238E27FC236}">
              <a16:creationId xmlns:a16="http://schemas.microsoft.com/office/drawing/2014/main" id="{55B95F12-AD4F-4E72-9694-AB0E5BB61B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9"/>
        <a:stretch>
          <a:fillRect/>
        </a:stretch>
      </xdr:blipFill>
      <xdr:spPr>
        <a:xfrm>
          <a:off x="4619625" y="54328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3005</xdr:row>
      <xdr:rowOff>0</xdr:rowOff>
    </xdr:from>
    <xdr:to>
      <xdr:col>6</xdr:col>
      <xdr:colOff>0</xdr:colOff>
      <xdr:row>3006</xdr:row>
      <xdr:rowOff>0</xdr:rowOff>
    </xdr:to>
    <xdr:pic>
      <xdr:nvPicPr>
        <xdr:cNvPr id="3002" name="Picture 3001">
          <a:extLst>
            <a:ext uri="{FF2B5EF4-FFF2-40B4-BE49-F238E27FC236}">
              <a16:creationId xmlns:a16="http://schemas.microsoft.com/office/drawing/2014/main" id="{53BC0413-C9C4-43F8-B4B9-2B30A9F813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0"/>
        <a:stretch>
          <a:fillRect/>
        </a:stretch>
      </xdr:blipFill>
      <xdr:spPr>
        <a:xfrm>
          <a:off x="4619625" y="54346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3006</xdr:row>
      <xdr:rowOff>0</xdr:rowOff>
    </xdr:from>
    <xdr:to>
      <xdr:col>6</xdr:col>
      <xdr:colOff>0</xdr:colOff>
      <xdr:row>3007</xdr:row>
      <xdr:rowOff>0</xdr:rowOff>
    </xdr:to>
    <xdr:pic>
      <xdr:nvPicPr>
        <xdr:cNvPr id="3003" name="Picture 3002">
          <a:extLst>
            <a:ext uri="{FF2B5EF4-FFF2-40B4-BE49-F238E27FC236}">
              <a16:creationId xmlns:a16="http://schemas.microsoft.com/office/drawing/2014/main" id="{5EA3964C-C31F-4B17-B420-516A20B5C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1"/>
        <a:stretch>
          <a:fillRect/>
        </a:stretch>
      </xdr:blipFill>
      <xdr:spPr>
        <a:xfrm>
          <a:off x="4619625" y="54364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3007</xdr:row>
      <xdr:rowOff>0</xdr:rowOff>
    </xdr:from>
    <xdr:to>
      <xdr:col>6</xdr:col>
      <xdr:colOff>0</xdr:colOff>
      <xdr:row>3008</xdr:row>
      <xdr:rowOff>0</xdr:rowOff>
    </xdr:to>
    <xdr:pic>
      <xdr:nvPicPr>
        <xdr:cNvPr id="3004" name="Picture 3003">
          <a:extLst>
            <a:ext uri="{FF2B5EF4-FFF2-40B4-BE49-F238E27FC236}">
              <a16:creationId xmlns:a16="http://schemas.microsoft.com/office/drawing/2014/main" id="{B82E1517-76E3-4C58-A540-D51B18CE2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2"/>
        <a:stretch>
          <a:fillRect/>
        </a:stretch>
      </xdr:blipFill>
      <xdr:spPr>
        <a:xfrm>
          <a:off x="4619625" y="54382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3008</xdr:row>
      <xdr:rowOff>0</xdr:rowOff>
    </xdr:from>
    <xdr:to>
      <xdr:col>6</xdr:col>
      <xdr:colOff>0</xdr:colOff>
      <xdr:row>3009</xdr:row>
      <xdr:rowOff>0</xdr:rowOff>
    </xdr:to>
    <xdr:pic>
      <xdr:nvPicPr>
        <xdr:cNvPr id="3005" name="Picture 3004">
          <a:extLst>
            <a:ext uri="{FF2B5EF4-FFF2-40B4-BE49-F238E27FC236}">
              <a16:creationId xmlns:a16="http://schemas.microsoft.com/office/drawing/2014/main" id="{21BFA556-922C-4343-8761-E1DCD3359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3"/>
        <a:stretch>
          <a:fillRect/>
        </a:stretch>
      </xdr:blipFill>
      <xdr:spPr>
        <a:xfrm>
          <a:off x="4619625" y="54401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3009</xdr:row>
      <xdr:rowOff>0</xdr:rowOff>
    </xdr:from>
    <xdr:to>
      <xdr:col>6</xdr:col>
      <xdr:colOff>0</xdr:colOff>
      <xdr:row>3010</xdr:row>
      <xdr:rowOff>0</xdr:rowOff>
    </xdr:to>
    <xdr:pic>
      <xdr:nvPicPr>
        <xdr:cNvPr id="3006" name="Picture 3005">
          <a:extLst>
            <a:ext uri="{FF2B5EF4-FFF2-40B4-BE49-F238E27FC236}">
              <a16:creationId xmlns:a16="http://schemas.microsoft.com/office/drawing/2014/main" id="{EC3737CB-5D4C-4274-91F7-BAB67C0FC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4"/>
        <a:stretch>
          <a:fillRect/>
        </a:stretch>
      </xdr:blipFill>
      <xdr:spPr>
        <a:xfrm>
          <a:off x="4619625" y="54419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3010</xdr:row>
      <xdr:rowOff>0</xdr:rowOff>
    </xdr:from>
    <xdr:to>
      <xdr:col>6</xdr:col>
      <xdr:colOff>0</xdr:colOff>
      <xdr:row>3011</xdr:row>
      <xdr:rowOff>0</xdr:rowOff>
    </xdr:to>
    <xdr:pic>
      <xdr:nvPicPr>
        <xdr:cNvPr id="3007" name="Picture 3006">
          <a:extLst>
            <a:ext uri="{FF2B5EF4-FFF2-40B4-BE49-F238E27FC236}">
              <a16:creationId xmlns:a16="http://schemas.microsoft.com/office/drawing/2014/main" id="{A8BF78EA-65D8-44BB-872A-980D48F7F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5"/>
        <a:stretch>
          <a:fillRect/>
        </a:stretch>
      </xdr:blipFill>
      <xdr:spPr>
        <a:xfrm>
          <a:off x="4619625" y="54437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3011</xdr:row>
      <xdr:rowOff>0</xdr:rowOff>
    </xdr:from>
    <xdr:to>
      <xdr:col>6</xdr:col>
      <xdr:colOff>0</xdr:colOff>
      <xdr:row>3012</xdr:row>
      <xdr:rowOff>0</xdr:rowOff>
    </xdr:to>
    <xdr:pic>
      <xdr:nvPicPr>
        <xdr:cNvPr id="3008" name="Picture 3007">
          <a:extLst>
            <a:ext uri="{FF2B5EF4-FFF2-40B4-BE49-F238E27FC236}">
              <a16:creationId xmlns:a16="http://schemas.microsoft.com/office/drawing/2014/main" id="{5EE1A4FA-4839-4F3F-AAE1-005864526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6"/>
        <a:stretch>
          <a:fillRect/>
        </a:stretch>
      </xdr:blipFill>
      <xdr:spPr>
        <a:xfrm>
          <a:off x="4619625" y="54455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3012</xdr:row>
      <xdr:rowOff>0</xdr:rowOff>
    </xdr:from>
    <xdr:to>
      <xdr:col>6</xdr:col>
      <xdr:colOff>0</xdr:colOff>
      <xdr:row>3013</xdr:row>
      <xdr:rowOff>0</xdr:rowOff>
    </xdr:to>
    <xdr:pic>
      <xdr:nvPicPr>
        <xdr:cNvPr id="3009" name="Picture 3008">
          <a:extLst>
            <a:ext uri="{FF2B5EF4-FFF2-40B4-BE49-F238E27FC236}">
              <a16:creationId xmlns:a16="http://schemas.microsoft.com/office/drawing/2014/main" id="{CED8FE63-A983-47E7-8A25-FDB1F2E3B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7"/>
        <a:stretch>
          <a:fillRect/>
        </a:stretch>
      </xdr:blipFill>
      <xdr:spPr>
        <a:xfrm>
          <a:off x="4619625" y="54473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3013</xdr:row>
      <xdr:rowOff>0</xdr:rowOff>
    </xdr:from>
    <xdr:to>
      <xdr:col>6</xdr:col>
      <xdr:colOff>0</xdr:colOff>
      <xdr:row>3014</xdr:row>
      <xdr:rowOff>0</xdr:rowOff>
    </xdr:to>
    <xdr:pic>
      <xdr:nvPicPr>
        <xdr:cNvPr id="3010" name="Picture 3009">
          <a:extLst>
            <a:ext uri="{FF2B5EF4-FFF2-40B4-BE49-F238E27FC236}">
              <a16:creationId xmlns:a16="http://schemas.microsoft.com/office/drawing/2014/main" id="{A234A50A-AB21-44F9-BD77-023B09EFE1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491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3014</xdr:row>
      <xdr:rowOff>0</xdr:rowOff>
    </xdr:from>
    <xdr:to>
      <xdr:col>6</xdr:col>
      <xdr:colOff>0</xdr:colOff>
      <xdr:row>3015</xdr:row>
      <xdr:rowOff>0</xdr:rowOff>
    </xdr:to>
    <xdr:pic>
      <xdr:nvPicPr>
        <xdr:cNvPr id="3011" name="Picture 3010">
          <a:extLst>
            <a:ext uri="{FF2B5EF4-FFF2-40B4-BE49-F238E27FC236}">
              <a16:creationId xmlns:a16="http://schemas.microsoft.com/office/drawing/2014/main" id="{FD122898-C0CB-4CB3-87B8-1739B41B4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509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3015</xdr:row>
      <xdr:rowOff>0</xdr:rowOff>
    </xdr:from>
    <xdr:to>
      <xdr:col>6</xdr:col>
      <xdr:colOff>0</xdr:colOff>
      <xdr:row>3016</xdr:row>
      <xdr:rowOff>0</xdr:rowOff>
    </xdr:to>
    <xdr:pic>
      <xdr:nvPicPr>
        <xdr:cNvPr id="3012" name="Picture 3011">
          <a:extLst>
            <a:ext uri="{FF2B5EF4-FFF2-40B4-BE49-F238E27FC236}">
              <a16:creationId xmlns:a16="http://schemas.microsoft.com/office/drawing/2014/main" id="{BE80E1DA-2161-43B4-B35D-954E3F35F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527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3016</xdr:row>
      <xdr:rowOff>0</xdr:rowOff>
    </xdr:from>
    <xdr:to>
      <xdr:col>6</xdr:col>
      <xdr:colOff>0</xdr:colOff>
      <xdr:row>3017</xdr:row>
      <xdr:rowOff>0</xdr:rowOff>
    </xdr:to>
    <xdr:pic>
      <xdr:nvPicPr>
        <xdr:cNvPr id="3013" name="Picture 3012">
          <a:extLst>
            <a:ext uri="{FF2B5EF4-FFF2-40B4-BE49-F238E27FC236}">
              <a16:creationId xmlns:a16="http://schemas.microsoft.com/office/drawing/2014/main" id="{B26D27E9-5E02-44DB-8685-B69D1AE0F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545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3017</xdr:row>
      <xdr:rowOff>0</xdr:rowOff>
    </xdr:from>
    <xdr:to>
      <xdr:col>6</xdr:col>
      <xdr:colOff>0</xdr:colOff>
      <xdr:row>3018</xdr:row>
      <xdr:rowOff>0</xdr:rowOff>
    </xdr:to>
    <xdr:pic>
      <xdr:nvPicPr>
        <xdr:cNvPr id="3014" name="Picture 3013">
          <a:extLst>
            <a:ext uri="{FF2B5EF4-FFF2-40B4-BE49-F238E27FC236}">
              <a16:creationId xmlns:a16="http://schemas.microsoft.com/office/drawing/2014/main" id="{F759ED66-4E38-46C5-A88F-3130B4126C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8"/>
        <a:stretch>
          <a:fillRect/>
        </a:stretch>
      </xdr:blipFill>
      <xdr:spPr>
        <a:xfrm>
          <a:off x="4619625" y="54563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3018</xdr:row>
      <xdr:rowOff>0</xdr:rowOff>
    </xdr:from>
    <xdr:to>
      <xdr:col>6</xdr:col>
      <xdr:colOff>0</xdr:colOff>
      <xdr:row>3019</xdr:row>
      <xdr:rowOff>0</xdr:rowOff>
    </xdr:to>
    <xdr:pic>
      <xdr:nvPicPr>
        <xdr:cNvPr id="3015" name="Picture 3014">
          <a:extLst>
            <a:ext uri="{FF2B5EF4-FFF2-40B4-BE49-F238E27FC236}">
              <a16:creationId xmlns:a16="http://schemas.microsoft.com/office/drawing/2014/main" id="{ADEAE1A3-2006-4C2A-BC62-CE6309A148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8"/>
        <a:stretch>
          <a:fillRect/>
        </a:stretch>
      </xdr:blipFill>
      <xdr:spPr>
        <a:xfrm>
          <a:off x="4619625" y="54582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3019</xdr:row>
      <xdr:rowOff>0</xdr:rowOff>
    </xdr:from>
    <xdr:to>
      <xdr:col>6</xdr:col>
      <xdr:colOff>0</xdr:colOff>
      <xdr:row>3020</xdr:row>
      <xdr:rowOff>0</xdr:rowOff>
    </xdr:to>
    <xdr:pic>
      <xdr:nvPicPr>
        <xdr:cNvPr id="3016" name="Picture 3015">
          <a:extLst>
            <a:ext uri="{FF2B5EF4-FFF2-40B4-BE49-F238E27FC236}">
              <a16:creationId xmlns:a16="http://schemas.microsoft.com/office/drawing/2014/main" id="{9F89E229-DF24-4942-9FEA-106CB31CE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9"/>
        <a:stretch>
          <a:fillRect/>
        </a:stretch>
      </xdr:blipFill>
      <xdr:spPr>
        <a:xfrm>
          <a:off x="4619625" y="54600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3020</xdr:row>
      <xdr:rowOff>0</xdr:rowOff>
    </xdr:from>
    <xdr:to>
      <xdr:col>6</xdr:col>
      <xdr:colOff>0</xdr:colOff>
      <xdr:row>3021</xdr:row>
      <xdr:rowOff>0</xdr:rowOff>
    </xdr:to>
    <xdr:pic>
      <xdr:nvPicPr>
        <xdr:cNvPr id="3017" name="Picture 3016">
          <a:extLst>
            <a:ext uri="{FF2B5EF4-FFF2-40B4-BE49-F238E27FC236}">
              <a16:creationId xmlns:a16="http://schemas.microsoft.com/office/drawing/2014/main" id="{9FD68D40-4591-4AE7-A572-33B3DCA063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9"/>
        <a:stretch>
          <a:fillRect/>
        </a:stretch>
      </xdr:blipFill>
      <xdr:spPr>
        <a:xfrm>
          <a:off x="4619625" y="54618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3021</xdr:row>
      <xdr:rowOff>0</xdr:rowOff>
    </xdr:from>
    <xdr:to>
      <xdr:col>6</xdr:col>
      <xdr:colOff>0</xdr:colOff>
      <xdr:row>3022</xdr:row>
      <xdr:rowOff>0</xdr:rowOff>
    </xdr:to>
    <xdr:pic>
      <xdr:nvPicPr>
        <xdr:cNvPr id="3018" name="Picture 3017">
          <a:extLst>
            <a:ext uri="{FF2B5EF4-FFF2-40B4-BE49-F238E27FC236}">
              <a16:creationId xmlns:a16="http://schemas.microsoft.com/office/drawing/2014/main" id="{8AD932DD-C3F0-4FB3-841C-3D9AF5B102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0"/>
        <a:stretch>
          <a:fillRect/>
        </a:stretch>
      </xdr:blipFill>
      <xdr:spPr>
        <a:xfrm>
          <a:off x="4619625" y="54636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3022</xdr:row>
      <xdr:rowOff>0</xdr:rowOff>
    </xdr:from>
    <xdr:to>
      <xdr:col>6</xdr:col>
      <xdr:colOff>0</xdr:colOff>
      <xdr:row>3023</xdr:row>
      <xdr:rowOff>0</xdr:rowOff>
    </xdr:to>
    <xdr:pic>
      <xdr:nvPicPr>
        <xdr:cNvPr id="3019" name="Picture 3018">
          <a:extLst>
            <a:ext uri="{FF2B5EF4-FFF2-40B4-BE49-F238E27FC236}">
              <a16:creationId xmlns:a16="http://schemas.microsoft.com/office/drawing/2014/main" id="{801447C6-48BD-4434-9C69-01C163754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0"/>
        <a:stretch>
          <a:fillRect/>
        </a:stretch>
      </xdr:blipFill>
      <xdr:spPr>
        <a:xfrm>
          <a:off x="4619625" y="54654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3023</xdr:row>
      <xdr:rowOff>0</xdr:rowOff>
    </xdr:from>
    <xdr:to>
      <xdr:col>6</xdr:col>
      <xdr:colOff>0</xdr:colOff>
      <xdr:row>3024</xdr:row>
      <xdr:rowOff>0</xdr:rowOff>
    </xdr:to>
    <xdr:pic>
      <xdr:nvPicPr>
        <xdr:cNvPr id="3020" name="Picture 3019">
          <a:extLst>
            <a:ext uri="{FF2B5EF4-FFF2-40B4-BE49-F238E27FC236}">
              <a16:creationId xmlns:a16="http://schemas.microsoft.com/office/drawing/2014/main" id="{1485D3A9-C19A-40E0-A0F2-19C171423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1"/>
        <a:stretch>
          <a:fillRect/>
        </a:stretch>
      </xdr:blipFill>
      <xdr:spPr>
        <a:xfrm>
          <a:off x="4619625" y="54672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3024</xdr:row>
      <xdr:rowOff>0</xdr:rowOff>
    </xdr:from>
    <xdr:to>
      <xdr:col>6</xdr:col>
      <xdr:colOff>0</xdr:colOff>
      <xdr:row>3025</xdr:row>
      <xdr:rowOff>0</xdr:rowOff>
    </xdr:to>
    <xdr:pic>
      <xdr:nvPicPr>
        <xdr:cNvPr id="3021" name="Picture 3020">
          <a:extLst>
            <a:ext uri="{FF2B5EF4-FFF2-40B4-BE49-F238E27FC236}">
              <a16:creationId xmlns:a16="http://schemas.microsoft.com/office/drawing/2014/main" id="{6D36AE2E-751C-49D0-8340-FA1DF04106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1"/>
        <a:stretch>
          <a:fillRect/>
        </a:stretch>
      </xdr:blipFill>
      <xdr:spPr>
        <a:xfrm>
          <a:off x="4619625" y="54690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3025</xdr:row>
      <xdr:rowOff>0</xdr:rowOff>
    </xdr:from>
    <xdr:to>
      <xdr:col>6</xdr:col>
      <xdr:colOff>0</xdr:colOff>
      <xdr:row>3026</xdr:row>
      <xdr:rowOff>0</xdr:rowOff>
    </xdr:to>
    <xdr:pic>
      <xdr:nvPicPr>
        <xdr:cNvPr id="3022" name="Picture 3021">
          <a:extLst>
            <a:ext uri="{FF2B5EF4-FFF2-40B4-BE49-F238E27FC236}">
              <a16:creationId xmlns:a16="http://schemas.microsoft.com/office/drawing/2014/main" id="{EBDE9D3A-9E55-4E60-B088-19561C0C39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708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3026</xdr:row>
      <xdr:rowOff>0</xdr:rowOff>
    </xdr:from>
    <xdr:to>
      <xdr:col>6</xdr:col>
      <xdr:colOff>0</xdr:colOff>
      <xdr:row>3027</xdr:row>
      <xdr:rowOff>0</xdr:rowOff>
    </xdr:to>
    <xdr:pic>
      <xdr:nvPicPr>
        <xdr:cNvPr id="3023" name="Picture 3022">
          <a:extLst>
            <a:ext uri="{FF2B5EF4-FFF2-40B4-BE49-F238E27FC236}">
              <a16:creationId xmlns:a16="http://schemas.microsoft.com/office/drawing/2014/main" id="{CFFE463A-0F88-4584-8FA8-5E18FDCA5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726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3027</xdr:row>
      <xdr:rowOff>0</xdr:rowOff>
    </xdr:from>
    <xdr:to>
      <xdr:col>6</xdr:col>
      <xdr:colOff>0</xdr:colOff>
      <xdr:row>3028</xdr:row>
      <xdr:rowOff>0</xdr:rowOff>
    </xdr:to>
    <xdr:pic>
      <xdr:nvPicPr>
        <xdr:cNvPr id="3024" name="Picture 3023">
          <a:extLst>
            <a:ext uri="{FF2B5EF4-FFF2-40B4-BE49-F238E27FC236}">
              <a16:creationId xmlns:a16="http://schemas.microsoft.com/office/drawing/2014/main" id="{0CF9AF53-4F68-46DC-AE94-2D7819AC2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744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3028</xdr:row>
      <xdr:rowOff>0</xdr:rowOff>
    </xdr:from>
    <xdr:to>
      <xdr:col>6</xdr:col>
      <xdr:colOff>0</xdr:colOff>
      <xdr:row>3029</xdr:row>
      <xdr:rowOff>0</xdr:rowOff>
    </xdr:to>
    <xdr:pic>
      <xdr:nvPicPr>
        <xdr:cNvPr id="3025" name="Picture 3024">
          <a:extLst>
            <a:ext uri="{FF2B5EF4-FFF2-40B4-BE49-F238E27FC236}">
              <a16:creationId xmlns:a16="http://schemas.microsoft.com/office/drawing/2014/main" id="{D8C2034A-4655-4EFE-81F2-F96712568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2"/>
        <a:stretch>
          <a:fillRect/>
        </a:stretch>
      </xdr:blipFill>
      <xdr:spPr>
        <a:xfrm>
          <a:off x="4619625" y="54763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3029</xdr:row>
      <xdr:rowOff>0</xdr:rowOff>
    </xdr:from>
    <xdr:to>
      <xdr:col>6</xdr:col>
      <xdr:colOff>0</xdr:colOff>
      <xdr:row>3030</xdr:row>
      <xdr:rowOff>0</xdr:rowOff>
    </xdr:to>
    <xdr:pic>
      <xdr:nvPicPr>
        <xdr:cNvPr id="3026" name="Picture 3025">
          <a:extLst>
            <a:ext uri="{FF2B5EF4-FFF2-40B4-BE49-F238E27FC236}">
              <a16:creationId xmlns:a16="http://schemas.microsoft.com/office/drawing/2014/main" id="{72CD6D3F-3C05-4415-A5FF-53CF1A1D6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781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3030</xdr:row>
      <xdr:rowOff>0</xdr:rowOff>
    </xdr:from>
    <xdr:to>
      <xdr:col>6</xdr:col>
      <xdr:colOff>0</xdr:colOff>
      <xdr:row>3031</xdr:row>
      <xdr:rowOff>0</xdr:rowOff>
    </xdr:to>
    <xdr:pic>
      <xdr:nvPicPr>
        <xdr:cNvPr id="3027" name="Picture 3026">
          <a:extLst>
            <a:ext uri="{FF2B5EF4-FFF2-40B4-BE49-F238E27FC236}">
              <a16:creationId xmlns:a16="http://schemas.microsoft.com/office/drawing/2014/main" id="{C843FC61-1460-4A34-AAB3-2ECD445D7C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619625" y="54799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3031</xdr:row>
      <xdr:rowOff>0</xdr:rowOff>
    </xdr:from>
    <xdr:to>
      <xdr:col>6</xdr:col>
      <xdr:colOff>0</xdr:colOff>
      <xdr:row>3032</xdr:row>
      <xdr:rowOff>0</xdr:rowOff>
    </xdr:to>
    <xdr:pic>
      <xdr:nvPicPr>
        <xdr:cNvPr id="3028" name="Picture 3027">
          <a:extLst>
            <a:ext uri="{FF2B5EF4-FFF2-40B4-BE49-F238E27FC236}">
              <a16:creationId xmlns:a16="http://schemas.microsoft.com/office/drawing/2014/main" id="{8EA009CC-B312-4B1D-8245-AB18F543B6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817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3032</xdr:row>
      <xdr:rowOff>0</xdr:rowOff>
    </xdr:from>
    <xdr:to>
      <xdr:col>6</xdr:col>
      <xdr:colOff>0</xdr:colOff>
      <xdr:row>3033</xdr:row>
      <xdr:rowOff>0</xdr:rowOff>
    </xdr:to>
    <xdr:pic>
      <xdr:nvPicPr>
        <xdr:cNvPr id="3029" name="Picture 3028">
          <a:extLst>
            <a:ext uri="{FF2B5EF4-FFF2-40B4-BE49-F238E27FC236}">
              <a16:creationId xmlns:a16="http://schemas.microsoft.com/office/drawing/2014/main" id="{AEBE093A-49AF-4E00-8780-9BCC4A98A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835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3033</xdr:row>
      <xdr:rowOff>0</xdr:rowOff>
    </xdr:from>
    <xdr:to>
      <xdr:col>6</xdr:col>
      <xdr:colOff>0</xdr:colOff>
      <xdr:row>3034</xdr:row>
      <xdr:rowOff>0</xdr:rowOff>
    </xdr:to>
    <xdr:pic>
      <xdr:nvPicPr>
        <xdr:cNvPr id="3030" name="Picture 3029">
          <a:extLst>
            <a:ext uri="{FF2B5EF4-FFF2-40B4-BE49-F238E27FC236}">
              <a16:creationId xmlns:a16="http://schemas.microsoft.com/office/drawing/2014/main" id="{CACEE722-F3CD-4BBA-B499-7E9D2AC2E0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853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3034</xdr:row>
      <xdr:rowOff>0</xdr:rowOff>
    </xdr:from>
    <xdr:to>
      <xdr:col>6</xdr:col>
      <xdr:colOff>0</xdr:colOff>
      <xdr:row>3035</xdr:row>
      <xdr:rowOff>0</xdr:rowOff>
    </xdr:to>
    <xdr:pic>
      <xdr:nvPicPr>
        <xdr:cNvPr id="3031" name="Picture 3030">
          <a:extLst>
            <a:ext uri="{FF2B5EF4-FFF2-40B4-BE49-F238E27FC236}">
              <a16:creationId xmlns:a16="http://schemas.microsoft.com/office/drawing/2014/main" id="{BC8503D9-00CD-49A5-93CD-362552A11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4871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3035</xdr:row>
      <xdr:rowOff>0</xdr:rowOff>
    </xdr:from>
    <xdr:to>
      <xdr:col>6</xdr:col>
      <xdr:colOff>0</xdr:colOff>
      <xdr:row>3036</xdr:row>
      <xdr:rowOff>0</xdr:rowOff>
    </xdr:to>
    <xdr:pic>
      <xdr:nvPicPr>
        <xdr:cNvPr id="3032" name="Picture 3031">
          <a:extLst>
            <a:ext uri="{FF2B5EF4-FFF2-40B4-BE49-F238E27FC236}">
              <a16:creationId xmlns:a16="http://schemas.microsoft.com/office/drawing/2014/main" id="{2FAA7A59-D384-4601-9E59-C6312914B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889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3036</xdr:row>
      <xdr:rowOff>0</xdr:rowOff>
    </xdr:from>
    <xdr:to>
      <xdr:col>6</xdr:col>
      <xdr:colOff>0</xdr:colOff>
      <xdr:row>3037</xdr:row>
      <xdr:rowOff>0</xdr:rowOff>
    </xdr:to>
    <xdr:pic>
      <xdr:nvPicPr>
        <xdr:cNvPr id="3033" name="Picture 3032">
          <a:extLst>
            <a:ext uri="{FF2B5EF4-FFF2-40B4-BE49-F238E27FC236}">
              <a16:creationId xmlns:a16="http://schemas.microsoft.com/office/drawing/2014/main" id="{F8F69A42-B7E9-405E-9190-7DA16186A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4907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3037</xdr:row>
      <xdr:rowOff>0</xdr:rowOff>
    </xdr:from>
    <xdr:to>
      <xdr:col>6</xdr:col>
      <xdr:colOff>0</xdr:colOff>
      <xdr:row>3038</xdr:row>
      <xdr:rowOff>0</xdr:rowOff>
    </xdr:to>
    <xdr:pic>
      <xdr:nvPicPr>
        <xdr:cNvPr id="3034" name="Picture 3033">
          <a:extLst>
            <a:ext uri="{FF2B5EF4-FFF2-40B4-BE49-F238E27FC236}">
              <a16:creationId xmlns:a16="http://schemas.microsoft.com/office/drawing/2014/main" id="{E3340CE0-64BD-49C0-8513-093E8B0A2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3"/>
        <a:stretch>
          <a:fillRect/>
        </a:stretch>
      </xdr:blipFill>
      <xdr:spPr>
        <a:xfrm>
          <a:off x="4619625" y="54925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3038</xdr:row>
      <xdr:rowOff>0</xdr:rowOff>
    </xdr:from>
    <xdr:to>
      <xdr:col>6</xdr:col>
      <xdr:colOff>0</xdr:colOff>
      <xdr:row>3039</xdr:row>
      <xdr:rowOff>0</xdr:rowOff>
    </xdr:to>
    <xdr:pic>
      <xdr:nvPicPr>
        <xdr:cNvPr id="3035" name="Picture 3034">
          <a:extLst>
            <a:ext uri="{FF2B5EF4-FFF2-40B4-BE49-F238E27FC236}">
              <a16:creationId xmlns:a16="http://schemas.microsoft.com/office/drawing/2014/main" id="{E7393AE2-3FA3-4D49-8300-333A8DBFC2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4"/>
        <a:stretch>
          <a:fillRect/>
        </a:stretch>
      </xdr:blipFill>
      <xdr:spPr>
        <a:xfrm>
          <a:off x="4619625" y="54944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3039</xdr:row>
      <xdr:rowOff>0</xdr:rowOff>
    </xdr:from>
    <xdr:to>
      <xdr:col>6</xdr:col>
      <xdr:colOff>0</xdr:colOff>
      <xdr:row>3040</xdr:row>
      <xdr:rowOff>0</xdr:rowOff>
    </xdr:to>
    <xdr:pic>
      <xdr:nvPicPr>
        <xdr:cNvPr id="3036" name="Picture 3035">
          <a:extLst>
            <a:ext uri="{FF2B5EF4-FFF2-40B4-BE49-F238E27FC236}">
              <a16:creationId xmlns:a16="http://schemas.microsoft.com/office/drawing/2014/main" id="{D200083F-059B-4742-A288-2BF1585F55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5"/>
        <a:stretch>
          <a:fillRect/>
        </a:stretch>
      </xdr:blipFill>
      <xdr:spPr>
        <a:xfrm>
          <a:off x="4619625" y="54962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3040</xdr:row>
      <xdr:rowOff>0</xdr:rowOff>
    </xdr:from>
    <xdr:to>
      <xdr:col>6</xdr:col>
      <xdr:colOff>0</xdr:colOff>
      <xdr:row>3041</xdr:row>
      <xdr:rowOff>0</xdr:rowOff>
    </xdr:to>
    <xdr:pic>
      <xdr:nvPicPr>
        <xdr:cNvPr id="3037" name="Picture 3036">
          <a:extLst>
            <a:ext uri="{FF2B5EF4-FFF2-40B4-BE49-F238E27FC236}">
              <a16:creationId xmlns:a16="http://schemas.microsoft.com/office/drawing/2014/main" id="{C5408C15-74AD-4D0E-813F-FC4C0DDFC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6"/>
        <a:stretch>
          <a:fillRect/>
        </a:stretch>
      </xdr:blipFill>
      <xdr:spPr>
        <a:xfrm>
          <a:off x="4619625" y="54980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3041</xdr:row>
      <xdr:rowOff>0</xdr:rowOff>
    </xdr:from>
    <xdr:to>
      <xdr:col>6</xdr:col>
      <xdr:colOff>0</xdr:colOff>
      <xdr:row>3042</xdr:row>
      <xdr:rowOff>0</xdr:rowOff>
    </xdr:to>
    <xdr:pic>
      <xdr:nvPicPr>
        <xdr:cNvPr id="3038" name="Picture 3037">
          <a:extLst>
            <a:ext uri="{FF2B5EF4-FFF2-40B4-BE49-F238E27FC236}">
              <a16:creationId xmlns:a16="http://schemas.microsoft.com/office/drawing/2014/main" id="{8F536539-F08A-4811-A7A0-1F5827B5CE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7"/>
        <a:stretch>
          <a:fillRect/>
        </a:stretch>
      </xdr:blipFill>
      <xdr:spPr>
        <a:xfrm>
          <a:off x="4619625" y="54998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3042</xdr:row>
      <xdr:rowOff>0</xdr:rowOff>
    </xdr:from>
    <xdr:to>
      <xdr:col>6</xdr:col>
      <xdr:colOff>0</xdr:colOff>
      <xdr:row>3043</xdr:row>
      <xdr:rowOff>0</xdr:rowOff>
    </xdr:to>
    <xdr:pic>
      <xdr:nvPicPr>
        <xdr:cNvPr id="3039" name="Picture 3038">
          <a:extLst>
            <a:ext uri="{FF2B5EF4-FFF2-40B4-BE49-F238E27FC236}">
              <a16:creationId xmlns:a16="http://schemas.microsoft.com/office/drawing/2014/main" id="{26470DCE-16B7-420F-AE35-108A99FC7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8"/>
        <a:stretch>
          <a:fillRect/>
        </a:stretch>
      </xdr:blipFill>
      <xdr:spPr>
        <a:xfrm>
          <a:off x="4619625" y="55016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3043</xdr:row>
      <xdr:rowOff>0</xdr:rowOff>
    </xdr:from>
    <xdr:to>
      <xdr:col>6</xdr:col>
      <xdr:colOff>0</xdr:colOff>
      <xdr:row>3044</xdr:row>
      <xdr:rowOff>0</xdr:rowOff>
    </xdr:to>
    <xdr:pic>
      <xdr:nvPicPr>
        <xdr:cNvPr id="3040" name="Picture 3039">
          <a:extLst>
            <a:ext uri="{FF2B5EF4-FFF2-40B4-BE49-F238E27FC236}">
              <a16:creationId xmlns:a16="http://schemas.microsoft.com/office/drawing/2014/main" id="{A6A7667D-F956-4915-86F7-52D4657925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9"/>
        <a:stretch>
          <a:fillRect/>
        </a:stretch>
      </xdr:blipFill>
      <xdr:spPr>
        <a:xfrm>
          <a:off x="4619625" y="55034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3044</xdr:row>
      <xdr:rowOff>0</xdr:rowOff>
    </xdr:from>
    <xdr:to>
      <xdr:col>6</xdr:col>
      <xdr:colOff>0</xdr:colOff>
      <xdr:row>3045</xdr:row>
      <xdr:rowOff>0</xdr:rowOff>
    </xdr:to>
    <xdr:pic>
      <xdr:nvPicPr>
        <xdr:cNvPr id="3041" name="Picture 3040">
          <a:extLst>
            <a:ext uri="{FF2B5EF4-FFF2-40B4-BE49-F238E27FC236}">
              <a16:creationId xmlns:a16="http://schemas.microsoft.com/office/drawing/2014/main" id="{AB8EA61F-4EF3-4779-A953-A02516CC5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0"/>
        <a:stretch>
          <a:fillRect/>
        </a:stretch>
      </xdr:blipFill>
      <xdr:spPr>
        <a:xfrm>
          <a:off x="4619625" y="55052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3045</xdr:row>
      <xdr:rowOff>0</xdr:rowOff>
    </xdr:from>
    <xdr:to>
      <xdr:col>6</xdr:col>
      <xdr:colOff>0</xdr:colOff>
      <xdr:row>3046</xdr:row>
      <xdr:rowOff>0</xdr:rowOff>
    </xdr:to>
    <xdr:pic>
      <xdr:nvPicPr>
        <xdr:cNvPr id="3042" name="Picture 3041">
          <a:extLst>
            <a:ext uri="{FF2B5EF4-FFF2-40B4-BE49-F238E27FC236}">
              <a16:creationId xmlns:a16="http://schemas.microsoft.com/office/drawing/2014/main" id="{4F52FFE7-48B7-4C8D-B467-63C3288B8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1"/>
        <a:stretch>
          <a:fillRect/>
        </a:stretch>
      </xdr:blipFill>
      <xdr:spPr>
        <a:xfrm>
          <a:off x="4619625" y="55070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3046</xdr:row>
      <xdr:rowOff>0</xdr:rowOff>
    </xdr:from>
    <xdr:to>
      <xdr:col>6</xdr:col>
      <xdr:colOff>0</xdr:colOff>
      <xdr:row>3047</xdr:row>
      <xdr:rowOff>0</xdr:rowOff>
    </xdr:to>
    <xdr:pic>
      <xdr:nvPicPr>
        <xdr:cNvPr id="3043" name="Picture 3042">
          <a:extLst>
            <a:ext uri="{FF2B5EF4-FFF2-40B4-BE49-F238E27FC236}">
              <a16:creationId xmlns:a16="http://schemas.microsoft.com/office/drawing/2014/main" id="{FD55C9DE-EDDB-42D0-8E3F-A2B002989D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2"/>
        <a:stretch>
          <a:fillRect/>
        </a:stretch>
      </xdr:blipFill>
      <xdr:spPr>
        <a:xfrm>
          <a:off x="4619625" y="55088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3047</xdr:row>
      <xdr:rowOff>0</xdr:rowOff>
    </xdr:from>
    <xdr:to>
      <xdr:col>6</xdr:col>
      <xdr:colOff>0</xdr:colOff>
      <xdr:row>3048</xdr:row>
      <xdr:rowOff>0</xdr:rowOff>
    </xdr:to>
    <xdr:pic>
      <xdr:nvPicPr>
        <xdr:cNvPr id="3044" name="Picture 3043">
          <a:extLst>
            <a:ext uri="{FF2B5EF4-FFF2-40B4-BE49-F238E27FC236}">
              <a16:creationId xmlns:a16="http://schemas.microsoft.com/office/drawing/2014/main" id="{9D2635B2-792C-4113-B6AF-57FF31C9E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106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3048</xdr:row>
      <xdr:rowOff>0</xdr:rowOff>
    </xdr:from>
    <xdr:to>
      <xdr:col>6</xdr:col>
      <xdr:colOff>0</xdr:colOff>
      <xdr:row>3049</xdr:row>
      <xdr:rowOff>0</xdr:rowOff>
    </xdr:to>
    <xdr:pic>
      <xdr:nvPicPr>
        <xdr:cNvPr id="3045" name="Picture 3044">
          <a:extLst>
            <a:ext uri="{FF2B5EF4-FFF2-40B4-BE49-F238E27FC236}">
              <a16:creationId xmlns:a16="http://schemas.microsoft.com/office/drawing/2014/main" id="{2A968252-2FE7-48D2-A1AC-14F298328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124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3049</xdr:row>
      <xdr:rowOff>0</xdr:rowOff>
    </xdr:from>
    <xdr:to>
      <xdr:col>6</xdr:col>
      <xdr:colOff>0</xdr:colOff>
      <xdr:row>3050</xdr:row>
      <xdr:rowOff>0</xdr:rowOff>
    </xdr:to>
    <xdr:pic>
      <xdr:nvPicPr>
        <xdr:cNvPr id="3046" name="Picture 3045">
          <a:extLst>
            <a:ext uri="{FF2B5EF4-FFF2-40B4-BE49-F238E27FC236}">
              <a16:creationId xmlns:a16="http://schemas.microsoft.com/office/drawing/2014/main" id="{5CDCAA8A-BCAD-4B5F-9CD3-65FA43849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143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3050</xdr:row>
      <xdr:rowOff>0</xdr:rowOff>
    </xdr:from>
    <xdr:to>
      <xdr:col>6</xdr:col>
      <xdr:colOff>0</xdr:colOff>
      <xdr:row>3051</xdr:row>
      <xdr:rowOff>0</xdr:rowOff>
    </xdr:to>
    <xdr:pic>
      <xdr:nvPicPr>
        <xdr:cNvPr id="3047" name="Picture 3046">
          <a:extLst>
            <a:ext uri="{FF2B5EF4-FFF2-40B4-BE49-F238E27FC236}">
              <a16:creationId xmlns:a16="http://schemas.microsoft.com/office/drawing/2014/main" id="{FB8FE79A-DB59-4D05-810D-B0308EBC2B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161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3051</xdr:row>
      <xdr:rowOff>0</xdr:rowOff>
    </xdr:from>
    <xdr:to>
      <xdr:col>6</xdr:col>
      <xdr:colOff>0</xdr:colOff>
      <xdr:row>3052</xdr:row>
      <xdr:rowOff>0</xdr:rowOff>
    </xdr:to>
    <xdr:pic>
      <xdr:nvPicPr>
        <xdr:cNvPr id="3048" name="Picture 3047">
          <a:extLst>
            <a:ext uri="{FF2B5EF4-FFF2-40B4-BE49-F238E27FC236}">
              <a16:creationId xmlns:a16="http://schemas.microsoft.com/office/drawing/2014/main" id="{54BCC9EA-9036-49AF-B014-80A9ECB643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3"/>
        <a:stretch>
          <a:fillRect/>
        </a:stretch>
      </xdr:blipFill>
      <xdr:spPr>
        <a:xfrm>
          <a:off x="4619625" y="55179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3052</xdr:row>
      <xdr:rowOff>0</xdr:rowOff>
    </xdr:from>
    <xdr:to>
      <xdr:col>6</xdr:col>
      <xdr:colOff>0</xdr:colOff>
      <xdr:row>3053</xdr:row>
      <xdr:rowOff>0</xdr:rowOff>
    </xdr:to>
    <xdr:pic>
      <xdr:nvPicPr>
        <xdr:cNvPr id="3049" name="Picture 3048">
          <a:extLst>
            <a:ext uri="{FF2B5EF4-FFF2-40B4-BE49-F238E27FC236}">
              <a16:creationId xmlns:a16="http://schemas.microsoft.com/office/drawing/2014/main" id="{A76225BA-EBDA-4CF3-9B06-10BCABFC5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3"/>
        <a:stretch>
          <a:fillRect/>
        </a:stretch>
      </xdr:blipFill>
      <xdr:spPr>
        <a:xfrm>
          <a:off x="4619625" y="55197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3053</xdr:row>
      <xdr:rowOff>0</xdr:rowOff>
    </xdr:from>
    <xdr:to>
      <xdr:col>6</xdr:col>
      <xdr:colOff>0</xdr:colOff>
      <xdr:row>3054</xdr:row>
      <xdr:rowOff>0</xdr:rowOff>
    </xdr:to>
    <xdr:pic>
      <xdr:nvPicPr>
        <xdr:cNvPr id="3050" name="Picture 3049">
          <a:extLst>
            <a:ext uri="{FF2B5EF4-FFF2-40B4-BE49-F238E27FC236}">
              <a16:creationId xmlns:a16="http://schemas.microsoft.com/office/drawing/2014/main" id="{9F4F9F11-E55F-480E-9D4B-22FB8DF61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4"/>
        <a:stretch>
          <a:fillRect/>
        </a:stretch>
      </xdr:blipFill>
      <xdr:spPr>
        <a:xfrm>
          <a:off x="4619625" y="55215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3054</xdr:row>
      <xdr:rowOff>0</xdr:rowOff>
    </xdr:from>
    <xdr:to>
      <xdr:col>6</xdr:col>
      <xdr:colOff>0</xdr:colOff>
      <xdr:row>3055</xdr:row>
      <xdr:rowOff>0</xdr:rowOff>
    </xdr:to>
    <xdr:pic>
      <xdr:nvPicPr>
        <xdr:cNvPr id="3051" name="Picture 3050">
          <a:extLst>
            <a:ext uri="{FF2B5EF4-FFF2-40B4-BE49-F238E27FC236}">
              <a16:creationId xmlns:a16="http://schemas.microsoft.com/office/drawing/2014/main" id="{B6EB0CC9-4B47-4BFE-BE95-1EFB9AB25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4"/>
        <a:stretch>
          <a:fillRect/>
        </a:stretch>
      </xdr:blipFill>
      <xdr:spPr>
        <a:xfrm>
          <a:off x="4619625" y="55233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3055</xdr:row>
      <xdr:rowOff>0</xdr:rowOff>
    </xdr:from>
    <xdr:to>
      <xdr:col>6</xdr:col>
      <xdr:colOff>0</xdr:colOff>
      <xdr:row>3056</xdr:row>
      <xdr:rowOff>0</xdr:rowOff>
    </xdr:to>
    <xdr:pic>
      <xdr:nvPicPr>
        <xdr:cNvPr id="3052" name="Picture 3051">
          <a:extLst>
            <a:ext uri="{FF2B5EF4-FFF2-40B4-BE49-F238E27FC236}">
              <a16:creationId xmlns:a16="http://schemas.microsoft.com/office/drawing/2014/main" id="{46B72880-327B-4BE4-8159-B126EBCD9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5"/>
        <a:stretch>
          <a:fillRect/>
        </a:stretch>
      </xdr:blipFill>
      <xdr:spPr>
        <a:xfrm>
          <a:off x="4619625" y="55251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3056</xdr:row>
      <xdr:rowOff>0</xdr:rowOff>
    </xdr:from>
    <xdr:to>
      <xdr:col>6</xdr:col>
      <xdr:colOff>0</xdr:colOff>
      <xdr:row>3057</xdr:row>
      <xdr:rowOff>0</xdr:rowOff>
    </xdr:to>
    <xdr:pic>
      <xdr:nvPicPr>
        <xdr:cNvPr id="3053" name="Picture 3052">
          <a:extLst>
            <a:ext uri="{FF2B5EF4-FFF2-40B4-BE49-F238E27FC236}">
              <a16:creationId xmlns:a16="http://schemas.microsoft.com/office/drawing/2014/main" id="{43685B5C-319F-4553-9FC2-3FD4BE4F0F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5"/>
        <a:stretch>
          <a:fillRect/>
        </a:stretch>
      </xdr:blipFill>
      <xdr:spPr>
        <a:xfrm>
          <a:off x="4619625" y="55269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3057</xdr:row>
      <xdr:rowOff>0</xdr:rowOff>
    </xdr:from>
    <xdr:to>
      <xdr:col>6</xdr:col>
      <xdr:colOff>0</xdr:colOff>
      <xdr:row>3058</xdr:row>
      <xdr:rowOff>0</xdr:rowOff>
    </xdr:to>
    <xdr:pic>
      <xdr:nvPicPr>
        <xdr:cNvPr id="3054" name="Picture 3053">
          <a:extLst>
            <a:ext uri="{FF2B5EF4-FFF2-40B4-BE49-F238E27FC236}">
              <a16:creationId xmlns:a16="http://schemas.microsoft.com/office/drawing/2014/main" id="{EE87331C-B179-4865-A002-663A8BEF71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6"/>
        <a:stretch>
          <a:fillRect/>
        </a:stretch>
      </xdr:blipFill>
      <xdr:spPr>
        <a:xfrm>
          <a:off x="4619625" y="55287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3058</xdr:row>
      <xdr:rowOff>0</xdr:rowOff>
    </xdr:from>
    <xdr:to>
      <xdr:col>6</xdr:col>
      <xdr:colOff>0</xdr:colOff>
      <xdr:row>3059</xdr:row>
      <xdr:rowOff>0</xdr:rowOff>
    </xdr:to>
    <xdr:pic>
      <xdr:nvPicPr>
        <xdr:cNvPr id="3055" name="Picture 3054">
          <a:extLst>
            <a:ext uri="{FF2B5EF4-FFF2-40B4-BE49-F238E27FC236}">
              <a16:creationId xmlns:a16="http://schemas.microsoft.com/office/drawing/2014/main" id="{E2FF7647-0EA7-43C6-94CB-C8A2A69EE7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6"/>
        <a:stretch>
          <a:fillRect/>
        </a:stretch>
      </xdr:blipFill>
      <xdr:spPr>
        <a:xfrm>
          <a:off x="4619625" y="55305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3059</xdr:row>
      <xdr:rowOff>0</xdr:rowOff>
    </xdr:from>
    <xdr:to>
      <xdr:col>6</xdr:col>
      <xdr:colOff>0</xdr:colOff>
      <xdr:row>3060</xdr:row>
      <xdr:rowOff>0</xdr:rowOff>
    </xdr:to>
    <xdr:pic>
      <xdr:nvPicPr>
        <xdr:cNvPr id="3056" name="Picture 3055">
          <a:extLst>
            <a:ext uri="{FF2B5EF4-FFF2-40B4-BE49-F238E27FC236}">
              <a16:creationId xmlns:a16="http://schemas.microsoft.com/office/drawing/2014/main" id="{52751DBE-5ECF-4F99-AE80-36030C5E5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8"/>
        <a:stretch>
          <a:fillRect/>
        </a:stretch>
      </xdr:blipFill>
      <xdr:spPr>
        <a:xfrm>
          <a:off x="4619625" y="55324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3060</xdr:row>
      <xdr:rowOff>0</xdr:rowOff>
    </xdr:from>
    <xdr:to>
      <xdr:col>6</xdr:col>
      <xdr:colOff>0</xdr:colOff>
      <xdr:row>3061</xdr:row>
      <xdr:rowOff>0</xdr:rowOff>
    </xdr:to>
    <xdr:pic>
      <xdr:nvPicPr>
        <xdr:cNvPr id="3057" name="Picture 3056">
          <a:extLst>
            <a:ext uri="{FF2B5EF4-FFF2-40B4-BE49-F238E27FC236}">
              <a16:creationId xmlns:a16="http://schemas.microsoft.com/office/drawing/2014/main" id="{90CA909A-B92D-4B9D-9DA7-A3EE32EF4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8"/>
        <a:stretch>
          <a:fillRect/>
        </a:stretch>
      </xdr:blipFill>
      <xdr:spPr>
        <a:xfrm>
          <a:off x="4619625" y="55342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3061</xdr:row>
      <xdr:rowOff>0</xdr:rowOff>
    </xdr:from>
    <xdr:to>
      <xdr:col>6</xdr:col>
      <xdr:colOff>0</xdr:colOff>
      <xdr:row>3062</xdr:row>
      <xdr:rowOff>0</xdr:rowOff>
    </xdr:to>
    <xdr:pic>
      <xdr:nvPicPr>
        <xdr:cNvPr id="3058" name="Picture 3057">
          <a:extLst>
            <a:ext uri="{FF2B5EF4-FFF2-40B4-BE49-F238E27FC236}">
              <a16:creationId xmlns:a16="http://schemas.microsoft.com/office/drawing/2014/main" id="{56F29DA4-1A6F-4189-BCD9-B17672D65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360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3062</xdr:row>
      <xdr:rowOff>0</xdr:rowOff>
    </xdr:from>
    <xdr:to>
      <xdr:col>6</xdr:col>
      <xdr:colOff>0</xdr:colOff>
      <xdr:row>3063</xdr:row>
      <xdr:rowOff>0</xdr:rowOff>
    </xdr:to>
    <xdr:pic>
      <xdr:nvPicPr>
        <xdr:cNvPr id="3059" name="Picture 3058">
          <a:extLst>
            <a:ext uri="{FF2B5EF4-FFF2-40B4-BE49-F238E27FC236}">
              <a16:creationId xmlns:a16="http://schemas.microsoft.com/office/drawing/2014/main" id="{521A5B07-DE84-4CFF-84F4-816030477D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7"/>
        <a:stretch>
          <a:fillRect/>
        </a:stretch>
      </xdr:blipFill>
      <xdr:spPr>
        <a:xfrm>
          <a:off x="4619625" y="55378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3063</xdr:row>
      <xdr:rowOff>0</xdr:rowOff>
    </xdr:from>
    <xdr:to>
      <xdr:col>6</xdr:col>
      <xdr:colOff>0</xdr:colOff>
      <xdr:row>3064</xdr:row>
      <xdr:rowOff>0</xdr:rowOff>
    </xdr:to>
    <xdr:pic>
      <xdr:nvPicPr>
        <xdr:cNvPr id="3060" name="Picture 3059">
          <a:extLst>
            <a:ext uri="{FF2B5EF4-FFF2-40B4-BE49-F238E27FC236}">
              <a16:creationId xmlns:a16="http://schemas.microsoft.com/office/drawing/2014/main" id="{F0FAC454-F3AD-426D-B618-FED540148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396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3064</xdr:row>
      <xdr:rowOff>0</xdr:rowOff>
    </xdr:from>
    <xdr:to>
      <xdr:col>6</xdr:col>
      <xdr:colOff>0</xdr:colOff>
      <xdr:row>3065</xdr:row>
      <xdr:rowOff>0</xdr:rowOff>
    </xdr:to>
    <xdr:pic>
      <xdr:nvPicPr>
        <xdr:cNvPr id="3061" name="Picture 3060">
          <a:extLst>
            <a:ext uri="{FF2B5EF4-FFF2-40B4-BE49-F238E27FC236}">
              <a16:creationId xmlns:a16="http://schemas.microsoft.com/office/drawing/2014/main" id="{4128E19D-8A88-4A5E-9E22-31A1A986A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414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3065</xdr:row>
      <xdr:rowOff>0</xdr:rowOff>
    </xdr:from>
    <xdr:to>
      <xdr:col>6</xdr:col>
      <xdr:colOff>0</xdr:colOff>
      <xdr:row>3066</xdr:row>
      <xdr:rowOff>0</xdr:rowOff>
    </xdr:to>
    <xdr:pic>
      <xdr:nvPicPr>
        <xdr:cNvPr id="3062" name="Picture 3061">
          <a:extLst>
            <a:ext uri="{FF2B5EF4-FFF2-40B4-BE49-F238E27FC236}">
              <a16:creationId xmlns:a16="http://schemas.microsoft.com/office/drawing/2014/main" id="{B85CB098-9007-4E8C-8FD8-C68E77A617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432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3066</xdr:row>
      <xdr:rowOff>0</xdr:rowOff>
    </xdr:from>
    <xdr:to>
      <xdr:col>6</xdr:col>
      <xdr:colOff>0</xdr:colOff>
      <xdr:row>3067</xdr:row>
      <xdr:rowOff>0</xdr:rowOff>
    </xdr:to>
    <xdr:pic>
      <xdr:nvPicPr>
        <xdr:cNvPr id="3063" name="Picture 3062">
          <a:extLst>
            <a:ext uri="{FF2B5EF4-FFF2-40B4-BE49-F238E27FC236}">
              <a16:creationId xmlns:a16="http://schemas.microsoft.com/office/drawing/2014/main" id="{858F56F1-BADB-43A7-AE3A-9D0002AFA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450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3067</xdr:row>
      <xdr:rowOff>0</xdr:rowOff>
    </xdr:from>
    <xdr:to>
      <xdr:col>6</xdr:col>
      <xdr:colOff>0</xdr:colOff>
      <xdr:row>3068</xdr:row>
      <xdr:rowOff>0</xdr:rowOff>
    </xdr:to>
    <xdr:pic>
      <xdr:nvPicPr>
        <xdr:cNvPr id="3064" name="Picture 3063">
          <a:extLst>
            <a:ext uri="{FF2B5EF4-FFF2-40B4-BE49-F238E27FC236}">
              <a16:creationId xmlns:a16="http://schemas.microsoft.com/office/drawing/2014/main" id="{B317441D-CE34-442F-B497-2F551B09EA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468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3068</xdr:row>
      <xdr:rowOff>0</xdr:rowOff>
    </xdr:from>
    <xdr:to>
      <xdr:col>6</xdr:col>
      <xdr:colOff>0</xdr:colOff>
      <xdr:row>3069</xdr:row>
      <xdr:rowOff>0</xdr:rowOff>
    </xdr:to>
    <xdr:pic>
      <xdr:nvPicPr>
        <xdr:cNvPr id="3065" name="Picture 3064">
          <a:extLst>
            <a:ext uri="{FF2B5EF4-FFF2-40B4-BE49-F238E27FC236}">
              <a16:creationId xmlns:a16="http://schemas.microsoft.com/office/drawing/2014/main" id="{1C3A389B-7AE8-4559-8E4D-6AFF1BCE3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5486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3069</xdr:row>
      <xdr:rowOff>0</xdr:rowOff>
    </xdr:from>
    <xdr:to>
      <xdr:col>6</xdr:col>
      <xdr:colOff>0</xdr:colOff>
      <xdr:row>3070</xdr:row>
      <xdr:rowOff>0</xdr:rowOff>
    </xdr:to>
    <xdr:pic>
      <xdr:nvPicPr>
        <xdr:cNvPr id="3066" name="Picture 3065">
          <a:extLst>
            <a:ext uri="{FF2B5EF4-FFF2-40B4-BE49-F238E27FC236}">
              <a16:creationId xmlns:a16="http://schemas.microsoft.com/office/drawing/2014/main" id="{F7213945-9E78-4384-B82B-F51B66AD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505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3070</xdr:row>
      <xdr:rowOff>0</xdr:rowOff>
    </xdr:from>
    <xdr:to>
      <xdr:col>6</xdr:col>
      <xdr:colOff>0</xdr:colOff>
      <xdr:row>3071</xdr:row>
      <xdr:rowOff>0</xdr:rowOff>
    </xdr:to>
    <xdr:pic>
      <xdr:nvPicPr>
        <xdr:cNvPr id="3067" name="Picture 3066">
          <a:extLst>
            <a:ext uri="{FF2B5EF4-FFF2-40B4-BE49-F238E27FC236}">
              <a16:creationId xmlns:a16="http://schemas.microsoft.com/office/drawing/2014/main" id="{10D870AC-E09A-4CA5-8B6F-DC3C84439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523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3071</xdr:row>
      <xdr:rowOff>0</xdr:rowOff>
    </xdr:from>
    <xdr:to>
      <xdr:col>6</xdr:col>
      <xdr:colOff>0</xdr:colOff>
      <xdr:row>3072</xdr:row>
      <xdr:rowOff>0</xdr:rowOff>
    </xdr:to>
    <xdr:pic>
      <xdr:nvPicPr>
        <xdr:cNvPr id="3068" name="Picture 3067">
          <a:extLst>
            <a:ext uri="{FF2B5EF4-FFF2-40B4-BE49-F238E27FC236}">
              <a16:creationId xmlns:a16="http://schemas.microsoft.com/office/drawing/2014/main" id="{27119B7D-0385-4276-ABB6-9185F90C4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8"/>
        <a:stretch>
          <a:fillRect/>
        </a:stretch>
      </xdr:blipFill>
      <xdr:spPr>
        <a:xfrm>
          <a:off x="4619625" y="55541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3072</xdr:row>
      <xdr:rowOff>0</xdr:rowOff>
    </xdr:from>
    <xdr:to>
      <xdr:col>6</xdr:col>
      <xdr:colOff>0</xdr:colOff>
      <xdr:row>3073</xdr:row>
      <xdr:rowOff>0</xdr:rowOff>
    </xdr:to>
    <xdr:pic>
      <xdr:nvPicPr>
        <xdr:cNvPr id="3069" name="Picture 3068">
          <a:extLst>
            <a:ext uri="{FF2B5EF4-FFF2-40B4-BE49-F238E27FC236}">
              <a16:creationId xmlns:a16="http://schemas.microsoft.com/office/drawing/2014/main" id="{C382FA61-D8EF-4F12-8F9A-D673A24C4D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9"/>
        <a:stretch>
          <a:fillRect/>
        </a:stretch>
      </xdr:blipFill>
      <xdr:spPr>
        <a:xfrm>
          <a:off x="4619625" y="55559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3073</xdr:row>
      <xdr:rowOff>0</xdr:rowOff>
    </xdr:from>
    <xdr:to>
      <xdr:col>6</xdr:col>
      <xdr:colOff>0</xdr:colOff>
      <xdr:row>3074</xdr:row>
      <xdr:rowOff>0</xdr:rowOff>
    </xdr:to>
    <xdr:pic>
      <xdr:nvPicPr>
        <xdr:cNvPr id="3070" name="Picture 3069">
          <a:extLst>
            <a:ext uri="{FF2B5EF4-FFF2-40B4-BE49-F238E27FC236}">
              <a16:creationId xmlns:a16="http://schemas.microsoft.com/office/drawing/2014/main" id="{D0C6185E-A068-47BD-84FB-41C35EBCD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0"/>
        <a:stretch>
          <a:fillRect/>
        </a:stretch>
      </xdr:blipFill>
      <xdr:spPr>
        <a:xfrm>
          <a:off x="4619625" y="55577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3074</xdr:row>
      <xdr:rowOff>0</xdr:rowOff>
    </xdr:from>
    <xdr:to>
      <xdr:col>6</xdr:col>
      <xdr:colOff>0</xdr:colOff>
      <xdr:row>3075</xdr:row>
      <xdr:rowOff>0</xdr:rowOff>
    </xdr:to>
    <xdr:pic>
      <xdr:nvPicPr>
        <xdr:cNvPr id="3071" name="Picture 3070">
          <a:extLst>
            <a:ext uri="{FF2B5EF4-FFF2-40B4-BE49-F238E27FC236}">
              <a16:creationId xmlns:a16="http://schemas.microsoft.com/office/drawing/2014/main" id="{09211832-94A0-44C8-9180-EB969405F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1"/>
        <a:stretch>
          <a:fillRect/>
        </a:stretch>
      </xdr:blipFill>
      <xdr:spPr>
        <a:xfrm>
          <a:off x="4619625" y="55595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3075</xdr:row>
      <xdr:rowOff>0</xdr:rowOff>
    </xdr:from>
    <xdr:to>
      <xdr:col>6</xdr:col>
      <xdr:colOff>0</xdr:colOff>
      <xdr:row>3076</xdr:row>
      <xdr:rowOff>0</xdr:rowOff>
    </xdr:to>
    <xdr:pic>
      <xdr:nvPicPr>
        <xdr:cNvPr id="3072" name="Picture 3071">
          <a:extLst>
            <a:ext uri="{FF2B5EF4-FFF2-40B4-BE49-F238E27FC236}">
              <a16:creationId xmlns:a16="http://schemas.microsoft.com/office/drawing/2014/main" id="{5227910F-9DC0-49DD-93E5-F00D543AD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2"/>
        <a:stretch>
          <a:fillRect/>
        </a:stretch>
      </xdr:blipFill>
      <xdr:spPr>
        <a:xfrm>
          <a:off x="4619625" y="55613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3076</xdr:row>
      <xdr:rowOff>0</xdr:rowOff>
    </xdr:from>
    <xdr:to>
      <xdr:col>6</xdr:col>
      <xdr:colOff>0</xdr:colOff>
      <xdr:row>3077</xdr:row>
      <xdr:rowOff>0</xdr:rowOff>
    </xdr:to>
    <xdr:pic>
      <xdr:nvPicPr>
        <xdr:cNvPr id="3073" name="Picture 3072">
          <a:extLst>
            <a:ext uri="{FF2B5EF4-FFF2-40B4-BE49-F238E27FC236}">
              <a16:creationId xmlns:a16="http://schemas.microsoft.com/office/drawing/2014/main" id="{F6B4A7C6-FA77-4D56-926A-320365DAFB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3"/>
        <a:stretch>
          <a:fillRect/>
        </a:stretch>
      </xdr:blipFill>
      <xdr:spPr>
        <a:xfrm>
          <a:off x="4619625" y="55631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3077</xdr:row>
      <xdr:rowOff>0</xdr:rowOff>
    </xdr:from>
    <xdr:to>
      <xdr:col>6</xdr:col>
      <xdr:colOff>0</xdr:colOff>
      <xdr:row>3078</xdr:row>
      <xdr:rowOff>0</xdr:rowOff>
    </xdr:to>
    <xdr:pic>
      <xdr:nvPicPr>
        <xdr:cNvPr id="3074" name="Picture 3073">
          <a:extLst>
            <a:ext uri="{FF2B5EF4-FFF2-40B4-BE49-F238E27FC236}">
              <a16:creationId xmlns:a16="http://schemas.microsoft.com/office/drawing/2014/main" id="{21F6EEE0-19C1-4C49-98CE-2CC0AE44CF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4"/>
        <a:stretch>
          <a:fillRect/>
        </a:stretch>
      </xdr:blipFill>
      <xdr:spPr>
        <a:xfrm>
          <a:off x="4619625" y="55649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3078</xdr:row>
      <xdr:rowOff>0</xdr:rowOff>
    </xdr:from>
    <xdr:to>
      <xdr:col>6</xdr:col>
      <xdr:colOff>0</xdr:colOff>
      <xdr:row>3079</xdr:row>
      <xdr:rowOff>0</xdr:rowOff>
    </xdr:to>
    <xdr:pic>
      <xdr:nvPicPr>
        <xdr:cNvPr id="3075" name="Picture 3074">
          <a:extLst>
            <a:ext uri="{FF2B5EF4-FFF2-40B4-BE49-F238E27FC236}">
              <a16:creationId xmlns:a16="http://schemas.microsoft.com/office/drawing/2014/main" id="{1A1C0E42-CE92-4C2D-9C3A-A537ADE6D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5"/>
        <a:stretch>
          <a:fillRect/>
        </a:stretch>
      </xdr:blipFill>
      <xdr:spPr>
        <a:xfrm>
          <a:off x="4619625" y="55667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3079</xdr:row>
      <xdr:rowOff>0</xdr:rowOff>
    </xdr:from>
    <xdr:to>
      <xdr:col>6</xdr:col>
      <xdr:colOff>0</xdr:colOff>
      <xdr:row>3080</xdr:row>
      <xdr:rowOff>0</xdr:rowOff>
    </xdr:to>
    <xdr:pic>
      <xdr:nvPicPr>
        <xdr:cNvPr id="3076" name="Picture 3075">
          <a:extLst>
            <a:ext uri="{FF2B5EF4-FFF2-40B4-BE49-F238E27FC236}">
              <a16:creationId xmlns:a16="http://schemas.microsoft.com/office/drawing/2014/main" id="{2FC0FB2C-17D7-4990-80AE-30A4B97A02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6"/>
        <a:stretch>
          <a:fillRect/>
        </a:stretch>
      </xdr:blipFill>
      <xdr:spPr>
        <a:xfrm>
          <a:off x="4619625" y="55686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3080</xdr:row>
      <xdr:rowOff>0</xdr:rowOff>
    </xdr:from>
    <xdr:to>
      <xdr:col>6</xdr:col>
      <xdr:colOff>0</xdr:colOff>
      <xdr:row>3081</xdr:row>
      <xdr:rowOff>0</xdr:rowOff>
    </xdr:to>
    <xdr:pic>
      <xdr:nvPicPr>
        <xdr:cNvPr id="3077" name="Picture 3076">
          <a:extLst>
            <a:ext uri="{FF2B5EF4-FFF2-40B4-BE49-F238E27FC236}">
              <a16:creationId xmlns:a16="http://schemas.microsoft.com/office/drawing/2014/main" id="{6BB19629-6B10-49BE-A2BB-C1CA79F71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7"/>
        <a:stretch>
          <a:fillRect/>
        </a:stretch>
      </xdr:blipFill>
      <xdr:spPr>
        <a:xfrm>
          <a:off x="4619625" y="55704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3081</xdr:row>
      <xdr:rowOff>0</xdr:rowOff>
    </xdr:from>
    <xdr:to>
      <xdr:col>6</xdr:col>
      <xdr:colOff>0</xdr:colOff>
      <xdr:row>3082</xdr:row>
      <xdr:rowOff>0</xdr:rowOff>
    </xdr:to>
    <xdr:pic>
      <xdr:nvPicPr>
        <xdr:cNvPr id="3078" name="Picture 3077">
          <a:extLst>
            <a:ext uri="{FF2B5EF4-FFF2-40B4-BE49-F238E27FC236}">
              <a16:creationId xmlns:a16="http://schemas.microsoft.com/office/drawing/2014/main" id="{88A0EEB9-FEE5-4DB9-8BB2-D2CD97391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722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3082</xdr:row>
      <xdr:rowOff>0</xdr:rowOff>
    </xdr:from>
    <xdr:to>
      <xdr:col>6</xdr:col>
      <xdr:colOff>0</xdr:colOff>
      <xdr:row>3083</xdr:row>
      <xdr:rowOff>0</xdr:rowOff>
    </xdr:to>
    <xdr:pic>
      <xdr:nvPicPr>
        <xdr:cNvPr id="3079" name="Picture 3078">
          <a:extLst>
            <a:ext uri="{FF2B5EF4-FFF2-40B4-BE49-F238E27FC236}">
              <a16:creationId xmlns:a16="http://schemas.microsoft.com/office/drawing/2014/main" id="{FAA96921-D2DB-4411-BAF7-06844F267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740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3083</xdr:row>
      <xdr:rowOff>0</xdr:rowOff>
    </xdr:from>
    <xdr:to>
      <xdr:col>6</xdr:col>
      <xdr:colOff>0</xdr:colOff>
      <xdr:row>3084</xdr:row>
      <xdr:rowOff>0</xdr:rowOff>
    </xdr:to>
    <xdr:pic>
      <xdr:nvPicPr>
        <xdr:cNvPr id="3080" name="Picture 3079">
          <a:extLst>
            <a:ext uri="{FF2B5EF4-FFF2-40B4-BE49-F238E27FC236}">
              <a16:creationId xmlns:a16="http://schemas.microsoft.com/office/drawing/2014/main" id="{018152A0-6FA3-4D51-913B-827B802E9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758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3084</xdr:row>
      <xdr:rowOff>0</xdr:rowOff>
    </xdr:from>
    <xdr:to>
      <xdr:col>6</xdr:col>
      <xdr:colOff>0</xdr:colOff>
      <xdr:row>3085</xdr:row>
      <xdr:rowOff>0</xdr:rowOff>
    </xdr:to>
    <xdr:pic>
      <xdr:nvPicPr>
        <xdr:cNvPr id="3081" name="Picture 3080">
          <a:extLst>
            <a:ext uri="{FF2B5EF4-FFF2-40B4-BE49-F238E27FC236}">
              <a16:creationId xmlns:a16="http://schemas.microsoft.com/office/drawing/2014/main" id="{8C5E0472-A627-4898-9DF3-245A7187FE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776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3085</xdr:row>
      <xdr:rowOff>0</xdr:rowOff>
    </xdr:from>
    <xdr:to>
      <xdr:col>6</xdr:col>
      <xdr:colOff>0</xdr:colOff>
      <xdr:row>3086</xdr:row>
      <xdr:rowOff>0</xdr:rowOff>
    </xdr:to>
    <xdr:pic>
      <xdr:nvPicPr>
        <xdr:cNvPr id="3082" name="Picture 3081">
          <a:extLst>
            <a:ext uri="{FF2B5EF4-FFF2-40B4-BE49-F238E27FC236}">
              <a16:creationId xmlns:a16="http://schemas.microsoft.com/office/drawing/2014/main" id="{A0B74028-2E92-4375-97AF-48A31654B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8"/>
        <a:stretch>
          <a:fillRect/>
        </a:stretch>
      </xdr:blipFill>
      <xdr:spPr>
        <a:xfrm>
          <a:off x="4619625" y="55794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3086</xdr:row>
      <xdr:rowOff>0</xdr:rowOff>
    </xdr:from>
    <xdr:to>
      <xdr:col>6</xdr:col>
      <xdr:colOff>0</xdr:colOff>
      <xdr:row>3087</xdr:row>
      <xdr:rowOff>0</xdr:rowOff>
    </xdr:to>
    <xdr:pic>
      <xdr:nvPicPr>
        <xdr:cNvPr id="3083" name="Picture 3082">
          <a:extLst>
            <a:ext uri="{FF2B5EF4-FFF2-40B4-BE49-F238E27FC236}">
              <a16:creationId xmlns:a16="http://schemas.microsoft.com/office/drawing/2014/main" id="{78AF379C-50F7-426C-8845-00A732810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8"/>
        <a:stretch>
          <a:fillRect/>
        </a:stretch>
      </xdr:blipFill>
      <xdr:spPr>
        <a:xfrm>
          <a:off x="4619625" y="55812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3087</xdr:row>
      <xdr:rowOff>0</xdr:rowOff>
    </xdr:from>
    <xdr:to>
      <xdr:col>6</xdr:col>
      <xdr:colOff>0</xdr:colOff>
      <xdr:row>3088</xdr:row>
      <xdr:rowOff>0</xdr:rowOff>
    </xdr:to>
    <xdr:pic>
      <xdr:nvPicPr>
        <xdr:cNvPr id="3084" name="Picture 3083">
          <a:extLst>
            <a:ext uri="{FF2B5EF4-FFF2-40B4-BE49-F238E27FC236}">
              <a16:creationId xmlns:a16="http://schemas.microsoft.com/office/drawing/2014/main" id="{0224B43E-7199-4FCC-9083-C95F773A66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9"/>
        <a:stretch>
          <a:fillRect/>
        </a:stretch>
      </xdr:blipFill>
      <xdr:spPr>
        <a:xfrm>
          <a:off x="4619625" y="55830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3088</xdr:row>
      <xdr:rowOff>0</xdr:rowOff>
    </xdr:from>
    <xdr:to>
      <xdr:col>6</xdr:col>
      <xdr:colOff>0</xdr:colOff>
      <xdr:row>3089</xdr:row>
      <xdr:rowOff>0</xdr:rowOff>
    </xdr:to>
    <xdr:pic>
      <xdr:nvPicPr>
        <xdr:cNvPr id="3085" name="Picture 3084">
          <a:extLst>
            <a:ext uri="{FF2B5EF4-FFF2-40B4-BE49-F238E27FC236}">
              <a16:creationId xmlns:a16="http://schemas.microsoft.com/office/drawing/2014/main" id="{A1353588-F9BF-4CCB-92EC-620824ABF4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9"/>
        <a:stretch>
          <a:fillRect/>
        </a:stretch>
      </xdr:blipFill>
      <xdr:spPr>
        <a:xfrm>
          <a:off x="4619625" y="55848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3089</xdr:row>
      <xdr:rowOff>0</xdr:rowOff>
    </xdr:from>
    <xdr:to>
      <xdr:col>6</xdr:col>
      <xdr:colOff>0</xdr:colOff>
      <xdr:row>3090</xdr:row>
      <xdr:rowOff>0</xdr:rowOff>
    </xdr:to>
    <xdr:pic>
      <xdr:nvPicPr>
        <xdr:cNvPr id="3086" name="Picture 3085">
          <a:extLst>
            <a:ext uri="{FF2B5EF4-FFF2-40B4-BE49-F238E27FC236}">
              <a16:creationId xmlns:a16="http://schemas.microsoft.com/office/drawing/2014/main" id="{06A8E8EA-9F20-4B45-8ACE-372F7F153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0"/>
        <a:stretch>
          <a:fillRect/>
        </a:stretch>
      </xdr:blipFill>
      <xdr:spPr>
        <a:xfrm>
          <a:off x="4619625" y="55866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3090</xdr:row>
      <xdr:rowOff>0</xdr:rowOff>
    </xdr:from>
    <xdr:to>
      <xdr:col>6</xdr:col>
      <xdr:colOff>0</xdr:colOff>
      <xdr:row>3091</xdr:row>
      <xdr:rowOff>0</xdr:rowOff>
    </xdr:to>
    <xdr:pic>
      <xdr:nvPicPr>
        <xdr:cNvPr id="3087" name="Picture 3086">
          <a:extLst>
            <a:ext uri="{FF2B5EF4-FFF2-40B4-BE49-F238E27FC236}">
              <a16:creationId xmlns:a16="http://schemas.microsoft.com/office/drawing/2014/main" id="{25E0E69A-FD1B-42EB-A69D-8635389BA2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0"/>
        <a:stretch>
          <a:fillRect/>
        </a:stretch>
      </xdr:blipFill>
      <xdr:spPr>
        <a:xfrm>
          <a:off x="4619625" y="55885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3091</xdr:row>
      <xdr:rowOff>0</xdr:rowOff>
    </xdr:from>
    <xdr:to>
      <xdr:col>6</xdr:col>
      <xdr:colOff>0</xdr:colOff>
      <xdr:row>3092</xdr:row>
      <xdr:rowOff>0</xdr:rowOff>
    </xdr:to>
    <xdr:pic>
      <xdr:nvPicPr>
        <xdr:cNvPr id="3088" name="Picture 3087">
          <a:extLst>
            <a:ext uri="{FF2B5EF4-FFF2-40B4-BE49-F238E27FC236}">
              <a16:creationId xmlns:a16="http://schemas.microsoft.com/office/drawing/2014/main" id="{A2492361-18E8-43CE-9E53-6F4AD7CD4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1"/>
        <a:stretch>
          <a:fillRect/>
        </a:stretch>
      </xdr:blipFill>
      <xdr:spPr>
        <a:xfrm>
          <a:off x="4619625" y="55903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3092</xdr:row>
      <xdr:rowOff>0</xdr:rowOff>
    </xdr:from>
    <xdr:to>
      <xdr:col>6</xdr:col>
      <xdr:colOff>0</xdr:colOff>
      <xdr:row>3093</xdr:row>
      <xdr:rowOff>0</xdr:rowOff>
    </xdr:to>
    <xdr:pic>
      <xdr:nvPicPr>
        <xdr:cNvPr id="3089" name="Picture 3088">
          <a:extLst>
            <a:ext uri="{FF2B5EF4-FFF2-40B4-BE49-F238E27FC236}">
              <a16:creationId xmlns:a16="http://schemas.microsoft.com/office/drawing/2014/main" id="{332B2D7A-A6B4-43C1-97D6-ADC633070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1"/>
        <a:stretch>
          <a:fillRect/>
        </a:stretch>
      </xdr:blipFill>
      <xdr:spPr>
        <a:xfrm>
          <a:off x="4619625" y="55921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3093</xdr:row>
      <xdr:rowOff>0</xdr:rowOff>
    </xdr:from>
    <xdr:to>
      <xdr:col>6</xdr:col>
      <xdr:colOff>0</xdr:colOff>
      <xdr:row>3094</xdr:row>
      <xdr:rowOff>0</xdr:rowOff>
    </xdr:to>
    <xdr:pic>
      <xdr:nvPicPr>
        <xdr:cNvPr id="3090" name="Picture 3089">
          <a:extLst>
            <a:ext uri="{FF2B5EF4-FFF2-40B4-BE49-F238E27FC236}">
              <a16:creationId xmlns:a16="http://schemas.microsoft.com/office/drawing/2014/main" id="{0DD52A9A-4092-4AD6-B7AC-644404561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55939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3094</xdr:row>
      <xdr:rowOff>0</xdr:rowOff>
    </xdr:from>
    <xdr:to>
      <xdr:col>6</xdr:col>
      <xdr:colOff>0</xdr:colOff>
      <xdr:row>3095</xdr:row>
      <xdr:rowOff>0</xdr:rowOff>
    </xdr:to>
    <xdr:pic>
      <xdr:nvPicPr>
        <xdr:cNvPr id="3091" name="Picture 3090">
          <a:extLst>
            <a:ext uri="{FF2B5EF4-FFF2-40B4-BE49-F238E27FC236}">
              <a16:creationId xmlns:a16="http://schemas.microsoft.com/office/drawing/2014/main" id="{3951CEBD-E3B0-4975-B041-87CBC6C15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619625" y="55957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3095</xdr:row>
      <xdr:rowOff>0</xdr:rowOff>
    </xdr:from>
    <xdr:to>
      <xdr:col>6</xdr:col>
      <xdr:colOff>0</xdr:colOff>
      <xdr:row>3096</xdr:row>
      <xdr:rowOff>0</xdr:rowOff>
    </xdr:to>
    <xdr:pic>
      <xdr:nvPicPr>
        <xdr:cNvPr id="3092" name="Picture 3091">
          <a:extLst>
            <a:ext uri="{FF2B5EF4-FFF2-40B4-BE49-F238E27FC236}">
              <a16:creationId xmlns:a16="http://schemas.microsoft.com/office/drawing/2014/main" id="{34D55A2B-3932-4FDE-AAF2-414D3A817D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5975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3096</xdr:row>
      <xdr:rowOff>0</xdr:rowOff>
    </xdr:from>
    <xdr:to>
      <xdr:col>6</xdr:col>
      <xdr:colOff>0</xdr:colOff>
      <xdr:row>3097</xdr:row>
      <xdr:rowOff>0</xdr:rowOff>
    </xdr:to>
    <xdr:pic>
      <xdr:nvPicPr>
        <xdr:cNvPr id="3093" name="Picture 3092">
          <a:extLst>
            <a:ext uri="{FF2B5EF4-FFF2-40B4-BE49-F238E27FC236}">
              <a16:creationId xmlns:a16="http://schemas.microsoft.com/office/drawing/2014/main" id="{83B0EFEB-6BFD-462A-A656-3770E4A91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2"/>
        <a:stretch>
          <a:fillRect/>
        </a:stretch>
      </xdr:blipFill>
      <xdr:spPr>
        <a:xfrm>
          <a:off x="4619625" y="55993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3097</xdr:row>
      <xdr:rowOff>0</xdr:rowOff>
    </xdr:from>
    <xdr:to>
      <xdr:col>6</xdr:col>
      <xdr:colOff>0</xdr:colOff>
      <xdr:row>3098</xdr:row>
      <xdr:rowOff>0</xdr:rowOff>
    </xdr:to>
    <xdr:pic>
      <xdr:nvPicPr>
        <xdr:cNvPr id="3094" name="Picture 3093">
          <a:extLst>
            <a:ext uri="{FF2B5EF4-FFF2-40B4-BE49-F238E27FC236}">
              <a16:creationId xmlns:a16="http://schemas.microsoft.com/office/drawing/2014/main" id="{BF7E08CB-61DC-4A6E-A2A6-5FD7C2638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011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3098</xdr:row>
      <xdr:rowOff>0</xdr:rowOff>
    </xdr:from>
    <xdr:to>
      <xdr:col>6</xdr:col>
      <xdr:colOff>0</xdr:colOff>
      <xdr:row>3099</xdr:row>
      <xdr:rowOff>0</xdr:rowOff>
    </xdr:to>
    <xdr:pic>
      <xdr:nvPicPr>
        <xdr:cNvPr id="3095" name="Picture 3094">
          <a:extLst>
            <a:ext uri="{FF2B5EF4-FFF2-40B4-BE49-F238E27FC236}">
              <a16:creationId xmlns:a16="http://schemas.microsoft.com/office/drawing/2014/main" id="{61774801-D729-4700-9D1B-4D0A52BBA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7"/>
        <a:stretch>
          <a:fillRect/>
        </a:stretch>
      </xdr:blipFill>
      <xdr:spPr>
        <a:xfrm>
          <a:off x="4619625" y="56029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3099</xdr:row>
      <xdr:rowOff>0</xdr:rowOff>
    </xdr:from>
    <xdr:to>
      <xdr:col>6</xdr:col>
      <xdr:colOff>0</xdr:colOff>
      <xdr:row>3100</xdr:row>
      <xdr:rowOff>0</xdr:rowOff>
    </xdr:to>
    <xdr:pic>
      <xdr:nvPicPr>
        <xdr:cNvPr id="3096" name="Picture 3095">
          <a:extLst>
            <a:ext uri="{FF2B5EF4-FFF2-40B4-BE49-F238E27FC236}">
              <a16:creationId xmlns:a16="http://schemas.microsoft.com/office/drawing/2014/main" id="{6EED19A6-F4B2-466A-BB24-121C051DF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047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3100</xdr:row>
      <xdr:rowOff>0</xdr:rowOff>
    </xdr:from>
    <xdr:to>
      <xdr:col>6</xdr:col>
      <xdr:colOff>0</xdr:colOff>
      <xdr:row>3101</xdr:row>
      <xdr:rowOff>0</xdr:rowOff>
    </xdr:to>
    <xdr:pic>
      <xdr:nvPicPr>
        <xdr:cNvPr id="3097" name="Picture 3096">
          <a:extLst>
            <a:ext uri="{FF2B5EF4-FFF2-40B4-BE49-F238E27FC236}">
              <a16:creationId xmlns:a16="http://schemas.microsoft.com/office/drawing/2014/main" id="{A42F3AB1-18BF-4274-B823-FB2FD951E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066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3101</xdr:row>
      <xdr:rowOff>0</xdr:rowOff>
    </xdr:from>
    <xdr:to>
      <xdr:col>6</xdr:col>
      <xdr:colOff>0</xdr:colOff>
      <xdr:row>3102</xdr:row>
      <xdr:rowOff>0</xdr:rowOff>
    </xdr:to>
    <xdr:pic>
      <xdr:nvPicPr>
        <xdr:cNvPr id="3098" name="Picture 3097">
          <a:extLst>
            <a:ext uri="{FF2B5EF4-FFF2-40B4-BE49-F238E27FC236}">
              <a16:creationId xmlns:a16="http://schemas.microsoft.com/office/drawing/2014/main" id="{AF979D93-247D-43C6-B93C-2541F6113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084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3102</xdr:row>
      <xdr:rowOff>0</xdr:rowOff>
    </xdr:from>
    <xdr:to>
      <xdr:col>6</xdr:col>
      <xdr:colOff>0</xdr:colOff>
      <xdr:row>3103</xdr:row>
      <xdr:rowOff>0</xdr:rowOff>
    </xdr:to>
    <xdr:pic>
      <xdr:nvPicPr>
        <xdr:cNvPr id="3099" name="Picture 3098">
          <a:extLst>
            <a:ext uri="{FF2B5EF4-FFF2-40B4-BE49-F238E27FC236}">
              <a16:creationId xmlns:a16="http://schemas.microsoft.com/office/drawing/2014/main" id="{287E654F-694E-4A5B-B206-5B71AFC6D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102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3103</xdr:row>
      <xdr:rowOff>0</xdr:rowOff>
    </xdr:from>
    <xdr:to>
      <xdr:col>6</xdr:col>
      <xdr:colOff>0</xdr:colOff>
      <xdr:row>3104</xdr:row>
      <xdr:rowOff>0</xdr:rowOff>
    </xdr:to>
    <xdr:pic>
      <xdr:nvPicPr>
        <xdr:cNvPr id="3100" name="Picture 3099">
          <a:extLst>
            <a:ext uri="{FF2B5EF4-FFF2-40B4-BE49-F238E27FC236}">
              <a16:creationId xmlns:a16="http://schemas.microsoft.com/office/drawing/2014/main" id="{F8537B76-877C-4777-B06E-EDFB74EB51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120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3104</xdr:row>
      <xdr:rowOff>0</xdr:rowOff>
    </xdr:from>
    <xdr:to>
      <xdr:col>6</xdr:col>
      <xdr:colOff>0</xdr:colOff>
      <xdr:row>3105</xdr:row>
      <xdr:rowOff>0</xdr:rowOff>
    </xdr:to>
    <xdr:pic>
      <xdr:nvPicPr>
        <xdr:cNvPr id="3101" name="Picture 3100">
          <a:extLst>
            <a:ext uri="{FF2B5EF4-FFF2-40B4-BE49-F238E27FC236}">
              <a16:creationId xmlns:a16="http://schemas.microsoft.com/office/drawing/2014/main" id="{9339D969-F141-46A9-939A-A396F64174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138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3105</xdr:row>
      <xdr:rowOff>0</xdr:rowOff>
    </xdr:from>
    <xdr:to>
      <xdr:col>6</xdr:col>
      <xdr:colOff>0</xdr:colOff>
      <xdr:row>3106</xdr:row>
      <xdr:rowOff>0</xdr:rowOff>
    </xdr:to>
    <xdr:pic>
      <xdr:nvPicPr>
        <xdr:cNvPr id="3102" name="Picture 3101">
          <a:extLst>
            <a:ext uri="{FF2B5EF4-FFF2-40B4-BE49-F238E27FC236}">
              <a16:creationId xmlns:a16="http://schemas.microsoft.com/office/drawing/2014/main" id="{32883012-2896-475C-B560-6CEB0B5EF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3"/>
        <a:stretch>
          <a:fillRect/>
        </a:stretch>
      </xdr:blipFill>
      <xdr:spPr>
        <a:xfrm>
          <a:off x="4619625" y="56156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3106</xdr:row>
      <xdr:rowOff>0</xdr:rowOff>
    </xdr:from>
    <xdr:to>
      <xdr:col>6</xdr:col>
      <xdr:colOff>0</xdr:colOff>
      <xdr:row>3107</xdr:row>
      <xdr:rowOff>0</xdr:rowOff>
    </xdr:to>
    <xdr:pic>
      <xdr:nvPicPr>
        <xdr:cNvPr id="3103" name="Picture 3102">
          <a:extLst>
            <a:ext uri="{FF2B5EF4-FFF2-40B4-BE49-F238E27FC236}">
              <a16:creationId xmlns:a16="http://schemas.microsoft.com/office/drawing/2014/main" id="{94E439D1-EAF9-4502-A6D8-2216F174A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4"/>
        <a:stretch>
          <a:fillRect/>
        </a:stretch>
      </xdr:blipFill>
      <xdr:spPr>
        <a:xfrm>
          <a:off x="4619625" y="56174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3107</xdr:row>
      <xdr:rowOff>0</xdr:rowOff>
    </xdr:from>
    <xdr:to>
      <xdr:col>6</xdr:col>
      <xdr:colOff>0</xdr:colOff>
      <xdr:row>3108</xdr:row>
      <xdr:rowOff>0</xdr:rowOff>
    </xdr:to>
    <xdr:pic>
      <xdr:nvPicPr>
        <xdr:cNvPr id="3104" name="Picture 3103">
          <a:extLst>
            <a:ext uri="{FF2B5EF4-FFF2-40B4-BE49-F238E27FC236}">
              <a16:creationId xmlns:a16="http://schemas.microsoft.com/office/drawing/2014/main" id="{B3047B62-8A9D-4A4D-8605-1C49C87A7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5"/>
        <a:stretch>
          <a:fillRect/>
        </a:stretch>
      </xdr:blipFill>
      <xdr:spPr>
        <a:xfrm>
          <a:off x="4619625" y="56192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3108</xdr:row>
      <xdr:rowOff>0</xdr:rowOff>
    </xdr:from>
    <xdr:to>
      <xdr:col>6</xdr:col>
      <xdr:colOff>0</xdr:colOff>
      <xdr:row>3109</xdr:row>
      <xdr:rowOff>0</xdr:rowOff>
    </xdr:to>
    <xdr:pic>
      <xdr:nvPicPr>
        <xdr:cNvPr id="3105" name="Picture 3104">
          <a:extLst>
            <a:ext uri="{FF2B5EF4-FFF2-40B4-BE49-F238E27FC236}">
              <a16:creationId xmlns:a16="http://schemas.microsoft.com/office/drawing/2014/main" id="{F4E8FEE6-538C-4F7F-B8B2-12FCFF650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6"/>
        <a:stretch>
          <a:fillRect/>
        </a:stretch>
      </xdr:blipFill>
      <xdr:spPr>
        <a:xfrm>
          <a:off x="4619625" y="56210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3109</xdr:row>
      <xdr:rowOff>0</xdr:rowOff>
    </xdr:from>
    <xdr:to>
      <xdr:col>6</xdr:col>
      <xdr:colOff>0</xdr:colOff>
      <xdr:row>3110</xdr:row>
      <xdr:rowOff>0</xdr:rowOff>
    </xdr:to>
    <xdr:pic>
      <xdr:nvPicPr>
        <xdr:cNvPr id="3106" name="Picture 3105">
          <a:extLst>
            <a:ext uri="{FF2B5EF4-FFF2-40B4-BE49-F238E27FC236}">
              <a16:creationId xmlns:a16="http://schemas.microsoft.com/office/drawing/2014/main" id="{88F39395-D915-4782-A2F1-821BB3DEB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7"/>
        <a:stretch>
          <a:fillRect/>
        </a:stretch>
      </xdr:blipFill>
      <xdr:spPr>
        <a:xfrm>
          <a:off x="4619625" y="56228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3110</xdr:row>
      <xdr:rowOff>0</xdr:rowOff>
    </xdr:from>
    <xdr:to>
      <xdr:col>6</xdr:col>
      <xdr:colOff>0</xdr:colOff>
      <xdr:row>3111</xdr:row>
      <xdr:rowOff>0</xdr:rowOff>
    </xdr:to>
    <xdr:pic>
      <xdr:nvPicPr>
        <xdr:cNvPr id="3107" name="Picture 3106">
          <a:extLst>
            <a:ext uri="{FF2B5EF4-FFF2-40B4-BE49-F238E27FC236}">
              <a16:creationId xmlns:a16="http://schemas.microsoft.com/office/drawing/2014/main" id="{C724621A-C65E-4452-BC1C-EC7DAD61D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8"/>
        <a:stretch>
          <a:fillRect/>
        </a:stretch>
      </xdr:blipFill>
      <xdr:spPr>
        <a:xfrm>
          <a:off x="4619625" y="56247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3111</xdr:row>
      <xdr:rowOff>0</xdr:rowOff>
    </xdr:from>
    <xdr:to>
      <xdr:col>6</xdr:col>
      <xdr:colOff>0</xdr:colOff>
      <xdr:row>3112</xdr:row>
      <xdr:rowOff>0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23569BC9-4113-477C-8C9B-75F6D90C7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9"/>
        <a:stretch>
          <a:fillRect/>
        </a:stretch>
      </xdr:blipFill>
      <xdr:spPr>
        <a:xfrm>
          <a:off x="4619625" y="56265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3112</xdr:row>
      <xdr:rowOff>0</xdr:rowOff>
    </xdr:from>
    <xdr:to>
      <xdr:col>6</xdr:col>
      <xdr:colOff>0</xdr:colOff>
      <xdr:row>3113</xdr:row>
      <xdr:rowOff>0</xdr:rowOff>
    </xdr:to>
    <xdr:pic>
      <xdr:nvPicPr>
        <xdr:cNvPr id="3109" name="Picture 3108">
          <a:extLst>
            <a:ext uri="{FF2B5EF4-FFF2-40B4-BE49-F238E27FC236}">
              <a16:creationId xmlns:a16="http://schemas.microsoft.com/office/drawing/2014/main" id="{93BE87AF-69BD-4286-939E-F358112F0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0"/>
        <a:stretch>
          <a:fillRect/>
        </a:stretch>
      </xdr:blipFill>
      <xdr:spPr>
        <a:xfrm>
          <a:off x="4619625" y="56283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3113</xdr:row>
      <xdr:rowOff>0</xdr:rowOff>
    </xdr:from>
    <xdr:to>
      <xdr:col>6</xdr:col>
      <xdr:colOff>0</xdr:colOff>
      <xdr:row>3114</xdr:row>
      <xdr:rowOff>0</xdr:rowOff>
    </xdr:to>
    <xdr:pic>
      <xdr:nvPicPr>
        <xdr:cNvPr id="3110" name="Picture 3109">
          <a:extLst>
            <a:ext uri="{FF2B5EF4-FFF2-40B4-BE49-F238E27FC236}">
              <a16:creationId xmlns:a16="http://schemas.microsoft.com/office/drawing/2014/main" id="{E2667BCC-380E-4CF8-BF24-FD9794873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1"/>
        <a:stretch>
          <a:fillRect/>
        </a:stretch>
      </xdr:blipFill>
      <xdr:spPr>
        <a:xfrm>
          <a:off x="4619625" y="56301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3114</xdr:row>
      <xdr:rowOff>0</xdr:rowOff>
    </xdr:from>
    <xdr:to>
      <xdr:col>6</xdr:col>
      <xdr:colOff>0</xdr:colOff>
      <xdr:row>3115</xdr:row>
      <xdr:rowOff>0</xdr:rowOff>
    </xdr:to>
    <xdr:pic>
      <xdr:nvPicPr>
        <xdr:cNvPr id="3111" name="Picture 3110">
          <a:extLst>
            <a:ext uri="{FF2B5EF4-FFF2-40B4-BE49-F238E27FC236}">
              <a16:creationId xmlns:a16="http://schemas.microsoft.com/office/drawing/2014/main" id="{E0793712-C80B-4912-A10A-675ECB77B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2"/>
        <a:stretch>
          <a:fillRect/>
        </a:stretch>
      </xdr:blipFill>
      <xdr:spPr>
        <a:xfrm>
          <a:off x="4619625" y="56319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3115</xdr:row>
      <xdr:rowOff>0</xdr:rowOff>
    </xdr:from>
    <xdr:to>
      <xdr:col>6</xdr:col>
      <xdr:colOff>0</xdr:colOff>
      <xdr:row>3116</xdr:row>
      <xdr:rowOff>0</xdr:rowOff>
    </xdr:to>
    <xdr:pic>
      <xdr:nvPicPr>
        <xdr:cNvPr id="3112" name="Picture 3111">
          <a:extLst>
            <a:ext uri="{FF2B5EF4-FFF2-40B4-BE49-F238E27FC236}">
              <a16:creationId xmlns:a16="http://schemas.microsoft.com/office/drawing/2014/main" id="{0CBF77A2-DB57-45F7-B237-C7457D940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337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3116</xdr:row>
      <xdr:rowOff>0</xdr:rowOff>
    </xdr:from>
    <xdr:to>
      <xdr:col>6</xdr:col>
      <xdr:colOff>0</xdr:colOff>
      <xdr:row>3117</xdr:row>
      <xdr:rowOff>0</xdr:rowOff>
    </xdr:to>
    <xdr:pic>
      <xdr:nvPicPr>
        <xdr:cNvPr id="3113" name="Picture 3112">
          <a:extLst>
            <a:ext uri="{FF2B5EF4-FFF2-40B4-BE49-F238E27FC236}">
              <a16:creationId xmlns:a16="http://schemas.microsoft.com/office/drawing/2014/main" id="{5CF22DA0-3C7E-4D48-8E30-C988F2F73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355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3117</xdr:row>
      <xdr:rowOff>0</xdr:rowOff>
    </xdr:from>
    <xdr:to>
      <xdr:col>6</xdr:col>
      <xdr:colOff>0</xdr:colOff>
      <xdr:row>3118</xdr:row>
      <xdr:rowOff>0</xdr:rowOff>
    </xdr:to>
    <xdr:pic>
      <xdr:nvPicPr>
        <xdr:cNvPr id="3114" name="Picture 3113">
          <a:extLst>
            <a:ext uri="{FF2B5EF4-FFF2-40B4-BE49-F238E27FC236}">
              <a16:creationId xmlns:a16="http://schemas.microsoft.com/office/drawing/2014/main" id="{8D5E5DC5-ABDA-4AF9-8043-6BC9D91C8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373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3118</xdr:row>
      <xdr:rowOff>0</xdr:rowOff>
    </xdr:from>
    <xdr:to>
      <xdr:col>6</xdr:col>
      <xdr:colOff>0</xdr:colOff>
      <xdr:row>3119</xdr:row>
      <xdr:rowOff>0</xdr:rowOff>
    </xdr:to>
    <xdr:pic>
      <xdr:nvPicPr>
        <xdr:cNvPr id="3115" name="Picture 3114">
          <a:extLst>
            <a:ext uri="{FF2B5EF4-FFF2-40B4-BE49-F238E27FC236}">
              <a16:creationId xmlns:a16="http://schemas.microsoft.com/office/drawing/2014/main" id="{6F9EE313-54CD-439A-A2B7-9A8112947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391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3119</xdr:row>
      <xdr:rowOff>0</xdr:rowOff>
    </xdr:from>
    <xdr:to>
      <xdr:col>6</xdr:col>
      <xdr:colOff>0</xdr:colOff>
      <xdr:row>3120</xdr:row>
      <xdr:rowOff>0</xdr:rowOff>
    </xdr:to>
    <xdr:pic>
      <xdr:nvPicPr>
        <xdr:cNvPr id="3116" name="Picture 3115">
          <a:extLst>
            <a:ext uri="{FF2B5EF4-FFF2-40B4-BE49-F238E27FC236}">
              <a16:creationId xmlns:a16="http://schemas.microsoft.com/office/drawing/2014/main" id="{A5D09404-320F-4705-8FF3-6EEE8F675B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3"/>
        <a:stretch>
          <a:fillRect/>
        </a:stretch>
      </xdr:blipFill>
      <xdr:spPr>
        <a:xfrm>
          <a:off x="4619625" y="56409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3120</xdr:row>
      <xdr:rowOff>0</xdr:rowOff>
    </xdr:from>
    <xdr:to>
      <xdr:col>6</xdr:col>
      <xdr:colOff>0</xdr:colOff>
      <xdr:row>3121</xdr:row>
      <xdr:rowOff>0</xdr:rowOff>
    </xdr:to>
    <xdr:pic>
      <xdr:nvPicPr>
        <xdr:cNvPr id="3117" name="Picture 3116">
          <a:extLst>
            <a:ext uri="{FF2B5EF4-FFF2-40B4-BE49-F238E27FC236}">
              <a16:creationId xmlns:a16="http://schemas.microsoft.com/office/drawing/2014/main" id="{0EB60109-945F-45D8-A900-7719D7C3F1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3"/>
        <a:stretch>
          <a:fillRect/>
        </a:stretch>
      </xdr:blipFill>
      <xdr:spPr>
        <a:xfrm>
          <a:off x="4619625" y="56428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3121</xdr:row>
      <xdr:rowOff>0</xdr:rowOff>
    </xdr:from>
    <xdr:to>
      <xdr:col>6</xdr:col>
      <xdr:colOff>0</xdr:colOff>
      <xdr:row>3122</xdr:row>
      <xdr:rowOff>0</xdr:rowOff>
    </xdr:to>
    <xdr:pic>
      <xdr:nvPicPr>
        <xdr:cNvPr id="3118" name="Picture 3117">
          <a:extLst>
            <a:ext uri="{FF2B5EF4-FFF2-40B4-BE49-F238E27FC236}">
              <a16:creationId xmlns:a16="http://schemas.microsoft.com/office/drawing/2014/main" id="{3FC243A4-3DC3-4FD6-A569-D318A8F8AE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4"/>
        <a:stretch>
          <a:fillRect/>
        </a:stretch>
      </xdr:blipFill>
      <xdr:spPr>
        <a:xfrm>
          <a:off x="4619625" y="56446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3122</xdr:row>
      <xdr:rowOff>0</xdr:rowOff>
    </xdr:from>
    <xdr:to>
      <xdr:col>6</xdr:col>
      <xdr:colOff>0</xdr:colOff>
      <xdr:row>3123</xdr:row>
      <xdr:rowOff>0</xdr:rowOff>
    </xdr:to>
    <xdr:pic>
      <xdr:nvPicPr>
        <xdr:cNvPr id="3119" name="Picture 3118">
          <a:extLst>
            <a:ext uri="{FF2B5EF4-FFF2-40B4-BE49-F238E27FC236}">
              <a16:creationId xmlns:a16="http://schemas.microsoft.com/office/drawing/2014/main" id="{552ED984-0FE2-4A98-BB35-410C28330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4"/>
        <a:stretch>
          <a:fillRect/>
        </a:stretch>
      </xdr:blipFill>
      <xdr:spPr>
        <a:xfrm>
          <a:off x="4619625" y="56464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3123</xdr:row>
      <xdr:rowOff>0</xdr:rowOff>
    </xdr:from>
    <xdr:to>
      <xdr:col>6</xdr:col>
      <xdr:colOff>0</xdr:colOff>
      <xdr:row>3124</xdr:row>
      <xdr:rowOff>0</xdr:rowOff>
    </xdr:to>
    <xdr:pic>
      <xdr:nvPicPr>
        <xdr:cNvPr id="3120" name="Picture 3119">
          <a:extLst>
            <a:ext uri="{FF2B5EF4-FFF2-40B4-BE49-F238E27FC236}">
              <a16:creationId xmlns:a16="http://schemas.microsoft.com/office/drawing/2014/main" id="{C2FF914E-87B7-4A14-9493-106CD5CFDB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5"/>
        <a:stretch>
          <a:fillRect/>
        </a:stretch>
      </xdr:blipFill>
      <xdr:spPr>
        <a:xfrm>
          <a:off x="4619625" y="56482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3124</xdr:row>
      <xdr:rowOff>0</xdr:rowOff>
    </xdr:from>
    <xdr:to>
      <xdr:col>6</xdr:col>
      <xdr:colOff>0</xdr:colOff>
      <xdr:row>3125</xdr:row>
      <xdr:rowOff>0</xdr:rowOff>
    </xdr:to>
    <xdr:pic>
      <xdr:nvPicPr>
        <xdr:cNvPr id="3121" name="Picture 3120">
          <a:extLst>
            <a:ext uri="{FF2B5EF4-FFF2-40B4-BE49-F238E27FC236}">
              <a16:creationId xmlns:a16="http://schemas.microsoft.com/office/drawing/2014/main" id="{470A1C6B-8B76-4906-912D-BAAA408214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5"/>
        <a:stretch>
          <a:fillRect/>
        </a:stretch>
      </xdr:blipFill>
      <xdr:spPr>
        <a:xfrm>
          <a:off x="4619625" y="56500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3125</xdr:row>
      <xdr:rowOff>0</xdr:rowOff>
    </xdr:from>
    <xdr:to>
      <xdr:col>6</xdr:col>
      <xdr:colOff>0</xdr:colOff>
      <xdr:row>3126</xdr:row>
      <xdr:rowOff>0</xdr:rowOff>
    </xdr:to>
    <xdr:pic>
      <xdr:nvPicPr>
        <xdr:cNvPr id="3122" name="Picture 3121">
          <a:extLst>
            <a:ext uri="{FF2B5EF4-FFF2-40B4-BE49-F238E27FC236}">
              <a16:creationId xmlns:a16="http://schemas.microsoft.com/office/drawing/2014/main" id="{C015DCDD-E59E-4EDA-93EF-9F80949D8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6"/>
        <a:stretch>
          <a:fillRect/>
        </a:stretch>
      </xdr:blipFill>
      <xdr:spPr>
        <a:xfrm>
          <a:off x="4619625" y="56518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3126</xdr:row>
      <xdr:rowOff>0</xdr:rowOff>
    </xdr:from>
    <xdr:to>
      <xdr:col>6</xdr:col>
      <xdr:colOff>0</xdr:colOff>
      <xdr:row>3127</xdr:row>
      <xdr:rowOff>0</xdr:rowOff>
    </xdr:to>
    <xdr:pic>
      <xdr:nvPicPr>
        <xdr:cNvPr id="3123" name="Picture 3122">
          <a:extLst>
            <a:ext uri="{FF2B5EF4-FFF2-40B4-BE49-F238E27FC236}">
              <a16:creationId xmlns:a16="http://schemas.microsoft.com/office/drawing/2014/main" id="{93D95DFC-794E-47D2-9273-8390B523BC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6"/>
        <a:stretch>
          <a:fillRect/>
        </a:stretch>
      </xdr:blipFill>
      <xdr:spPr>
        <a:xfrm>
          <a:off x="4619625" y="56536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3127</xdr:row>
      <xdr:rowOff>0</xdr:rowOff>
    </xdr:from>
    <xdr:to>
      <xdr:col>6</xdr:col>
      <xdr:colOff>0</xdr:colOff>
      <xdr:row>3128</xdr:row>
      <xdr:rowOff>0</xdr:rowOff>
    </xdr:to>
    <xdr:pic>
      <xdr:nvPicPr>
        <xdr:cNvPr id="3124" name="Picture 3123">
          <a:extLst>
            <a:ext uri="{FF2B5EF4-FFF2-40B4-BE49-F238E27FC236}">
              <a16:creationId xmlns:a16="http://schemas.microsoft.com/office/drawing/2014/main" id="{4BA93FFC-1085-4F09-BC77-931FF5D8A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56554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3128</xdr:row>
      <xdr:rowOff>0</xdr:rowOff>
    </xdr:from>
    <xdr:to>
      <xdr:col>6</xdr:col>
      <xdr:colOff>0</xdr:colOff>
      <xdr:row>3129</xdr:row>
      <xdr:rowOff>0</xdr:rowOff>
    </xdr:to>
    <xdr:pic>
      <xdr:nvPicPr>
        <xdr:cNvPr id="3125" name="Picture 3124">
          <a:extLst>
            <a:ext uri="{FF2B5EF4-FFF2-40B4-BE49-F238E27FC236}">
              <a16:creationId xmlns:a16="http://schemas.microsoft.com/office/drawing/2014/main" id="{58682D56-7DA5-4BB2-8215-63ABD0B82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56572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3129</xdr:row>
      <xdr:rowOff>0</xdr:rowOff>
    </xdr:from>
    <xdr:to>
      <xdr:col>6</xdr:col>
      <xdr:colOff>0</xdr:colOff>
      <xdr:row>3130</xdr:row>
      <xdr:rowOff>0</xdr:rowOff>
    </xdr:to>
    <xdr:pic>
      <xdr:nvPicPr>
        <xdr:cNvPr id="3126" name="Picture 3125">
          <a:extLst>
            <a:ext uri="{FF2B5EF4-FFF2-40B4-BE49-F238E27FC236}">
              <a16:creationId xmlns:a16="http://schemas.microsoft.com/office/drawing/2014/main" id="{E4A9D479-599D-4C11-B013-9653F5AF4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590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3130</xdr:row>
      <xdr:rowOff>0</xdr:rowOff>
    </xdr:from>
    <xdr:to>
      <xdr:col>6</xdr:col>
      <xdr:colOff>0</xdr:colOff>
      <xdr:row>3131</xdr:row>
      <xdr:rowOff>0</xdr:rowOff>
    </xdr:to>
    <xdr:pic>
      <xdr:nvPicPr>
        <xdr:cNvPr id="3127" name="Picture 3126">
          <a:extLst>
            <a:ext uri="{FF2B5EF4-FFF2-40B4-BE49-F238E27FC236}">
              <a16:creationId xmlns:a16="http://schemas.microsoft.com/office/drawing/2014/main" id="{F14F2398-68EE-4290-9F36-48032A42E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7"/>
        <a:stretch>
          <a:fillRect/>
        </a:stretch>
      </xdr:blipFill>
      <xdr:spPr>
        <a:xfrm>
          <a:off x="4619625" y="56608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3131</xdr:row>
      <xdr:rowOff>0</xdr:rowOff>
    </xdr:from>
    <xdr:to>
      <xdr:col>6</xdr:col>
      <xdr:colOff>0</xdr:colOff>
      <xdr:row>3132</xdr:row>
      <xdr:rowOff>0</xdr:rowOff>
    </xdr:to>
    <xdr:pic>
      <xdr:nvPicPr>
        <xdr:cNvPr id="3128" name="Picture 3127">
          <a:extLst>
            <a:ext uri="{FF2B5EF4-FFF2-40B4-BE49-F238E27FC236}">
              <a16:creationId xmlns:a16="http://schemas.microsoft.com/office/drawing/2014/main" id="{004DC67C-5C91-42C4-8280-69E67E44B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627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3132</xdr:row>
      <xdr:rowOff>0</xdr:rowOff>
    </xdr:from>
    <xdr:to>
      <xdr:col>6</xdr:col>
      <xdr:colOff>0</xdr:colOff>
      <xdr:row>3133</xdr:row>
      <xdr:rowOff>0</xdr:rowOff>
    </xdr:to>
    <xdr:pic>
      <xdr:nvPicPr>
        <xdr:cNvPr id="3129" name="Picture 3128">
          <a:extLst>
            <a:ext uri="{FF2B5EF4-FFF2-40B4-BE49-F238E27FC236}">
              <a16:creationId xmlns:a16="http://schemas.microsoft.com/office/drawing/2014/main" id="{D36BB297-8F9C-49AA-9DBA-81A748652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645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3133</xdr:row>
      <xdr:rowOff>0</xdr:rowOff>
    </xdr:from>
    <xdr:to>
      <xdr:col>6</xdr:col>
      <xdr:colOff>0</xdr:colOff>
      <xdr:row>3134</xdr:row>
      <xdr:rowOff>0</xdr:rowOff>
    </xdr:to>
    <xdr:pic>
      <xdr:nvPicPr>
        <xdr:cNvPr id="3130" name="Picture 3129">
          <a:extLst>
            <a:ext uri="{FF2B5EF4-FFF2-40B4-BE49-F238E27FC236}">
              <a16:creationId xmlns:a16="http://schemas.microsoft.com/office/drawing/2014/main" id="{2A402B3C-C9E9-403E-9224-D811D7891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663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3134</xdr:row>
      <xdr:rowOff>0</xdr:rowOff>
    </xdr:from>
    <xdr:to>
      <xdr:col>6</xdr:col>
      <xdr:colOff>0</xdr:colOff>
      <xdr:row>3135</xdr:row>
      <xdr:rowOff>0</xdr:rowOff>
    </xdr:to>
    <xdr:pic>
      <xdr:nvPicPr>
        <xdr:cNvPr id="3131" name="Picture 3130">
          <a:extLst>
            <a:ext uri="{FF2B5EF4-FFF2-40B4-BE49-F238E27FC236}">
              <a16:creationId xmlns:a16="http://schemas.microsoft.com/office/drawing/2014/main" id="{6DEFD72B-AE47-417B-8B41-5B59A8ADC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681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3135</xdr:row>
      <xdr:rowOff>0</xdr:rowOff>
    </xdr:from>
    <xdr:to>
      <xdr:col>6</xdr:col>
      <xdr:colOff>0</xdr:colOff>
      <xdr:row>3136</xdr:row>
      <xdr:rowOff>0</xdr:rowOff>
    </xdr:to>
    <xdr:pic>
      <xdr:nvPicPr>
        <xdr:cNvPr id="3132" name="Picture 3131">
          <a:extLst>
            <a:ext uri="{FF2B5EF4-FFF2-40B4-BE49-F238E27FC236}">
              <a16:creationId xmlns:a16="http://schemas.microsoft.com/office/drawing/2014/main" id="{27D97492-1F08-4818-AEB5-DA4E8F9158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699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3136</xdr:row>
      <xdr:rowOff>0</xdr:rowOff>
    </xdr:from>
    <xdr:to>
      <xdr:col>6</xdr:col>
      <xdr:colOff>0</xdr:colOff>
      <xdr:row>3137</xdr:row>
      <xdr:rowOff>0</xdr:rowOff>
    </xdr:to>
    <xdr:pic>
      <xdr:nvPicPr>
        <xdr:cNvPr id="3133" name="Picture 3132">
          <a:extLst>
            <a:ext uri="{FF2B5EF4-FFF2-40B4-BE49-F238E27FC236}">
              <a16:creationId xmlns:a16="http://schemas.microsoft.com/office/drawing/2014/main" id="{4EDC9458-F9B3-49C8-999A-9701C9DE5E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6717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3137</xdr:row>
      <xdr:rowOff>0</xdr:rowOff>
    </xdr:from>
    <xdr:to>
      <xdr:col>6</xdr:col>
      <xdr:colOff>0</xdr:colOff>
      <xdr:row>3138</xdr:row>
      <xdr:rowOff>0</xdr:rowOff>
    </xdr:to>
    <xdr:pic>
      <xdr:nvPicPr>
        <xdr:cNvPr id="3134" name="Picture 3133">
          <a:extLst>
            <a:ext uri="{FF2B5EF4-FFF2-40B4-BE49-F238E27FC236}">
              <a16:creationId xmlns:a16="http://schemas.microsoft.com/office/drawing/2014/main" id="{CA2B34EF-550F-4A18-808C-B8927AB26B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735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3138</xdr:row>
      <xdr:rowOff>0</xdr:rowOff>
    </xdr:from>
    <xdr:to>
      <xdr:col>6</xdr:col>
      <xdr:colOff>0</xdr:colOff>
      <xdr:row>3139</xdr:row>
      <xdr:rowOff>0</xdr:rowOff>
    </xdr:to>
    <xdr:pic>
      <xdr:nvPicPr>
        <xdr:cNvPr id="3135" name="Picture 3134">
          <a:extLst>
            <a:ext uri="{FF2B5EF4-FFF2-40B4-BE49-F238E27FC236}">
              <a16:creationId xmlns:a16="http://schemas.microsoft.com/office/drawing/2014/main" id="{1B68B4ED-2926-42A7-B5DE-92DE7C606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753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3139</xdr:row>
      <xdr:rowOff>0</xdr:rowOff>
    </xdr:from>
    <xdr:to>
      <xdr:col>6</xdr:col>
      <xdr:colOff>0</xdr:colOff>
      <xdr:row>3140</xdr:row>
      <xdr:rowOff>0</xdr:rowOff>
    </xdr:to>
    <xdr:pic>
      <xdr:nvPicPr>
        <xdr:cNvPr id="3136" name="Picture 3135">
          <a:extLst>
            <a:ext uri="{FF2B5EF4-FFF2-40B4-BE49-F238E27FC236}">
              <a16:creationId xmlns:a16="http://schemas.microsoft.com/office/drawing/2014/main" id="{72951F0F-252C-49E2-9166-3C6F32D23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8"/>
        <a:stretch>
          <a:fillRect/>
        </a:stretch>
      </xdr:blipFill>
      <xdr:spPr>
        <a:xfrm>
          <a:off x="4619625" y="56771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3140</xdr:row>
      <xdr:rowOff>0</xdr:rowOff>
    </xdr:from>
    <xdr:to>
      <xdr:col>6</xdr:col>
      <xdr:colOff>0</xdr:colOff>
      <xdr:row>3141</xdr:row>
      <xdr:rowOff>0</xdr:rowOff>
    </xdr:to>
    <xdr:pic>
      <xdr:nvPicPr>
        <xdr:cNvPr id="3137" name="Picture 3136">
          <a:extLst>
            <a:ext uri="{FF2B5EF4-FFF2-40B4-BE49-F238E27FC236}">
              <a16:creationId xmlns:a16="http://schemas.microsoft.com/office/drawing/2014/main" id="{8D2DA671-DB5E-4AE4-9A58-50EF80813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9"/>
        <a:stretch>
          <a:fillRect/>
        </a:stretch>
      </xdr:blipFill>
      <xdr:spPr>
        <a:xfrm>
          <a:off x="4619625" y="56789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3141</xdr:row>
      <xdr:rowOff>0</xdr:rowOff>
    </xdr:from>
    <xdr:to>
      <xdr:col>6</xdr:col>
      <xdr:colOff>0</xdr:colOff>
      <xdr:row>3142</xdr:row>
      <xdr:rowOff>0</xdr:rowOff>
    </xdr:to>
    <xdr:pic>
      <xdr:nvPicPr>
        <xdr:cNvPr id="3138" name="Picture 3137">
          <a:extLst>
            <a:ext uri="{FF2B5EF4-FFF2-40B4-BE49-F238E27FC236}">
              <a16:creationId xmlns:a16="http://schemas.microsoft.com/office/drawing/2014/main" id="{F613D9A8-29C3-49A4-BD21-F4E45A81B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0"/>
        <a:stretch>
          <a:fillRect/>
        </a:stretch>
      </xdr:blipFill>
      <xdr:spPr>
        <a:xfrm>
          <a:off x="4619625" y="56808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3142</xdr:row>
      <xdr:rowOff>0</xdr:rowOff>
    </xdr:from>
    <xdr:to>
      <xdr:col>6</xdr:col>
      <xdr:colOff>0</xdr:colOff>
      <xdr:row>3143</xdr:row>
      <xdr:rowOff>0</xdr:rowOff>
    </xdr:to>
    <xdr:pic>
      <xdr:nvPicPr>
        <xdr:cNvPr id="3139" name="Picture 3138">
          <a:extLst>
            <a:ext uri="{FF2B5EF4-FFF2-40B4-BE49-F238E27FC236}">
              <a16:creationId xmlns:a16="http://schemas.microsoft.com/office/drawing/2014/main" id="{5C840831-4D46-4D95-9687-5299E741F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1"/>
        <a:stretch>
          <a:fillRect/>
        </a:stretch>
      </xdr:blipFill>
      <xdr:spPr>
        <a:xfrm>
          <a:off x="4619625" y="56826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3143</xdr:row>
      <xdr:rowOff>0</xdr:rowOff>
    </xdr:from>
    <xdr:to>
      <xdr:col>6</xdr:col>
      <xdr:colOff>0</xdr:colOff>
      <xdr:row>3144</xdr:row>
      <xdr:rowOff>0</xdr:rowOff>
    </xdr:to>
    <xdr:pic>
      <xdr:nvPicPr>
        <xdr:cNvPr id="3140" name="Picture 3139">
          <a:extLst>
            <a:ext uri="{FF2B5EF4-FFF2-40B4-BE49-F238E27FC236}">
              <a16:creationId xmlns:a16="http://schemas.microsoft.com/office/drawing/2014/main" id="{A6445CBE-C6F7-4F09-8A61-2876D9BA8B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2"/>
        <a:stretch>
          <a:fillRect/>
        </a:stretch>
      </xdr:blipFill>
      <xdr:spPr>
        <a:xfrm>
          <a:off x="4619625" y="56844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3144</xdr:row>
      <xdr:rowOff>0</xdr:rowOff>
    </xdr:from>
    <xdr:to>
      <xdr:col>6</xdr:col>
      <xdr:colOff>0</xdr:colOff>
      <xdr:row>3145</xdr:row>
      <xdr:rowOff>0</xdr:rowOff>
    </xdr:to>
    <xdr:pic>
      <xdr:nvPicPr>
        <xdr:cNvPr id="3141" name="Picture 3140">
          <a:extLst>
            <a:ext uri="{FF2B5EF4-FFF2-40B4-BE49-F238E27FC236}">
              <a16:creationId xmlns:a16="http://schemas.microsoft.com/office/drawing/2014/main" id="{BC368E30-45B7-403F-8AC2-DC685C7C5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3"/>
        <a:stretch>
          <a:fillRect/>
        </a:stretch>
      </xdr:blipFill>
      <xdr:spPr>
        <a:xfrm>
          <a:off x="4619625" y="56862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3145</xdr:row>
      <xdr:rowOff>0</xdr:rowOff>
    </xdr:from>
    <xdr:to>
      <xdr:col>6</xdr:col>
      <xdr:colOff>0</xdr:colOff>
      <xdr:row>3146</xdr:row>
      <xdr:rowOff>0</xdr:rowOff>
    </xdr:to>
    <xdr:pic>
      <xdr:nvPicPr>
        <xdr:cNvPr id="3142" name="Picture 3141">
          <a:extLst>
            <a:ext uri="{FF2B5EF4-FFF2-40B4-BE49-F238E27FC236}">
              <a16:creationId xmlns:a16="http://schemas.microsoft.com/office/drawing/2014/main" id="{48440BA8-8426-4570-AD89-6F550B452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4"/>
        <a:stretch>
          <a:fillRect/>
        </a:stretch>
      </xdr:blipFill>
      <xdr:spPr>
        <a:xfrm>
          <a:off x="4619625" y="56880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3146</xdr:row>
      <xdr:rowOff>0</xdr:rowOff>
    </xdr:from>
    <xdr:to>
      <xdr:col>6</xdr:col>
      <xdr:colOff>0</xdr:colOff>
      <xdr:row>3147</xdr:row>
      <xdr:rowOff>0</xdr:rowOff>
    </xdr:to>
    <xdr:pic>
      <xdr:nvPicPr>
        <xdr:cNvPr id="3143" name="Picture 3142">
          <a:extLst>
            <a:ext uri="{FF2B5EF4-FFF2-40B4-BE49-F238E27FC236}">
              <a16:creationId xmlns:a16="http://schemas.microsoft.com/office/drawing/2014/main" id="{DDDDB098-B0C9-4C7C-89A4-C10DD5EAF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5"/>
        <a:stretch>
          <a:fillRect/>
        </a:stretch>
      </xdr:blipFill>
      <xdr:spPr>
        <a:xfrm>
          <a:off x="4619625" y="56898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3147</xdr:row>
      <xdr:rowOff>0</xdr:rowOff>
    </xdr:from>
    <xdr:to>
      <xdr:col>6</xdr:col>
      <xdr:colOff>0</xdr:colOff>
      <xdr:row>3148</xdr:row>
      <xdr:rowOff>0</xdr:rowOff>
    </xdr:to>
    <xdr:pic>
      <xdr:nvPicPr>
        <xdr:cNvPr id="3144" name="Picture 3143">
          <a:extLst>
            <a:ext uri="{FF2B5EF4-FFF2-40B4-BE49-F238E27FC236}">
              <a16:creationId xmlns:a16="http://schemas.microsoft.com/office/drawing/2014/main" id="{7B0D9BD8-A4FA-4DF8-8AD9-373D3F623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6"/>
        <a:stretch>
          <a:fillRect/>
        </a:stretch>
      </xdr:blipFill>
      <xdr:spPr>
        <a:xfrm>
          <a:off x="4619625" y="56916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3148</xdr:row>
      <xdr:rowOff>0</xdr:rowOff>
    </xdr:from>
    <xdr:to>
      <xdr:col>6</xdr:col>
      <xdr:colOff>0</xdr:colOff>
      <xdr:row>3149</xdr:row>
      <xdr:rowOff>0</xdr:rowOff>
    </xdr:to>
    <xdr:pic>
      <xdr:nvPicPr>
        <xdr:cNvPr id="3145" name="Picture 3144">
          <a:extLst>
            <a:ext uri="{FF2B5EF4-FFF2-40B4-BE49-F238E27FC236}">
              <a16:creationId xmlns:a16="http://schemas.microsoft.com/office/drawing/2014/main" id="{C0CC901F-D95F-4770-B388-5D872CE8D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7"/>
        <a:stretch>
          <a:fillRect/>
        </a:stretch>
      </xdr:blipFill>
      <xdr:spPr>
        <a:xfrm>
          <a:off x="4619625" y="56934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3149</xdr:row>
      <xdr:rowOff>0</xdr:rowOff>
    </xdr:from>
    <xdr:to>
      <xdr:col>6</xdr:col>
      <xdr:colOff>0</xdr:colOff>
      <xdr:row>3150</xdr:row>
      <xdr:rowOff>0</xdr:rowOff>
    </xdr:to>
    <xdr:pic>
      <xdr:nvPicPr>
        <xdr:cNvPr id="3146" name="Picture 3145">
          <a:extLst>
            <a:ext uri="{FF2B5EF4-FFF2-40B4-BE49-F238E27FC236}">
              <a16:creationId xmlns:a16="http://schemas.microsoft.com/office/drawing/2014/main" id="{407A3099-78F0-46F8-8C07-B56D56A7DF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952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3150</xdr:row>
      <xdr:rowOff>0</xdr:rowOff>
    </xdr:from>
    <xdr:to>
      <xdr:col>6</xdr:col>
      <xdr:colOff>0</xdr:colOff>
      <xdr:row>3151</xdr:row>
      <xdr:rowOff>0</xdr:rowOff>
    </xdr:to>
    <xdr:pic>
      <xdr:nvPicPr>
        <xdr:cNvPr id="3147" name="Picture 3146">
          <a:extLst>
            <a:ext uri="{FF2B5EF4-FFF2-40B4-BE49-F238E27FC236}">
              <a16:creationId xmlns:a16="http://schemas.microsoft.com/office/drawing/2014/main" id="{AB5FD8DA-07C8-47FD-B957-340C4286E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970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3151</xdr:row>
      <xdr:rowOff>0</xdr:rowOff>
    </xdr:from>
    <xdr:to>
      <xdr:col>6</xdr:col>
      <xdr:colOff>0</xdr:colOff>
      <xdr:row>3152</xdr:row>
      <xdr:rowOff>0</xdr:rowOff>
    </xdr:to>
    <xdr:pic>
      <xdr:nvPicPr>
        <xdr:cNvPr id="3148" name="Picture 3147">
          <a:extLst>
            <a:ext uri="{FF2B5EF4-FFF2-40B4-BE49-F238E27FC236}">
              <a16:creationId xmlns:a16="http://schemas.microsoft.com/office/drawing/2014/main" id="{B0BDC18C-1F65-4DA7-BD95-38DBEA355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6989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3152</xdr:row>
      <xdr:rowOff>0</xdr:rowOff>
    </xdr:from>
    <xdr:to>
      <xdr:col>6</xdr:col>
      <xdr:colOff>0</xdr:colOff>
      <xdr:row>3153</xdr:row>
      <xdr:rowOff>0</xdr:rowOff>
    </xdr:to>
    <xdr:pic>
      <xdr:nvPicPr>
        <xdr:cNvPr id="3149" name="Picture 3148">
          <a:extLst>
            <a:ext uri="{FF2B5EF4-FFF2-40B4-BE49-F238E27FC236}">
              <a16:creationId xmlns:a16="http://schemas.microsoft.com/office/drawing/2014/main" id="{36FF1899-4377-4626-9DF9-5977FF1B0D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007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3153</xdr:row>
      <xdr:rowOff>0</xdr:rowOff>
    </xdr:from>
    <xdr:to>
      <xdr:col>6</xdr:col>
      <xdr:colOff>0</xdr:colOff>
      <xdr:row>3154</xdr:row>
      <xdr:rowOff>0</xdr:rowOff>
    </xdr:to>
    <xdr:pic>
      <xdr:nvPicPr>
        <xdr:cNvPr id="3150" name="Picture 3149">
          <a:extLst>
            <a:ext uri="{FF2B5EF4-FFF2-40B4-BE49-F238E27FC236}">
              <a16:creationId xmlns:a16="http://schemas.microsoft.com/office/drawing/2014/main" id="{5EBF54BB-7933-4649-82F6-B51DD8397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8"/>
        <a:stretch>
          <a:fillRect/>
        </a:stretch>
      </xdr:blipFill>
      <xdr:spPr>
        <a:xfrm>
          <a:off x="4619625" y="57025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3154</xdr:row>
      <xdr:rowOff>0</xdr:rowOff>
    </xdr:from>
    <xdr:to>
      <xdr:col>6</xdr:col>
      <xdr:colOff>0</xdr:colOff>
      <xdr:row>3155</xdr:row>
      <xdr:rowOff>0</xdr:rowOff>
    </xdr:to>
    <xdr:pic>
      <xdr:nvPicPr>
        <xdr:cNvPr id="3151" name="Picture 3150">
          <a:extLst>
            <a:ext uri="{FF2B5EF4-FFF2-40B4-BE49-F238E27FC236}">
              <a16:creationId xmlns:a16="http://schemas.microsoft.com/office/drawing/2014/main" id="{C722BA58-9854-463D-948C-4829CB0A8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8"/>
        <a:stretch>
          <a:fillRect/>
        </a:stretch>
      </xdr:blipFill>
      <xdr:spPr>
        <a:xfrm>
          <a:off x="4619625" y="57043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3155</xdr:row>
      <xdr:rowOff>0</xdr:rowOff>
    </xdr:from>
    <xdr:to>
      <xdr:col>6</xdr:col>
      <xdr:colOff>0</xdr:colOff>
      <xdr:row>3156</xdr:row>
      <xdr:rowOff>0</xdr:rowOff>
    </xdr:to>
    <xdr:pic>
      <xdr:nvPicPr>
        <xdr:cNvPr id="3152" name="Picture 3151">
          <a:extLst>
            <a:ext uri="{FF2B5EF4-FFF2-40B4-BE49-F238E27FC236}">
              <a16:creationId xmlns:a16="http://schemas.microsoft.com/office/drawing/2014/main" id="{D13E0EE5-62FE-4461-9A1C-80AA61AC3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9"/>
        <a:stretch>
          <a:fillRect/>
        </a:stretch>
      </xdr:blipFill>
      <xdr:spPr>
        <a:xfrm>
          <a:off x="4619625" y="57061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3156</xdr:row>
      <xdr:rowOff>0</xdr:rowOff>
    </xdr:from>
    <xdr:to>
      <xdr:col>6</xdr:col>
      <xdr:colOff>0</xdr:colOff>
      <xdr:row>3157</xdr:row>
      <xdr:rowOff>0</xdr:rowOff>
    </xdr:to>
    <xdr:pic>
      <xdr:nvPicPr>
        <xdr:cNvPr id="3153" name="Picture 3152">
          <a:extLst>
            <a:ext uri="{FF2B5EF4-FFF2-40B4-BE49-F238E27FC236}">
              <a16:creationId xmlns:a16="http://schemas.microsoft.com/office/drawing/2014/main" id="{C2FF1AF7-7A1C-4C06-A1AD-3B8D8D600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9"/>
        <a:stretch>
          <a:fillRect/>
        </a:stretch>
      </xdr:blipFill>
      <xdr:spPr>
        <a:xfrm>
          <a:off x="4619625" y="57079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3157</xdr:row>
      <xdr:rowOff>0</xdr:rowOff>
    </xdr:from>
    <xdr:to>
      <xdr:col>6</xdr:col>
      <xdr:colOff>0</xdr:colOff>
      <xdr:row>3158</xdr:row>
      <xdr:rowOff>0</xdr:rowOff>
    </xdr:to>
    <xdr:pic>
      <xdr:nvPicPr>
        <xdr:cNvPr id="3154" name="Picture 3153">
          <a:extLst>
            <a:ext uri="{FF2B5EF4-FFF2-40B4-BE49-F238E27FC236}">
              <a16:creationId xmlns:a16="http://schemas.microsoft.com/office/drawing/2014/main" id="{67B4CD9A-FB8B-4FCA-B661-1EF89E186F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0"/>
        <a:stretch>
          <a:fillRect/>
        </a:stretch>
      </xdr:blipFill>
      <xdr:spPr>
        <a:xfrm>
          <a:off x="4619625" y="57097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3158</xdr:row>
      <xdr:rowOff>0</xdr:rowOff>
    </xdr:from>
    <xdr:to>
      <xdr:col>6</xdr:col>
      <xdr:colOff>0</xdr:colOff>
      <xdr:row>3159</xdr:row>
      <xdr:rowOff>0</xdr:rowOff>
    </xdr:to>
    <xdr:pic>
      <xdr:nvPicPr>
        <xdr:cNvPr id="3155" name="Picture 3154">
          <a:extLst>
            <a:ext uri="{FF2B5EF4-FFF2-40B4-BE49-F238E27FC236}">
              <a16:creationId xmlns:a16="http://schemas.microsoft.com/office/drawing/2014/main" id="{822A7886-6010-4329-962D-153C571AC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0"/>
        <a:stretch>
          <a:fillRect/>
        </a:stretch>
      </xdr:blipFill>
      <xdr:spPr>
        <a:xfrm>
          <a:off x="4619625" y="57115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3159</xdr:row>
      <xdr:rowOff>0</xdr:rowOff>
    </xdr:from>
    <xdr:to>
      <xdr:col>6</xdr:col>
      <xdr:colOff>0</xdr:colOff>
      <xdr:row>3160</xdr:row>
      <xdr:rowOff>0</xdr:rowOff>
    </xdr:to>
    <xdr:pic>
      <xdr:nvPicPr>
        <xdr:cNvPr id="3156" name="Picture 3155">
          <a:extLst>
            <a:ext uri="{FF2B5EF4-FFF2-40B4-BE49-F238E27FC236}">
              <a16:creationId xmlns:a16="http://schemas.microsoft.com/office/drawing/2014/main" id="{759E77D3-9D57-439F-94FE-1A3901FCA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1"/>
        <a:stretch>
          <a:fillRect/>
        </a:stretch>
      </xdr:blipFill>
      <xdr:spPr>
        <a:xfrm>
          <a:off x="4619625" y="57133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3160</xdr:row>
      <xdr:rowOff>0</xdr:rowOff>
    </xdr:from>
    <xdr:to>
      <xdr:col>6</xdr:col>
      <xdr:colOff>0</xdr:colOff>
      <xdr:row>3161</xdr:row>
      <xdr:rowOff>0</xdr:rowOff>
    </xdr:to>
    <xdr:pic>
      <xdr:nvPicPr>
        <xdr:cNvPr id="3157" name="Picture 3156">
          <a:extLst>
            <a:ext uri="{FF2B5EF4-FFF2-40B4-BE49-F238E27FC236}">
              <a16:creationId xmlns:a16="http://schemas.microsoft.com/office/drawing/2014/main" id="{388057A8-4960-4CD7-9A89-100F3A421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1"/>
        <a:stretch>
          <a:fillRect/>
        </a:stretch>
      </xdr:blipFill>
      <xdr:spPr>
        <a:xfrm>
          <a:off x="4619625" y="57151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3161</xdr:row>
      <xdr:rowOff>0</xdr:rowOff>
    </xdr:from>
    <xdr:to>
      <xdr:col>6</xdr:col>
      <xdr:colOff>0</xdr:colOff>
      <xdr:row>3162</xdr:row>
      <xdr:rowOff>0</xdr:rowOff>
    </xdr:to>
    <xdr:pic>
      <xdr:nvPicPr>
        <xdr:cNvPr id="3158" name="Picture 3157">
          <a:extLst>
            <a:ext uri="{FF2B5EF4-FFF2-40B4-BE49-F238E27FC236}">
              <a16:creationId xmlns:a16="http://schemas.microsoft.com/office/drawing/2014/main" id="{4243E571-0EA6-4C5F-BE0F-29A3FFF63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2"/>
        <a:stretch>
          <a:fillRect/>
        </a:stretch>
      </xdr:blipFill>
      <xdr:spPr>
        <a:xfrm>
          <a:off x="4619625" y="57170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3162</xdr:row>
      <xdr:rowOff>0</xdr:rowOff>
    </xdr:from>
    <xdr:to>
      <xdr:col>6</xdr:col>
      <xdr:colOff>0</xdr:colOff>
      <xdr:row>3163</xdr:row>
      <xdr:rowOff>0</xdr:rowOff>
    </xdr:to>
    <xdr:pic>
      <xdr:nvPicPr>
        <xdr:cNvPr id="3159" name="Picture 3158">
          <a:extLst>
            <a:ext uri="{FF2B5EF4-FFF2-40B4-BE49-F238E27FC236}">
              <a16:creationId xmlns:a16="http://schemas.microsoft.com/office/drawing/2014/main" id="{0CF5BB16-E83E-4672-BC27-A5B94E6C2F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2"/>
        <a:stretch>
          <a:fillRect/>
        </a:stretch>
      </xdr:blipFill>
      <xdr:spPr>
        <a:xfrm>
          <a:off x="4619625" y="57188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3163</xdr:row>
      <xdr:rowOff>0</xdr:rowOff>
    </xdr:from>
    <xdr:to>
      <xdr:col>6</xdr:col>
      <xdr:colOff>0</xdr:colOff>
      <xdr:row>3164</xdr:row>
      <xdr:rowOff>0</xdr:rowOff>
    </xdr:to>
    <xdr:pic>
      <xdr:nvPicPr>
        <xdr:cNvPr id="3160" name="Picture 3159">
          <a:extLst>
            <a:ext uri="{FF2B5EF4-FFF2-40B4-BE49-F238E27FC236}">
              <a16:creationId xmlns:a16="http://schemas.microsoft.com/office/drawing/2014/main" id="{B31DB91E-74B3-4E91-A188-C01F33358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206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3164</xdr:row>
      <xdr:rowOff>0</xdr:rowOff>
    </xdr:from>
    <xdr:to>
      <xdr:col>6</xdr:col>
      <xdr:colOff>0</xdr:colOff>
      <xdr:row>3165</xdr:row>
      <xdr:rowOff>0</xdr:rowOff>
    </xdr:to>
    <xdr:pic>
      <xdr:nvPicPr>
        <xdr:cNvPr id="3161" name="Picture 3160">
          <a:extLst>
            <a:ext uri="{FF2B5EF4-FFF2-40B4-BE49-F238E27FC236}">
              <a16:creationId xmlns:a16="http://schemas.microsoft.com/office/drawing/2014/main" id="{F955D9D3-DB70-40AF-9035-9817EEF71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3"/>
        <a:stretch>
          <a:fillRect/>
        </a:stretch>
      </xdr:blipFill>
      <xdr:spPr>
        <a:xfrm>
          <a:off x="4619625" y="57224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3165</xdr:row>
      <xdr:rowOff>0</xdr:rowOff>
    </xdr:from>
    <xdr:to>
      <xdr:col>6</xdr:col>
      <xdr:colOff>0</xdr:colOff>
      <xdr:row>3166</xdr:row>
      <xdr:rowOff>0</xdr:rowOff>
    </xdr:to>
    <xdr:pic>
      <xdr:nvPicPr>
        <xdr:cNvPr id="3162" name="Picture 3161">
          <a:extLst>
            <a:ext uri="{FF2B5EF4-FFF2-40B4-BE49-F238E27FC236}">
              <a16:creationId xmlns:a16="http://schemas.microsoft.com/office/drawing/2014/main" id="{698B2291-364D-4FC3-AE18-53EAEE64FD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242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3166</xdr:row>
      <xdr:rowOff>0</xdr:rowOff>
    </xdr:from>
    <xdr:to>
      <xdr:col>6</xdr:col>
      <xdr:colOff>0</xdr:colOff>
      <xdr:row>3167</xdr:row>
      <xdr:rowOff>0</xdr:rowOff>
    </xdr:to>
    <xdr:pic>
      <xdr:nvPicPr>
        <xdr:cNvPr id="3163" name="Picture 3162">
          <a:extLst>
            <a:ext uri="{FF2B5EF4-FFF2-40B4-BE49-F238E27FC236}">
              <a16:creationId xmlns:a16="http://schemas.microsoft.com/office/drawing/2014/main" id="{7DC3F665-7EF2-4EF7-B741-D9D7D7CDA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619625" y="57260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3167</xdr:row>
      <xdr:rowOff>0</xdr:rowOff>
    </xdr:from>
    <xdr:to>
      <xdr:col>6</xdr:col>
      <xdr:colOff>0</xdr:colOff>
      <xdr:row>3168</xdr:row>
      <xdr:rowOff>0</xdr:rowOff>
    </xdr:to>
    <xdr:pic>
      <xdr:nvPicPr>
        <xdr:cNvPr id="3164" name="Picture 3163">
          <a:extLst>
            <a:ext uri="{FF2B5EF4-FFF2-40B4-BE49-F238E27FC236}">
              <a16:creationId xmlns:a16="http://schemas.microsoft.com/office/drawing/2014/main" id="{B54491F2-B353-4AF0-A67A-9EA84CBD5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278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3168</xdr:row>
      <xdr:rowOff>0</xdr:rowOff>
    </xdr:from>
    <xdr:to>
      <xdr:col>6</xdr:col>
      <xdr:colOff>0</xdr:colOff>
      <xdr:row>3169</xdr:row>
      <xdr:rowOff>0</xdr:rowOff>
    </xdr:to>
    <xdr:pic>
      <xdr:nvPicPr>
        <xdr:cNvPr id="3165" name="Picture 3164">
          <a:extLst>
            <a:ext uri="{FF2B5EF4-FFF2-40B4-BE49-F238E27FC236}">
              <a16:creationId xmlns:a16="http://schemas.microsoft.com/office/drawing/2014/main" id="{A1E2AAE1-1135-4D84-880B-6BCC2EBD24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296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3169</xdr:row>
      <xdr:rowOff>0</xdr:rowOff>
    </xdr:from>
    <xdr:to>
      <xdr:col>6</xdr:col>
      <xdr:colOff>0</xdr:colOff>
      <xdr:row>3170</xdr:row>
      <xdr:rowOff>0</xdr:rowOff>
    </xdr:to>
    <xdr:pic>
      <xdr:nvPicPr>
        <xdr:cNvPr id="3166" name="Picture 3165">
          <a:extLst>
            <a:ext uri="{FF2B5EF4-FFF2-40B4-BE49-F238E27FC236}">
              <a16:creationId xmlns:a16="http://schemas.microsoft.com/office/drawing/2014/main" id="{D016B0AD-4C79-4553-A72B-6BEF12D8F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314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3170</xdr:row>
      <xdr:rowOff>0</xdr:rowOff>
    </xdr:from>
    <xdr:to>
      <xdr:col>6</xdr:col>
      <xdr:colOff>0</xdr:colOff>
      <xdr:row>3171</xdr:row>
      <xdr:rowOff>0</xdr:rowOff>
    </xdr:to>
    <xdr:pic>
      <xdr:nvPicPr>
        <xdr:cNvPr id="3167" name="Picture 3166">
          <a:extLst>
            <a:ext uri="{FF2B5EF4-FFF2-40B4-BE49-F238E27FC236}">
              <a16:creationId xmlns:a16="http://schemas.microsoft.com/office/drawing/2014/main" id="{D628C768-E43F-4571-8556-D5CD4C8D8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332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3171</xdr:row>
      <xdr:rowOff>0</xdr:rowOff>
    </xdr:from>
    <xdr:to>
      <xdr:col>6</xdr:col>
      <xdr:colOff>0</xdr:colOff>
      <xdr:row>3172</xdr:row>
      <xdr:rowOff>0</xdr:rowOff>
    </xdr:to>
    <xdr:pic>
      <xdr:nvPicPr>
        <xdr:cNvPr id="3168" name="Picture 3167">
          <a:extLst>
            <a:ext uri="{FF2B5EF4-FFF2-40B4-BE49-F238E27FC236}">
              <a16:creationId xmlns:a16="http://schemas.microsoft.com/office/drawing/2014/main" id="{2F1E6428-6471-49A8-9843-61BDD28F91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350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3172</xdr:row>
      <xdr:rowOff>0</xdr:rowOff>
    </xdr:from>
    <xdr:to>
      <xdr:col>6</xdr:col>
      <xdr:colOff>0</xdr:colOff>
      <xdr:row>3173</xdr:row>
      <xdr:rowOff>0</xdr:rowOff>
    </xdr:to>
    <xdr:pic>
      <xdr:nvPicPr>
        <xdr:cNvPr id="3169" name="Picture 3168">
          <a:extLst>
            <a:ext uri="{FF2B5EF4-FFF2-40B4-BE49-F238E27FC236}">
              <a16:creationId xmlns:a16="http://schemas.microsoft.com/office/drawing/2014/main" id="{ECCAAF46-EC76-41FD-BEAF-DCE1A4D72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369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3173</xdr:row>
      <xdr:rowOff>0</xdr:rowOff>
    </xdr:from>
    <xdr:to>
      <xdr:col>6</xdr:col>
      <xdr:colOff>0</xdr:colOff>
      <xdr:row>3174</xdr:row>
      <xdr:rowOff>0</xdr:rowOff>
    </xdr:to>
    <xdr:pic>
      <xdr:nvPicPr>
        <xdr:cNvPr id="3170" name="Picture 3169">
          <a:extLst>
            <a:ext uri="{FF2B5EF4-FFF2-40B4-BE49-F238E27FC236}">
              <a16:creationId xmlns:a16="http://schemas.microsoft.com/office/drawing/2014/main" id="{4D369546-76C6-4D72-8329-415D0CC50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4"/>
        <a:stretch>
          <a:fillRect/>
        </a:stretch>
      </xdr:blipFill>
      <xdr:spPr>
        <a:xfrm>
          <a:off x="4619625" y="57387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3174</xdr:row>
      <xdr:rowOff>0</xdr:rowOff>
    </xdr:from>
    <xdr:to>
      <xdr:col>6</xdr:col>
      <xdr:colOff>0</xdr:colOff>
      <xdr:row>3175</xdr:row>
      <xdr:rowOff>0</xdr:rowOff>
    </xdr:to>
    <xdr:pic>
      <xdr:nvPicPr>
        <xdr:cNvPr id="3171" name="Picture 3170">
          <a:extLst>
            <a:ext uri="{FF2B5EF4-FFF2-40B4-BE49-F238E27FC236}">
              <a16:creationId xmlns:a16="http://schemas.microsoft.com/office/drawing/2014/main" id="{DD99D27B-8E14-4253-B424-10B68F6B5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5"/>
        <a:stretch>
          <a:fillRect/>
        </a:stretch>
      </xdr:blipFill>
      <xdr:spPr>
        <a:xfrm>
          <a:off x="4619625" y="57405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3175</xdr:row>
      <xdr:rowOff>0</xdr:rowOff>
    </xdr:from>
    <xdr:to>
      <xdr:col>6</xdr:col>
      <xdr:colOff>0</xdr:colOff>
      <xdr:row>3176</xdr:row>
      <xdr:rowOff>0</xdr:rowOff>
    </xdr:to>
    <xdr:pic>
      <xdr:nvPicPr>
        <xdr:cNvPr id="3172" name="Picture 3171">
          <a:extLst>
            <a:ext uri="{FF2B5EF4-FFF2-40B4-BE49-F238E27FC236}">
              <a16:creationId xmlns:a16="http://schemas.microsoft.com/office/drawing/2014/main" id="{CCEE5047-55CC-4D59-BE20-9E208EC8D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6"/>
        <a:stretch>
          <a:fillRect/>
        </a:stretch>
      </xdr:blipFill>
      <xdr:spPr>
        <a:xfrm>
          <a:off x="4619625" y="57423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3176</xdr:row>
      <xdr:rowOff>0</xdr:rowOff>
    </xdr:from>
    <xdr:to>
      <xdr:col>6</xdr:col>
      <xdr:colOff>0</xdr:colOff>
      <xdr:row>3177</xdr:row>
      <xdr:rowOff>0</xdr:rowOff>
    </xdr:to>
    <xdr:pic>
      <xdr:nvPicPr>
        <xdr:cNvPr id="3173" name="Picture 3172">
          <a:extLst>
            <a:ext uri="{FF2B5EF4-FFF2-40B4-BE49-F238E27FC236}">
              <a16:creationId xmlns:a16="http://schemas.microsoft.com/office/drawing/2014/main" id="{7D3F8ACF-8DB2-4DA0-9EDA-3E0CC8988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7"/>
        <a:stretch>
          <a:fillRect/>
        </a:stretch>
      </xdr:blipFill>
      <xdr:spPr>
        <a:xfrm>
          <a:off x="4619625" y="57441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3177</xdr:row>
      <xdr:rowOff>0</xdr:rowOff>
    </xdr:from>
    <xdr:to>
      <xdr:col>6</xdr:col>
      <xdr:colOff>0</xdr:colOff>
      <xdr:row>3178</xdr:row>
      <xdr:rowOff>0</xdr:rowOff>
    </xdr:to>
    <xdr:pic>
      <xdr:nvPicPr>
        <xdr:cNvPr id="3174" name="Picture 3173">
          <a:extLst>
            <a:ext uri="{FF2B5EF4-FFF2-40B4-BE49-F238E27FC236}">
              <a16:creationId xmlns:a16="http://schemas.microsoft.com/office/drawing/2014/main" id="{2DB0E242-221A-4B1A-B102-095A6C9EE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8"/>
        <a:stretch>
          <a:fillRect/>
        </a:stretch>
      </xdr:blipFill>
      <xdr:spPr>
        <a:xfrm>
          <a:off x="4619625" y="57459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3178</xdr:row>
      <xdr:rowOff>0</xdr:rowOff>
    </xdr:from>
    <xdr:to>
      <xdr:col>6</xdr:col>
      <xdr:colOff>0</xdr:colOff>
      <xdr:row>3179</xdr:row>
      <xdr:rowOff>0</xdr:rowOff>
    </xdr:to>
    <xdr:pic>
      <xdr:nvPicPr>
        <xdr:cNvPr id="3175" name="Picture 3174">
          <a:extLst>
            <a:ext uri="{FF2B5EF4-FFF2-40B4-BE49-F238E27FC236}">
              <a16:creationId xmlns:a16="http://schemas.microsoft.com/office/drawing/2014/main" id="{62609800-9D05-4425-9939-9A54E37EC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9"/>
        <a:stretch>
          <a:fillRect/>
        </a:stretch>
      </xdr:blipFill>
      <xdr:spPr>
        <a:xfrm>
          <a:off x="4619625" y="57477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3179</xdr:row>
      <xdr:rowOff>0</xdr:rowOff>
    </xdr:from>
    <xdr:to>
      <xdr:col>6</xdr:col>
      <xdr:colOff>0</xdr:colOff>
      <xdr:row>3180</xdr:row>
      <xdr:rowOff>0</xdr:rowOff>
    </xdr:to>
    <xdr:pic>
      <xdr:nvPicPr>
        <xdr:cNvPr id="3176" name="Picture 3175">
          <a:extLst>
            <a:ext uri="{FF2B5EF4-FFF2-40B4-BE49-F238E27FC236}">
              <a16:creationId xmlns:a16="http://schemas.microsoft.com/office/drawing/2014/main" id="{FB88C9A3-1778-48AB-9AFA-9750DD3FE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0"/>
        <a:stretch>
          <a:fillRect/>
        </a:stretch>
      </xdr:blipFill>
      <xdr:spPr>
        <a:xfrm>
          <a:off x="4619625" y="57495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3180</xdr:row>
      <xdr:rowOff>0</xdr:rowOff>
    </xdr:from>
    <xdr:to>
      <xdr:col>6</xdr:col>
      <xdr:colOff>0</xdr:colOff>
      <xdr:row>3181</xdr:row>
      <xdr:rowOff>0</xdr:rowOff>
    </xdr:to>
    <xdr:pic>
      <xdr:nvPicPr>
        <xdr:cNvPr id="3177" name="Picture 3176">
          <a:extLst>
            <a:ext uri="{FF2B5EF4-FFF2-40B4-BE49-F238E27FC236}">
              <a16:creationId xmlns:a16="http://schemas.microsoft.com/office/drawing/2014/main" id="{695C6385-85B8-4F0D-92A3-7896C42B0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1"/>
        <a:stretch>
          <a:fillRect/>
        </a:stretch>
      </xdr:blipFill>
      <xdr:spPr>
        <a:xfrm>
          <a:off x="4619625" y="57513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3181</xdr:row>
      <xdr:rowOff>0</xdr:rowOff>
    </xdr:from>
    <xdr:to>
      <xdr:col>6</xdr:col>
      <xdr:colOff>0</xdr:colOff>
      <xdr:row>3182</xdr:row>
      <xdr:rowOff>0</xdr:rowOff>
    </xdr:to>
    <xdr:pic>
      <xdr:nvPicPr>
        <xdr:cNvPr id="3178" name="Picture 3177">
          <a:extLst>
            <a:ext uri="{FF2B5EF4-FFF2-40B4-BE49-F238E27FC236}">
              <a16:creationId xmlns:a16="http://schemas.microsoft.com/office/drawing/2014/main" id="{48562338-28E0-4B25-87EC-84851117DB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2"/>
        <a:stretch>
          <a:fillRect/>
        </a:stretch>
      </xdr:blipFill>
      <xdr:spPr>
        <a:xfrm>
          <a:off x="4619625" y="57531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3182</xdr:row>
      <xdr:rowOff>0</xdr:rowOff>
    </xdr:from>
    <xdr:to>
      <xdr:col>6</xdr:col>
      <xdr:colOff>0</xdr:colOff>
      <xdr:row>3183</xdr:row>
      <xdr:rowOff>0</xdr:rowOff>
    </xdr:to>
    <xdr:pic>
      <xdr:nvPicPr>
        <xdr:cNvPr id="3179" name="Picture 3178">
          <a:extLst>
            <a:ext uri="{FF2B5EF4-FFF2-40B4-BE49-F238E27FC236}">
              <a16:creationId xmlns:a16="http://schemas.microsoft.com/office/drawing/2014/main" id="{E145D9AA-1B0E-45E5-B00B-BECDC94767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3"/>
        <a:stretch>
          <a:fillRect/>
        </a:stretch>
      </xdr:blipFill>
      <xdr:spPr>
        <a:xfrm>
          <a:off x="4619625" y="57550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3183</xdr:row>
      <xdr:rowOff>0</xdr:rowOff>
    </xdr:from>
    <xdr:to>
      <xdr:col>6</xdr:col>
      <xdr:colOff>0</xdr:colOff>
      <xdr:row>3184</xdr:row>
      <xdr:rowOff>0</xdr:rowOff>
    </xdr:to>
    <xdr:pic>
      <xdr:nvPicPr>
        <xdr:cNvPr id="3180" name="Picture 3179">
          <a:extLst>
            <a:ext uri="{FF2B5EF4-FFF2-40B4-BE49-F238E27FC236}">
              <a16:creationId xmlns:a16="http://schemas.microsoft.com/office/drawing/2014/main" id="{D8F61480-54DB-4AF1-95B3-5F334363C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568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3184</xdr:row>
      <xdr:rowOff>0</xdr:rowOff>
    </xdr:from>
    <xdr:to>
      <xdr:col>6</xdr:col>
      <xdr:colOff>0</xdr:colOff>
      <xdr:row>3185</xdr:row>
      <xdr:rowOff>0</xdr:rowOff>
    </xdr:to>
    <xdr:pic>
      <xdr:nvPicPr>
        <xdr:cNvPr id="3181" name="Picture 3180">
          <a:extLst>
            <a:ext uri="{FF2B5EF4-FFF2-40B4-BE49-F238E27FC236}">
              <a16:creationId xmlns:a16="http://schemas.microsoft.com/office/drawing/2014/main" id="{4EE46A84-21C8-4F0E-952B-77AFFDFE4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586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3185</xdr:row>
      <xdr:rowOff>0</xdr:rowOff>
    </xdr:from>
    <xdr:to>
      <xdr:col>6</xdr:col>
      <xdr:colOff>0</xdr:colOff>
      <xdr:row>3186</xdr:row>
      <xdr:rowOff>0</xdr:rowOff>
    </xdr:to>
    <xdr:pic>
      <xdr:nvPicPr>
        <xdr:cNvPr id="3182" name="Picture 3181">
          <a:extLst>
            <a:ext uri="{FF2B5EF4-FFF2-40B4-BE49-F238E27FC236}">
              <a16:creationId xmlns:a16="http://schemas.microsoft.com/office/drawing/2014/main" id="{1C60BD46-6D15-469B-8B88-DAD923E843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604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3186</xdr:row>
      <xdr:rowOff>0</xdr:rowOff>
    </xdr:from>
    <xdr:to>
      <xdr:col>6</xdr:col>
      <xdr:colOff>0</xdr:colOff>
      <xdr:row>3187</xdr:row>
      <xdr:rowOff>0</xdr:rowOff>
    </xdr:to>
    <xdr:pic>
      <xdr:nvPicPr>
        <xdr:cNvPr id="3183" name="Picture 3182">
          <a:extLst>
            <a:ext uri="{FF2B5EF4-FFF2-40B4-BE49-F238E27FC236}">
              <a16:creationId xmlns:a16="http://schemas.microsoft.com/office/drawing/2014/main" id="{5CD29FF3-B0B7-40BA-A355-17BDA6B4B0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622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3187</xdr:row>
      <xdr:rowOff>0</xdr:rowOff>
    </xdr:from>
    <xdr:to>
      <xdr:col>6</xdr:col>
      <xdr:colOff>0</xdr:colOff>
      <xdr:row>3188</xdr:row>
      <xdr:rowOff>0</xdr:rowOff>
    </xdr:to>
    <xdr:pic>
      <xdr:nvPicPr>
        <xdr:cNvPr id="3184" name="Picture 3183">
          <a:extLst>
            <a:ext uri="{FF2B5EF4-FFF2-40B4-BE49-F238E27FC236}">
              <a16:creationId xmlns:a16="http://schemas.microsoft.com/office/drawing/2014/main" id="{3B05013B-B027-4E37-B5D1-1D11CA772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4"/>
        <a:stretch>
          <a:fillRect/>
        </a:stretch>
      </xdr:blipFill>
      <xdr:spPr>
        <a:xfrm>
          <a:off x="4619625" y="57640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3188</xdr:row>
      <xdr:rowOff>0</xdr:rowOff>
    </xdr:from>
    <xdr:to>
      <xdr:col>6</xdr:col>
      <xdr:colOff>0</xdr:colOff>
      <xdr:row>3189</xdr:row>
      <xdr:rowOff>0</xdr:rowOff>
    </xdr:to>
    <xdr:pic>
      <xdr:nvPicPr>
        <xdr:cNvPr id="3185" name="Picture 3184">
          <a:extLst>
            <a:ext uri="{FF2B5EF4-FFF2-40B4-BE49-F238E27FC236}">
              <a16:creationId xmlns:a16="http://schemas.microsoft.com/office/drawing/2014/main" id="{3F4D789F-94FF-4F88-8F2C-A226B1C4D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4"/>
        <a:stretch>
          <a:fillRect/>
        </a:stretch>
      </xdr:blipFill>
      <xdr:spPr>
        <a:xfrm>
          <a:off x="4619625" y="57658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3189</xdr:row>
      <xdr:rowOff>0</xdr:rowOff>
    </xdr:from>
    <xdr:to>
      <xdr:col>6</xdr:col>
      <xdr:colOff>0</xdr:colOff>
      <xdr:row>3190</xdr:row>
      <xdr:rowOff>0</xdr:rowOff>
    </xdr:to>
    <xdr:pic>
      <xdr:nvPicPr>
        <xdr:cNvPr id="3186" name="Picture 3185">
          <a:extLst>
            <a:ext uri="{FF2B5EF4-FFF2-40B4-BE49-F238E27FC236}">
              <a16:creationId xmlns:a16="http://schemas.microsoft.com/office/drawing/2014/main" id="{9FFCC78A-93A3-4F55-9073-6648A4127C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5"/>
        <a:stretch>
          <a:fillRect/>
        </a:stretch>
      </xdr:blipFill>
      <xdr:spPr>
        <a:xfrm>
          <a:off x="4619625" y="57676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3190</xdr:row>
      <xdr:rowOff>0</xdr:rowOff>
    </xdr:from>
    <xdr:to>
      <xdr:col>6</xdr:col>
      <xdr:colOff>0</xdr:colOff>
      <xdr:row>3191</xdr:row>
      <xdr:rowOff>0</xdr:rowOff>
    </xdr:to>
    <xdr:pic>
      <xdr:nvPicPr>
        <xdr:cNvPr id="3187" name="Picture 3186">
          <a:extLst>
            <a:ext uri="{FF2B5EF4-FFF2-40B4-BE49-F238E27FC236}">
              <a16:creationId xmlns:a16="http://schemas.microsoft.com/office/drawing/2014/main" id="{3BD91718-68F0-4A2E-9866-1DEEF03A5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5"/>
        <a:stretch>
          <a:fillRect/>
        </a:stretch>
      </xdr:blipFill>
      <xdr:spPr>
        <a:xfrm>
          <a:off x="4619625" y="57694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3191</xdr:row>
      <xdr:rowOff>0</xdr:rowOff>
    </xdr:from>
    <xdr:to>
      <xdr:col>6</xdr:col>
      <xdr:colOff>0</xdr:colOff>
      <xdr:row>3192</xdr:row>
      <xdr:rowOff>0</xdr:rowOff>
    </xdr:to>
    <xdr:pic>
      <xdr:nvPicPr>
        <xdr:cNvPr id="3188" name="Picture 3187">
          <a:extLst>
            <a:ext uri="{FF2B5EF4-FFF2-40B4-BE49-F238E27FC236}">
              <a16:creationId xmlns:a16="http://schemas.microsoft.com/office/drawing/2014/main" id="{E60528DC-27CD-40D5-8CDD-8BC25B645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6"/>
        <a:stretch>
          <a:fillRect/>
        </a:stretch>
      </xdr:blipFill>
      <xdr:spPr>
        <a:xfrm>
          <a:off x="4619625" y="57712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3192</xdr:row>
      <xdr:rowOff>0</xdr:rowOff>
    </xdr:from>
    <xdr:to>
      <xdr:col>6</xdr:col>
      <xdr:colOff>0</xdr:colOff>
      <xdr:row>3193</xdr:row>
      <xdr:rowOff>0</xdr:rowOff>
    </xdr:to>
    <xdr:pic>
      <xdr:nvPicPr>
        <xdr:cNvPr id="3189" name="Picture 3188">
          <a:extLst>
            <a:ext uri="{FF2B5EF4-FFF2-40B4-BE49-F238E27FC236}">
              <a16:creationId xmlns:a16="http://schemas.microsoft.com/office/drawing/2014/main" id="{82EB8720-4D18-4949-A584-58994E3A3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6"/>
        <a:stretch>
          <a:fillRect/>
        </a:stretch>
      </xdr:blipFill>
      <xdr:spPr>
        <a:xfrm>
          <a:off x="4619625" y="57731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3193</xdr:row>
      <xdr:rowOff>0</xdr:rowOff>
    </xdr:from>
    <xdr:to>
      <xdr:col>6</xdr:col>
      <xdr:colOff>0</xdr:colOff>
      <xdr:row>3194</xdr:row>
      <xdr:rowOff>0</xdr:rowOff>
    </xdr:to>
    <xdr:pic>
      <xdr:nvPicPr>
        <xdr:cNvPr id="3190" name="Picture 3189">
          <a:extLst>
            <a:ext uri="{FF2B5EF4-FFF2-40B4-BE49-F238E27FC236}">
              <a16:creationId xmlns:a16="http://schemas.microsoft.com/office/drawing/2014/main" id="{4C20472A-485E-48C2-87E7-06938FA54A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7"/>
        <a:stretch>
          <a:fillRect/>
        </a:stretch>
      </xdr:blipFill>
      <xdr:spPr>
        <a:xfrm>
          <a:off x="4619625" y="57749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3194</xdr:row>
      <xdr:rowOff>0</xdr:rowOff>
    </xdr:from>
    <xdr:to>
      <xdr:col>6</xdr:col>
      <xdr:colOff>0</xdr:colOff>
      <xdr:row>3195</xdr:row>
      <xdr:rowOff>0</xdr:rowOff>
    </xdr:to>
    <xdr:pic>
      <xdr:nvPicPr>
        <xdr:cNvPr id="3191" name="Picture 3190">
          <a:extLst>
            <a:ext uri="{FF2B5EF4-FFF2-40B4-BE49-F238E27FC236}">
              <a16:creationId xmlns:a16="http://schemas.microsoft.com/office/drawing/2014/main" id="{1087D19C-BF75-4538-8E23-298905A15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7"/>
        <a:stretch>
          <a:fillRect/>
        </a:stretch>
      </xdr:blipFill>
      <xdr:spPr>
        <a:xfrm>
          <a:off x="4619625" y="57767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3195</xdr:row>
      <xdr:rowOff>0</xdr:rowOff>
    </xdr:from>
    <xdr:to>
      <xdr:col>6</xdr:col>
      <xdr:colOff>0</xdr:colOff>
      <xdr:row>3196</xdr:row>
      <xdr:rowOff>0</xdr:rowOff>
    </xdr:to>
    <xdr:pic>
      <xdr:nvPicPr>
        <xdr:cNvPr id="3192" name="Picture 3191">
          <a:extLst>
            <a:ext uri="{FF2B5EF4-FFF2-40B4-BE49-F238E27FC236}">
              <a16:creationId xmlns:a16="http://schemas.microsoft.com/office/drawing/2014/main" id="{5A9FE0D5-4847-4B2E-8A2C-6F7ADDDAB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57785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3196</xdr:row>
      <xdr:rowOff>0</xdr:rowOff>
    </xdr:from>
    <xdr:to>
      <xdr:col>6</xdr:col>
      <xdr:colOff>0</xdr:colOff>
      <xdr:row>3197</xdr:row>
      <xdr:rowOff>0</xdr:rowOff>
    </xdr:to>
    <xdr:pic>
      <xdr:nvPicPr>
        <xdr:cNvPr id="3193" name="Picture 3192">
          <a:extLst>
            <a:ext uri="{FF2B5EF4-FFF2-40B4-BE49-F238E27FC236}">
              <a16:creationId xmlns:a16="http://schemas.microsoft.com/office/drawing/2014/main" id="{40A18643-5028-438A-836E-7BDEEB44A3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619625" y="57803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3197</xdr:row>
      <xdr:rowOff>0</xdr:rowOff>
    </xdr:from>
    <xdr:to>
      <xdr:col>6</xdr:col>
      <xdr:colOff>0</xdr:colOff>
      <xdr:row>3198</xdr:row>
      <xdr:rowOff>0</xdr:rowOff>
    </xdr:to>
    <xdr:pic>
      <xdr:nvPicPr>
        <xdr:cNvPr id="3194" name="Picture 3193">
          <a:extLst>
            <a:ext uri="{FF2B5EF4-FFF2-40B4-BE49-F238E27FC236}">
              <a16:creationId xmlns:a16="http://schemas.microsoft.com/office/drawing/2014/main" id="{A266A74B-2F19-4786-993B-FE0796AFC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821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3198</xdr:row>
      <xdr:rowOff>0</xdr:rowOff>
    </xdr:from>
    <xdr:to>
      <xdr:col>6</xdr:col>
      <xdr:colOff>0</xdr:colOff>
      <xdr:row>3199</xdr:row>
      <xdr:rowOff>0</xdr:rowOff>
    </xdr:to>
    <xdr:pic>
      <xdr:nvPicPr>
        <xdr:cNvPr id="3195" name="Picture 3194">
          <a:extLst>
            <a:ext uri="{FF2B5EF4-FFF2-40B4-BE49-F238E27FC236}">
              <a16:creationId xmlns:a16="http://schemas.microsoft.com/office/drawing/2014/main" id="{56AAEB76-2126-4A0F-8167-7EA566EE1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8"/>
        <a:stretch>
          <a:fillRect/>
        </a:stretch>
      </xdr:blipFill>
      <xdr:spPr>
        <a:xfrm>
          <a:off x="4619625" y="57839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3199</xdr:row>
      <xdr:rowOff>0</xdr:rowOff>
    </xdr:from>
    <xdr:to>
      <xdr:col>6</xdr:col>
      <xdr:colOff>0</xdr:colOff>
      <xdr:row>3200</xdr:row>
      <xdr:rowOff>0</xdr:rowOff>
    </xdr:to>
    <xdr:pic>
      <xdr:nvPicPr>
        <xdr:cNvPr id="3196" name="Picture 3195">
          <a:extLst>
            <a:ext uri="{FF2B5EF4-FFF2-40B4-BE49-F238E27FC236}">
              <a16:creationId xmlns:a16="http://schemas.microsoft.com/office/drawing/2014/main" id="{3EEA78DD-5893-4ACA-965C-7BC497369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857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3200</xdr:row>
      <xdr:rowOff>0</xdr:rowOff>
    </xdr:from>
    <xdr:to>
      <xdr:col>6</xdr:col>
      <xdr:colOff>0</xdr:colOff>
      <xdr:row>3201</xdr:row>
      <xdr:rowOff>0</xdr:rowOff>
    </xdr:to>
    <xdr:pic>
      <xdr:nvPicPr>
        <xdr:cNvPr id="3197" name="Picture 3196">
          <a:extLst>
            <a:ext uri="{FF2B5EF4-FFF2-40B4-BE49-F238E27FC236}">
              <a16:creationId xmlns:a16="http://schemas.microsoft.com/office/drawing/2014/main" id="{AD036144-B51B-45E3-961E-ACC3607DB0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7875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3201</xdr:row>
      <xdr:rowOff>0</xdr:rowOff>
    </xdr:from>
    <xdr:to>
      <xdr:col>6</xdr:col>
      <xdr:colOff>0</xdr:colOff>
      <xdr:row>3202</xdr:row>
      <xdr:rowOff>0</xdr:rowOff>
    </xdr:to>
    <xdr:pic>
      <xdr:nvPicPr>
        <xdr:cNvPr id="3198" name="Picture 3197">
          <a:extLst>
            <a:ext uri="{FF2B5EF4-FFF2-40B4-BE49-F238E27FC236}">
              <a16:creationId xmlns:a16="http://schemas.microsoft.com/office/drawing/2014/main" id="{6A75B704-8126-43E5-B541-DEC8BB48C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893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3202</xdr:row>
      <xdr:rowOff>0</xdr:rowOff>
    </xdr:from>
    <xdr:to>
      <xdr:col>6</xdr:col>
      <xdr:colOff>0</xdr:colOff>
      <xdr:row>3203</xdr:row>
      <xdr:rowOff>0</xdr:rowOff>
    </xdr:to>
    <xdr:pic>
      <xdr:nvPicPr>
        <xdr:cNvPr id="3199" name="Picture 3198">
          <a:extLst>
            <a:ext uri="{FF2B5EF4-FFF2-40B4-BE49-F238E27FC236}">
              <a16:creationId xmlns:a16="http://schemas.microsoft.com/office/drawing/2014/main" id="{D0B40DF3-33DA-4702-B8CF-FD7D12F2F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912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3203</xdr:row>
      <xdr:rowOff>0</xdr:rowOff>
    </xdr:from>
    <xdr:to>
      <xdr:col>6</xdr:col>
      <xdr:colOff>0</xdr:colOff>
      <xdr:row>3204</xdr:row>
      <xdr:rowOff>0</xdr:rowOff>
    </xdr:to>
    <xdr:pic>
      <xdr:nvPicPr>
        <xdr:cNvPr id="3200" name="Picture 3199">
          <a:extLst>
            <a:ext uri="{FF2B5EF4-FFF2-40B4-BE49-F238E27FC236}">
              <a16:creationId xmlns:a16="http://schemas.microsoft.com/office/drawing/2014/main" id="{926BC73B-78A2-476E-9295-7B51C823A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930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3204</xdr:row>
      <xdr:rowOff>0</xdr:rowOff>
    </xdr:from>
    <xdr:to>
      <xdr:col>6</xdr:col>
      <xdr:colOff>0</xdr:colOff>
      <xdr:row>3205</xdr:row>
      <xdr:rowOff>0</xdr:rowOff>
    </xdr:to>
    <xdr:pic>
      <xdr:nvPicPr>
        <xdr:cNvPr id="3201" name="Picture 3200">
          <a:extLst>
            <a:ext uri="{FF2B5EF4-FFF2-40B4-BE49-F238E27FC236}">
              <a16:creationId xmlns:a16="http://schemas.microsoft.com/office/drawing/2014/main" id="{DCDEECB5-77F5-45F3-9AB2-A5AB186C78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7948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3205</xdr:row>
      <xdr:rowOff>0</xdr:rowOff>
    </xdr:from>
    <xdr:to>
      <xdr:col>6</xdr:col>
      <xdr:colOff>0</xdr:colOff>
      <xdr:row>3206</xdr:row>
      <xdr:rowOff>0</xdr:rowOff>
    </xdr:to>
    <xdr:pic>
      <xdr:nvPicPr>
        <xdr:cNvPr id="3202" name="Picture 3201">
          <a:extLst>
            <a:ext uri="{FF2B5EF4-FFF2-40B4-BE49-F238E27FC236}">
              <a16:creationId xmlns:a16="http://schemas.microsoft.com/office/drawing/2014/main" id="{5D67EE34-82A7-4933-B689-2A6F7134E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966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3206</xdr:row>
      <xdr:rowOff>0</xdr:rowOff>
    </xdr:from>
    <xdr:to>
      <xdr:col>6</xdr:col>
      <xdr:colOff>0</xdr:colOff>
      <xdr:row>3207</xdr:row>
      <xdr:rowOff>0</xdr:rowOff>
    </xdr:to>
    <xdr:pic>
      <xdr:nvPicPr>
        <xdr:cNvPr id="3203" name="Picture 3202">
          <a:extLst>
            <a:ext uri="{FF2B5EF4-FFF2-40B4-BE49-F238E27FC236}">
              <a16:creationId xmlns:a16="http://schemas.microsoft.com/office/drawing/2014/main" id="{A73A4E0D-CC3B-45FC-8649-E72A4424FB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7984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3207</xdr:row>
      <xdr:rowOff>0</xdr:rowOff>
    </xdr:from>
    <xdr:to>
      <xdr:col>6</xdr:col>
      <xdr:colOff>0</xdr:colOff>
      <xdr:row>3208</xdr:row>
      <xdr:rowOff>0</xdr:rowOff>
    </xdr:to>
    <xdr:pic>
      <xdr:nvPicPr>
        <xdr:cNvPr id="3204" name="Picture 3203">
          <a:extLst>
            <a:ext uri="{FF2B5EF4-FFF2-40B4-BE49-F238E27FC236}">
              <a16:creationId xmlns:a16="http://schemas.microsoft.com/office/drawing/2014/main" id="{74B753DD-5B03-4E82-88B9-BBA1AF9B5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9"/>
        <a:stretch>
          <a:fillRect/>
        </a:stretch>
      </xdr:blipFill>
      <xdr:spPr>
        <a:xfrm>
          <a:off x="4619625" y="58002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3208</xdr:row>
      <xdr:rowOff>0</xdr:rowOff>
    </xdr:from>
    <xdr:to>
      <xdr:col>6</xdr:col>
      <xdr:colOff>0</xdr:colOff>
      <xdr:row>3209</xdr:row>
      <xdr:rowOff>0</xdr:rowOff>
    </xdr:to>
    <xdr:pic>
      <xdr:nvPicPr>
        <xdr:cNvPr id="3205" name="Picture 3204">
          <a:extLst>
            <a:ext uri="{FF2B5EF4-FFF2-40B4-BE49-F238E27FC236}">
              <a16:creationId xmlns:a16="http://schemas.microsoft.com/office/drawing/2014/main" id="{6A8A344C-7049-4AD2-988A-5B2B679D6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0"/>
        <a:stretch>
          <a:fillRect/>
        </a:stretch>
      </xdr:blipFill>
      <xdr:spPr>
        <a:xfrm>
          <a:off x="4619625" y="58020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3209</xdr:row>
      <xdr:rowOff>0</xdr:rowOff>
    </xdr:from>
    <xdr:to>
      <xdr:col>6</xdr:col>
      <xdr:colOff>0</xdr:colOff>
      <xdr:row>3210</xdr:row>
      <xdr:rowOff>0</xdr:rowOff>
    </xdr:to>
    <xdr:pic>
      <xdr:nvPicPr>
        <xdr:cNvPr id="3206" name="Picture 3205">
          <a:extLst>
            <a:ext uri="{FF2B5EF4-FFF2-40B4-BE49-F238E27FC236}">
              <a16:creationId xmlns:a16="http://schemas.microsoft.com/office/drawing/2014/main" id="{3ACAA4C3-ED29-480B-B892-6DAEDE678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1"/>
        <a:stretch>
          <a:fillRect/>
        </a:stretch>
      </xdr:blipFill>
      <xdr:spPr>
        <a:xfrm>
          <a:off x="4619625" y="58038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3210</xdr:row>
      <xdr:rowOff>0</xdr:rowOff>
    </xdr:from>
    <xdr:to>
      <xdr:col>6</xdr:col>
      <xdr:colOff>0</xdr:colOff>
      <xdr:row>3211</xdr:row>
      <xdr:rowOff>0</xdr:rowOff>
    </xdr:to>
    <xdr:pic>
      <xdr:nvPicPr>
        <xdr:cNvPr id="3207" name="Picture 3206">
          <a:extLst>
            <a:ext uri="{FF2B5EF4-FFF2-40B4-BE49-F238E27FC236}">
              <a16:creationId xmlns:a16="http://schemas.microsoft.com/office/drawing/2014/main" id="{D06CFB10-86CE-443F-8378-BD80CE928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2"/>
        <a:stretch>
          <a:fillRect/>
        </a:stretch>
      </xdr:blipFill>
      <xdr:spPr>
        <a:xfrm>
          <a:off x="4619625" y="58056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3211</xdr:row>
      <xdr:rowOff>0</xdr:rowOff>
    </xdr:from>
    <xdr:to>
      <xdr:col>6</xdr:col>
      <xdr:colOff>0</xdr:colOff>
      <xdr:row>3212</xdr:row>
      <xdr:rowOff>0</xdr:rowOff>
    </xdr:to>
    <xdr:pic>
      <xdr:nvPicPr>
        <xdr:cNvPr id="3208" name="Picture 3207">
          <a:extLst>
            <a:ext uri="{FF2B5EF4-FFF2-40B4-BE49-F238E27FC236}">
              <a16:creationId xmlns:a16="http://schemas.microsoft.com/office/drawing/2014/main" id="{EC9094DC-8778-491F-A230-81DD624F89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3"/>
        <a:stretch>
          <a:fillRect/>
        </a:stretch>
      </xdr:blipFill>
      <xdr:spPr>
        <a:xfrm>
          <a:off x="4619625" y="58074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3212</xdr:row>
      <xdr:rowOff>0</xdr:rowOff>
    </xdr:from>
    <xdr:to>
      <xdr:col>6</xdr:col>
      <xdr:colOff>0</xdr:colOff>
      <xdr:row>3213</xdr:row>
      <xdr:rowOff>0</xdr:rowOff>
    </xdr:to>
    <xdr:pic>
      <xdr:nvPicPr>
        <xdr:cNvPr id="3209" name="Picture 3208">
          <a:extLst>
            <a:ext uri="{FF2B5EF4-FFF2-40B4-BE49-F238E27FC236}">
              <a16:creationId xmlns:a16="http://schemas.microsoft.com/office/drawing/2014/main" id="{B1D03246-4D1A-4BF6-9E4C-FDA06F6BC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4"/>
        <a:stretch>
          <a:fillRect/>
        </a:stretch>
      </xdr:blipFill>
      <xdr:spPr>
        <a:xfrm>
          <a:off x="4619625" y="58092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3213</xdr:row>
      <xdr:rowOff>0</xdr:rowOff>
    </xdr:from>
    <xdr:to>
      <xdr:col>6</xdr:col>
      <xdr:colOff>0</xdr:colOff>
      <xdr:row>3214</xdr:row>
      <xdr:rowOff>0</xdr:rowOff>
    </xdr:to>
    <xdr:pic>
      <xdr:nvPicPr>
        <xdr:cNvPr id="3210" name="Picture 3209">
          <a:extLst>
            <a:ext uri="{FF2B5EF4-FFF2-40B4-BE49-F238E27FC236}">
              <a16:creationId xmlns:a16="http://schemas.microsoft.com/office/drawing/2014/main" id="{C0B6B12E-2CA4-4C38-957D-AD8AC3FB7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5"/>
        <a:stretch>
          <a:fillRect/>
        </a:stretch>
      </xdr:blipFill>
      <xdr:spPr>
        <a:xfrm>
          <a:off x="4619625" y="58111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3214</xdr:row>
      <xdr:rowOff>0</xdr:rowOff>
    </xdr:from>
    <xdr:to>
      <xdr:col>6</xdr:col>
      <xdr:colOff>0</xdr:colOff>
      <xdr:row>3215</xdr:row>
      <xdr:rowOff>0</xdr:rowOff>
    </xdr:to>
    <xdr:pic>
      <xdr:nvPicPr>
        <xdr:cNvPr id="3211" name="Picture 3210">
          <a:extLst>
            <a:ext uri="{FF2B5EF4-FFF2-40B4-BE49-F238E27FC236}">
              <a16:creationId xmlns:a16="http://schemas.microsoft.com/office/drawing/2014/main" id="{1995BAEC-3CD6-45F7-A928-808674AA6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6"/>
        <a:stretch>
          <a:fillRect/>
        </a:stretch>
      </xdr:blipFill>
      <xdr:spPr>
        <a:xfrm>
          <a:off x="4619625" y="58129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3215</xdr:row>
      <xdr:rowOff>0</xdr:rowOff>
    </xdr:from>
    <xdr:to>
      <xdr:col>6</xdr:col>
      <xdr:colOff>0</xdr:colOff>
      <xdr:row>3216</xdr:row>
      <xdr:rowOff>0</xdr:rowOff>
    </xdr:to>
    <xdr:pic>
      <xdr:nvPicPr>
        <xdr:cNvPr id="3212" name="Picture 3211">
          <a:extLst>
            <a:ext uri="{FF2B5EF4-FFF2-40B4-BE49-F238E27FC236}">
              <a16:creationId xmlns:a16="http://schemas.microsoft.com/office/drawing/2014/main" id="{3F555DE6-3512-4EEF-B8E7-CD45672A0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7"/>
        <a:stretch>
          <a:fillRect/>
        </a:stretch>
      </xdr:blipFill>
      <xdr:spPr>
        <a:xfrm>
          <a:off x="4619625" y="58147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3216</xdr:row>
      <xdr:rowOff>0</xdr:rowOff>
    </xdr:from>
    <xdr:to>
      <xdr:col>6</xdr:col>
      <xdr:colOff>0</xdr:colOff>
      <xdr:row>3217</xdr:row>
      <xdr:rowOff>0</xdr:rowOff>
    </xdr:to>
    <xdr:pic>
      <xdr:nvPicPr>
        <xdr:cNvPr id="3213" name="Picture 3212">
          <a:extLst>
            <a:ext uri="{FF2B5EF4-FFF2-40B4-BE49-F238E27FC236}">
              <a16:creationId xmlns:a16="http://schemas.microsoft.com/office/drawing/2014/main" id="{0DA8B83B-609D-4979-B0A9-0DF56F9F0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8"/>
        <a:stretch>
          <a:fillRect/>
        </a:stretch>
      </xdr:blipFill>
      <xdr:spPr>
        <a:xfrm>
          <a:off x="4619625" y="58165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3217</xdr:row>
      <xdr:rowOff>0</xdr:rowOff>
    </xdr:from>
    <xdr:to>
      <xdr:col>6</xdr:col>
      <xdr:colOff>0</xdr:colOff>
      <xdr:row>3218</xdr:row>
      <xdr:rowOff>0</xdr:rowOff>
    </xdr:to>
    <xdr:pic>
      <xdr:nvPicPr>
        <xdr:cNvPr id="3214" name="Picture 3213">
          <a:extLst>
            <a:ext uri="{FF2B5EF4-FFF2-40B4-BE49-F238E27FC236}">
              <a16:creationId xmlns:a16="http://schemas.microsoft.com/office/drawing/2014/main" id="{0B9CD59E-EA54-476F-A225-75CDB298D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183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3218</xdr:row>
      <xdr:rowOff>0</xdr:rowOff>
    </xdr:from>
    <xdr:to>
      <xdr:col>6</xdr:col>
      <xdr:colOff>0</xdr:colOff>
      <xdr:row>3219</xdr:row>
      <xdr:rowOff>0</xdr:rowOff>
    </xdr:to>
    <xdr:pic>
      <xdr:nvPicPr>
        <xdr:cNvPr id="3215" name="Picture 3214">
          <a:extLst>
            <a:ext uri="{FF2B5EF4-FFF2-40B4-BE49-F238E27FC236}">
              <a16:creationId xmlns:a16="http://schemas.microsoft.com/office/drawing/2014/main" id="{B0BC2163-D648-4237-B3FA-F3C1D32ED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201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3219</xdr:row>
      <xdr:rowOff>0</xdr:rowOff>
    </xdr:from>
    <xdr:to>
      <xdr:col>6</xdr:col>
      <xdr:colOff>0</xdr:colOff>
      <xdr:row>3220</xdr:row>
      <xdr:rowOff>0</xdr:rowOff>
    </xdr:to>
    <xdr:pic>
      <xdr:nvPicPr>
        <xdr:cNvPr id="3216" name="Picture 3215">
          <a:extLst>
            <a:ext uri="{FF2B5EF4-FFF2-40B4-BE49-F238E27FC236}">
              <a16:creationId xmlns:a16="http://schemas.microsoft.com/office/drawing/2014/main" id="{EA58A5E5-0B53-4CB5-9CA0-DB37327B0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219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3220</xdr:row>
      <xdr:rowOff>0</xdr:rowOff>
    </xdr:from>
    <xdr:to>
      <xdr:col>6</xdr:col>
      <xdr:colOff>0</xdr:colOff>
      <xdr:row>3221</xdr:row>
      <xdr:rowOff>0</xdr:rowOff>
    </xdr:to>
    <xdr:pic>
      <xdr:nvPicPr>
        <xdr:cNvPr id="3217" name="Picture 3216">
          <a:extLst>
            <a:ext uri="{FF2B5EF4-FFF2-40B4-BE49-F238E27FC236}">
              <a16:creationId xmlns:a16="http://schemas.microsoft.com/office/drawing/2014/main" id="{903E7A07-E9F1-4A03-A5B4-A1660981B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237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3221</xdr:row>
      <xdr:rowOff>0</xdr:rowOff>
    </xdr:from>
    <xdr:to>
      <xdr:col>6</xdr:col>
      <xdr:colOff>0</xdr:colOff>
      <xdr:row>3222</xdr:row>
      <xdr:rowOff>0</xdr:rowOff>
    </xdr:to>
    <xdr:pic>
      <xdr:nvPicPr>
        <xdr:cNvPr id="3218" name="Picture 3217">
          <a:extLst>
            <a:ext uri="{FF2B5EF4-FFF2-40B4-BE49-F238E27FC236}">
              <a16:creationId xmlns:a16="http://schemas.microsoft.com/office/drawing/2014/main" id="{B18D19CD-270E-484F-9ADE-EC440D6FD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9"/>
        <a:stretch>
          <a:fillRect/>
        </a:stretch>
      </xdr:blipFill>
      <xdr:spPr>
        <a:xfrm>
          <a:off x="4619625" y="58255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3222</xdr:row>
      <xdr:rowOff>0</xdr:rowOff>
    </xdr:from>
    <xdr:to>
      <xdr:col>6</xdr:col>
      <xdr:colOff>0</xdr:colOff>
      <xdr:row>3223</xdr:row>
      <xdr:rowOff>0</xdr:rowOff>
    </xdr:to>
    <xdr:pic>
      <xdr:nvPicPr>
        <xdr:cNvPr id="3219" name="Picture 3218">
          <a:extLst>
            <a:ext uri="{FF2B5EF4-FFF2-40B4-BE49-F238E27FC236}">
              <a16:creationId xmlns:a16="http://schemas.microsoft.com/office/drawing/2014/main" id="{53706C73-ADF9-4BE9-BD7D-9496C465B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9"/>
        <a:stretch>
          <a:fillRect/>
        </a:stretch>
      </xdr:blipFill>
      <xdr:spPr>
        <a:xfrm>
          <a:off x="4619625" y="58273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3223</xdr:row>
      <xdr:rowOff>0</xdr:rowOff>
    </xdr:from>
    <xdr:to>
      <xdr:col>6</xdr:col>
      <xdr:colOff>0</xdr:colOff>
      <xdr:row>3224</xdr:row>
      <xdr:rowOff>0</xdr:rowOff>
    </xdr:to>
    <xdr:pic>
      <xdr:nvPicPr>
        <xdr:cNvPr id="3220" name="Picture 3219">
          <a:extLst>
            <a:ext uri="{FF2B5EF4-FFF2-40B4-BE49-F238E27FC236}">
              <a16:creationId xmlns:a16="http://schemas.microsoft.com/office/drawing/2014/main" id="{F128BB16-4BB2-4E01-AC19-4BC94A9A43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0"/>
        <a:stretch>
          <a:fillRect/>
        </a:stretch>
      </xdr:blipFill>
      <xdr:spPr>
        <a:xfrm>
          <a:off x="4619625" y="58292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3224</xdr:row>
      <xdr:rowOff>0</xdr:rowOff>
    </xdr:from>
    <xdr:to>
      <xdr:col>6</xdr:col>
      <xdr:colOff>0</xdr:colOff>
      <xdr:row>3225</xdr:row>
      <xdr:rowOff>0</xdr:rowOff>
    </xdr:to>
    <xdr:pic>
      <xdr:nvPicPr>
        <xdr:cNvPr id="3221" name="Picture 3220">
          <a:extLst>
            <a:ext uri="{FF2B5EF4-FFF2-40B4-BE49-F238E27FC236}">
              <a16:creationId xmlns:a16="http://schemas.microsoft.com/office/drawing/2014/main" id="{8A65D23B-0469-4B0B-81E9-6E6A2B5DE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0"/>
        <a:stretch>
          <a:fillRect/>
        </a:stretch>
      </xdr:blipFill>
      <xdr:spPr>
        <a:xfrm>
          <a:off x="4619625" y="58310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3225</xdr:row>
      <xdr:rowOff>0</xdr:rowOff>
    </xdr:from>
    <xdr:to>
      <xdr:col>6</xdr:col>
      <xdr:colOff>0</xdr:colOff>
      <xdr:row>3226</xdr:row>
      <xdr:rowOff>0</xdr:rowOff>
    </xdr:to>
    <xdr:pic>
      <xdr:nvPicPr>
        <xdr:cNvPr id="3222" name="Picture 3221">
          <a:extLst>
            <a:ext uri="{FF2B5EF4-FFF2-40B4-BE49-F238E27FC236}">
              <a16:creationId xmlns:a16="http://schemas.microsoft.com/office/drawing/2014/main" id="{98D3BFA0-FA81-4F06-9F64-05832148D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1"/>
        <a:stretch>
          <a:fillRect/>
        </a:stretch>
      </xdr:blipFill>
      <xdr:spPr>
        <a:xfrm>
          <a:off x="4619625" y="58328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3226</xdr:row>
      <xdr:rowOff>0</xdr:rowOff>
    </xdr:from>
    <xdr:to>
      <xdr:col>6</xdr:col>
      <xdr:colOff>0</xdr:colOff>
      <xdr:row>3227</xdr:row>
      <xdr:rowOff>0</xdr:rowOff>
    </xdr:to>
    <xdr:pic>
      <xdr:nvPicPr>
        <xdr:cNvPr id="3223" name="Picture 3222">
          <a:extLst>
            <a:ext uri="{FF2B5EF4-FFF2-40B4-BE49-F238E27FC236}">
              <a16:creationId xmlns:a16="http://schemas.microsoft.com/office/drawing/2014/main" id="{7F7667D2-8833-40F7-B142-0F5CBB5758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1"/>
        <a:stretch>
          <a:fillRect/>
        </a:stretch>
      </xdr:blipFill>
      <xdr:spPr>
        <a:xfrm>
          <a:off x="4619625" y="58346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3227</xdr:row>
      <xdr:rowOff>0</xdr:rowOff>
    </xdr:from>
    <xdr:to>
      <xdr:col>6</xdr:col>
      <xdr:colOff>0</xdr:colOff>
      <xdr:row>3228</xdr:row>
      <xdr:rowOff>0</xdr:rowOff>
    </xdr:to>
    <xdr:pic>
      <xdr:nvPicPr>
        <xdr:cNvPr id="3224" name="Picture 3223">
          <a:extLst>
            <a:ext uri="{FF2B5EF4-FFF2-40B4-BE49-F238E27FC236}">
              <a16:creationId xmlns:a16="http://schemas.microsoft.com/office/drawing/2014/main" id="{0490BFD7-F6A2-4CE3-A1D6-FD6EC71B3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2"/>
        <a:stretch>
          <a:fillRect/>
        </a:stretch>
      </xdr:blipFill>
      <xdr:spPr>
        <a:xfrm>
          <a:off x="4619625" y="58364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3228</xdr:row>
      <xdr:rowOff>0</xdr:rowOff>
    </xdr:from>
    <xdr:to>
      <xdr:col>6</xdr:col>
      <xdr:colOff>0</xdr:colOff>
      <xdr:row>3229</xdr:row>
      <xdr:rowOff>0</xdr:rowOff>
    </xdr:to>
    <xdr:pic>
      <xdr:nvPicPr>
        <xdr:cNvPr id="3225" name="Picture 3224">
          <a:extLst>
            <a:ext uri="{FF2B5EF4-FFF2-40B4-BE49-F238E27FC236}">
              <a16:creationId xmlns:a16="http://schemas.microsoft.com/office/drawing/2014/main" id="{747C8862-8E3B-4F15-AEEC-B81EBEFDD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2"/>
        <a:stretch>
          <a:fillRect/>
        </a:stretch>
      </xdr:blipFill>
      <xdr:spPr>
        <a:xfrm>
          <a:off x="4619625" y="58382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3229</xdr:row>
      <xdr:rowOff>0</xdr:rowOff>
    </xdr:from>
    <xdr:to>
      <xdr:col>6</xdr:col>
      <xdr:colOff>0</xdr:colOff>
      <xdr:row>3230</xdr:row>
      <xdr:rowOff>0</xdr:rowOff>
    </xdr:to>
    <xdr:pic>
      <xdr:nvPicPr>
        <xdr:cNvPr id="3226" name="Picture 3225">
          <a:extLst>
            <a:ext uri="{FF2B5EF4-FFF2-40B4-BE49-F238E27FC236}">
              <a16:creationId xmlns:a16="http://schemas.microsoft.com/office/drawing/2014/main" id="{464C1BA7-44CE-44FE-94F3-DEB88718F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3"/>
        <a:stretch>
          <a:fillRect/>
        </a:stretch>
      </xdr:blipFill>
      <xdr:spPr>
        <a:xfrm>
          <a:off x="4619625" y="58400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3230</xdr:row>
      <xdr:rowOff>0</xdr:rowOff>
    </xdr:from>
    <xdr:to>
      <xdr:col>6</xdr:col>
      <xdr:colOff>0</xdr:colOff>
      <xdr:row>3231</xdr:row>
      <xdr:rowOff>0</xdr:rowOff>
    </xdr:to>
    <xdr:pic>
      <xdr:nvPicPr>
        <xdr:cNvPr id="3227" name="Picture 3226">
          <a:extLst>
            <a:ext uri="{FF2B5EF4-FFF2-40B4-BE49-F238E27FC236}">
              <a16:creationId xmlns:a16="http://schemas.microsoft.com/office/drawing/2014/main" id="{72287E72-D46B-450C-AD4A-432608230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3"/>
        <a:stretch>
          <a:fillRect/>
        </a:stretch>
      </xdr:blipFill>
      <xdr:spPr>
        <a:xfrm>
          <a:off x="4619625" y="58418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3231</xdr:row>
      <xdr:rowOff>0</xdr:rowOff>
    </xdr:from>
    <xdr:to>
      <xdr:col>6</xdr:col>
      <xdr:colOff>0</xdr:colOff>
      <xdr:row>3232</xdr:row>
      <xdr:rowOff>0</xdr:rowOff>
    </xdr:to>
    <xdr:pic>
      <xdr:nvPicPr>
        <xdr:cNvPr id="3228" name="Picture 3227">
          <a:extLst>
            <a:ext uri="{FF2B5EF4-FFF2-40B4-BE49-F238E27FC236}">
              <a16:creationId xmlns:a16="http://schemas.microsoft.com/office/drawing/2014/main" id="{A9C47461-1DD6-41E1-BD2C-BA8CFD8F2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436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3232</xdr:row>
      <xdr:rowOff>0</xdr:rowOff>
    </xdr:from>
    <xdr:to>
      <xdr:col>6</xdr:col>
      <xdr:colOff>0</xdr:colOff>
      <xdr:row>3233</xdr:row>
      <xdr:rowOff>0</xdr:rowOff>
    </xdr:to>
    <xdr:pic>
      <xdr:nvPicPr>
        <xdr:cNvPr id="3229" name="Picture 3228">
          <a:extLst>
            <a:ext uri="{FF2B5EF4-FFF2-40B4-BE49-F238E27FC236}">
              <a16:creationId xmlns:a16="http://schemas.microsoft.com/office/drawing/2014/main" id="{2D2D1686-41F6-413F-B7AB-839F1596D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4"/>
        <a:stretch>
          <a:fillRect/>
        </a:stretch>
      </xdr:blipFill>
      <xdr:spPr>
        <a:xfrm>
          <a:off x="4619625" y="58454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3233</xdr:row>
      <xdr:rowOff>0</xdr:rowOff>
    </xdr:from>
    <xdr:to>
      <xdr:col>6</xdr:col>
      <xdr:colOff>0</xdr:colOff>
      <xdr:row>3234</xdr:row>
      <xdr:rowOff>0</xdr:rowOff>
    </xdr:to>
    <xdr:pic>
      <xdr:nvPicPr>
        <xdr:cNvPr id="3230" name="Picture 3229">
          <a:extLst>
            <a:ext uri="{FF2B5EF4-FFF2-40B4-BE49-F238E27FC236}">
              <a16:creationId xmlns:a16="http://schemas.microsoft.com/office/drawing/2014/main" id="{200F4D8F-85A2-4EDD-A251-B8A410A791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8473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3234</xdr:row>
      <xdr:rowOff>0</xdr:rowOff>
    </xdr:from>
    <xdr:to>
      <xdr:col>6</xdr:col>
      <xdr:colOff>0</xdr:colOff>
      <xdr:row>3235</xdr:row>
      <xdr:rowOff>0</xdr:rowOff>
    </xdr:to>
    <xdr:pic>
      <xdr:nvPicPr>
        <xdr:cNvPr id="3231" name="Picture 3230">
          <a:extLst>
            <a:ext uri="{FF2B5EF4-FFF2-40B4-BE49-F238E27FC236}">
              <a16:creationId xmlns:a16="http://schemas.microsoft.com/office/drawing/2014/main" id="{E08BCDF6-5FAD-4C6F-8207-391699AF1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619625" y="58491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3235</xdr:row>
      <xdr:rowOff>0</xdr:rowOff>
    </xdr:from>
    <xdr:to>
      <xdr:col>6</xdr:col>
      <xdr:colOff>0</xdr:colOff>
      <xdr:row>3236</xdr:row>
      <xdr:rowOff>0</xdr:rowOff>
    </xdr:to>
    <xdr:pic>
      <xdr:nvPicPr>
        <xdr:cNvPr id="3232" name="Picture 3231">
          <a:extLst>
            <a:ext uri="{FF2B5EF4-FFF2-40B4-BE49-F238E27FC236}">
              <a16:creationId xmlns:a16="http://schemas.microsoft.com/office/drawing/2014/main" id="{3641681E-0A5A-442A-B463-C54ACC3859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8509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3236</xdr:row>
      <xdr:rowOff>0</xdr:rowOff>
    </xdr:from>
    <xdr:to>
      <xdr:col>6</xdr:col>
      <xdr:colOff>0</xdr:colOff>
      <xdr:row>3237</xdr:row>
      <xdr:rowOff>0</xdr:rowOff>
    </xdr:to>
    <xdr:pic>
      <xdr:nvPicPr>
        <xdr:cNvPr id="3233" name="Picture 3232">
          <a:extLst>
            <a:ext uri="{FF2B5EF4-FFF2-40B4-BE49-F238E27FC236}">
              <a16:creationId xmlns:a16="http://schemas.microsoft.com/office/drawing/2014/main" id="{5F8A65F1-07C8-405A-A3C3-56690340B7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8527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3237</xdr:row>
      <xdr:rowOff>0</xdr:rowOff>
    </xdr:from>
    <xdr:to>
      <xdr:col>6</xdr:col>
      <xdr:colOff>0</xdr:colOff>
      <xdr:row>3238</xdr:row>
      <xdr:rowOff>0</xdr:rowOff>
    </xdr:to>
    <xdr:pic>
      <xdr:nvPicPr>
        <xdr:cNvPr id="3234" name="Picture 3233">
          <a:extLst>
            <a:ext uri="{FF2B5EF4-FFF2-40B4-BE49-F238E27FC236}">
              <a16:creationId xmlns:a16="http://schemas.microsoft.com/office/drawing/2014/main" id="{439D63D2-07B2-4847-A1D5-9152FF67C0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8545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3238</xdr:row>
      <xdr:rowOff>0</xdr:rowOff>
    </xdr:from>
    <xdr:to>
      <xdr:col>6</xdr:col>
      <xdr:colOff>0</xdr:colOff>
      <xdr:row>3239</xdr:row>
      <xdr:rowOff>0</xdr:rowOff>
    </xdr:to>
    <xdr:pic>
      <xdr:nvPicPr>
        <xdr:cNvPr id="3235" name="Picture 3234">
          <a:extLst>
            <a:ext uri="{FF2B5EF4-FFF2-40B4-BE49-F238E27FC236}">
              <a16:creationId xmlns:a16="http://schemas.microsoft.com/office/drawing/2014/main" id="{916A7B2D-40BB-4825-8553-BBB4AF15F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8563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3239</xdr:row>
      <xdr:rowOff>0</xdr:rowOff>
    </xdr:from>
    <xdr:to>
      <xdr:col>6</xdr:col>
      <xdr:colOff>0</xdr:colOff>
      <xdr:row>3240</xdr:row>
      <xdr:rowOff>0</xdr:rowOff>
    </xdr:to>
    <xdr:pic>
      <xdr:nvPicPr>
        <xdr:cNvPr id="3236" name="Picture 3235">
          <a:extLst>
            <a:ext uri="{FF2B5EF4-FFF2-40B4-BE49-F238E27FC236}">
              <a16:creationId xmlns:a16="http://schemas.microsoft.com/office/drawing/2014/main" id="{4280063C-9CB9-4C7B-8873-C68CC90856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581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3240</xdr:row>
      <xdr:rowOff>0</xdr:rowOff>
    </xdr:from>
    <xdr:to>
      <xdr:col>6</xdr:col>
      <xdr:colOff>0</xdr:colOff>
      <xdr:row>3241</xdr:row>
      <xdr:rowOff>0</xdr:rowOff>
    </xdr:to>
    <xdr:pic>
      <xdr:nvPicPr>
        <xdr:cNvPr id="3237" name="Picture 3236">
          <a:extLst>
            <a:ext uri="{FF2B5EF4-FFF2-40B4-BE49-F238E27FC236}">
              <a16:creationId xmlns:a16="http://schemas.microsoft.com/office/drawing/2014/main" id="{5C902D86-6626-40A8-A7C4-49F6BB7D1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599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3241</xdr:row>
      <xdr:rowOff>0</xdr:rowOff>
    </xdr:from>
    <xdr:to>
      <xdr:col>6</xdr:col>
      <xdr:colOff>0</xdr:colOff>
      <xdr:row>3242</xdr:row>
      <xdr:rowOff>0</xdr:rowOff>
    </xdr:to>
    <xdr:pic>
      <xdr:nvPicPr>
        <xdr:cNvPr id="3238" name="Picture 3237">
          <a:extLst>
            <a:ext uri="{FF2B5EF4-FFF2-40B4-BE49-F238E27FC236}">
              <a16:creationId xmlns:a16="http://schemas.microsoft.com/office/drawing/2014/main" id="{704A9482-2AEF-4B33-968C-163DAF56E4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5"/>
        <a:stretch>
          <a:fillRect/>
        </a:stretch>
      </xdr:blipFill>
      <xdr:spPr>
        <a:xfrm>
          <a:off x="4619625" y="58617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3242</xdr:row>
      <xdr:rowOff>0</xdr:rowOff>
    </xdr:from>
    <xdr:to>
      <xdr:col>6</xdr:col>
      <xdr:colOff>0</xdr:colOff>
      <xdr:row>3243</xdr:row>
      <xdr:rowOff>0</xdr:rowOff>
    </xdr:to>
    <xdr:pic>
      <xdr:nvPicPr>
        <xdr:cNvPr id="3239" name="Picture 3238">
          <a:extLst>
            <a:ext uri="{FF2B5EF4-FFF2-40B4-BE49-F238E27FC236}">
              <a16:creationId xmlns:a16="http://schemas.microsoft.com/office/drawing/2014/main" id="{CCE663A7-DEAD-45CB-98F7-716BF8802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6"/>
        <a:stretch>
          <a:fillRect/>
        </a:stretch>
      </xdr:blipFill>
      <xdr:spPr>
        <a:xfrm>
          <a:off x="4619625" y="58635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3243</xdr:row>
      <xdr:rowOff>0</xdr:rowOff>
    </xdr:from>
    <xdr:to>
      <xdr:col>6</xdr:col>
      <xdr:colOff>0</xdr:colOff>
      <xdr:row>3244</xdr:row>
      <xdr:rowOff>0</xdr:rowOff>
    </xdr:to>
    <xdr:pic>
      <xdr:nvPicPr>
        <xdr:cNvPr id="3240" name="Picture 3239">
          <a:extLst>
            <a:ext uri="{FF2B5EF4-FFF2-40B4-BE49-F238E27FC236}">
              <a16:creationId xmlns:a16="http://schemas.microsoft.com/office/drawing/2014/main" id="{B9283683-ECF6-4F37-AF76-0725837974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7"/>
        <a:stretch>
          <a:fillRect/>
        </a:stretch>
      </xdr:blipFill>
      <xdr:spPr>
        <a:xfrm>
          <a:off x="4619625" y="58653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3244</xdr:row>
      <xdr:rowOff>0</xdr:rowOff>
    </xdr:from>
    <xdr:to>
      <xdr:col>6</xdr:col>
      <xdr:colOff>0</xdr:colOff>
      <xdr:row>3245</xdr:row>
      <xdr:rowOff>0</xdr:rowOff>
    </xdr:to>
    <xdr:pic>
      <xdr:nvPicPr>
        <xdr:cNvPr id="3241" name="Picture 3240">
          <a:extLst>
            <a:ext uri="{FF2B5EF4-FFF2-40B4-BE49-F238E27FC236}">
              <a16:creationId xmlns:a16="http://schemas.microsoft.com/office/drawing/2014/main" id="{E3655541-4438-4349-A86D-FFA1AF740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8"/>
        <a:stretch>
          <a:fillRect/>
        </a:stretch>
      </xdr:blipFill>
      <xdr:spPr>
        <a:xfrm>
          <a:off x="4619625" y="58672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3245</xdr:row>
      <xdr:rowOff>0</xdr:rowOff>
    </xdr:from>
    <xdr:to>
      <xdr:col>6</xdr:col>
      <xdr:colOff>0</xdr:colOff>
      <xdr:row>3246</xdr:row>
      <xdr:rowOff>0</xdr:rowOff>
    </xdr:to>
    <xdr:pic>
      <xdr:nvPicPr>
        <xdr:cNvPr id="3242" name="Picture 3241">
          <a:extLst>
            <a:ext uri="{FF2B5EF4-FFF2-40B4-BE49-F238E27FC236}">
              <a16:creationId xmlns:a16="http://schemas.microsoft.com/office/drawing/2014/main" id="{8C2B9327-6AB4-4AD3-B967-A9A0B90E05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9"/>
        <a:stretch>
          <a:fillRect/>
        </a:stretch>
      </xdr:blipFill>
      <xdr:spPr>
        <a:xfrm>
          <a:off x="4619625" y="58690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3246</xdr:row>
      <xdr:rowOff>0</xdr:rowOff>
    </xdr:from>
    <xdr:to>
      <xdr:col>6</xdr:col>
      <xdr:colOff>0</xdr:colOff>
      <xdr:row>3247</xdr:row>
      <xdr:rowOff>0</xdr:rowOff>
    </xdr:to>
    <xdr:pic>
      <xdr:nvPicPr>
        <xdr:cNvPr id="3243" name="Picture 3242">
          <a:extLst>
            <a:ext uri="{FF2B5EF4-FFF2-40B4-BE49-F238E27FC236}">
              <a16:creationId xmlns:a16="http://schemas.microsoft.com/office/drawing/2014/main" id="{4617C84F-EC42-4F0F-8E2D-1B1237E4DA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0"/>
        <a:stretch>
          <a:fillRect/>
        </a:stretch>
      </xdr:blipFill>
      <xdr:spPr>
        <a:xfrm>
          <a:off x="4619625" y="58708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3247</xdr:row>
      <xdr:rowOff>0</xdr:rowOff>
    </xdr:from>
    <xdr:to>
      <xdr:col>6</xdr:col>
      <xdr:colOff>0</xdr:colOff>
      <xdr:row>3248</xdr:row>
      <xdr:rowOff>0</xdr:rowOff>
    </xdr:to>
    <xdr:pic>
      <xdr:nvPicPr>
        <xdr:cNvPr id="3244" name="Picture 3243">
          <a:extLst>
            <a:ext uri="{FF2B5EF4-FFF2-40B4-BE49-F238E27FC236}">
              <a16:creationId xmlns:a16="http://schemas.microsoft.com/office/drawing/2014/main" id="{92665E03-355D-45CE-AB91-4928B22C9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1"/>
        <a:stretch>
          <a:fillRect/>
        </a:stretch>
      </xdr:blipFill>
      <xdr:spPr>
        <a:xfrm>
          <a:off x="4619625" y="58726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3248</xdr:row>
      <xdr:rowOff>0</xdr:rowOff>
    </xdr:from>
    <xdr:to>
      <xdr:col>6</xdr:col>
      <xdr:colOff>0</xdr:colOff>
      <xdr:row>3249</xdr:row>
      <xdr:rowOff>0</xdr:rowOff>
    </xdr:to>
    <xdr:pic>
      <xdr:nvPicPr>
        <xdr:cNvPr id="3245" name="Picture 3244">
          <a:extLst>
            <a:ext uri="{FF2B5EF4-FFF2-40B4-BE49-F238E27FC236}">
              <a16:creationId xmlns:a16="http://schemas.microsoft.com/office/drawing/2014/main" id="{257B40B7-A0DF-4DCF-9271-AEB36159D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2"/>
        <a:stretch>
          <a:fillRect/>
        </a:stretch>
      </xdr:blipFill>
      <xdr:spPr>
        <a:xfrm>
          <a:off x="4619625" y="58744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3249</xdr:row>
      <xdr:rowOff>0</xdr:rowOff>
    </xdr:from>
    <xdr:to>
      <xdr:col>6</xdr:col>
      <xdr:colOff>0</xdr:colOff>
      <xdr:row>3250</xdr:row>
      <xdr:rowOff>0</xdr:rowOff>
    </xdr:to>
    <xdr:pic>
      <xdr:nvPicPr>
        <xdr:cNvPr id="3246" name="Picture 3245">
          <a:extLst>
            <a:ext uri="{FF2B5EF4-FFF2-40B4-BE49-F238E27FC236}">
              <a16:creationId xmlns:a16="http://schemas.microsoft.com/office/drawing/2014/main" id="{0946552E-371B-4C04-99DF-CAC913614F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3"/>
        <a:stretch>
          <a:fillRect/>
        </a:stretch>
      </xdr:blipFill>
      <xdr:spPr>
        <a:xfrm>
          <a:off x="4619625" y="58762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3250</xdr:row>
      <xdr:rowOff>0</xdr:rowOff>
    </xdr:from>
    <xdr:to>
      <xdr:col>6</xdr:col>
      <xdr:colOff>0</xdr:colOff>
      <xdr:row>3251</xdr:row>
      <xdr:rowOff>0</xdr:rowOff>
    </xdr:to>
    <xdr:pic>
      <xdr:nvPicPr>
        <xdr:cNvPr id="3247" name="Picture 3246">
          <a:extLst>
            <a:ext uri="{FF2B5EF4-FFF2-40B4-BE49-F238E27FC236}">
              <a16:creationId xmlns:a16="http://schemas.microsoft.com/office/drawing/2014/main" id="{4E14EF86-6B0C-457A-A900-6F4DA6E3B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4"/>
        <a:stretch>
          <a:fillRect/>
        </a:stretch>
      </xdr:blipFill>
      <xdr:spPr>
        <a:xfrm>
          <a:off x="4619625" y="58780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3251</xdr:row>
      <xdr:rowOff>0</xdr:rowOff>
    </xdr:from>
    <xdr:to>
      <xdr:col>6</xdr:col>
      <xdr:colOff>0</xdr:colOff>
      <xdr:row>3252</xdr:row>
      <xdr:rowOff>0</xdr:rowOff>
    </xdr:to>
    <xdr:pic>
      <xdr:nvPicPr>
        <xdr:cNvPr id="3248" name="Picture 3247">
          <a:extLst>
            <a:ext uri="{FF2B5EF4-FFF2-40B4-BE49-F238E27FC236}">
              <a16:creationId xmlns:a16="http://schemas.microsoft.com/office/drawing/2014/main" id="{89D09CB3-2AC7-4638-BE25-D5C9CD70C2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798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3252</xdr:row>
      <xdr:rowOff>0</xdr:rowOff>
    </xdr:from>
    <xdr:to>
      <xdr:col>6</xdr:col>
      <xdr:colOff>0</xdr:colOff>
      <xdr:row>3253</xdr:row>
      <xdr:rowOff>0</xdr:rowOff>
    </xdr:to>
    <xdr:pic>
      <xdr:nvPicPr>
        <xdr:cNvPr id="3249" name="Picture 3248">
          <a:extLst>
            <a:ext uri="{FF2B5EF4-FFF2-40B4-BE49-F238E27FC236}">
              <a16:creationId xmlns:a16="http://schemas.microsoft.com/office/drawing/2014/main" id="{4B55B9E4-CCF9-4137-A055-1DFDD60EFE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816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3253</xdr:row>
      <xdr:rowOff>0</xdr:rowOff>
    </xdr:from>
    <xdr:to>
      <xdr:col>6</xdr:col>
      <xdr:colOff>0</xdr:colOff>
      <xdr:row>3254</xdr:row>
      <xdr:rowOff>0</xdr:rowOff>
    </xdr:to>
    <xdr:pic>
      <xdr:nvPicPr>
        <xdr:cNvPr id="3250" name="Picture 3249">
          <a:extLst>
            <a:ext uri="{FF2B5EF4-FFF2-40B4-BE49-F238E27FC236}">
              <a16:creationId xmlns:a16="http://schemas.microsoft.com/office/drawing/2014/main" id="{9A1329F1-6940-4AFD-BF55-F388C693C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834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3254</xdr:row>
      <xdr:rowOff>0</xdr:rowOff>
    </xdr:from>
    <xdr:to>
      <xdr:col>6</xdr:col>
      <xdr:colOff>0</xdr:colOff>
      <xdr:row>3255</xdr:row>
      <xdr:rowOff>0</xdr:rowOff>
    </xdr:to>
    <xdr:pic>
      <xdr:nvPicPr>
        <xdr:cNvPr id="3251" name="Picture 3250">
          <a:extLst>
            <a:ext uri="{FF2B5EF4-FFF2-40B4-BE49-F238E27FC236}">
              <a16:creationId xmlns:a16="http://schemas.microsoft.com/office/drawing/2014/main" id="{343E8581-76D0-46A3-8FE9-10D2AC413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8853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3255</xdr:row>
      <xdr:rowOff>0</xdr:rowOff>
    </xdr:from>
    <xdr:to>
      <xdr:col>6</xdr:col>
      <xdr:colOff>0</xdr:colOff>
      <xdr:row>3256</xdr:row>
      <xdr:rowOff>0</xdr:rowOff>
    </xdr:to>
    <xdr:pic>
      <xdr:nvPicPr>
        <xdr:cNvPr id="3252" name="Picture 3251">
          <a:extLst>
            <a:ext uri="{FF2B5EF4-FFF2-40B4-BE49-F238E27FC236}">
              <a16:creationId xmlns:a16="http://schemas.microsoft.com/office/drawing/2014/main" id="{F6D30D77-B3E7-4D57-A255-B20D35379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5"/>
        <a:stretch>
          <a:fillRect/>
        </a:stretch>
      </xdr:blipFill>
      <xdr:spPr>
        <a:xfrm>
          <a:off x="4619625" y="58871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3256</xdr:row>
      <xdr:rowOff>0</xdr:rowOff>
    </xdr:from>
    <xdr:to>
      <xdr:col>6</xdr:col>
      <xdr:colOff>0</xdr:colOff>
      <xdr:row>3257</xdr:row>
      <xdr:rowOff>0</xdr:rowOff>
    </xdr:to>
    <xdr:pic>
      <xdr:nvPicPr>
        <xdr:cNvPr id="3253" name="Picture 3252">
          <a:extLst>
            <a:ext uri="{FF2B5EF4-FFF2-40B4-BE49-F238E27FC236}">
              <a16:creationId xmlns:a16="http://schemas.microsoft.com/office/drawing/2014/main" id="{AAF15048-21FC-4C7C-A473-9234E45A5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5"/>
        <a:stretch>
          <a:fillRect/>
        </a:stretch>
      </xdr:blipFill>
      <xdr:spPr>
        <a:xfrm>
          <a:off x="4619625" y="58889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3257</xdr:row>
      <xdr:rowOff>0</xdr:rowOff>
    </xdr:from>
    <xdr:to>
      <xdr:col>6</xdr:col>
      <xdr:colOff>0</xdr:colOff>
      <xdr:row>3258</xdr:row>
      <xdr:rowOff>0</xdr:rowOff>
    </xdr:to>
    <xdr:pic>
      <xdr:nvPicPr>
        <xdr:cNvPr id="3254" name="Picture 3253">
          <a:extLst>
            <a:ext uri="{FF2B5EF4-FFF2-40B4-BE49-F238E27FC236}">
              <a16:creationId xmlns:a16="http://schemas.microsoft.com/office/drawing/2014/main" id="{9FF6C12E-0FF7-45D7-A88D-E97F032039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6"/>
        <a:stretch>
          <a:fillRect/>
        </a:stretch>
      </xdr:blipFill>
      <xdr:spPr>
        <a:xfrm>
          <a:off x="4619625" y="58907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3258</xdr:row>
      <xdr:rowOff>0</xdr:rowOff>
    </xdr:from>
    <xdr:to>
      <xdr:col>6</xdr:col>
      <xdr:colOff>0</xdr:colOff>
      <xdr:row>3259</xdr:row>
      <xdr:rowOff>0</xdr:rowOff>
    </xdr:to>
    <xdr:pic>
      <xdr:nvPicPr>
        <xdr:cNvPr id="3255" name="Picture 3254">
          <a:extLst>
            <a:ext uri="{FF2B5EF4-FFF2-40B4-BE49-F238E27FC236}">
              <a16:creationId xmlns:a16="http://schemas.microsoft.com/office/drawing/2014/main" id="{D4266E08-E840-41D5-95E5-A957C37C0F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6"/>
        <a:stretch>
          <a:fillRect/>
        </a:stretch>
      </xdr:blipFill>
      <xdr:spPr>
        <a:xfrm>
          <a:off x="4619625" y="58925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3259</xdr:row>
      <xdr:rowOff>0</xdr:rowOff>
    </xdr:from>
    <xdr:to>
      <xdr:col>6</xdr:col>
      <xdr:colOff>0</xdr:colOff>
      <xdr:row>3260</xdr:row>
      <xdr:rowOff>0</xdr:rowOff>
    </xdr:to>
    <xdr:pic>
      <xdr:nvPicPr>
        <xdr:cNvPr id="3256" name="Picture 3255">
          <a:extLst>
            <a:ext uri="{FF2B5EF4-FFF2-40B4-BE49-F238E27FC236}">
              <a16:creationId xmlns:a16="http://schemas.microsoft.com/office/drawing/2014/main" id="{E59606DE-CCCB-4B32-AE20-822D54E4E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7"/>
        <a:stretch>
          <a:fillRect/>
        </a:stretch>
      </xdr:blipFill>
      <xdr:spPr>
        <a:xfrm>
          <a:off x="4619625" y="58943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3260</xdr:row>
      <xdr:rowOff>0</xdr:rowOff>
    </xdr:from>
    <xdr:to>
      <xdr:col>6</xdr:col>
      <xdr:colOff>0</xdr:colOff>
      <xdr:row>3261</xdr:row>
      <xdr:rowOff>0</xdr:rowOff>
    </xdr:to>
    <xdr:pic>
      <xdr:nvPicPr>
        <xdr:cNvPr id="3257" name="Picture 3256">
          <a:extLst>
            <a:ext uri="{FF2B5EF4-FFF2-40B4-BE49-F238E27FC236}">
              <a16:creationId xmlns:a16="http://schemas.microsoft.com/office/drawing/2014/main" id="{0FBD8874-93EC-46DA-8CE8-F542F29E0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7"/>
        <a:stretch>
          <a:fillRect/>
        </a:stretch>
      </xdr:blipFill>
      <xdr:spPr>
        <a:xfrm>
          <a:off x="4619625" y="58961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3261</xdr:row>
      <xdr:rowOff>0</xdr:rowOff>
    </xdr:from>
    <xdr:to>
      <xdr:col>6</xdr:col>
      <xdr:colOff>0</xdr:colOff>
      <xdr:row>3262</xdr:row>
      <xdr:rowOff>0</xdr:rowOff>
    </xdr:to>
    <xdr:pic>
      <xdr:nvPicPr>
        <xdr:cNvPr id="3258" name="Picture 3257">
          <a:extLst>
            <a:ext uri="{FF2B5EF4-FFF2-40B4-BE49-F238E27FC236}">
              <a16:creationId xmlns:a16="http://schemas.microsoft.com/office/drawing/2014/main" id="{589C65E7-3DC3-4FE8-B1CC-4E7D942BD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8"/>
        <a:stretch>
          <a:fillRect/>
        </a:stretch>
      </xdr:blipFill>
      <xdr:spPr>
        <a:xfrm>
          <a:off x="4619625" y="58979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3262</xdr:row>
      <xdr:rowOff>0</xdr:rowOff>
    </xdr:from>
    <xdr:to>
      <xdr:col>6</xdr:col>
      <xdr:colOff>0</xdr:colOff>
      <xdr:row>3263</xdr:row>
      <xdr:rowOff>0</xdr:rowOff>
    </xdr:to>
    <xdr:pic>
      <xdr:nvPicPr>
        <xdr:cNvPr id="3259" name="Picture 3258">
          <a:extLst>
            <a:ext uri="{FF2B5EF4-FFF2-40B4-BE49-F238E27FC236}">
              <a16:creationId xmlns:a16="http://schemas.microsoft.com/office/drawing/2014/main" id="{F6DC7618-E4A7-4577-99C5-F9886D3E5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8"/>
        <a:stretch>
          <a:fillRect/>
        </a:stretch>
      </xdr:blipFill>
      <xdr:spPr>
        <a:xfrm>
          <a:off x="4619625" y="58997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3263</xdr:row>
      <xdr:rowOff>0</xdr:rowOff>
    </xdr:from>
    <xdr:to>
      <xdr:col>6</xdr:col>
      <xdr:colOff>0</xdr:colOff>
      <xdr:row>3264</xdr:row>
      <xdr:rowOff>0</xdr:rowOff>
    </xdr:to>
    <xdr:pic>
      <xdr:nvPicPr>
        <xdr:cNvPr id="3260" name="Picture 3259">
          <a:extLst>
            <a:ext uri="{FF2B5EF4-FFF2-40B4-BE49-F238E27FC236}">
              <a16:creationId xmlns:a16="http://schemas.microsoft.com/office/drawing/2014/main" id="{7D78DFDF-2D1E-4AB0-B0B9-F0E34CE0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59015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3264</xdr:row>
      <xdr:rowOff>0</xdr:rowOff>
    </xdr:from>
    <xdr:to>
      <xdr:col>6</xdr:col>
      <xdr:colOff>0</xdr:colOff>
      <xdr:row>3265</xdr:row>
      <xdr:rowOff>0</xdr:rowOff>
    </xdr:to>
    <xdr:pic>
      <xdr:nvPicPr>
        <xdr:cNvPr id="3261" name="Picture 3260">
          <a:extLst>
            <a:ext uri="{FF2B5EF4-FFF2-40B4-BE49-F238E27FC236}">
              <a16:creationId xmlns:a16="http://schemas.microsoft.com/office/drawing/2014/main" id="{76D570EC-0C2B-4352-9262-161562314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619625" y="59034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3265</xdr:row>
      <xdr:rowOff>0</xdr:rowOff>
    </xdr:from>
    <xdr:to>
      <xdr:col>6</xdr:col>
      <xdr:colOff>0</xdr:colOff>
      <xdr:row>3266</xdr:row>
      <xdr:rowOff>0</xdr:rowOff>
    </xdr:to>
    <xdr:pic>
      <xdr:nvPicPr>
        <xdr:cNvPr id="3262" name="Picture 3261">
          <a:extLst>
            <a:ext uri="{FF2B5EF4-FFF2-40B4-BE49-F238E27FC236}">
              <a16:creationId xmlns:a16="http://schemas.microsoft.com/office/drawing/2014/main" id="{B64A529A-4BE7-4307-A22A-E10714C5A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052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3266</xdr:row>
      <xdr:rowOff>0</xdr:rowOff>
    </xdr:from>
    <xdr:to>
      <xdr:col>6</xdr:col>
      <xdr:colOff>0</xdr:colOff>
      <xdr:row>3267</xdr:row>
      <xdr:rowOff>0</xdr:rowOff>
    </xdr:to>
    <xdr:pic>
      <xdr:nvPicPr>
        <xdr:cNvPr id="3263" name="Picture 3262">
          <a:extLst>
            <a:ext uri="{FF2B5EF4-FFF2-40B4-BE49-F238E27FC236}">
              <a16:creationId xmlns:a16="http://schemas.microsoft.com/office/drawing/2014/main" id="{1AE2F8AA-5F4C-4CA7-890E-0627CB8EC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9"/>
        <a:stretch>
          <a:fillRect/>
        </a:stretch>
      </xdr:blipFill>
      <xdr:spPr>
        <a:xfrm>
          <a:off x="4619625" y="59070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3267</xdr:row>
      <xdr:rowOff>0</xdr:rowOff>
    </xdr:from>
    <xdr:to>
      <xdr:col>6</xdr:col>
      <xdr:colOff>0</xdr:colOff>
      <xdr:row>3268</xdr:row>
      <xdr:rowOff>0</xdr:rowOff>
    </xdr:to>
    <xdr:pic>
      <xdr:nvPicPr>
        <xdr:cNvPr id="3264" name="Picture 3263">
          <a:extLst>
            <a:ext uri="{FF2B5EF4-FFF2-40B4-BE49-F238E27FC236}">
              <a16:creationId xmlns:a16="http://schemas.microsoft.com/office/drawing/2014/main" id="{6F50F253-96CE-402F-A6E2-393179917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088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3268</xdr:row>
      <xdr:rowOff>0</xdr:rowOff>
    </xdr:from>
    <xdr:to>
      <xdr:col>6</xdr:col>
      <xdr:colOff>0</xdr:colOff>
      <xdr:row>3269</xdr:row>
      <xdr:rowOff>0</xdr:rowOff>
    </xdr:to>
    <xdr:pic>
      <xdr:nvPicPr>
        <xdr:cNvPr id="3265" name="Picture 3264">
          <a:extLst>
            <a:ext uri="{FF2B5EF4-FFF2-40B4-BE49-F238E27FC236}">
              <a16:creationId xmlns:a16="http://schemas.microsoft.com/office/drawing/2014/main" id="{155BAD29-DEEB-451B-94DF-FAA27E6A38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106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3269</xdr:row>
      <xdr:rowOff>0</xdr:rowOff>
    </xdr:from>
    <xdr:to>
      <xdr:col>6</xdr:col>
      <xdr:colOff>0</xdr:colOff>
      <xdr:row>3270</xdr:row>
      <xdr:rowOff>0</xdr:rowOff>
    </xdr:to>
    <xdr:pic>
      <xdr:nvPicPr>
        <xdr:cNvPr id="3266" name="Picture 3265">
          <a:extLst>
            <a:ext uri="{FF2B5EF4-FFF2-40B4-BE49-F238E27FC236}">
              <a16:creationId xmlns:a16="http://schemas.microsoft.com/office/drawing/2014/main" id="{0A0E9330-11C4-4403-AF06-F64581C9CE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124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3270</xdr:row>
      <xdr:rowOff>0</xdr:rowOff>
    </xdr:from>
    <xdr:to>
      <xdr:col>6</xdr:col>
      <xdr:colOff>0</xdr:colOff>
      <xdr:row>3271</xdr:row>
      <xdr:rowOff>0</xdr:rowOff>
    </xdr:to>
    <xdr:pic>
      <xdr:nvPicPr>
        <xdr:cNvPr id="3267" name="Picture 3266">
          <a:extLst>
            <a:ext uri="{FF2B5EF4-FFF2-40B4-BE49-F238E27FC236}">
              <a16:creationId xmlns:a16="http://schemas.microsoft.com/office/drawing/2014/main" id="{427E2AF6-AC38-44C1-9572-20521F96F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142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3271</xdr:row>
      <xdr:rowOff>0</xdr:rowOff>
    </xdr:from>
    <xdr:to>
      <xdr:col>6</xdr:col>
      <xdr:colOff>0</xdr:colOff>
      <xdr:row>3272</xdr:row>
      <xdr:rowOff>0</xdr:rowOff>
    </xdr:to>
    <xdr:pic>
      <xdr:nvPicPr>
        <xdr:cNvPr id="3268" name="Picture 3267">
          <a:extLst>
            <a:ext uri="{FF2B5EF4-FFF2-40B4-BE49-F238E27FC236}">
              <a16:creationId xmlns:a16="http://schemas.microsoft.com/office/drawing/2014/main" id="{AB77983F-E740-4A26-91B0-0669B6B5A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160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3272</xdr:row>
      <xdr:rowOff>0</xdr:rowOff>
    </xdr:from>
    <xdr:to>
      <xdr:col>6</xdr:col>
      <xdr:colOff>0</xdr:colOff>
      <xdr:row>3273</xdr:row>
      <xdr:rowOff>0</xdr:rowOff>
    </xdr:to>
    <xdr:pic>
      <xdr:nvPicPr>
        <xdr:cNvPr id="3269" name="Picture 3268">
          <a:extLst>
            <a:ext uri="{FF2B5EF4-FFF2-40B4-BE49-F238E27FC236}">
              <a16:creationId xmlns:a16="http://schemas.microsoft.com/office/drawing/2014/main" id="{EB98EAEF-C1C1-44BD-9E34-AF2BF785A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178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3273</xdr:row>
      <xdr:rowOff>0</xdr:rowOff>
    </xdr:from>
    <xdr:to>
      <xdr:col>6</xdr:col>
      <xdr:colOff>0</xdr:colOff>
      <xdr:row>3274</xdr:row>
      <xdr:rowOff>0</xdr:rowOff>
    </xdr:to>
    <xdr:pic>
      <xdr:nvPicPr>
        <xdr:cNvPr id="3270" name="Picture 3269">
          <a:extLst>
            <a:ext uri="{FF2B5EF4-FFF2-40B4-BE49-F238E27FC236}">
              <a16:creationId xmlns:a16="http://schemas.microsoft.com/office/drawing/2014/main" id="{F4137694-CE9D-4065-ABDA-B523E2A21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196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3274</xdr:row>
      <xdr:rowOff>0</xdr:rowOff>
    </xdr:from>
    <xdr:to>
      <xdr:col>6</xdr:col>
      <xdr:colOff>0</xdr:colOff>
      <xdr:row>3275</xdr:row>
      <xdr:rowOff>0</xdr:rowOff>
    </xdr:to>
    <xdr:pic>
      <xdr:nvPicPr>
        <xdr:cNvPr id="3271" name="Picture 3270">
          <a:extLst>
            <a:ext uri="{FF2B5EF4-FFF2-40B4-BE49-F238E27FC236}">
              <a16:creationId xmlns:a16="http://schemas.microsoft.com/office/drawing/2014/main" id="{AECD993C-C8C4-45E3-9DD7-A496B04B91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215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3275</xdr:row>
      <xdr:rowOff>0</xdr:rowOff>
    </xdr:from>
    <xdr:to>
      <xdr:col>6</xdr:col>
      <xdr:colOff>0</xdr:colOff>
      <xdr:row>3276</xdr:row>
      <xdr:rowOff>0</xdr:rowOff>
    </xdr:to>
    <xdr:pic>
      <xdr:nvPicPr>
        <xdr:cNvPr id="3272" name="Picture 3271">
          <a:extLst>
            <a:ext uri="{FF2B5EF4-FFF2-40B4-BE49-F238E27FC236}">
              <a16:creationId xmlns:a16="http://schemas.microsoft.com/office/drawing/2014/main" id="{DAA53874-79D8-4D74-BA84-505703549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0"/>
        <a:stretch>
          <a:fillRect/>
        </a:stretch>
      </xdr:blipFill>
      <xdr:spPr>
        <a:xfrm>
          <a:off x="4619625" y="59233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3276</xdr:row>
      <xdr:rowOff>0</xdr:rowOff>
    </xdr:from>
    <xdr:to>
      <xdr:col>6</xdr:col>
      <xdr:colOff>0</xdr:colOff>
      <xdr:row>3277</xdr:row>
      <xdr:rowOff>0</xdr:rowOff>
    </xdr:to>
    <xdr:pic>
      <xdr:nvPicPr>
        <xdr:cNvPr id="3273" name="Picture 3272">
          <a:extLst>
            <a:ext uri="{FF2B5EF4-FFF2-40B4-BE49-F238E27FC236}">
              <a16:creationId xmlns:a16="http://schemas.microsoft.com/office/drawing/2014/main" id="{26DCE443-5FB0-46C5-B742-5A80968BB2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1"/>
        <a:stretch>
          <a:fillRect/>
        </a:stretch>
      </xdr:blipFill>
      <xdr:spPr>
        <a:xfrm>
          <a:off x="4619625" y="59251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3277</xdr:row>
      <xdr:rowOff>0</xdr:rowOff>
    </xdr:from>
    <xdr:to>
      <xdr:col>6</xdr:col>
      <xdr:colOff>0</xdr:colOff>
      <xdr:row>3278</xdr:row>
      <xdr:rowOff>0</xdr:rowOff>
    </xdr:to>
    <xdr:pic>
      <xdr:nvPicPr>
        <xdr:cNvPr id="3274" name="Picture 3273">
          <a:extLst>
            <a:ext uri="{FF2B5EF4-FFF2-40B4-BE49-F238E27FC236}">
              <a16:creationId xmlns:a16="http://schemas.microsoft.com/office/drawing/2014/main" id="{163C5D42-92ED-476E-9F7F-5EA743831B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2"/>
        <a:stretch>
          <a:fillRect/>
        </a:stretch>
      </xdr:blipFill>
      <xdr:spPr>
        <a:xfrm>
          <a:off x="4619625" y="59269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3278</xdr:row>
      <xdr:rowOff>0</xdr:rowOff>
    </xdr:from>
    <xdr:to>
      <xdr:col>6</xdr:col>
      <xdr:colOff>0</xdr:colOff>
      <xdr:row>3279</xdr:row>
      <xdr:rowOff>0</xdr:rowOff>
    </xdr:to>
    <xdr:pic>
      <xdr:nvPicPr>
        <xdr:cNvPr id="3275" name="Picture 3274">
          <a:extLst>
            <a:ext uri="{FF2B5EF4-FFF2-40B4-BE49-F238E27FC236}">
              <a16:creationId xmlns:a16="http://schemas.microsoft.com/office/drawing/2014/main" id="{230A4A48-857F-491F-82C5-35FFE0DBEE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3"/>
        <a:stretch>
          <a:fillRect/>
        </a:stretch>
      </xdr:blipFill>
      <xdr:spPr>
        <a:xfrm>
          <a:off x="4619625" y="59287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3279</xdr:row>
      <xdr:rowOff>0</xdr:rowOff>
    </xdr:from>
    <xdr:to>
      <xdr:col>6</xdr:col>
      <xdr:colOff>0</xdr:colOff>
      <xdr:row>3280</xdr:row>
      <xdr:rowOff>0</xdr:rowOff>
    </xdr:to>
    <xdr:pic>
      <xdr:nvPicPr>
        <xdr:cNvPr id="3276" name="Picture 3275">
          <a:extLst>
            <a:ext uri="{FF2B5EF4-FFF2-40B4-BE49-F238E27FC236}">
              <a16:creationId xmlns:a16="http://schemas.microsoft.com/office/drawing/2014/main" id="{C422D3F4-FC18-4370-9992-0618943B44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4"/>
        <a:stretch>
          <a:fillRect/>
        </a:stretch>
      </xdr:blipFill>
      <xdr:spPr>
        <a:xfrm>
          <a:off x="4619625" y="59305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3280</xdr:row>
      <xdr:rowOff>0</xdr:rowOff>
    </xdr:from>
    <xdr:to>
      <xdr:col>6</xdr:col>
      <xdr:colOff>0</xdr:colOff>
      <xdr:row>3281</xdr:row>
      <xdr:rowOff>0</xdr:rowOff>
    </xdr:to>
    <xdr:pic>
      <xdr:nvPicPr>
        <xdr:cNvPr id="3277" name="Picture 3276">
          <a:extLst>
            <a:ext uri="{FF2B5EF4-FFF2-40B4-BE49-F238E27FC236}">
              <a16:creationId xmlns:a16="http://schemas.microsoft.com/office/drawing/2014/main" id="{7D9C7FE5-7D87-43D1-B080-4D3C760F91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5"/>
        <a:stretch>
          <a:fillRect/>
        </a:stretch>
      </xdr:blipFill>
      <xdr:spPr>
        <a:xfrm>
          <a:off x="4619625" y="59323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3281</xdr:row>
      <xdr:rowOff>0</xdr:rowOff>
    </xdr:from>
    <xdr:to>
      <xdr:col>6</xdr:col>
      <xdr:colOff>0</xdr:colOff>
      <xdr:row>3282</xdr:row>
      <xdr:rowOff>0</xdr:rowOff>
    </xdr:to>
    <xdr:pic>
      <xdr:nvPicPr>
        <xdr:cNvPr id="3278" name="Picture 3277">
          <a:extLst>
            <a:ext uri="{FF2B5EF4-FFF2-40B4-BE49-F238E27FC236}">
              <a16:creationId xmlns:a16="http://schemas.microsoft.com/office/drawing/2014/main" id="{E73603A0-7955-45DA-8F7A-D00A5398EF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6"/>
        <a:stretch>
          <a:fillRect/>
        </a:stretch>
      </xdr:blipFill>
      <xdr:spPr>
        <a:xfrm>
          <a:off x="4619625" y="59341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3282</xdr:row>
      <xdr:rowOff>0</xdr:rowOff>
    </xdr:from>
    <xdr:to>
      <xdr:col>6</xdr:col>
      <xdr:colOff>0</xdr:colOff>
      <xdr:row>3283</xdr:row>
      <xdr:rowOff>0</xdr:rowOff>
    </xdr:to>
    <xdr:pic>
      <xdr:nvPicPr>
        <xdr:cNvPr id="3279" name="Picture 3278">
          <a:extLst>
            <a:ext uri="{FF2B5EF4-FFF2-40B4-BE49-F238E27FC236}">
              <a16:creationId xmlns:a16="http://schemas.microsoft.com/office/drawing/2014/main" id="{3F0A8415-10DB-4F18-BC48-0F287EDA5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7"/>
        <a:stretch>
          <a:fillRect/>
        </a:stretch>
      </xdr:blipFill>
      <xdr:spPr>
        <a:xfrm>
          <a:off x="4619625" y="59359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3283</xdr:row>
      <xdr:rowOff>0</xdr:rowOff>
    </xdr:from>
    <xdr:to>
      <xdr:col>6</xdr:col>
      <xdr:colOff>0</xdr:colOff>
      <xdr:row>3284</xdr:row>
      <xdr:rowOff>0</xdr:rowOff>
    </xdr:to>
    <xdr:pic>
      <xdr:nvPicPr>
        <xdr:cNvPr id="3280" name="Picture 3279">
          <a:extLst>
            <a:ext uri="{FF2B5EF4-FFF2-40B4-BE49-F238E27FC236}">
              <a16:creationId xmlns:a16="http://schemas.microsoft.com/office/drawing/2014/main" id="{0A138C8D-0192-461C-B488-16A1A8ADC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8"/>
        <a:stretch>
          <a:fillRect/>
        </a:stretch>
      </xdr:blipFill>
      <xdr:spPr>
        <a:xfrm>
          <a:off x="4619625" y="59377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3284</xdr:row>
      <xdr:rowOff>0</xdr:rowOff>
    </xdr:from>
    <xdr:to>
      <xdr:col>6</xdr:col>
      <xdr:colOff>0</xdr:colOff>
      <xdr:row>3285</xdr:row>
      <xdr:rowOff>0</xdr:rowOff>
    </xdr:to>
    <xdr:pic>
      <xdr:nvPicPr>
        <xdr:cNvPr id="3281" name="Picture 3280">
          <a:extLst>
            <a:ext uri="{FF2B5EF4-FFF2-40B4-BE49-F238E27FC236}">
              <a16:creationId xmlns:a16="http://schemas.microsoft.com/office/drawing/2014/main" id="{E4433C5D-CFB2-4FE9-9DEE-FA4A4EC92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9"/>
        <a:stretch>
          <a:fillRect/>
        </a:stretch>
      </xdr:blipFill>
      <xdr:spPr>
        <a:xfrm>
          <a:off x="4619625" y="59395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3285</xdr:row>
      <xdr:rowOff>0</xdr:rowOff>
    </xdr:from>
    <xdr:to>
      <xdr:col>6</xdr:col>
      <xdr:colOff>0</xdr:colOff>
      <xdr:row>3286</xdr:row>
      <xdr:rowOff>0</xdr:rowOff>
    </xdr:to>
    <xdr:pic>
      <xdr:nvPicPr>
        <xdr:cNvPr id="3282" name="Picture 3281">
          <a:extLst>
            <a:ext uri="{FF2B5EF4-FFF2-40B4-BE49-F238E27FC236}">
              <a16:creationId xmlns:a16="http://schemas.microsoft.com/office/drawing/2014/main" id="{D9AF66AB-27B7-43FD-992A-B42737BD8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414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3286</xdr:row>
      <xdr:rowOff>0</xdr:rowOff>
    </xdr:from>
    <xdr:to>
      <xdr:col>6</xdr:col>
      <xdr:colOff>0</xdr:colOff>
      <xdr:row>3287</xdr:row>
      <xdr:rowOff>0</xdr:rowOff>
    </xdr:to>
    <xdr:pic>
      <xdr:nvPicPr>
        <xdr:cNvPr id="3283" name="Picture 3282">
          <a:extLst>
            <a:ext uri="{FF2B5EF4-FFF2-40B4-BE49-F238E27FC236}">
              <a16:creationId xmlns:a16="http://schemas.microsoft.com/office/drawing/2014/main" id="{3DD88356-F0E2-41A2-A446-1C294A5450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432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3287</xdr:row>
      <xdr:rowOff>0</xdr:rowOff>
    </xdr:from>
    <xdr:to>
      <xdr:col>6</xdr:col>
      <xdr:colOff>0</xdr:colOff>
      <xdr:row>3288</xdr:row>
      <xdr:rowOff>0</xdr:rowOff>
    </xdr:to>
    <xdr:pic>
      <xdr:nvPicPr>
        <xdr:cNvPr id="3284" name="Picture 3283">
          <a:extLst>
            <a:ext uri="{FF2B5EF4-FFF2-40B4-BE49-F238E27FC236}">
              <a16:creationId xmlns:a16="http://schemas.microsoft.com/office/drawing/2014/main" id="{8213FC27-4C8F-4FE5-A828-F29CA48D29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450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3288</xdr:row>
      <xdr:rowOff>0</xdr:rowOff>
    </xdr:from>
    <xdr:to>
      <xdr:col>6</xdr:col>
      <xdr:colOff>0</xdr:colOff>
      <xdr:row>3289</xdr:row>
      <xdr:rowOff>0</xdr:rowOff>
    </xdr:to>
    <xdr:pic>
      <xdr:nvPicPr>
        <xdr:cNvPr id="3285" name="Picture 3284">
          <a:extLst>
            <a:ext uri="{FF2B5EF4-FFF2-40B4-BE49-F238E27FC236}">
              <a16:creationId xmlns:a16="http://schemas.microsoft.com/office/drawing/2014/main" id="{A9CA71BE-1BC7-45BF-9315-C2C4FD905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468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3289</xdr:row>
      <xdr:rowOff>0</xdr:rowOff>
    </xdr:from>
    <xdr:to>
      <xdr:col>6</xdr:col>
      <xdr:colOff>0</xdr:colOff>
      <xdr:row>3290</xdr:row>
      <xdr:rowOff>0</xdr:rowOff>
    </xdr:to>
    <xdr:pic>
      <xdr:nvPicPr>
        <xdr:cNvPr id="3286" name="Picture 3285">
          <a:extLst>
            <a:ext uri="{FF2B5EF4-FFF2-40B4-BE49-F238E27FC236}">
              <a16:creationId xmlns:a16="http://schemas.microsoft.com/office/drawing/2014/main" id="{5436DE33-77E1-4386-9FD9-10A09643DD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0"/>
        <a:stretch>
          <a:fillRect/>
        </a:stretch>
      </xdr:blipFill>
      <xdr:spPr>
        <a:xfrm>
          <a:off x="4619625" y="59486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3290</xdr:row>
      <xdr:rowOff>0</xdr:rowOff>
    </xdr:from>
    <xdr:to>
      <xdr:col>6</xdr:col>
      <xdr:colOff>0</xdr:colOff>
      <xdr:row>3291</xdr:row>
      <xdr:rowOff>0</xdr:rowOff>
    </xdr:to>
    <xdr:pic>
      <xdr:nvPicPr>
        <xdr:cNvPr id="3287" name="Picture 3286">
          <a:extLst>
            <a:ext uri="{FF2B5EF4-FFF2-40B4-BE49-F238E27FC236}">
              <a16:creationId xmlns:a16="http://schemas.microsoft.com/office/drawing/2014/main" id="{83503733-6B3B-4364-AFC5-5BADF4166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0"/>
        <a:stretch>
          <a:fillRect/>
        </a:stretch>
      </xdr:blipFill>
      <xdr:spPr>
        <a:xfrm>
          <a:off x="4619625" y="59504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3291</xdr:row>
      <xdr:rowOff>0</xdr:rowOff>
    </xdr:from>
    <xdr:to>
      <xdr:col>6</xdr:col>
      <xdr:colOff>0</xdr:colOff>
      <xdr:row>3292</xdr:row>
      <xdr:rowOff>0</xdr:rowOff>
    </xdr:to>
    <xdr:pic>
      <xdr:nvPicPr>
        <xdr:cNvPr id="3288" name="Picture 3287">
          <a:extLst>
            <a:ext uri="{FF2B5EF4-FFF2-40B4-BE49-F238E27FC236}">
              <a16:creationId xmlns:a16="http://schemas.microsoft.com/office/drawing/2014/main" id="{7E677F9B-A9EC-4695-A6CD-ABBF0D520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1"/>
        <a:stretch>
          <a:fillRect/>
        </a:stretch>
      </xdr:blipFill>
      <xdr:spPr>
        <a:xfrm>
          <a:off x="4619625" y="59522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3292</xdr:row>
      <xdr:rowOff>0</xdr:rowOff>
    </xdr:from>
    <xdr:to>
      <xdr:col>6</xdr:col>
      <xdr:colOff>0</xdr:colOff>
      <xdr:row>3293</xdr:row>
      <xdr:rowOff>0</xdr:rowOff>
    </xdr:to>
    <xdr:pic>
      <xdr:nvPicPr>
        <xdr:cNvPr id="3289" name="Picture 3288">
          <a:extLst>
            <a:ext uri="{FF2B5EF4-FFF2-40B4-BE49-F238E27FC236}">
              <a16:creationId xmlns:a16="http://schemas.microsoft.com/office/drawing/2014/main" id="{AD806FDF-454A-4F19-8F8D-A4931208F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1"/>
        <a:stretch>
          <a:fillRect/>
        </a:stretch>
      </xdr:blipFill>
      <xdr:spPr>
        <a:xfrm>
          <a:off x="4619625" y="59540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3293</xdr:row>
      <xdr:rowOff>0</xdr:rowOff>
    </xdr:from>
    <xdr:to>
      <xdr:col>6</xdr:col>
      <xdr:colOff>0</xdr:colOff>
      <xdr:row>3294</xdr:row>
      <xdr:rowOff>0</xdr:rowOff>
    </xdr:to>
    <xdr:pic>
      <xdr:nvPicPr>
        <xdr:cNvPr id="3290" name="Picture 3289">
          <a:extLst>
            <a:ext uri="{FF2B5EF4-FFF2-40B4-BE49-F238E27FC236}">
              <a16:creationId xmlns:a16="http://schemas.microsoft.com/office/drawing/2014/main" id="{608BCA04-541D-497C-82D6-45358FBB7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2"/>
        <a:stretch>
          <a:fillRect/>
        </a:stretch>
      </xdr:blipFill>
      <xdr:spPr>
        <a:xfrm>
          <a:off x="4619625" y="59558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3294</xdr:row>
      <xdr:rowOff>0</xdr:rowOff>
    </xdr:from>
    <xdr:to>
      <xdr:col>6</xdr:col>
      <xdr:colOff>0</xdr:colOff>
      <xdr:row>3295</xdr:row>
      <xdr:rowOff>0</xdr:rowOff>
    </xdr:to>
    <xdr:pic>
      <xdr:nvPicPr>
        <xdr:cNvPr id="3291" name="Picture 3290">
          <a:extLst>
            <a:ext uri="{FF2B5EF4-FFF2-40B4-BE49-F238E27FC236}">
              <a16:creationId xmlns:a16="http://schemas.microsoft.com/office/drawing/2014/main" id="{F5C7F5A5-4645-4CDA-B907-9BB7562EE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2"/>
        <a:stretch>
          <a:fillRect/>
        </a:stretch>
      </xdr:blipFill>
      <xdr:spPr>
        <a:xfrm>
          <a:off x="4619625" y="59576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3295</xdr:row>
      <xdr:rowOff>0</xdr:rowOff>
    </xdr:from>
    <xdr:to>
      <xdr:col>6</xdr:col>
      <xdr:colOff>0</xdr:colOff>
      <xdr:row>3296</xdr:row>
      <xdr:rowOff>0</xdr:rowOff>
    </xdr:to>
    <xdr:pic>
      <xdr:nvPicPr>
        <xdr:cNvPr id="3292" name="Picture 3291">
          <a:extLst>
            <a:ext uri="{FF2B5EF4-FFF2-40B4-BE49-F238E27FC236}">
              <a16:creationId xmlns:a16="http://schemas.microsoft.com/office/drawing/2014/main" id="{01752024-21AD-43B0-B350-A732096E7A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3"/>
        <a:stretch>
          <a:fillRect/>
        </a:stretch>
      </xdr:blipFill>
      <xdr:spPr>
        <a:xfrm>
          <a:off x="4619625" y="59595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3296</xdr:row>
      <xdr:rowOff>0</xdr:rowOff>
    </xdr:from>
    <xdr:to>
      <xdr:col>6</xdr:col>
      <xdr:colOff>0</xdr:colOff>
      <xdr:row>3297</xdr:row>
      <xdr:rowOff>0</xdr:rowOff>
    </xdr:to>
    <xdr:pic>
      <xdr:nvPicPr>
        <xdr:cNvPr id="3293" name="Picture 3292">
          <a:extLst>
            <a:ext uri="{FF2B5EF4-FFF2-40B4-BE49-F238E27FC236}">
              <a16:creationId xmlns:a16="http://schemas.microsoft.com/office/drawing/2014/main" id="{9B03634A-D84A-415A-9E4E-E7C3DDC59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3"/>
        <a:stretch>
          <a:fillRect/>
        </a:stretch>
      </xdr:blipFill>
      <xdr:spPr>
        <a:xfrm>
          <a:off x="4619625" y="59613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3297</xdr:row>
      <xdr:rowOff>0</xdr:rowOff>
    </xdr:from>
    <xdr:to>
      <xdr:col>6</xdr:col>
      <xdr:colOff>0</xdr:colOff>
      <xdr:row>3298</xdr:row>
      <xdr:rowOff>0</xdr:rowOff>
    </xdr:to>
    <xdr:pic>
      <xdr:nvPicPr>
        <xdr:cNvPr id="3294" name="Picture 3293">
          <a:extLst>
            <a:ext uri="{FF2B5EF4-FFF2-40B4-BE49-F238E27FC236}">
              <a16:creationId xmlns:a16="http://schemas.microsoft.com/office/drawing/2014/main" id="{E9CC601E-BED9-40BA-8352-0901811D6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9631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3298</xdr:row>
      <xdr:rowOff>0</xdr:rowOff>
    </xdr:from>
    <xdr:to>
      <xdr:col>6</xdr:col>
      <xdr:colOff>0</xdr:colOff>
      <xdr:row>3299</xdr:row>
      <xdr:rowOff>0</xdr:rowOff>
    </xdr:to>
    <xdr:pic>
      <xdr:nvPicPr>
        <xdr:cNvPr id="3295" name="Picture 3294">
          <a:extLst>
            <a:ext uri="{FF2B5EF4-FFF2-40B4-BE49-F238E27FC236}">
              <a16:creationId xmlns:a16="http://schemas.microsoft.com/office/drawing/2014/main" id="{EB2CA614-675C-49D5-B4E1-56379AB29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59649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3299</xdr:row>
      <xdr:rowOff>0</xdr:rowOff>
    </xdr:from>
    <xdr:to>
      <xdr:col>6</xdr:col>
      <xdr:colOff>0</xdr:colOff>
      <xdr:row>3300</xdr:row>
      <xdr:rowOff>0</xdr:rowOff>
    </xdr:to>
    <xdr:pic>
      <xdr:nvPicPr>
        <xdr:cNvPr id="3296" name="Picture 3295">
          <a:extLst>
            <a:ext uri="{FF2B5EF4-FFF2-40B4-BE49-F238E27FC236}">
              <a16:creationId xmlns:a16="http://schemas.microsoft.com/office/drawing/2014/main" id="{AC96AB2D-DC7B-43E4-AD25-A265B27FB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667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3300</xdr:row>
      <xdr:rowOff>0</xdr:rowOff>
    </xdr:from>
    <xdr:to>
      <xdr:col>6</xdr:col>
      <xdr:colOff>0</xdr:colOff>
      <xdr:row>3301</xdr:row>
      <xdr:rowOff>0</xdr:rowOff>
    </xdr:to>
    <xdr:pic>
      <xdr:nvPicPr>
        <xdr:cNvPr id="3297" name="Picture 3296">
          <a:extLst>
            <a:ext uri="{FF2B5EF4-FFF2-40B4-BE49-F238E27FC236}">
              <a16:creationId xmlns:a16="http://schemas.microsoft.com/office/drawing/2014/main" id="{BD0684DF-F139-4688-A829-956B6D3B7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4"/>
        <a:stretch>
          <a:fillRect/>
        </a:stretch>
      </xdr:blipFill>
      <xdr:spPr>
        <a:xfrm>
          <a:off x="4619625" y="59685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3301</xdr:row>
      <xdr:rowOff>0</xdr:rowOff>
    </xdr:from>
    <xdr:to>
      <xdr:col>6</xdr:col>
      <xdr:colOff>0</xdr:colOff>
      <xdr:row>3302</xdr:row>
      <xdr:rowOff>0</xdr:rowOff>
    </xdr:to>
    <xdr:pic>
      <xdr:nvPicPr>
        <xdr:cNvPr id="3298" name="Picture 3297">
          <a:extLst>
            <a:ext uri="{FF2B5EF4-FFF2-40B4-BE49-F238E27FC236}">
              <a16:creationId xmlns:a16="http://schemas.microsoft.com/office/drawing/2014/main" id="{DC2F3DC7-F192-4089-9C49-3A24A06AC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03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3302</xdr:row>
      <xdr:rowOff>0</xdr:rowOff>
    </xdr:from>
    <xdr:to>
      <xdr:col>6</xdr:col>
      <xdr:colOff>0</xdr:colOff>
      <xdr:row>3303</xdr:row>
      <xdr:rowOff>0</xdr:rowOff>
    </xdr:to>
    <xdr:pic>
      <xdr:nvPicPr>
        <xdr:cNvPr id="3299" name="Picture 3298">
          <a:extLst>
            <a:ext uri="{FF2B5EF4-FFF2-40B4-BE49-F238E27FC236}">
              <a16:creationId xmlns:a16="http://schemas.microsoft.com/office/drawing/2014/main" id="{D1AF9C65-48C1-4561-B358-3FA322986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21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3303</xdr:row>
      <xdr:rowOff>0</xdr:rowOff>
    </xdr:from>
    <xdr:to>
      <xdr:col>6</xdr:col>
      <xdr:colOff>0</xdr:colOff>
      <xdr:row>3304</xdr:row>
      <xdr:rowOff>0</xdr:rowOff>
    </xdr:to>
    <xdr:pic>
      <xdr:nvPicPr>
        <xdr:cNvPr id="3300" name="Picture 3299">
          <a:extLst>
            <a:ext uri="{FF2B5EF4-FFF2-40B4-BE49-F238E27FC236}">
              <a16:creationId xmlns:a16="http://schemas.microsoft.com/office/drawing/2014/main" id="{BC291F8C-C066-4D95-A942-035405862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39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3304</xdr:row>
      <xdr:rowOff>0</xdr:rowOff>
    </xdr:from>
    <xdr:to>
      <xdr:col>6</xdr:col>
      <xdr:colOff>0</xdr:colOff>
      <xdr:row>3305</xdr:row>
      <xdr:rowOff>0</xdr:rowOff>
    </xdr:to>
    <xdr:pic>
      <xdr:nvPicPr>
        <xdr:cNvPr id="3301" name="Picture 3300">
          <a:extLst>
            <a:ext uri="{FF2B5EF4-FFF2-40B4-BE49-F238E27FC236}">
              <a16:creationId xmlns:a16="http://schemas.microsoft.com/office/drawing/2014/main" id="{B188C6E3-176B-49A5-AE59-23B86884A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57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3305</xdr:row>
      <xdr:rowOff>0</xdr:rowOff>
    </xdr:from>
    <xdr:to>
      <xdr:col>6</xdr:col>
      <xdr:colOff>0</xdr:colOff>
      <xdr:row>3306</xdr:row>
      <xdr:rowOff>0</xdr:rowOff>
    </xdr:to>
    <xdr:pic>
      <xdr:nvPicPr>
        <xdr:cNvPr id="3302" name="Picture 3301">
          <a:extLst>
            <a:ext uri="{FF2B5EF4-FFF2-40B4-BE49-F238E27FC236}">
              <a16:creationId xmlns:a16="http://schemas.microsoft.com/office/drawing/2014/main" id="{14998F9E-B479-44B9-9A29-E18FB11CBE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76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3306</xdr:row>
      <xdr:rowOff>0</xdr:rowOff>
    </xdr:from>
    <xdr:to>
      <xdr:col>6</xdr:col>
      <xdr:colOff>0</xdr:colOff>
      <xdr:row>3307</xdr:row>
      <xdr:rowOff>0</xdr:rowOff>
    </xdr:to>
    <xdr:pic>
      <xdr:nvPicPr>
        <xdr:cNvPr id="3303" name="Picture 3302">
          <a:extLst>
            <a:ext uri="{FF2B5EF4-FFF2-40B4-BE49-F238E27FC236}">
              <a16:creationId xmlns:a16="http://schemas.microsoft.com/office/drawing/2014/main" id="{45169F9F-D19D-452B-A55C-48D2E4C5D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59794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3307</xdr:row>
      <xdr:rowOff>0</xdr:rowOff>
    </xdr:from>
    <xdr:to>
      <xdr:col>6</xdr:col>
      <xdr:colOff>0</xdr:colOff>
      <xdr:row>3308</xdr:row>
      <xdr:rowOff>0</xdr:rowOff>
    </xdr:to>
    <xdr:pic>
      <xdr:nvPicPr>
        <xdr:cNvPr id="3304" name="Picture 3303">
          <a:extLst>
            <a:ext uri="{FF2B5EF4-FFF2-40B4-BE49-F238E27FC236}">
              <a16:creationId xmlns:a16="http://schemas.microsoft.com/office/drawing/2014/main" id="{189ADACB-FCC2-4F34-BD73-B994B1FC4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812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3308</xdr:row>
      <xdr:rowOff>0</xdr:rowOff>
    </xdr:from>
    <xdr:to>
      <xdr:col>6</xdr:col>
      <xdr:colOff>0</xdr:colOff>
      <xdr:row>3309</xdr:row>
      <xdr:rowOff>0</xdr:rowOff>
    </xdr:to>
    <xdr:pic>
      <xdr:nvPicPr>
        <xdr:cNvPr id="3305" name="Picture 3304">
          <a:extLst>
            <a:ext uri="{FF2B5EF4-FFF2-40B4-BE49-F238E27FC236}">
              <a16:creationId xmlns:a16="http://schemas.microsoft.com/office/drawing/2014/main" id="{4D348A8A-FAB3-40B1-BAD2-00ABE0FAEF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59830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3309</xdr:row>
      <xdr:rowOff>0</xdr:rowOff>
    </xdr:from>
    <xdr:to>
      <xdr:col>6</xdr:col>
      <xdr:colOff>0</xdr:colOff>
      <xdr:row>3310</xdr:row>
      <xdr:rowOff>0</xdr:rowOff>
    </xdr:to>
    <xdr:pic>
      <xdr:nvPicPr>
        <xdr:cNvPr id="3306" name="Picture 3305">
          <a:extLst>
            <a:ext uri="{FF2B5EF4-FFF2-40B4-BE49-F238E27FC236}">
              <a16:creationId xmlns:a16="http://schemas.microsoft.com/office/drawing/2014/main" id="{C8C8B1BF-57B7-410C-92D8-435C13FB8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5"/>
        <a:stretch>
          <a:fillRect/>
        </a:stretch>
      </xdr:blipFill>
      <xdr:spPr>
        <a:xfrm>
          <a:off x="4619625" y="59848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3310</xdr:row>
      <xdr:rowOff>0</xdr:rowOff>
    </xdr:from>
    <xdr:to>
      <xdr:col>6</xdr:col>
      <xdr:colOff>0</xdr:colOff>
      <xdr:row>3311</xdr:row>
      <xdr:rowOff>0</xdr:rowOff>
    </xdr:to>
    <xdr:pic>
      <xdr:nvPicPr>
        <xdr:cNvPr id="3307" name="Picture 3306">
          <a:extLst>
            <a:ext uri="{FF2B5EF4-FFF2-40B4-BE49-F238E27FC236}">
              <a16:creationId xmlns:a16="http://schemas.microsoft.com/office/drawing/2014/main" id="{862D2156-4CD0-41FE-8114-8969969C51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6"/>
        <a:stretch>
          <a:fillRect/>
        </a:stretch>
      </xdr:blipFill>
      <xdr:spPr>
        <a:xfrm>
          <a:off x="4619625" y="59866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3311</xdr:row>
      <xdr:rowOff>0</xdr:rowOff>
    </xdr:from>
    <xdr:to>
      <xdr:col>6</xdr:col>
      <xdr:colOff>0</xdr:colOff>
      <xdr:row>3312</xdr:row>
      <xdr:rowOff>0</xdr:rowOff>
    </xdr:to>
    <xdr:pic>
      <xdr:nvPicPr>
        <xdr:cNvPr id="3308" name="Picture 3307">
          <a:extLst>
            <a:ext uri="{FF2B5EF4-FFF2-40B4-BE49-F238E27FC236}">
              <a16:creationId xmlns:a16="http://schemas.microsoft.com/office/drawing/2014/main" id="{51ED4074-5E56-47FA-A379-457307B919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7"/>
        <a:stretch>
          <a:fillRect/>
        </a:stretch>
      </xdr:blipFill>
      <xdr:spPr>
        <a:xfrm>
          <a:off x="4619625" y="59884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3312</xdr:row>
      <xdr:rowOff>0</xdr:rowOff>
    </xdr:from>
    <xdr:to>
      <xdr:col>6</xdr:col>
      <xdr:colOff>0</xdr:colOff>
      <xdr:row>3313</xdr:row>
      <xdr:rowOff>0</xdr:rowOff>
    </xdr:to>
    <xdr:pic>
      <xdr:nvPicPr>
        <xdr:cNvPr id="3309" name="Picture 3308">
          <a:extLst>
            <a:ext uri="{FF2B5EF4-FFF2-40B4-BE49-F238E27FC236}">
              <a16:creationId xmlns:a16="http://schemas.microsoft.com/office/drawing/2014/main" id="{43F71F23-8132-4357-811F-583DA76B41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8"/>
        <a:stretch>
          <a:fillRect/>
        </a:stretch>
      </xdr:blipFill>
      <xdr:spPr>
        <a:xfrm>
          <a:off x="4619625" y="59902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3313</xdr:row>
      <xdr:rowOff>0</xdr:rowOff>
    </xdr:from>
    <xdr:to>
      <xdr:col>6</xdr:col>
      <xdr:colOff>0</xdr:colOff>
      <xdr:row>3314</xdr:row>
      <xdr:rowOff>0</xdr:rowOff>
    </xdr:to>
    <xdr:pic>
      <xdr:nvPicPr>
        <xdr:cNvPr id="3310" name="Picture 3309">
          <a:extLst>
            <a:ext uri="{FF2B5EF4-FFF2-40B4-BE49-F238E27FC236}">
              <a16:creationId xmlns:a16="http://schemas.microsoft.com/office/drawing/2014/main" id="{AE68D8C1-C46B-4477-B92F-FFEDF268E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9"/>
        <a:stretch>
          <a:fillRect/>
        </a:stretch>
      </xdr:blipFill>
      <xdr:spPr>
        <a:xfrm>
          <a:off x="4619625" y="59920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3314</xdr:row>
      <xdr:rowOff>0</xdr:rowOff>
    </xdr:from>
    <xdr:to>
      <xdr:col>6</xdr:col>
      <xdr:colOff>0</xdr:colOff>
      <xdr:row>3315</xdr:row>
      <xdr:rowOff>0</xdr:rowOff>
    </xdr:to>
    <xdr:pic>
      <xdr:nvPicPr>
        <xdr:cNvPr id="3311" name="Picture 3310">
          <a:extLst>
            <a:ext uri="{FF2B5EF4-FFF2-40B4-BE49-F238E27FC236}">
              <a16:creationId xmlns:a16="http://schemas.microsoft.com/office/drawing/2014/main" id="{943EC36B-4230-4DDF-BE1C-CB6793ED31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0"/>
        <a:stretch>
          <a:fillRect/>
        </a:stretch>
      </xdr:blipFill>
      <xdr:spPr>
        <a:xfrm>
          <a:off x="4619625" y="59938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3315</xdr:row>
      <xdr:rowOff>0</xdr:rowOff>
    </xdr:from>
    <xdr:to>
      <xdr:col>6</xdr:col>
      <xdr:colOff>0</xdr:colOff>
      <xdr:row>3316</xdr:row>
      <xdr:rowOff>0</xdr:rowOff>
    </xdr:to>
    <xdr:pic>
      <xdr:nvPicPr>
        <xdr:cNvPr id="3312" name="Picture 3311">
          <a:extLst>
            <a:ext uri="{FF2B5EF4-FFF2-40B4-BE49-F238E27FC236}">
              <a16:creationId xmlns:a16="http://schemas.microsoft.com/office/drawing/2014/main" id="{5DFDEF07-7DFF-434F-BA29-7B8CAAC7A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1"/>
        <a:stretch>
          <a:fillRect/>
        </a:stretch>
      </xdr:blipFill>
      <xdr:spPr>
        <a:xfrm>
          <a:off x="4619625" y="59957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3316</xdr:row>
      <xdr:rowOff>0</xdr:rowOff>
    </xdr:from>
    <xdr:to>
      <xdr:col>6</xdr:col>
      <xdr:colOff>0</xdr:colOff>
      <xdr:row>3317</xdr:row>
      <xdr:rowOff>0</xdr:rowOff>
    </xdr:to>
    <xdr:pic>
      <xdr:nvPicPr>
        <xdr:cNvPr id="3313" name="Picture 3312">
          <a:extLst>
            <a:ext uri="{FF2B5EF4-FFF2-40B4-BE49-F238E27FC236}">
              <a16:creationId xmlns:a16="http://schemas.microsoft.com/office/drawing/2014/main" id="{E9D9C422-D9DC-4A01-AADA-76519157BF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2"/>
        <a:stretch>
          <a:fillRect/>
        </a:stretch>
      </xdr:blipFill>
      <xdr:spPr>
        <a:xfrm>
          <a:off x="4619625" y="59975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3317</xdr:row>
      <xdr:rowOff>0</xdr:rowOff>
    </xdr:from>
    <xdr:to>
      <xdr:col>6</xdr:col>
      <xdr:colOff>0</xdr:colOff>
      <xdr:row>3318</xdr:row>
      <xdr:rowOff>0</xdr:rowOff>
    </xdr:to>
    <xdr:pic>
      <xdr:nvPicPr>
        <xdr:cNvPr id="3314" name="Picture 3313">
          <a:extLst>
            <a:ext uri="{FF2B5EF4-FFF2-40B4-BE49-F238E27FC236}">
              <a16:creationId xmlns:a16="http://schemas.microsoft.com/office/drawing/2014/main" id="{D06E5232-C160-4BF7-9336-77C83DEB00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3"/>
        <a:stretch>
          <a:fillRect/>
        </a:stretch>
      </xdr:blipFill>
      <xdr:spPr>
        <a:xfrm>
          <a:off x="4619625" y="59993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3318</xdr:row>
      <xdr:rowOff>0</xdr:rowOff>
    </xdr:from>
    <xdr:to>
      <xdr:col>6</xdr:col>
      <xdr:colOff>0</xdr:colOff>
      <xdr:row>3319</xdr:row>
      <xdr:rowOff>0</xdr:rowOff>
    </xdr:to>
    <xdr:pic>
      <xdr:nvPicPr>
        <xdr:cNvPr id="3315" name="Picture 3314">
          <a:extLst>
            <a:ext uri="{FF2B5EF4-FFF2-40B4-BE49-F238E27FC236}">
              <a16:creationId xmlns:a16="http://schemas.microsoft.com/office/drawing/2014/main" id="{50B8DA33-4CBE-4642-8015-88413CCC4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4"/>
        <a:stretch>
          <a:fillRect/>
        </a:stretch>
      </xdr:blipFill>
      <xdr:spPr>
        <a:xfrm>
          <a:off x="4619625" y="60011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3319</xdr:row>
      <xdr:rowOff>0</xdr:rowOff>
    </xdr:from>
    <xdr:to>
      <xdr:col>6</xdr:col>
      <xdr:colOff>0</xdr:colOff>
      <xdr:row>3320</xdr:row>
      <xdr:rowOff>0</xdr:rowOff>
    </xdr:to>
    <xdr:pic>
      <xdr:nvPicPr>
        <xdr:cNvPr id="3316" name="Picture 3315">
          <a:extLst>
            <a:ext uri="{FF2B5EF4-FFF2-40B4-BE49-F238E27FC236}">
              <a16:creationId xmlns:a16="http://schemas.microsoft.com/office/drawing/2014/main" id="{64887764-0021-4694-960F-BB8275E4C9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029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3320</xdr:row>
      <xdr:rowOff>0</xdr:rowOff>
    </xdr:from>
    <xdr:to>
      <xdr:col>6</xdr:col>
      <xdr:colOff>0</xdr:colOff>
      <xdr:row>3321</xdr:row>
      <xdr:rowOff>0</xdr:rowOff>
    </xdr:to>
    <xdr:pic>
      <xdr:nvPicPr>
        <xdr:cNvPr id="3317" name="Picture 3316">
          <a:extLst>
            <a:ext uri="{FF2B5EF4-FFF2-40B4-BE49-F238E27FC236}">
              <a16:creationId xmlns:a16="http://schemas.microsoft.com/office/drawing/2014/main" id="{E607C1FB-31E7-4945-84C4-1AAF2818B7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047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3321</xdr:row>
      <xdr:rowOff>0</xdr:rowOff>
    </xdr:from>
    <xdr:to>
      <xdr:col>6</xdr:col>
      <xdr:colOff>0</xdr:colOff>
      <xdr:row>3322</xdr:row>
      <xdr:rowOff>0</xdr:rowOff>
    </xdr:to>
    <xdr:pic>
      <xdr:nvPicPr>
        <xdr:cNvPr id="3318" name="Picture 3317">
          <a:extLst>
            <a:ext uri="{FF2B5EF4-FFF2-40B4-BE49-F238E27FC236}">
              <a16:creationId xmlns:a16="http://schemas.microsoft.com/office/drawing/2014/main" id="{C0044FC2-DC2D-4278-A364-42DAECC93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065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3322</xdr:row>
      <xdr:rowOff>0</xdr:rowOff>
    </xdr:from>
    <xdr:to>
      <xdr:col>6</xdr:col>
      <xdr:colOff>0</xdr:colOff>
      <xdr:row>3323</xdr:row>
      <xdr:rowOff>0</xdr:rowOff>
    </xdr:to>
    <xdr:pic>
      <xdr:nvPicPr>
        <xdr:cNvPr id="3319" name="Picture 3318">
          <a:extLst>
            <a:ext uri="{FF2B5EF4-FFF2-40B4-BE49-F238E27FC236}">
              <a16:creationId xmlns:a16="http://schemas.microsoft.com/office/drawing/2014/main" id="{2EB78C16-F963-4655-9329-39FBEA97C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083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3323</xdr:row>
      <xdr:rowOff>0</xdr:rowOff>
    </xdr:from>
    <xdr:to>
      <xdr:col>6</xdr:col>
      <xdr:colOff>0</xdr:colOff>
      <xdr:row>3324</xdr:row>
      <xdr:rowOff>0</xdr:rowOff>
    </xdr:to>
    <xdr:pic>
      <xdr:nvPicPr>
        <xdr:cNvPr id="3320" name="Picture 3319">
          <a:extLst>
            <a:ext uri="{FF2B5EF4-FFF2-40B4-BE49-F238E27FC236}">
              <a16:creationId xmlns:a16="http://schemas.microsoft.com/office/drawing/2014/main" id="{CE7630DB-9608-410F-A738-90A22739F7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5"/>
        <a:stretch>
          <a:fillRect/>
        </a:stretch>
      </xdr:blipFill>
      <xdr:spPr>
        <a:xfrm>
          <a:off x="4619625" y="60101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3324</xdr:row>
      <xdr:rowOff>0</xdr:rowOff>
    </xdr:from>
    <xdr:to>
      <xdr:col>6</xdr:col>
      <xdr:colOff>0</xdr:colOff>
      <xdr:row>3325</xdr:row>
      <xdr:rowOff>0</xdr:rowOff>
    </xdr:to>
    <xdr:pic>
      <xdr:nvPicPr>
        <xdr:cNvPr id="3321" name="Picture 3320">
          <a:extLst>
            <a:ext uri="{FF2B5EF4-FFF2-40B4-BE49-F238E27FC236}">
              <a16:creationId xmlns:a16="http://schemas.microsoft.com/office/drawing/2014/main" id="{41342677-DCA0-4FDB-BFEF-E9CABF623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5"/>
        <a:stretch>
          <a:fillRect/>
        </a:stretch>
      </xdr:blipFill>
      <xdr:spPr>
        <a:xfrm>
          <a:off x="4619625" y="60119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3325</xdr:row>
      <xdr:rowOff>0</xdr:rowOff>
    </xdr:from>
    <xdr:to>
      <xdr:col>6</xdr:col>
      <xdr:colOff>0</xdr:colOff>
      <xdr:row>3326</xdr:row>
      <xdr:rowOff>0</xdr:rowOff>
    </xdr:to>
    <xdr:pic>
      <xdr:nvPicPr>
        <xdr:cNvPr id="3322" name="Picture 3321">
          <a:extLst>
            <a:ext uri="{FF2B5EF4-FFF2-40B4-BE49-F238E27FC236}">
              <a16:creationId xmlns:a16="http://schemas.microsoft.com/office/drawing/2014/main" id="{E98360F1-B6C6-4FD9-B320-3C7BF08B5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6"/>
        <a:stretch>
          <a:fillRect/>
        </a:stretch>
      </xdr:blipFill>
      <xdr:spPr>
        <a:xfrm>
          <a:off x="4619625" y="60137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3326</xdr:row>
      <xdr:rowOff>0</xdr:rowOff>
    </xdr:from>
    <xdr:to>
      <xdr:col>6</xdr:col>
      <xdr:colOff>0</xdr:colOff>
      <xdr:row>3327</xdr:row>
      <xdr:rowOff>0</xdr:rowOff>
    </xdr:to>
    <xdr:pic>
      <xdr:nvPicPr>
        <xdr:cNvPr id="3323" name="Picture 3322">
          <a:extLst>
            <a:ext uri="{FF2B5EF4-FFF2-40B4-BE49-F238E27FC236}">
              <a16:creationId xmlns:a16="http://schemas.microsoft.com/office/drawing/2014/main" id="{33D06CE5-E97E-4755-83BD-042DA2E37B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6"/>
        <a:stretch>
          <a:fillRect/>
        </a:stretch>
      </xdr:blipFill>
      <xdr:spPr>
        <a:xfrm>
          <a:off x="4619625" y="60156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3327</xdr:row>
      <xdr:rowOff>0</xdr:rowOff>
    </xdr:from>
    <xdr:to>
      <xdr:col>6</xdr:col>
      <xdr:colOff>0</xdr:colOff>
      <xdr:row>3328</xdr:row>
      <xdr:rowOff>0</xdr:rowOff>
    </xdr:to>
    <xdr:pic>
      <xdr:nvPicPr>
        <xdr:cNvPr id="3324" name="Picture 3323">
          <a:extLst>
            <a:ext uri="{FF2B5EF4-FFF2-40B4-BE49-F238E27FC236}">
              <a16:creationId xmlns:a16="http://schemas.microsoft.com/office/drawing/2014/main" id="{516D774D-0DA6-42DE-8BB5-874EB04577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7"/>
        <a:stretch>
          <a:fillRect/>
        </a:stretch>
      </xdr:blipFill>
      <xdr:spPr>
        <a:xfrm>
          <a:off x="4619625" y="60174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3328</xdr:row>
      <xdr:rowOff>0</xdr:rowOff>
    </xdr:from>
    <xdr:to>
      <xdr:col>6</xdr:col>
      <xdr:colOff>0</xdr:colOff>
      <xdr:row>3329</xdr:row>
      <xdr:rowOff>0</xdr:rowOff>
    </xdr:to>
    <xdr:pic>
      <xdr:nvPicPr>
        <xdr:cNvPr id="3325" name="Picture 3324">
          <a:extLst>
            <a:ext uri="{FF2B5EF4-FFF2-40B4-BE49-F238E27FC236}">
              <a16:creationId xmlns:a16="http://schemas.microsoft.com/office/drawing/2014/main" id="{FBA0B636-ACA4-43A6-BC1F-5A39D1A19A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7"/>
        <a:stretch>
          <a:fillRect/>
        </a:stretch>
      </xdr:blipFill>
      <xdr:spPr>
        <a:xfrm>
          <a:off x="4619625" y="60192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3329</xdr:row>
      <xdr:rowOff>0</xdr:rowOff>
    </xdr:from>
    <xdr:to>
      <xdr:col>6</xdr:col>
      <xdr:colOff>0</xdr:colOff>
      <xdr:row>3330</xdr:row>
      <xdr:rowOff>0</xdr:rowOff>
    </xdr:to>
    <xdr:pic>
      <xdr:nvPicPr>
        <xdr:cNvPr id="3326" name="Picture 3325">
          <a:extLst>
            <a:ext uri="{FF2B5EF4-FFF2-40B4-BE49-F238E27FC236}">
              <a16:creationId xmlns:a16="http://schemas.microsoft.com/office/drawing/2014/main" id="{B24035AE-71AD-4F26-AA5E-955FC9373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8"/>
        <a:stretch>
          <a:fillRect/>
        </a:stretch>
      </xdr:blipFill>
      <xdr:spPr>
        <a:xfrm>
          <a:off x="4619625" y="60210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3330</xdr:row>
      <xdr:rowOff>0</xdr:rowOff>
    </xdr:from>
    <xdr:to>
      <xdr:col>6</xdr:col>
      <xdr:colOff>0</xdr:colOff>
      <xdr:row>3331</xdr:row>
      <xdr:rowOff>0</xdr:rowOff>
    </xdr:to>
    <xdr:pic>
      <xdr:nvPicPr>
        <xdr:cNvPr id="3327" name="Picture 3326">
          <a:extLst>
            <a:ext uri="{FF2B5EF4-FFF2-40B4-BE49-F238E27FC236}">
              <a16:creationId xmlns:a16="http://schemas.microsoft.com/office/drawing/2014/main" id="{509A02C7-1A30-418A-84B2-468A3EEEDC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8"/>
        <a:stretch>
          <a:fillRect/>
        </a:stretch>
      </xdr:blipFill>
      <xdr:spPr>
        <a:xfrm>
          <a:off x="4619625" y="60228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3331</xdr:row>
      <xdr:rowOff>0</xdr:rowOff>
    </xdr:from>
    <xdr:to>
      <xdr:col>6</xdr:col>
      <xdr:colOff>0</xdr:colOff>
      <xdr:row>3332</xdr:row>
      <xdr:rowOff>0</xdr:rowOff>
    </xdr:to>
    <xdr:pic>
      <xdr:nvPicPr>
        <xdr:cNvPr id="3328" name="Picture 3327">
          <a:extLst>
            <a:ext uri="{FF2B5EF4-FFF2-40B4-BE49-F238E27FC236}">
              <a16:creationId xmlns:a16="http://schemas.microsoft.com/office/drawing/2014/main" id="{1AEEBE70-35FF-45AF-B6A3-86C8E59625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246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3332</xdr:row>
      <xdr:rowOff>0</xdr:rowOff>
    </xdr:from>
    <xdr:to>
      <xdr:col>6</xdr:col>
      <xdr:colOff>0</xdr:colOff>
      <xdr:row>3333</xdr:row>
      <xdr:rowOff>0</xdr:rowOff>
    </xdr:to>
    <xdr:pic>
      <xdr:nvPicPr>
        <xdr:cNvPr id="3329" name="Picture 3328">
          <a:extLst>
            <a:ext uri="{FF2B5EF4-FFF2-40B4-BE49-F238E27FC236}">
              <a16:creationId xmlns:a16="http://schemas.microsoft.com/office/drawing/2014/main" id="{AD2961CF-0A01-4274-9795-52316C9A7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264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3333</xdr:row>
      <xdr:rowOff>0</xdr:rowOff>
    </xdr:from>
    <xdr:to>
      <xdr:col>6</xdr:col>
      <xdr:colOff>0</xdr:colOff>
      <xdr:row>3334</xdr:row>
      <xdr:rowOff>0</xdr:rowOff>
    </xdr:to>
    <xdr:pic>
      <xdr:nvPicPr>
        <xdr:cNvPr id="3330" name="Picture 3329">
          <a:extLst>
            <a:ext uri="{FF2B5EF4-FFF2-40B4-BE49-F238E27FC236}">
              <a16:creationId xmlns:a16="http://schemas.microsoft.com/office/drawing/2014/main" id="{1BDD6FB3-032A-4869-A4BB-C6F5BDBC9E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282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3334</xdr:row>
      <xdr:rowOff>0</xdr:rowOff>
    </xdr:from>
    <xdr:to>
      <xdr:col>6</xdr:col>
      <xdr:colOff>0</xdr:colOff>
      <xdr:row>3335</xdr:row>
      <xdr:rowOff>0</xdr:rowOff>
    </xdr:to>
    <xdr:pic>
      <xdr:nvPicPr>
        <xdr:cNvPr id="3331" name="Picture 3330">
          <a:extLst>
            <a:ext uri="{FF2B5EF4-FFF2-40B4-BE49-F238E27FC236}">
              <a16:creationId xmlns:a16="http://schemas.microsoft.com/office/drawing/2014/main" id="{71B6E7F5-0B59-4FC2-88F1-1726DF6C0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9"/>
        <a:stretch>
          <a:fillRect/>
        </a:stretch>
      </xdr:blipFill>
      <xdr:spPr>
        <a:xfrm>
          <a:off x="4619625" y="60300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3335</xdr:row>
      <xdr:rowOff>0</xdr:rowOff>
    </xdr:from>
    <xdr:to>
      <xdr:col>6</xdr:col>
      <xdr:colOff>0</xdr:colOff>
      <xdr:row>3336</xdr:row>
      <xdr:rowOff>0</xdr:rowOff>
    </xdr:to>
    <xdr:pic>
      <xdr:nvPicPr>
        <xdr:cNvPr id="3332" name="Picture 3331">
          <a:extLst>
            <a:ext uri="{FF2B5EF4-FFF2-40B4-BE49-F238E27FC236}">
              <a16:creationId xmlns:a16="http://schemas.microsoft.com/office/drawing/2014/main" id="{90946C2F-91DF-47FC-8EE3-22C60FAB9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318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3336</xdr:row>
      <xdr:rowOff>0</xdr:rowOff>
    </xdr:from>
    <xdr:to>
      <xdr:col>6</xdr:col>
      <xdr:colOff>0</xdr:colOff>
      <xdr:row>3337</xdr:row>
      <xdr:rowOff>0</xdr:rowOff>
    </xdr:to>
    <xdr:pic>
      <xdr:nvPicPr>
        <xdr:cNvPr id="3333" name="Picture 3332">
          <a:extLst>
            <a:ext uri="{FF2B5EF4-FFF2-40B4-BE49-F238E27FC236}">
              <a16:creationId xmlns:a16="http://schemas.microsoft.com/office/drawing/2014/main" id="{DAB0E962-D405-4FF8-BCBF-3AA78F62CC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0"/>
        <a:stretch>
          <a:fillRect/>
        </a:stretch>
      </xdr:blipFill>
      <xdr:spPr>
        <a:xfrm>
          <a:off x="4619625" y="60337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3337</xdr:row>
      <xdr:rowOff>0</xdr:rowOff>
    </xdr:from>
    <xdr:to>
      <xdr:col>6</xdr:col>
      <xdr:colOff>0</xdr:colOff>
      <xdr:row>3338</xdr:row>
      <xdr:rowOff>0</xdr:rowOff>
    </xdr:to>
    <xdr:pic>
      <xdr:nvPicPr>
        <xdr:cNvPr id="3334" name="Picture 3333">
          <a:extLst>
            <a:ext uri="{FF2B5EF4-FFF2-40B4-BE49-F238E27FC236}">
              <a16:creationId xmlns:a16="http://schemas.microsoft.com/office/drawing/2014/main" id="{0CC1DFE1-05C1-407F-A1E1-F419665F17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355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3338</xdr:row>
      <xdr:rowOff>0</xdr:rowOff>
    </xdr:from>
    <xdr:to>
      <xdr:col>6</xdr:col>
      <xdr:colOff>0</xdr:colOff>
      <xdr:row>3339</xdr:row>
      <xdr:rowOff>0</xdr:rowOff>
    </xdr:to>
    <xdr:pic>
      <xdr:nvPicPr>
        <xdr:cNvPr id="3335" name="Picture 3334">
          <a:extLst>
            <a:ext uri="{FF2B5EF4-FFF2-40B4-BE49-F238E27FC236}">
              <a16:creationId xmlns:a16="http://schemas.microsoft.com/office/drawing/2014/main" id="{1B620DA5-06F8-437B-BB64-3843DF922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373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3339</xdr:row>
      <xdr:rowOff>0</xdr:rowOff>
    </xdr:from>
    <xdr:to>
      <xdr:col>6</xdr:col>
      <xdr:colOff>0</xdr:colOff>
      <xdr:row>3340</xdr:row>
      <xdr:rowOff>0</xdr:rowOff>
    </xdr:to>
    <xdr:pic>
      <xdr:nvPicPr>
        <xdr:cNvPr id="3336" name="Picture 3335">
          <a:extLst>
            <a:ext uri="{FF2B5EF4-FFF2-40B4-BE49-F238E27FC236}">
              <a16:creationId xmlns:a16="http://schemas.microsoft.com/office/drawing/2014/main" id="{2924C5D2-CD6E-4235-8511-5D921F7DAF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391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3340</xdr:row>
      <xdr:rowOff>0</xdr:rowOff>
    </xdr:from>
    <xdr:to>
      <xdr:col>6</xdr:col>
      <xdr:colOff>0</xdr:colOff>
      <xdr:row>3341</xdr:row>
      <xdr:rowOff>0</xdr:rowOff>
    </xdr:to>
    <xdr:pic>
      <xdr:nvPicPr>
        <xdr:cNvPr id="3337" name="Picture 3336">
          <a:extLst>
            <a:ext uri="{FF2B5EF4-FFF2-40B4-BE49-F238E27FC236}">
              <a16:creationId xmlns:a16="http://schemas.microsoft.com/office/drawing/2014/main" id="{A4906D0E-5FDE-4849-AF9A-1CFC43EC22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409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3341</xdr:row>
      <xdr:rowOff>0</xdr:rowOff>
    </xdr:from>
    <xdr:to>
      <xdr:col>6</xdr:col>
      <xdr:colOff>0</xdr:colOff>
      <xdr:row>3342</xdr:row>
      <xdr:rowOff>0</xdr:rowOff>
    </xdr:to>
    <xdr:pic>
      <xdr:nvPicPr>
        <xdr:cNvPr id="3338" name="Picture 3337">
          <a:extLst>
            <a:ext uri="{FF2B5EF4-FFF2-40B4-BE49-F238E27FC236}">
              <a16:creationId xmlns:a16="http://schemas.microsoft.com/office/drawing/2014/main" id="{9447803C-C9D8-4968-8071-F1CBA5DA8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427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3342</xdr:row>
      <xdr:rowOff>0</xdr:rowOff>
    </xdr:from>
    <xdr:to>
      <xdr:col>6</xdr:col>
      <xdr:colOff>0</xdr:colOff>
      <xdr:row>3343</xdr:row>
      <xdr:rowOff>0</xdr:rowOff>
    </xdr:to>
    <xdr:pic>
      <xdr:nvPicPr>
        <xdr:cNvPr id="3339" name="Picture 3338">
          <a:extLst>
            <a:ext uri="{FF2B5EF4-FFF2-40B4-BE49-F238E27FC236}">
              <a16:creationId xmlns:a16="http://schemas.microsoft.com/office/drawing/2014/main" id="{A6FEB3B1-6E0B-436A-BAB6-5D9A17ECD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445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3343</xdr:row>
      <xdr:rowOff>0</xdr:rowOff>
    </xdr:from>
    <xdr:to>
      <xdr:col>6</xdr:col>
      <xdr:colOff>0</xdr:colOff>
      <xdr:row>3344</xdr:row>
      <xdr:rowOff>0</xdr:rowOff>
    </xdr:to>
    <xdr:pic>
      <xdr:nvPicPr>
        <xdr:cNvPr id="3340" name="Picture 3339">
          <a:extLst>
            <a:ext uri="{FF2B5EF4-FFF2-40B4-BE49-F238E27FC236}">
              <a16:creationId xmlns:a16="http://schemas.microsoft.com/office/drawing/2014/main" id="{A35C74D7-54D0-45AC-88B9-4BD9EB6CC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1"/>
        <a:stretch>
          <a:fillRect/>
        </a:stretch>
      </xdr:blipFill>
      <xdr:spPr>
        <a:xfrm>
          <a:off x="4619625" y="60463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3344</xdr:row>
      <xdr:rowOff>0</xdr:rowOff>
    </xdr:from>
    <xdr:to>
      <xdr:col>6</xdr:col>
      <xdr:colOff>0</xdr:colOff>
      <xdr:row>3345</xdr:row>
      <xdr:rowOff>0</xdr:rowOff>
    </xdr:to>
    <xdr:pic>
      <xdr:nvPicPr>
        <xdr:cNvPr id="3341" name="Picture 3340">
          <a:extLst>
            <a:ext uri="{FF2B5EF4-FFF2-40B4-BE49-F238E27FC236}">
              <a16:creationId xmlns:a16="http://schemas.microsoft.com/office/drawing/2014/main" id="{797DC9B9-A7F8-466B-A9C0-2E8EA0B95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2"/>
        <a:stretch>
          <a:fillRect/>
        </a:stretch>
      </xdr:blipFill>
      <xdr:spPr>
        <a:xfrm>
          <a:off x="4619625" y="60481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3345</xdr:row>
      <xdr:rowOff>0</xdr:rowOff>
    </xdr:from>
    <xdr:to>
      <xdr:col>6</xdr:col>
      <xdr:colOff>0</xdr:colOff>
      <xdr:row>3346</xdr:row>
      <xdr:rowOff>0</xdr:rowOff>
    </xdr:to>
    <xdr:pic>
      <xdr:nvPicPr>
        <xdr:cNvPr id="3342" name="Picture 3341">
          <a:extLst>
            <a:ext uri="{FF2B5EF4-FFF2-40B4-BE49-F238E27FC236}">
              <a16:creationId xmlns:a16="http://schemas.microsoft.com/office/drawing/2014/main" id="{E69E4D57-D7D3-4D64-B6A5-CAF3819602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3"/>
        <a:stretch>
          <a:fillRect/>
        </a:stretch>
      </xdr:blipFill>
      <xdr:spPr>
        <a:xfrm>
          <a:off x="4619625" y="60499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3346</xdr:row>
      <xdr:rowOff>0</xdr:rowOff>
    </xdr:from>
    <xdr:to>
      <xdr:col>6</xdr:col>
      <xdr:colOff>0</xdr:colOff>
      <xdr:row>3347</xdr:row>
      <xdr:rowOff>0</xdr:rowOff>
    </xdr:to>
    <xdr:pic>
      <xdr:nvPicPr>
        <xdr:cNvPr id="3343" name="Picture 3342">
          <a:extLst>
            <a:ext uri="{FF2B5EF4-FFF2-40B4-BE49-F238E27FC236}">
              <a16:creationId xmlns:a16="http://schemas.microsoft.com/office/drawing/2014/main" id="{9A5A4C0A-156D-433B-B7FE-73B0630B9C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4"/>
        <a:stretch>
          <a:fillRect/>
        </a:stretch>
      </xdr:blipFill>
      <xdr:spPr>
        <a:xfrm>
          <a:off x="4619625" y="60518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3347</xdr:row>
      <xdr:rowOff>0</xdr:rowOff>
    </xdr:from>
    <xdr:to>
      <xdr:col>6</xdr:col>
      <xdr:colOff>0</xdr:colOff>
      <xdr:row>3348</xdr:row>
      <xdr:rowOff>0</xdr:rowOff>
    </xdr:to>
    <xdr:pic>
      <xdr:nvPicPr>
        <xdr:cNvPr id="3344" name="Picture 3343">
          <a:extLst>
            <a:ext uri="{FF2B5EF4-FFF2-40B4-BE49-F238E27FC236}">
              <a16:creationId xmlns:a16="http://schemas.microsoft.com/office/drawing/2014/main" id="{C6FB6CBE-46D7-4EC8-8340-FB8E08D9F7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5"/>
        <a:stretch>
          <a:fillRect/>
        </a:stretch>
      </xdr:blipFill>
      <xdr:spPr>
        <a:xfrm>
          <a:off x="4619625" y="60536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3348</xdr:row>
      <xdr:rowOff>0</xdr:rowOff>
    </xdr:from>
    <xdr:to>
      <xdr:col>6</xdr:col>
      <xdr:colOff>0</xdr:colOff>
      <xdr:row>3349</xdr:row>
      <xdr:rowOff>0</xdr:rowOff>
    </xdr:to>
    <xdr:pic>
      <xdr:nvPicPr>
        <xdr:cNvPr id="3345" name="Picture 3344">
          <a:extLst>
            <a:ext uri="{FF2B5EF4-FFF2-40B4-BE49-F238E27FC236}">
              <a16:creationId xmlns:a16="http://schemas.microsoft.com/office/drawing/2014/main" id="{DD3E8D13-ED88-430C-8AFD-FFA4EB5A8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6"/>
        <a:stretch>
          <a:fillRect/>
        </a:stretch>
      </xdr:blipFill>
      <xdr:spPr>
        <a:xfrm>
          <a:off x="4619625" y="60554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3349</xdr:row>
      <xdr:rowOff>0</xdr:rowOff>
    </xdr:from>
    <xdr:to>
      <xdr:col>6</xdr:col>
      <xdr:colOff>0</xdr:colOff>
      <xdr:row>3350</xdr:row>
      <xdr:rowOff>0</xdr:rowOff>
    </xdr:to>
    <xdr:pic>
      <xdr:nvPicPr>
        <xdr:cNvPr id="3346" name="Picture 3345">
          <a:extLst>
            <a:ext uri="{FF2B5EF4-FFF2-40B4-BE49-F238E27FC236}">
              <a16:creationId xmlns:a16="http://schemas.microsoft.com/office/drawing/2014/main" id="{63EA6327-47CB-45AA-B139-E1EED3C5E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7"/>
        <a:stretch>
          <a:fillRect/>
        </a:stretch>
      </xdr:blipFill>
      <xdr:spPr>
        <a:xfrm>
          <a:off x="4619625" y="60572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3350</xdr:row>
      <xdr:rowOff>0</xdr:rowOff>
    </xdr:from>
    <xdr:to>
      <xdr:col>6</xdr:col>
      <xdr:colOff>0</xdr:colOff>
      <xdr:row>3351</xdr:row>
      <xdr:rowOff>0</xdr:rowOff>
    </xdr:to>
    <xdr:pic>
      <xdr:nvPicPr>
        <xdr:cNvPr id="3347" name="Picture 3346">
          <a:extLst>
            <a:ext uri="{FF2B5EF4-FFF2-40B4-BE49-F238E27FC236}">
              <a16:creationId xmlns:a16="http://schemas.microsoft.com/office/drawing/2014/main" id="{894179FA-20F7-4C02-9768-0972D1DFA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8"/>
        <a:stretch>
          <a:fillRect/>
        </a:stretch>
      </xdr:blipFill>
      <xdr:spPr>
        <a:xfrm>
          <a:off x="4619625" y="60590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3351</xdr:row>
      <xdr:rowOff>0</xdr:rowOff>
    </xdr:from>
    <xdr:to>
      <xdr:col>6</xdr:col>
      <xdr:colOff>0</xdr:colOff>
      <xdr:row>3352</xdr:row>
      <xdr:rowOff>0</xdr:rowOff>
    </xdr:to>
    <xdr:pic>
      <xdr:nvPicPr>
        <xdr:cNvPr id="3348" name="Picture 3347">
          <a:extLst>
            <a:ext uri="{FF2B5EF4-FFF2-40B4-BE49-F238E27FC236}">
              <a16:creationId xmlns:a16="http://schemas.microsoft.com/office/drawing/2014/main" id="{F88956BD-11A9-45AF-B7DA-72AB7EB89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9"/>
        <a:stretch>
          <a:fillRect/>
        </a:stretch>
      </xdr:blipFill>
      <xdr:spPr>
        <a:xfrm>
          <a:off x="4619625" y="60608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3352</xdr:row>
      <xdr:rowOff>0</xdr:rowOff>
    </xdr:from>
    <xdr:to>
      <xdr:col>6</xdr:col>
      <xdr:colOff>0</xdr:colOff>
      <xdr:row>3353</xdr:row>
      <xdr:rowOff>0</xdr:rowOff>
    </xdr:to>
    <xdr:pic>
      <xdr:nvPicPr>
        <xdr:cNvPr id="3349" name="Picture 3348">
          <a:extLst>
            <a:ext uri="{FF2B5EF4-FFF2-40B4-BE49-F238E27FC236}">
              <a16:creationId xmlns:a16="http://schemas.microsoft.com/office/drawing/2014/main" id="{D33D906B-C00A-4E09-8229-8568C95927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0"/>
        <a:stretch>
          <a:fillRect/>
        </a:stretch>
      </xdr:blipFill>
      <xdr:spPr>
        <a:xfrm>
          <a:off x="4619625" y="60626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3353</xdr:row>
      <xdr:rowOff>0</xdr:rowOff>
    </xdr:from>
    <xdr:to>
      <xdr:col>6</xdr:col>
      <xdr:colOff>0</xdr:colOff>
      <xdr:row>3354</xdr:row>
      <xdr:rowOff>0</xdr:rowOff>
    </xdr:to>
    <xdr:pic>
      <xdr:nvPicPr>
        <xdr:cNvPr id="3350" name="Picture 3349">
          <a:extLst>
            <a:ext uri="{FF2B5EF4-FFF2-40B4-BE49-F238E27FC236}">
              <a16:creationId xmlns:a16="http://schemas.microsoft.com/office/drawing/2014/main" id="{33786FC7-ABBB-43C5-BB7C-934DDFF12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644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3354</xdr:row>
      <xdr:rowOff>0</xdr:rowOff>
    </xdr:from>
    <xdr:to>
      <xdr:col>6</xdr:col>
      <xdr:colOff>0</xdr:colOff>
      <xdr:row>3355</xdr:row>
      <xdr:rowOff>0</xdr:rowOff>
    </xdr:to>
    <xdr:pic>
      <xdr:nvPicPr>
        <xdr:cNvPr id="3351" name="Picture 3350">
          <a:extLst>
            <a:ext uri="{FF2B5EF4-FFF2-40B4-BE49-F238E27FC236}">
              <a16:creationId xmlns:a16="http://schemas.microsoft.com/office/drawing/2014/main" id="{AEB95A18-FE5A-486A-BD5B-CC90E5420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662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3355</xdr:row>
      <xdr:rowOff>0</xdr:rowOff>
    </xdr:from>
    <xdr:to>
      <xdr:col>6</xdr:col>
      <xdr:colOff>0</xdr:colOff>
      <xdr:row>3356</xdr:row>
      <xdr:rowOff>0</xdr:rowOff>
    </xdr:to>
    <xdr:pic>
      <xdr:nvPicPr>
        <xdr:cNvPr id="3352" name="Picture 3351">
          <a:extLst>
            <a:ext uri="{FF2B5EF4-FFF2-40B4-BE49-F238E27FC236}">
              <a16:creationId xmlns:a16="http://schemas.microsoft.com/office/drawing/2014/main" id="{0E395D6B-E877-4997-B654-8B44D6C31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680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3356</xdr:row>
      <xdr:rowOff>0</xdr:rowOff>
    </xdr:from>
    <xdr:to>
      <xdr:col>6</xdr:col>
      <xdr:colOff>0</xdr:colOff>
      <xdr:row>3357</xdr:row>
      <xdr:rowOff>0</xdr:rowOff>
    </xdr:to>
    <xdr:pic>
      <xdr:nvPicPr>
        <xdr:cNvPr id="3353" name="Picture 3352">
          <a:extLst>
            <a:ext uri="{FF2B5EF4-FFF2-40B4-BE49-F238E27FC236}">
              <a16:creationId xmlns:a16="http://schemas.microsoft.com/office/drawing/2014/main" id="{93B10AF9-5F79-4748-9C3B-2D5814AC1B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699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3357</xdr:row>
      <xdr:rowOff>0</xdr:rowOff>
    </xdr:from>
    <xdr:to>
      <xdr:col>6</xdr:col>
      <xdr:colOff>0</xdr:colOff>
      <xdr:row>3358</xdr:row>
      <xdr:rowOff>0</xdr:rowOff>
    </xdr:to>
    <xdr:pic>
      <xdr:nvPicPr>
        <xdr:cNvPr id="3354" name="Picture 3353">
          <a:extLst>
            <a:ext uri="{FF2B5EF4-FFF2-40B4-BE49-F238E27FC236}">
              <a16:creationId xmlns:a16="http://schemas.microsoft.com/office/drawing/2014/main" id="{6CD2A2AC-22AD-4FB5-B187-947C2DD6D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1"/>
        <a:stretch>
          <a:fillRect/>
        </a:stretch>
      </xdr:blipFill>
      <xdr:spPr>
        <a:xfrm>
          <a:off x="4619625" y="60717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3358</xdr:row>
      <xdr:rowOff>0</xdr:rowOff>
    </xdr:from>
    <xdr:to>
      <xdr:col>6</xdr:col>
      <xdr:colOff>0</xdr:colOff>
      <xdr:row>3359</xdr:row>
      <xdr:rowOff>0</xdr:rowOff>
    </xdr:to>
    <xdr:pic>
      <xdr:nvPicPr>
        <xdr:cNvPr id="3355" name="Picture 3354">
          <a:extLst>
            <a:ext uri="{FF2B5EF4-FFF2-40B4-BE49-F238E27FC236}">
              <a16:creationId xmlns:a16="http://schemas.microsoft.com/office/drawing/2014/main" id="{CED62889-8033-4F87-9788-00E5C772F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1"/>
        <a:stretch>
          <a:fillRect/>
        </a:stretch>
      </xdr:blipFill>
      <xdr:spPr>
        <a:xfrm>
          <a:off x="4619625" y="60735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3359</xdr:row>
      <xdr:rowOff>0</xdr:rowOff>
    </xdr:from>
    <xdr:to>
      <xdr:col>6</xdr:col>
      <xdr:colOff>0</xdr:colOff>
      <xdr:row>3360</xdr:row>
      <xdr:rowOff>0</xdr:rowOff>
    </xdr:to>
    <xdr:pic>
      <xdr:nvPicPr>
        <xdr:cNvPr id="3356" name="Picture 3355">
          <a:extLst>
            <a:ext uri="{FF2B5EF4-FFF2-40B4-BE49-F238E27FC236}">
              <a16:creationId xmlns:a16="http://schemas.microsoft.com/office/drawing/2014/main" id="{BB4B5F2D-3DFC-482F-9994-6E4D79BC3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2"/>
        <a:stretch>
          <a:fillRect/>
        </a:stretch>
      </xdr:blipFill>
      <xdr:spPr>
        <a:xfrm>
          <a:off x="4619625" y="60753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3360</xdr:row>
      <xdr:rowOff>0</xdr:rowOff>
    </xdr:from>
    <xdr:to>
      <xdr:col>6</xdr:col>
      <xdr:colOff>0</xdr:colOff>
      <xdr:row>3361</xdr:row>
      <xdr:rowOff>0</xdr:rowOff>
    </xdr:to>
    <xdr:pic>
      <xdr:nvPicPr>
        <xdr:cNvPr id="3357" name="Picture 3356">
          <a:extLst>
            <a:ext uri="{FF2B5EF4-FFF2-40B4-BE49-F238E27FC236}">
              <a16:creationId xmlns:a16="http://schemas.microsoft.com/office/drawing/2014/main" id="{D37D73CD-D28A-4499-AF73-D7A689EA7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2"/>
        <a:stretch>
          <a:fillRect/>
        </a:stretch>
      </xdr:blipFill>
      <xdr:spPr>
        <a:xfrm>
          <a:off x="4619625" y="60771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3361</xdr:row>
      <xdr:rowOff>0</xdr:rowOff>
    </xdr:from>
    <xdr:to>
      <xdr:col>6</xdr:col>
      <xdr:colOff>0</xdr:colOff>
      <xdr:row>3362</xdr:row>
      <xdr:rowOff>0</xdr:rowOff>
    </xdr:to>
    <xdr:pic>
      <xdr:nvPicPr>
        <xdr:cNvPr id="3358" name="Picture 3357">
          <a:extLst>
            <a:ext uri="{FF2B5EF4-FFF2-40B4-BE49-F238E27FC236}">
              <a16:creationId xmlns:a16="http://schemas.microsoft.com/office/drawing/2014/main" id="{3DC26D4C-0D58-41EA-AF66-E02810B0EB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3"/>
        <a:stretch>
          <a:fillRect/>
        </a:stretch>
      </xdr:blipFill>
      <xdr:spPr>
        <a:xfrm>
          <a:off x="4619625" y="60789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3362</xdr:row>
      <xdr:rowOff>0</xdr:rowOff>
    </xdr:from>
    <xdr:to>
      <xdr:col>6</xdr:col>
      <xdr:colOff>0</xdr:colOff>
      <xdr:row>3363</xdr:row>
      <xdr:rowOff>0</xdr:rowOff>
    </xdr:to>
    <xdr:pic>
      <xdr:nvPicPr>
        <xdr:cNvPr id="3359" name="Picture 3358">
          <a:extLst>
            <a:ext uri="{FF2B5EF4-FFF2-40B4-BE49-F238E27FC236}">
              <a16:creationId xmlns:a16="http://schemas.microsoft.com/office/drawing/2014/main" id="{E7861F3E-BAB5-407F-974C-B6C6848136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3"/>
        <a:stretch>
          <a:fillRect/>
        </a:stretch>
      </xdr:blipFill>
      <xdr:spPr>
        <a:xfrm>
          <a:off x="4619625" y="60807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3363</xdr:row>
      <xdr:rowOff>0</xdr:rowOff>
    </xdr:from>
    <xdr:to>
      <xdr:col>6</xdr:col>
      <xdr:colOff>0</xdr:colOff>
      <xdr:row>3364</xdr:row>
      <xdr:rowOff>0</xdr:rowOff>
    </xdr:to>
    <xdr:pic>
      <xdr:nvPicPr>
        <xdr:cNvPr id="3360" name="Picture 3359">
          <a:extLst>
            <a:ext uri="{FF2B5EF4-FFF2-40B4-BE49-F238E27FC236}">
              <a16:creationId xmlns:a16="http://schemas.microsoft.com/office/drawing/2014/main" id="{BFA9916F-F42E-4925-A558-D3CDC433E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4"/>
        <a:stretch>
          <a:fillRect/>
        </a:stretch>
      </xdr:blipFill>
      <xdr:spPr>
        <a:xfrm>
          <a:off x="4619625" y="60825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3364</xdr:row>
      <xdr:rowOff>0</xdr:rowOff>
    </xdr:from>
    <xdr:to>
      <xdr:col>6</xdr:col>
      <xdr:colOff>0</xdr:colOff>
      <xdr:row>3365</xdr:row>
      <xdr:rowOff>0</xdr:rowOff>
    </xdr:to>
    <xdr:pic>
      <xdr:nvPicPr>
        <xdr:cNvPr id="3361" name="Picture 3360">
          <a:extLst>
            <a:ext uri="{FF2B5EF4-FFF2-40B4-BE49-F238E27FC236}">
              <a16:creationId xmlns:a16="http://schemas.microsoft.com/office/drawing/2014/main" id="{C79687B9-A04F-493F-9848-73C41181F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4"/>
        <a:stretch>
          <a:fillRect/>
        </a:stretch>
      </xdr:blipFill>
      <xdr:spPr>
        <a:xfrm>
          <a:off x="4619625" y="60843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3365</xdr:row>
      <xdr:rowOff>0</xdr:rowOff>
    </xdr:from>
    <xdr:to>
      <xdr:col>6</xdr:col>
      <xdr:colOff>0</xdr:colOff>
      <xdr:row>3366</xdr:row>
      <xdr:rowOff>0</xdr:rowOff>
    </xdr:to>
    <xdr:pic>
      <xdr:nvPicPr>
        <xdr:cNvPr id="3362" name="Picture 3361">
          <a:extLst>
            <a:ext uri="{FF2B5EF4-FFF2-40B4-BE49-F238E27FC236}">
              <a16:creationId xmlns:a16="http://schemas.microsoft.com/office/drawing/2014/main" id="{EE619739-057F-4E3B-8D3D-6EEDC90DD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60861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3366</xdr:row>
      <xdr:rowOff>0</xdr:rowOff>
    </xdr:from>
    <xdr:to>
      <xdr:col>6</xdr:col>
      <xdr:colOff>0</xdr:colOff>
      <xdr:row>3367</xdr:row>
      <xdr:rowOff>0</xdr:rowOff>
    </xdr:to>
    <xdr:pic>
      <xdr:nvPicPr>
        <xdr:cNvPr id="3363" name="Picture 3362">
          <a:extLst>
            <a:ext uri="{FF2B5EF4-FFF2-40B4-BE49-F238E27FC236}">
              <a16:creationId xmlns:a16="http://schemas.microsoft.com/office/drawing/2014/main" id="{817D1D9A-C678-4357-AE69-F719C9864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619625" y="60879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3367</xdr:row>
      <xdr:rowOff>0</xdr:rowOff>
    </xdr:from>
    <xdr:to>
      <xdr:col>6</xdr:col>
      <xdr:colOff>0</xdr:colOff>
      <xdr:row>3368</xdr:row>
      <xdr:rowOff>0</xdr:rowOff>
    </xdr:to>
    <xdr:pic>
      <xdr:nvPicPr>
        <xdr:cNvPr id="3364" name="Picture 3363">
          <a:extLst>
            <a:ext uri="{FF2B5EF4-FFF2-40B4-BE49-F238E27FC236}">
              <a16:creationId xmlns:a16="http://schemas.microsoft.com/office/drawing/2014/main" id="{F5079A81-3B33-444B-925B-A73E40084C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0898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3368</xdr:row>
      <xdr:rowOff>0</xdr:rowOff>
    </xdr:from>
    <xdr:to>
      <xdr:col>6</xdr:col>
      <xdr:colOff>0</xdr:colOff>
      <xdr:row>3369</xdr:row>
      <xdr:rowOff>0</xdr:rowOff>
    </xdr:to>
    <xdr:pic>
      <xdr:nvPicPr>
        <xdr:cNvPr id="3365" name="Picture 3364">
          <a:extLst>
            <a:ext uri="{FF2B5EF4-FFF2-40B4-BE49-F238E27FC236}">
              <a16:creationId xmlns:a16="http://schemas.microsoft.com/office/drawing/2014/main" id="{0A049B3A-9FDF-4D1E-9702-DCAC63D4E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5"/>
        <a:stretch>
          <a:fillRect/>
        </a:stretch>
      </xdr:blipFill>
      <xdr:spPr>
        <a:xfrm>
          <a:off x="4619625" y="60916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3369</xdr:row>
      <xdr:rowOff>0</xdr:rowOff>
    </xdr:from>
    <xdr:to>
      <xdr:col>6</xdr:col>
      <xdr:colOff>0</xdr:colOff>
      <xdr:row>3370</xdr:row>
      <xdr:rowOff>0</xdr:rowOff>
    </xdr:to>
    <xdr:pic>
      <xdr:nvPicPr>
        <xdr:cNvPr id="3366" name="Picture 3365">
          <a:extLst>
            <a:ext uri="{FF2B5EF4-FFF2-40B4-BE49-F238E27FC236}">
              <a16:creationId xmlns:a16="http://schemas.microsoft.com/office/drawing/2014/main" id="{661A7A71-0DC9-4137-88C8-6EFB43184F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934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3370</xdr:row>
      <xdr:rowOff>0</xdr:rowOff>
    </xdr:from>
    <xdr:to>
      <xdr:col>6</xdr:col>
      <xdr:colOff>0</xdr:colOff>
      <xdr:row>3371</xdr:row>
      <xdr:rowOff>0</xdr:rowOff>
    </xdr:to>
    <xdr:pic>
      <xdr:nvPicPr>
        <xdr:cNvPr id="3367" name="Picture 3366">
          <a:extLst>
            <a:ext uri="{FF2B5EF4-FFF2-40B4-BE49-F238E27FC236}">
              <a16:creationId xmlns:a16="http://schemas.microsoft.com/office/drawing/2014/main" id="{8E36A5D0-9633-4178-B59D-16776069DC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6"/>
        <a:stretch>
          <a:fillRect/>
        </a:stretch>
      </xdr:blipFill>
      <xdr:spPr>
        <a:xfrm>
          <a:off x="4619625" y="60952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3371</xdr:row>
      <xdr:rowOff>0</xdr:rowOff>
    </xdr:from>
    <xdr:to>
      <xdr:col>6</xdr:col>
      <xdr:colOff>0</xdr:colOff>
      <xdr:row>3372</xdr:row>
      <xdr:rowOff>0</xdr:rowOff>
    </xdr:to>
    <xdr:pic>
      <xdr:nvPicPr>
        <xdr:cNvPr id="3368" name="Picture 3367">
          <a:extLst>
            <a:ext uri="{FF2B5EF4-FFF2-40B4-BE49-F238E27FC236}">
              <a16:creationId xmlns:a16="http://schemas.microsoft.com/office/drawing/2014/main" id="{65943809-F58A-463C-A9EE-24423D75F5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970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3372</xdr:row>
      <xdr:rowOff>0</xdr:rowOff>
    </xdr:from>
    <xdr:to>
      <xdr:col>6</xdr:col>
      <xdr:colOff>0</xdr:colOff>
      <xdr:row>3373</xdr:row>
      <xdr:rowOff>0</xdr:rowOff>
    </xdr:to>
    <xdr:pic>
      <xdr:nvPicPr>
        <xdr:cNvPr id="3369" name="Picture 3368">
          <a:extLst>
            <a:ext uri="{FF2B5EF4-FFF2-40B4-BE49-F238E27FC236}">
              <a16:creationId xmlns:a16="http://schemas.microsoft.com/office/drawing/2014/main" id="{B2266298-F154-4EEA-A881-77BE0CFBB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0988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3373</xdr:row>
      <xdr:rowOff>0</xdr:rowOff>
    </xdr:from>
    <xdr:to>
      <xdr:col>6</xdr:col>
      <xdr:colOff>0</xdr:colOff>
      <xdr:row>3374</xdr:row>
      <xdr:rowOff>0</xdr:rowOff>
    </xdr:to>
    <xdr:pic>
      <xdr:nvPicPr>
        <xdr:cNvPr id="3370" name="Picture 3369">
          <a:extLst>
            <a:ext uri="{FF2B5EF4-FFF2-40B4-BE49-F238E27FC236}">
              <a16:creationId xmlns:a16="http://schemas.microsoft.com/office/drawing/2014/main" id="{65A561A6-3304-4164-A2B4-5D967D446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1006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3374</xdr:row>
      <xdr:rowOff>0</xdr:rowOff>
    </xdr:from>
    <xdr:to>
      <xdr:col>6</xdr:col>
      <xdr:colOff>0</xdr:colOff>
      <xdr:row>3375</xdr:row>
      <xdr:rowOff>0</xdr:rowOff>
    </xdr:to>
    <xdr:pic>
      <xdr:nvPicPr>
        <xdr:cNvPr id="3371" name="Picture 3370">
          <a:extLst>
            <a:ext uri="{FF2B5EF4-FFF2-40B4-BE49-F238E27FC236}">
              <a16:creationId xmlns:a16="http://schemas.microsoft.com/office/drawing/2014/main" id="{D7F6E242-6C0F-4882-A837-1F1704F35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619625" y="61024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3375</xdr:row>
      <xdr:rowOff>0</xdr:rowOff>
    </xdr:from>
    <xdr:to>
      <xdr:col>6</xdr:col>
      <xdr:colOff>0</xdr:colOff>
      <xdr:row>3376</xdr:row>
      <xdr:rowOff>0</xdr:rowOff>
    </xdr:to>
    <xdr:pic>
      <xdr:nvPicPr>
        <xdr:cNvPr id="3372" name="Picture 3371">
          <a:extLst>
            <a:ext uri="{FF2B5EF4-FFF2-40B4-BE49-F238E27FC236}">
              <a16:creationId xmlns:a16="http://schemas.microsoft.com/office/drawing/2014/main" id="{725BB74A-A418-4526-B988-08BD73BAC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042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3376</xdr:row>
      <xdr:rowOff>0</xdr:rowOff>
    </xdr:from>
    <xdr:to>
      <xdr:col>6</xdr:col>
      <xdr:colOff>0</xdr:colOff>
      <xdr:row>3377</xdr:row>
      <xdr:rowOff>0</xdr:rowOff>
    </xdr:to>
    <xdr:pic>
      <xdr:nvPicPr>
        <xdr:cNvPr id="3373" name="Picture 3372">
          <a:extLst>
            <a:ext uri="{FF2B5EF4-FFF2-40B4-BE49-F238E27FC236}">
              <a16:creationId xmlns:a16="http://schemas.microsoft.com/office/drawing/2014/main" id="{F8E7EABB-761F-46B0-88C9-2C7C68BE5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060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3377</xdr:row>
      <xdr:rowOff>0</xdr:rowOff>
    </xdr:from>
    <xdr:to>
      <xdr:col>6</xdr:col>
      <xdr:colOff>0</xdr:colOff>
      <xdr:row>3378</xdr:row>
      <xdr:rowOff>0</xdr:rowOff>
    </xdr:to>
    <xdr:pic>
      <xdr:nvPicPr>
        <xdr:cNvPr id="3374" name="Picture 3373">
          <a:extLst>
            <a:ext uri="{FF2B5EF4-FFF2-40B4-BE49-F238E27FC236}">
              <a16:creationId xmlns:a16="http://schemas.microsoft.com/office/drawing/2014/main" id="{A901723C-DCD6-4ED4-8BC5-96AF4CA14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7"/>
        <a:stretch>
          <a:fillRect/>
        </a:stretch>
      </xdr:blipFill>
      <xdr:spPr>
        <a:xfrm>
          <a:off x="4619625" y="61079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3378</xdr:row>
      <xdr:rowOff>0</xdr:rowOff>
    </xdr:from>
    <xdr:to>
      <xdr:col>6</xdr:col>
      <xdr:colOff>0</xdr:colOff>
      <xdr:row>3379</xdr:row>
      <xdr:rowOff>0</xdr:rowOff>
    </xdr:to>
    <xdr:pic>
      <xdr:nvPicPr>
        <xdr:cNvPr id="3375" name="Picture 3374">
          <a:extLst>
            <a:ext uri="{FF2B5EF4-FFF2-40B4-BE49-F238E27FC236}">
              <a16:creationId xmlns:a16="http://schemas.microsoft.com/office/drawing/2014/main" id="{6F40F2CF-3036-473C-86A2-077793487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8"/>
        <a:stretch>
          <a:fillRect/>
        </a:stretch>
      </xdr:blipFill>
      <xdr:spPr>
        <a:xfrm>
          <a:off x="4619625" y="61097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3379</xdr:row>
      <xdr:rowOff>0</xdr:rowOff>
    </xdr:from>
    <xdr:to>
      <xdr:col>6</xdr:col>
      <xdr:colOff>0</xdr:colOff>
      <xdr:row>3380</xdr:row>
      <xdr:rowOff>0</xdr:rowOff>
    </xdr:to>
    <xdr:pic>
      <xdr:nvPicPr>
        <xdr:cNvPr id="3376" name="Picture 3375">
          <a:extLst>
            <a:ext uri="{FF2B5EF4-FFF2-40B4-BE49-F238E27FC236}">
              <a16:creationId xmlns:a16="http://schemas.microsoft.com/office/drawing/2014/main" id="{F94BFC4D-A3CB-4214-B334-F9B65F118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9"/>
        <a:stretch>
          <a:fillRect/>
        </a:stretch>
      </xdr:blipFill>
      <xdr:spPr>
        <a:xfrm>
          <a:off x="4619625" y="61115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3380</xdr:row>
      <xdr:rowOff>0</xdr:rowOff>
    </xdr:from>
    <xdr:to>
      <xdr:col>6</xdr:col>
      <xdr:colOff>0</xdr:colOff>
      <xdr:row>3381</xdr:row>
      <xdr:rowOff>0</xdr:rowOff>
    </xdr:to>
    <xdr:pic>
      <xdr:nvPicPr>
        <xdr:cNvPr id="3377" name="Picture 3376">
          <a:extLst>
            <a:ext uri="{FF2B5EF4-FFF2-40B4-BE49-F238E27FC236}">
              <a16:creationId xmlns:a16="http://schemas.microsoft.com/office/drawing/2014/main" id="{5CEA7873-61C4-4279-BD72-64AC0C6B6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0"/>
        <a:stretch>
          <a:fillRect/>
        </a:stretch>
      </xdr:blipFill>
      <xdr:spPr>
        <a:xfrm>
          <a:off x="4619625" y="61133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3381</xdr:row>
      <xdr:rowOff>0</xdr:rowOff>
    </xdr:from>
    <xdr:to>
      <xdr:col>6</xdr:col>
      <xdr:colOff>0</xdr:colOff>
      <xdr:row>3382</xdr:row>
      <xdr:rowOff>0</xdr:rowOff>
    </xdr:to>
    <xdr:pic>
      <xdr:nvPicPr>
        <xdr:cNvPr id="3378" name="Picture 3377">
          <a:extLst>
            <a:ext uri="{FF2B5EF4-FFF2-40B4-BE49-F238E27FC236}">
              <a16:creationId xmlns:a16="http://schemas.microsoft.com/office/drawing/2014/main" id="{0AFAFABC-4CB0-4A82-9879-659C1AED04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1"/>
        <a:stretch>
          <a:fillRect/>
        </a:stretch>
      </xdr:blipFill>
      <xdr:spPr>
        <a:xfrm>
          <a:off x="4619625" y="61151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3382</xdr:row>
      <xdr:rowOff>0</xdr:rowOff>
    </xdr:from>
    <xdr:to>
      <xdr:col>6</xdr:col>
      <xdr:colOff>0</xdr:colOff>
      <xdr:row>3383</xdr:row>
      <xdr:rowOff>0</xdr:rowOff>
    </xdr:to>
    <xdr:pic>
      <xdr:nvPicPr>
        <xdr:cNvPr id="3379" name="Picture 3378">
          <a:extLst>
            <a:ext uri="{FF2B5EF4-FFF2-40B4-BE49-F238E27FC236}">
              <a16:creationId xmlns:a16="http://schemas.microsoft.com/office/drawing/2014/main" id="{30A06480-6527-44BD-86CD-C61905D5A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2"/>
        <a:stretch>
          <a:fillRect/>
        </a:stretch>
      </xdr:blipFill>
      <xdr:spPr>
        <a:xfrm>
          <a:off x="4619625" y="61169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3383</xdr:row>
      <xdr:rowOff>0</xdr:rowOff>
    </xdr:from>
    <xdr:to>
      <xdr:col>6</xdr:col>
      <xdr:colOff>0</xdr:colOff>
      <xdr:row>3384</xdr:row>
      <xdr:rowOff>0</xdr:rowOff>
    </xdr:to>
    <xdr:pic>
      <xdr:nvPicPr>
        <xdr:cNvPr id="3380" name="Picture 3379">
          <a:extLst>
            <a:ext uri="{FF2B5EF4-FFF2-40B4-BE49-F238E27FC236}">
              <a16:creationId xmlns:a16="http://schemas.microsoft.com/office/drawing/2014/main" id="{64663D23-A9E0-4281-8BF2-764CB145D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3"/>
        <a:stretch>
          <a:fillRect/>
        </a:stretch>
      </xdr:blipFill>
      <xdr:spPr>
        <a:xfrm>
          <a:off x="4619625" y="61187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3384</xdr:row>
      <xdr:rowOff>0</xdr:rowOff>
    </xdr:from>
    <xdr:to>
      <xdr:col>6</xdr:col>
      <xdr:colOff>0</xdr:colOff>
      <xdr:row>3385</xdr:row>
      <xdr:rowOff>0</xdr:rowOff>
    </xdr:to>
    <xdr:pic>
      <xdr:nvPicPr>
        <xdr:cNvPr id="3381" name="Picture 3380">
          <a:extLst>
            <a:ext uri="{FF2B5EF4-FFF2-40B4-BE49-F238E27FC236}">
              <a16:creationId xmlns:a16="http://schemas.microsoft.com/office/drawing/2014/main" id="{EC0D4D93-F867-43DC-B850-36474C5F0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4"/>
        <a:stretch>
          <a:fillRect/>
        </a:stretch>
      </xdr:blipFill>
      <xdr:spPr>
        <a:xfrm>
          <a:off x="4619625" y="61205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3385</xdr:row>
      <xdr:rowOff>0</xdr:rowOff>
    </xdr:from>
    <xdr:to>
      <xdr:col>6</xdr:col>
      <xdr:colOff>0</xdr:colOff>
      <xdr:row>3386</xdr:row>
      <xdr:rowOff>0</xdr:rowOff>
    </xdr:to>
    <xdr:pic>
      <xdr:nvPicPr>
        <xdr:cNvPr id="3382" name="Picture 3381">
          <a:extLst>
            <a:ext uri="{FF2B5EF4-FFF2-40B4-BE49-F238E27FC236}">
              <a16:creationId xmlns:a16="http://schemas.microsoft.com/office/drawing/2014/main" id="{E3F6E177-E798-4179-AE03-47E0AB8BE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5"/>
        <a:stretch>
          <a:fillRect/>
        </a:stretch>
      </xdr:blipFill>
      <xdr:spPr>
        <a:xfrm>
          <a:off x="4619625" y="61223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3386</xdr:row>
      <xdr:rowOff>0</xdr:rowOff>
    </xdr:from>
    <xdr:to>
      <xdr:col>6</xdr:col>
      <xdr:colOff>0</xdr:colOff>
      <xdr:row>3387</xdr:row>
      <xdr:rowOff>0</xdr:rowOff>
    </xdr:to>
    <xdr:pic>
      <xdr:nvPicPr>
        <xdr:cNvPr id="3383" name="Picture 3382">
          <a:extLst>
            <a:ext uri="{FF2B5EF4-FFF2-40B4-BE49-F238E27FC236}">
              <a16:creationId xmlns:a16="http://schemas.microsoft.com/office/drawing/2014/main" id="{7056B954-9827-4011-A2A0-877DCECE44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6"/>
        <a:stretch>
          <a:fillRect/>
        </a:stretch>
      </xdr:blipFill>
      <xdr:spPr>
        <a:xfrm>
          <a:off x="4619625" y="61241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3387</xdr:row>
      <xdr:rowOff>0</xdr:rowOff>
    </xdr:from>
    <xdr:to>
      <xdr:col>6</xdr:col>
      <xdr:colOff>0</xdr:colOff>
      <xdr:row>3388</xdr:row>
      <xdr:rowOff>0</xdr:rowOff>
    </xdr:to>
    <xdr:pic>
      <xdr:nvPicPr>
        <xdr:cNvPr id="3384" name="Picture 3383">
          <a:extLst>
            <a:ext uri="{FF2B5EF4-FFF2-40B4-BE49-F238E27FC236}">
              <a16:creationId xmlns:a16="http://schemas.microsoft.com/office/drawing/2014/main" id="{9B406910-768F-43E7-A9CA-FFD4072F94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260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3388</xdr:row>
      <xdr:rowOff>0</xdr:rowOff>
    </xdr:from>
    <xdr:to>
      <xdr:col>6</xdr:col>
      <xdr:colOff>0</xdr:colOff>
      <xdr:row>3389</xdr:row>
      <xdr:rowOff>0</xdr:rowOff>
    </xdr:to>
    <xdr:pic>
      <xdr:nvPicPr>
        <xdr:cNvPr id="3385" name="Picture 3384">
          <a:extLst>
            <a:ext uri="{FF2B5EF4-FFF2-40B4-BE49-F238E27FC236}">
              <a16:creationId xmlns:a16="http://schemas.microsoft.com/office/drawing/2014/main" id="{07F83DFE-5AE4-4B02-BAFB-14DACA416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278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3389</xdr:row>
      <xdr:rowOff>0</xdr:rowOff>
    </xdr:from>
    <xdr:to>
      <xdr:col>6</xdr:col>
      <xdr:colOff>0</xdr:colOff>
      <xdr:row>3390</xdr:row>
      <xdr:rowOff>0</xdr:rowOff>
    </xdr:to>
    <xdr:pic>
      <xdr:nvPicPr>
        <xdr:cNvPr id="3386" name="Picture 3385">
          <a:extLst>
            <a:ext uri="{FF2B5EF4-FFF2-40B4-BE49-F238E27FC236}">
              <a16:creationId xmlns:a16="http://schemas.microsoft.com/office/drawing/2014/main" id="{EA90C150-17A2-4151-8DA9-D2AB0FD135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296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3390</xdr:row>
      <xdr:rowOff>0</xdr:rowOff>
    </xdr:from>
    <xdr:to>
      <xdr:col>6</xdr:col>
      <xdr:colOff>0</xdr:colOff>
      <xdr:row>3391</xdr:row>
      <xdr:rowOff>0</xdr:rowOff>
    </xdr:to>
    <xdr:pic>
      <xdr:nvPicPr>
        <xdr:cNvPr id="3387" name="Picture 3386">
          <a:extLst>
            <a:ext uri="{FF2B5EF4-FFF2-40B4-BE49-F238E27FC236}">
              <a16:creationId xmlns:a16="http://schemas.microsoft.com/office/drawing/2014/main" id="{F5FBD6E1-1758-4D8F-B640-89BDA6781A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619625" y="61314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3391</xdr:row>
      <xdr:rowOff>0</xdr:rowOff>
    </xdr:from>
    <xdr:to>
      <xdr:col>6</xdr:col>
      <xdr:colOff>0</xdr:colOff>
      <xdr:row>3392</xdr:row>
      <xdr:rowOff>0</xdr:rowOff>
    </xdr:to>
    <xdr:pic>
      <xdr:nvPicPr>
        <xdr:cNvPr id="3388" name="Picture 3387">
          <a:extLst>
            <a:ext uri="{FF2B5EF4-FFF2-40B4-BE49-F238E27FC236}">
              <a16:creationId xmlns:a16="http://schemas.microsoft.com/office/drawing/2014/main" id="{D0FA5988-ACA5-4B27-8930-6639D1035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7"/>
        <a:stretch>
          <a:fillRect/>
        </a:stretch>
      </xdr:blipFill>
      <xdr:spPr>
        <a:xfrm>
          <a:off x="4619625" y="61332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3392</xdr:row>
      <xdr:rowOff>0</xdr:rowOff>
    </xdr:from>
    <xdr:to>
      <xdr:col>6</xdr:col>
      <xdr:colOff>0</xdr:colOff>
      <xdr:row>3393</xdr:row>
      <xdr:rowOff>0</xdr:rowOff>
    </xdr:to>
    <xdr:pic>
      <xdr:nvPicPr>
        <xdr:cNvPr id="3389" name="Picture 3388">
          <a:extLst>
            <a:ext uri="{FF2B5EF4-FFF2-40B4-BE49-F238E27FC236}">
              <a16:creationId xmlns:a16="http://schemas.microsoft.com/office/drawing/2014/main" id="{916F41E4-EE1F-4F26-8E25-A276175DD4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7"/>
        <a:stretch>
          <a:fillRect/>
        </a:stretch>
      </xdr:blipFill>
      <xdr:spPr>
        <a:xfrm>
          <a:off x="4619625" y="61350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3393</xdr:row>
      <xdr:rowOff>0</xdr:rowOff>
    </xdr:from>
    <xdr:to>
      <xdr:col>6</xdr:col>
      <xdr:colOff>0</xdr:colOff>
      <xdr:row>3394</xdr:row>
      <xdr:rowOff>0</xdr:rowOff>
    </xdr:to>
    <xdr:pic>
      <xdr:nvPicPr>
        <xdr:cNvPr id="3390" name="Picture 3389">
          <a:extLst>
            <a:ext uri="{FF2B5EF4-FFF2-40B4-BE49-F238E27FC236}">
              <a16:creationId xmlns:a16="http://schemas.microsoft.com/office/drawing/2014/main" id="{FA5508C1-71F2-41C8-863B-505A0F50C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8"/>
        <a:stretch>
          <a:fillRect/>
        </a:stretch>
      </xdr:blipFill>
      <xdr:spPr>
        <a:xfrm>
          <a:off x="4619625" y="61368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3394</xdr:row>
      <xdr:rowOff>0</xdr:rowOff>
    </xdr:from>
    <xdr:to>
      <xdr:col>6</xdr:col>
      <xdr:colOff>0</xdr:colOff>
      <xdr:row>3395</xdr:row>
      <xdr:rowOff>0</xdr:rowOff>
    </xdr:to>
    <xdr:pic>
      <xdr:nvPicPr>
        <xdr:cNvPr id="3391" name="Picture 3390">
          <a:extLst>
            <a:ext uri="{FF2B5EF4-FFF2-40B4-BE49-F238E27FC236}">
              <a16:creationId xmlns:a16="http://schemas.microsoft.com/office/drawing/2014/main" id="{D9AC06D4-6CD9-436F-AC87-6FA0F1DE7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8"/>
        <a:stretch>
          <a:fillRect/>
        </a:stretch>
      </xdr:blipFill>
      <xdr:spPr>
        <a:xfrm>
          <a:off x="4619625" y="61386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3395</xdr:row>
      <xdr:rowOff>0</xdr:rowOff>
    </xdr:from>
    <xdr:to>
      <xdr:col>6</xdr:col>
      <xdr:colOff>0</xdr:colOff>
      <xdr:row>3396</xdr:row>
      <xdr:rowOff>0</xdr:rowOff>
    </xdr:to>
    <xdr:pic>
      <xdr:nvPicPr>
        <xdr:cNvPr id="3392" name="Picture 3391">
          <a:extLst>
            <a:ext uri="{FF2B5EF4-FFF2-40B4-BE49-F238E27FC236}">
              <a16:creationId xmlns:a16="http://schemas.microsoft.com/office/drawing/2014/main" id="{0F904CF5-ED3D-4A8F-A3D5-B54B2E4B0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9"/>
        <a:stretch>
          <a:fillRect/>
        </a:stretch>
      </xdr:blipFill>
      <xdr:spPr>
        <a:xfrm>
          <a:off x="4619625" y="61404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3396</xdr:row>
      <xdr:rowOff>0</xdr:rowOff>
    </xdr:from>
    <xdr:to>
      <xdr:col>6</xdr:col>
      <xdr:colOff>0</xdr:colOff>
      <xdr:row>3397</xdr:row>
      <xdr:rowOff>0</xdr:rowOff>
    </xdr:to>
    <xdr:pic>
      <xdr:nvPicPr>
        <xdr:cNvPr id="3393" name="Picture 3392">
          <a:extLst>
            <a:ext uri="{FF2B5EF4-FFF2-40B4-BE49-F238E27FC236}">
              <a16:creationId xmlns:a16="http://schemas.microsoft.com/office/drawing/2014/main" id="{A6E34A3A-0695-4555-BC95-E74AB0D751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9"/>
        <a:stretch>
          <a:fillRect/>
        </a:stretch>
      </xdr:blipFill>
      <xdr:spPr>
        <a:xfrm>
          <a:off x="4619625" y="61422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3397</xdr:row>
      <xdr:rowOff>0</xdr:rowOff>
    </xdr:from>
    <xdr:to>
      <xdr:col>6</xdr:col>
      <xdr:colOff>0</xdr:colOff>
      <xdr:row>3398</xdr:row>
      <xdr:rowOff>0</xdr:rowOff>
    </xdr:to>
    <xdr:pic>
      <xdr:nvPicPr>
        <xdr:cNvPr id="3394" name="Picture 3393">
          <a:extLst>
            <a:ext uri="{FF2B5EF4-FFF2-40B4-BE49-F238E27FC236}">
              <a16:creationId xmlns:a16="http://schemas.microsoft.com/office/drawing/2014/main" id="{25A61DCC-3D98-4E73-BB04-E8BFCBFB7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0"/>
        <a:stretch>
          <a:fillRect/>
        </a:stretch>
      </xdr:blipFill>
      <xdr:spPr>
        <a:xfrm>
          <a:off x="4619625" y="61441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3398</xdr:row>
      <xdr:rowOff>0</xdr:rowOff>
    </xdr:from>
    <xdr:to>
      <xdr:col>6</xdr:col>
      <xdr:colOff>0</xdr:colOff>
      <xdr:row>3399</xdr:row>
      <xdr:rowOff>0</xdr:rowOff>
    </xdr:to>
    <xdr:pic>
      <xdr:nvPicPr>
        <xdr:cNvPr id="3395" name="Picture 3394">
          <a:extLst>
            <a:ext uri="{FF2B5EF4-FFF2-40B4-BE49-F238E27FC236}">
              <a16:creationId xmlns:a16="http://schemas.microsoft.com/office/drawing/2014/main" id="{7D2A403B-F3D4-475E-ABF6-FBFF289A9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0"/>
        <a:stretch>
          <a:fillRect/>
        </a:stretch>
      </xdr:blipFill>
      <xdr:spPr>
        <a:xfrm>
          <a:off x="4619625" y="61459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3399</xdr:row>
      <xdr:rowOff>0</xdr:rowOff>
    </xdr:from>
    <xdr:to>
      <xdr:col>6</xdr:col>
      <xdr:colOff>0</xdr:colOff>
      <xdr:row>3400</xdr:row>
      <xdr:rowOff>0</xdr:rowOff>
    </xdr:to>
    <xdr:pic>
      <xdr:nvPicPr>
        <xdr:cNvPr id="3396" name="Picture 3395">
          <a:extLst>
            <a:ext uri="{FF2B5EF4-FFF2-40B4-BE49-F238E27FC236}">
              <a16:creationId xmlns:a16="http://schemas.microsoft.com/office/drawing/2014/main" id="{9012DC1F-86D0-45F2-83CB-D502EFC02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1"/>
        <a:stretch>
          <a:fillRect/>
        </a:stretch>
      </xdr:blipFill>
      <xdr:spPr>
        <a:xfrm>
          <a:off x="4619625" y="61477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3400</xdr:row>
      <xdr:rowOff>0</xdr:rowOff>
    </xdr:from>
    <xdr:to>
      <xdr:col>6</xdr:col>
      <xdr:colOff>0</xdr:colOff>
      <xdr:row>3401</xdr:row>
      <xdr:rowOff>0</xdr:rowOff>
    </xdr:to>
    <xdr:pic>
      <xdr:nvPicPr>
        <xdr:cNvPr id="3397" name="Picture 3396">
          <a:extLst>
            <a:ext uri="{FF2B5EF4-FFF2-40B4-BE49-F238E27FC236}">
              <a16:creationId xmlns:a16="http://schemas.microsoft.com/office/drawing/2014/main" id="{C26A381A-56C4-452F-B9DC-EE9E5C431D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1"/>
        <a:stretch>
          <a:fillRect/>
        </a:stretch>
      </xdr:blipFill>
      <xdr:spPr>
        <a:xfrm>
          <a:off x="4619625" y="614953050"/>
          <a:ext cx="952500" cy="180975"/>
        </a:xfrm>
        <a:prstGeom prst="rect">
          <a:avLst/>
        </a:prstGeom>
      </xdr:spPr>
    </xdr:pic>
    <xdr:clientData/>
  </xdr:twoCellAnchor>
  <xdr:twoCellAnchor editAs="absolute">
    <xdr:from>
      <xdr:col>1</xdr:col>
      <xdr:colOff>742949</xdr:colOff>
      <xdr:row>0</xdr:row>
      <xdr:rowOff>65903</xdr:rowOff>
    </xdr:from>
    <xdr:to>
      <xdr:col>4</xdr:col>
      <xdr:colOff>751027</xdr:colOff>
      <xdr:row>0</xdr:row>
      <xdr:rowOff>632597</xdr:rowOff>
    </xdr:to>
    <xdr:sp macro="" textlink="">
      <xdr:nvSpPr>
        <xdr:cNvPr id="3398" name="TextBox 3397">
          <a:extLst>
            <a:ext uri="{FF2B5EF4-FFF2-40B4-BE49-F238E27FC236}">
              <a16:creationId xmlns:a16="http://schemas.microsoft.com/office/drawing/2014/main" id="{F72635CD-27A9-298A-546D-647A7EC76BBE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7</a:t>
          </a:r>
          <a:r>
            <a:rPr lang="zh-CN" altLang="en-US" sz="1000"/>
            <a:t>月</a:t>
          </a:r>
          <a:r>
            <a:rPr lang="en-US" altLang="zh-CN" sz="1000"/>
            <a:t>11</a:t>
          </a:r>
          <a:r>
            <a:rPr lang="zh-CN" altLang="en-US" sz="1000"/>
            <a:t>日 </a:t>
          </a:r>
          <a:r>
            <a:rPr lang="en-US" altLang="zh-CN" sz="1000"/>
            <a:t>18:55:28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1</xdr:col>
      <xdr:colOff>679450</xdr:colOff>
      <xdr:row>0</xdr:row>
      <xdr:rowOff>700903</xdr:rowOff>
    </xdr:to>
    <xdr:pic>
      <xdr:nvPicPr>
        <xdr:cNvPr id="3400" name="Picture 3399">
          <a:extLst>
            <a:ext uri="{FF2B5EF4-FFF2-40B4-BE49-F238E27FC236}">
              <a16:creationId xmlns:a16="http://schemas.microsoft.com/office/drawing/2014/main" id="{2F5BEBE9-CC6B-E5F5-08A2-77D0476B0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57CA7F-58A0-448D-82EA-512033BDCF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733675" y="18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26D87A-4404-4848-B927-23C6C4F5E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733675" y="36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3311A-6C39-4613-A67F-0254D0D184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733675" y="54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D23754-357D-4418-8461-397B30AA0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733675" y="723900"/>
          <a:ext cx="952500" cy="180975"/>
        </a:xfrm>
        <a:prstGeom prst="rect">
          <a:avLst/>
        </a:prstGeom>
      </xdr:spPr>
    </xdr:pic>
    <xdr:clientData/>
  </xdr:twoCellAnchor>
  <xdr:twoCellAnchor editAs="absolute">
    <xdr:from>
      <xdr:col>1</xdr:col>
      <xdr:colOff>742949</xdr:colOff>
      <xdr:row>0</xdr:row>
      <xdr:rowOff>65903</xdr:rowOff>
    </xdr:from>
    <xdr:to>
      <xdr:col>5</xdr:col>
      <xdr:colOff>608152</xdr:colOff>
      <xdr:row>0</xdr:row>
      <xdr:rowOff>632597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B0C6B4-4409-6C06-DAC7-A3CDC640DAA9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7</a:t>
          </a:r>
          <a:r>
            <a:rPr lang="zh-CN" altLang="en-US" sz="1000"/>
            <a:t>月</a:t>
          </a:r>
          <a:r>
            <a:rPr lang="en-US" altLang="zh-CN" sz="1000"/>
            <a:t>11</a:t>
          </a:r>
          <a:r>
            <a:rPr lang="zh-CN" altLang="en-US" sz="1000"/>
            <a:t>日 </a:t>
          </a:r>
          <a:r>
            <a:rPr lang="en-US" altLang="zh-CN" sz="1000"/>
            <a:t>18:55:30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1</xdr:col>
      <xdr:colOff>679450</xdr:colOff>
      <xdr:row>0</xdr:row>
      <xdr:rowOff>700903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0377A9-FC27-891E-4C4C-BA9B4685A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95249</xdr:colOff>
      <xdr:row>0</xdr:row>
      <xdr:rowOff>65903</xdr:rowOff>
    </xdr:from>
    <xdr:to>
      <xdr:col>6</xdr:col>
      <xdr:colOff>103327</xdr:colOff>
      <xdr:row>0</xdr:row>
      <xdr:rowOff>632597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AA6023-9E16-9F90-E179-738281E3B9BD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7</a:t>
          </a:r>
          <a:r>
            <a:rPr lang="zh-CN" altLang="en-US" sz="1000"/>
            <a:t>月</a:t>
          </a:r>
          <a:r>
            <a:rPr lang="en-US" altLang="zh-CN" sz="1000"/>
            <a:t>11</a:t>
          </a:r>
          <a:r>
            <a:rPr lang="zh-CN" altLang="en-US" sz="1000"/>
            <a:t>日 </a:t>
          </a:r>
          <a:r>
            <a:rPr lang="en-US" altLang="zh-CN" sz="1000"/>
            <a:t>18:55:32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2</xdr:col>
      <xdr:colOff>31750</xdr:colOff>
      <xdr:row>0</xdr:row>
      <xdr:rowOff>700903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6F09B1-1443-4575-8C5D-6B7093AB2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F7A4B-65C4-498C-BF6C-4969CB19DA7D}">
  <dimension ref="A1"/>
  <sheetViews>
    <sheetView workbookViewId="0">
      <selection activeCell="G18" sqref="A1:G18"/>
    </sheetView>
  </sheetViews>
  <sheetFormatPr defaultRowHeight="13.5" x14ac:dyDescent="0.3"/>
  <cols>
    <col min="1" max="1" width="53.6640625" customWidth="1"/>
    <col min="2" max="2" width="16.3984375" customWidth="1"/>
    <col min="6" max="6" width="9.53125" customWidth="1"/>
    <col min="7" max="7" width="24.86328125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AF306-6F0E-40DC-ABF8-3C77C66FFDBB}">
  <dimension ref="A1:AE121"/>
  <sheetViews>
    <sheetView workbookViewId="0">
      <selection activeCell="B14" sqref="B14"/>
    </sheetView>
  </sheetViews>
  <sheetFormatPr defaultRowHeight="13.5" x14ac:dyDescent="0.3"/>
  <cols>
    <col min="1" max="1" width="57.1328125" customWidth="1"/>
    <col min="2" max="2" width="14.53125" customWidth="1"/>
    <col min="3" max="3" width="13.53125" customWidth="1"/>
    <col min="4" max="4" width="19.73046875" customWidth="1"/>
    <col min="5" max="5" width="19.53125" customWidth="1"/>
    <col min="6" max="6" width="12.1328125" customWidth="1"/>
    <col min="7" max="8" width="19.3984375" customWidth="1"/>
    <col min="9" max="9" width="19.19921875" customWidth="1"/>
    <col min="10" max="13" width="19.796875" customWidth="1"/>
    <col min="14" max="14" width="22.86328125" customWidth="1"/>
    <col min="15" max="15" width="14.06640625" customWidth="1"/>
    <col min="16" max="16" width="19.796875" customWidth="1"/>
    <col min="17" max="17" width="19.73046875" customWidth="1"/>
    <col min="18" max="18" width="19.19921875" customWidth="1"/>
    <col min="19" max="19" width="20" customWidth="1"/>
    <col min="20" max="20" width="19.53125" customWidth="1"/>
    <col min="21" max="21" width="13" customWidth="1"/>
    <col min="22" max="23" width="13.73046875" customWidth="1"/>
    <col min="25" max="25" width="12.265625" customWidth="1"/>
    <col min="26" max="26" width="13.53125" customWidth="1"/>
    <col min="27" max="27" width="19.53125" customWidth="1"/>
    <col min="28" max="28" width="18.265625" customWidth="1"/>
    <col min="29" max="29" width="17.33203125" customWidth="1"/>
    <col min="30" max="30" width="19.06640625" customWidth="1"/>
    <col min="31" max="31" width="20.3984375" customWidth="1"/>
  </cols>
  <sheetData>
    <row r="1" spans="1:7" x14ac:dyDescent="0.3">
      <c r="A1" t="s">
        <v>1</v>
      </c>
      <c r="F1" t="s">
        <v>5</v>
      </c>
      <c r="G1" t="s">
        <v>6</v>
      </c>
    </row>
    <row r="2" spans="1:7" x14ac:dyDescent="0.3">
      <c r="F2">
        <v>1</v>
      </c>
      <c r="G2" t="s">
        <v>7</v>
      </c>
    </row>
    <row r="3" spans="1:7" x14ac:dyDescent="0.3">
      <c r="A3" t="s">
        <v>0</v>
      </c>
      <c r="B3">
        <v>6</v>
      </c>
      <c r="F3">
        <v>2</v>
      </c>
      <c r="G3" t="s">
        <v>8</v>
      </c>
    </row>
    <row r="4" spans="1:7" x14ac:dyDescent="0.3">
      <c r="A4" t="s">
        <v>2</v>
      </c>
      <c r="B4">
        <v>100</v>
      </c>
    </row>
    <row r="5" spans="1:7" x14ac:dyDescent="0.3">
      <c r="A5" t="s">
        <v>3</v>
      </c>
      <c r="B5">
        <f>(4*6)/(6*52)</f>
        <v>7.6923076923076927E-2</v>
      </c>
    </row>
    <row r="6" spans="1:7" x14ac:dyDescent="0.3">
      <c r="A6" t="s">
        <v>4</v>
      </c>
      <c r="B6">
        <f>(4*4*6)/(52*6)</f>
        <v>0.30769230769230771</v>
      </c>
    </row>
    <row r="7" spans="1:7" x14ac:dyDescent="0.3">
      <c r="A7" t="s">
        <v>11</v>
      </c>
      <c r="B7">
        <v>17</v>
      </c>
    </row>
    <row r="8" spans="1:7" x14ac:dyDescent="0.3">
      <c r="F8" t="s">
        <v>32</v>
      </c>
      <c r="G8" t="s">
        <v>33</v>
      </c>
    </row>
    <row r="9" spans="1:7" x14ac:dyDescent="0.3">
      <c r="F9">
        <v>2</v>
      </c>
      <c r="G9">
        <f>24/312</f>
        <v>7.6923076923076927E-2</v>
      </c>
    </row>
    <row r="10" spans="1:7" x14ac:dyDescent="0.3">
      <c r="A10" t="s">
        <v>9</v>
      </c>
      <c r="B10">
        <v>100</v>
      </c>
      <c r="F10">
        <v>3</v>
      </c>
      <c r="G10">
        <f t="shared" ref="G10:G16" si="0">(4*6)/(6*52)</f>
        <v>7.6923076923076927E-2</v>
      </c>
    </row>
    <row r="11" spans="1:7" x14ac:dyDescent="0.3">
      <c r="F11">
        <v>4</v>
      </c>
      <c r="G11">
        <f t="shared" si="0"/>
        <v>7.6923076923076927E-2</v>
      </c>
    </row>
    <row r="12" spans="1:7" x14ac:dyDescent="0.3">
      <c r="A12" t="s">
        <v>10</v>
      </c>
      <c r="B12" cm="1">
        <f t="array" aca="1" ref="B12" ca="1">_xll.RiskSimtable(F2:F3)</f>
        <v>1</v>
      </c>
      <c r="F12">
        <v>5</v>
      </c>
      <c r="G12">
        <f t="shared" si="0"/>
        <v>7.6923076923076927E-2</v>
      </c>
    </row>
    <row r="13" spans="1:7" x14ac:dyDescent="0.3">
      <c r="F13">
        <v>6</v>
      </c>
      <c r="G13">
        <f t="shared" si="0"/>
        <v>7.6923076923076927E-2</v>
      </c>
    </row>
    <row r="14" spans="1:7" x14ac:dyDescent="0.3">
      <c r="A14" t="s">
        <v>41</v>
      </c>
      <c r="B14" cm="1">
        <f t="array" aca="1" ref="B14" ca="1">_xll.RiskOutput()+SUM(Y22:Y121)</f>
        <v>0</v>
      </c>
      <c r="F14">
        <v>7</v>
      </c>
      <c r="G14">
        <f t="shared" si="0"/>
        <v>7.6923076923076927E-2</v>
      </c>
    </row>
    <row r="15" spans="1:7" x14ac:dyDescent="0.3">
      <c r="A15" t="s">
        <v>40</v>
      </c>
      <c r="B15" cm="1">
        <f t="array" aca="1" ref="B15" ca="1">_xll.RiskOutput()+COUNTIF(X22:X121,"win")</f>
        <v>0</v>
      </c>
      <c r="F15">
        <v>8</v>
      </c>
      <c r="G15">
        <f t="shared" si="0"/>
        <v>7.6923076923076927E-2</v>
      </c>
    </row>
    <row r="16" spans="1:7" x14ac:dyDescent="0.3">
      <c r="F16">
        <v>9</v>
      </c>
      <c r="G16">
        <f t="shared" si="0"/>
        <v>7.6923076923076927E-2</v>
      </c>
    </row>
    <row r="17" spans="1:31" x14ac:dyDescent="0.3">
      <c r="F17">
        <v>10</v>
      </c>
      <c r="G17">
        <f>(4*4*6)/(52*6)</f>
        <v>0.30769230769230771</v>
      </c>
    </row>
    <row r="18" spans="1:31" x14ac:dyDescent="0.3">
      <c r="F18">
        <v>1</v>
      </c>
      <c r="G18">
        <f>(4*6)/(6*52)</f>
        <v>7.6923076923076927E-2</v>
      </c>
    </row>
    <row r="21" spans="1:31" x14ac:dyDescent="0.3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34</v>
      </c>
      <c r="G21" t="s">
        <v>17</v>
      </c>
      <c r="H21" t="s">
        <v>34</v>
      </c>
      <c r="I21" t="s">
        <v>18</v>
      </c>
      <c r="J21" t="s">
        <v>19</v>
      </c>
      <c r="K21" t="s">
        <v>1181</v>
      </c>
      <c r="L21" t="s">
        <v>1183</v>
      </c>
      <c r="M21" t="s">
        <v>20</v>
      </c>
      <c r="N21" t="s">
        <v>21</v>
      </c>
      <c r="O21" t="s">
        <v>35</v>
      </c>
      <c r="P21" t="s">
        <v>22</v>
      </c>
      <c r="Q21" t="s">
        <v>23</v>
      </c>
      <c r="R21" t="s">
        <v>24</v>
      </c>
      <c r="S21" t="s">
        <v>25</v>
      </c>
      <c r="T21" t="s">
        <v>26</v>
      </c>
      <c r="U21" t="s">
        <v>29</v>
      </c>
      <c r="V21" t="s">
        <v>30</v>
      </c>
      <c r="W21" t="s">
        <v>2</v>
      </c>
      <c r="X21" t="s">
        <v>27</v>
      </c>
      <c r="Y21" t="s">
        <v>28</v>
      </c>
      <c r="Z21" t="s">
        <v>36</v>
      </c>
      <c r="AA21" t="s">
        <v>37</v>
      </c>
      <c r="AB21" t="s">
        <v>38</v>
      </c>
      <c r="AC21" t="s">
        <v>39</v>
      </c>
      <c r="AD21" t="s">
        <v>1180</v>
      </c>
      <c r="AE21" t="s">
        <v>1182</v>
      </c>
    </row>
    <row r="22" spans="1:31" x14ac:dyDescent="0.3">
      <c r="A22">
        <v>1</v>
      </c>
      <c r="B22" t="s">
        <v>31</v>
      </c>
      <c r="C22" t="str">
        <f ca="1">IF($B$12=1,"Basic","Advanced")</f>
        <v>Basic</v>
      </c>
      <c r="D22" cm="1">
        <f t="array" aca="1" ref="D22" ca="1">_xll.RiskDiscrete($F$9:$F$18,$G$9:$G$18)</f>
        <v>7</v>
      </c>
      <c r="E22" cm="1">
        <f t="array" aca="1" ref="E22" ca="1">_xll.RiskDiscrete($F$9:$F$18,$G$9:$G$18)</f>
        <v>7</v>
      </c>
      <c r="F22">
        <f ca="1">IF(AND(C22="Advanced",D22=E22,D22&lt;&gt;10),1,0)</f>
        <v>0</v>
      </c>
      <c r="G22" cm="1">
        <f t="array" aca="1" ref="G22" ca="1">IF(AA22=1, _xll.RiskDiscrete($F$9:$F$18,$G$9:$G$18), 0)</f>
        <v>7</v>
      </c>
      <c r="H22">
        <f ca="1">IF(AND(C22="Advanced",D22=G22,D22&lt;&gt;10),1,0)</f>
        <v>0</v>
      </c>
      <c r="I22" cm="1">
        <f t="array" aca="1" ref="I22" ca="1">IF(AB22=1, _xll.RiskDiscrete($F$9:$F$18, $G$9:$G$18), 0)</f>
        <v>0</v>
      </c>
      <c r="J22" cm="1">
        <f t="array" aca="1" ref="J22" ca="1">IF(AC22=1, _xll.RiskDiscrete($F$9:$F$18, $G$9:$G$18), 0)</f>
        <v>0</v>
      </c>
      <c r="K22" cm="1">
        <f t="array" aca="1" ref="K22" ca="1">IF(AD22=1, _xll.RiskDiscrete($F$9:$F$18, $G$9:$G$18), 0)</f>
        <v>0</v>
      </c>
      <c r="L22" cm="1">
        <f t="array" aca="1" ref="L22" ca="1">IF(AE22=1, _xll.RiskDiscrete($F$9:$F$18, $G$9:$G$18), 0)</f>
        <v>0</v>
      </c>
      <c r="M22" cm="1">
        <f t="array" aca="1" ref="M22" ca="1">_xll.RiskDiscrete($F$9:$F$18,$G$9:$G$18)</f>
        <v>7</v>
      </c>
      <c r="N22" cm="1">
        <f t="array" aca="1" ref="N22" ca="1">_xll.RiskDiscrete($F$9:$F$18,$G$9:$G$18)</f>
        <v>7</v>
      </c>
      <c r="O22">
        <f ca="1">IF(C22="Advanced",
    IF(Z22=0,
        IF(OR(
            AND(D22 + E22 = 9, OR(M22 = 3, M22 = 4, M22 = 5, M22 = 6)),
            AND(D22 + E22 = 10, OR(M22 = 2, M22 = 3, M22 = 4, M22 = 5, M22 = 6, M22 = 7, M22 = 8, M22 = 9)),
            AND(D22 + E22 = 11, OR(M22 = 2, M22 = 3, M22 = 4, M22 = 5, M22 = 6, M22 = 7, M22 = 8, M22 = 9, M22 = 10))),
           1, 0),
        IF(OR(
            AND(D22 + E22 - 10 = 13, OR(M22 = 5, M22 = 6)),
            AND(D22 + E22 - 10 = 14, OR(M22 = 5, M22 = 6)),
            AND(D22 + E22 - 10 = 15, OR(M22 = 4, M22 = 5, M22 = 6)),
            AND(D22 + E22 - 10 = 16, OR(M22 = 4, M22 = 5, M22 = 6)),
            AND(D22 + E22 - 10 = 17, OR(M22 = 3, M22 = 4, M22 = 5, M22 = 6)),
            AND(D22 + E22 - 10 = 18, OR(M22 = 2, M22 = 3, M22 = 4, M22 = 5, M22 = 6))),
           1, 0)),
    0)</f>
        <v>0</v>
      </c>
      <c r="P22" cm="1">
        <f t="array" aca="1" ref="P22" ca="1">IF(M22 + N22 &lt; 17, _xll.RiskDiscrete($F$9:$F$18, $G$9:$G$18), 0)</f>
        <v>7</v>
      </c>
      <c r="Q22" cm="1">
        <f t="array" aca="1" ref="Q22" ca="1">IF(P22+N22+M22&lt;17,_xll.RiskDiscrete($F$9:$F$18, $G$9:$G$18),0)</f>
        <v>0</v>
      </c>
      <c r="R22" cm="1">
        <f t="array" aca="1" ref="R22" ca="1">IF(P22+N22+M22+Q22&lt;17,_xll.RiskDiscrete($F$9:$F$18, $G$9:$G$18),0)</f>
        <v>0</v>
      </c>
      <c r="S22" cm="1">
        <f t="array" aca="1" ref="S22" ca="1">IF(P22+N22+M22+Q22+R22&lt;17,_xll.RiskDiscrete($F$9:$F$18, $G$9:$G$18),0)</f>
        <v>0</v>
      </c>
      <c r="T22" cm="1">
        <f t="array" aca="1" ref="T22" ca="1">IF(P22+N22+M22+Q22+R22+S22&lt;17,_xll.RiskDiscrete($F$9:$F$18, $G$9:$G$18),0)</f>
        <v>0</v>
      </c>
      <c r="U22">
        <f ca="1">IF(F22=1,
    IF(H22=1,
        IF(I22&gt;0,
            IF(J22&gt;0,
                MIN(D22 + G22 + I22 + J22 + 10 * (COUNTIF(D22:J22, 1) &gt; 0), D22 + G22 + I22 + J22),
                MIN(D22 + G22 + I22 + 10 * (COUNTIF(D22:I22, 1) &gt; 0), D22 + G22 + I22)
            ),
            MIN(D22 + G22 + 10 * (COUNTIF(D22:G22, 1) &gt; 0), D22 + G22)
        ),
        MIN(D22 + G22 + 10 * (COUNTIF(D22:G22, 1) &gt; 0), D22 + G22)
    ),
    IF(J22&gt;0,
        MIN(D22 + E22 + G22 + I22 + J22 + 10 * (COUNTIF(D22:J22, 1) &gt; 0), D22 + E22 + G22 + I22 + J22),
        MIN(D22 + E22 + G22 + I22 + 10 * (COUNTIF(D22:I22, 1) &gt; 0), D22 + E22 + G22 + I22)
    )
)</f>
        <v>21</v>
      </c>
      <c r="V22">
        <f ca="1">IF(M22 + N22 + P22 + Q22 + R22 + S22 + T22 &lt;= 11 + 10 * COUNTIF(M22:T22, 1),
    M22 + N22 + P22 + Q22 + R22 + S22 + T22 + 10 * (COUNTIF(M22:T22, 1) &gt; 0),
    M22 + N22 + P22 + Q22 + R22 + S22 + T22
)</f>
        <v>21</v>
      </c>
      <c r="W22">
        <f ca="1">IF(O22=1, $B$4*2, $B$4)</f>
        <v>100</v>
      </c>
      <c r="X22" t="str">
        <f ca="1">IF(AND(U22&lt;=21, U22&gt;V22), "win",
    IF(AND(U22&lt;=21, V22&gt;21), "win",
        IF(AND(OR(AND(D22=10, E22=11), AND(D22=11, E22=10)), NOT(OR(AND(M22=10, N22=11), AND(M22=11, N22=10)))), "Blackjack",
            IF(AND(U22&lt;=21, U22=V22), "tie",
                IF(U22&gt;21, "lose",
                    IF(V22&lt;=21, "lose",
                        IF(AND(U22&lt;=21, U22&lt;V22), "lose", "")
                    )
                )
            )
        )
    )
)</f>
        <v>tie</v>
      </c>
      <c r="Y22">
        <f ca="1">IF(X22="win", W22,
    IF(X22="Blackjack", W22*1.5,
        IF(X22="lose", W22*(-1),
            IF(X22="tie", 0, 0)
        )
    )
)</f>
        <v>0</v>
      </c>
      <c r="Z22">
        <f ca="1">IF(OR(D22=1, E22=1), 1, 0)</f>
        <v>0</v>
      </c>
      <c r="AA22">
        <f ca="1">IF(F22=1, 1,
    IF(Z22=1,
        IF(OR(D22 + E22 - 10 &lt;= 13,
              AND(D22 + E22 - 10 = 14, NOT(OR(M22 = 5, M22 = 6))),
              AND(D22 + E22 - 10 = 15, NOT(OR(M22 = 4, M22 = 5, M22 = 6))),
              AND(D22 + E22 - 10 = 16, NOT(OR(M22 = 3, M22 = 4, M22 = 5, M22 = 6))),
              AND(D22 + E22 - 10 = 17, M22 &gt;= 9),
              AND(D22 + E22 - 10 = 18, M22 &gt;= 9)), 1, 0),
        IF(OR(D22 + E22 &lt;= 8,
              AND(D22 + E22 = 12, NOT(OR(M22 = 4, M22 = 5, M22 = 6))),
              AND(D22 + E22 &gt;= 13, D22 + E22 &lt;= 16, M22 &gt;= 7)), 1, 0)
    )
)</f>
        <v>1</v>
      </c>
      <c r="AB22">
        <f ca="1">IF(AA22=1,
    IF(Z22=1,
        IF(OR(D22 + E22 + G22 - 10 &lt;= 13,
              AND(D22 + E22 + G22 - 10 = 14, NOT(OR(M22 = 5, M22 = 6))),
              AND(D22 + E22 + G22 - 10 = 15, NOT(OR(M22 = 4, M22 = 5, M22 = 6))),
              AND(D22 + E22 + G22 - 10 = 16, NOT(OR(M22 = 3, M22 = 4, M22 = 5, M22 = 6))),
              AND(D22 + E22 + G22 - 10 = 17, M22 &gt;= 9),
              AND(D22 + E22 + G22 - 10 = 18, M22 &gt;= 9)), 1, 0),
        IF(OR(D22 + E22 + G22 &lt;= 8,
              AND(D22 + E22 + G22 = 12, NOT(OR(M22 = 4, M22 = 5, M22 = 6))),
              AND(D22 + E22 + G22 &gt;= 13, D22 + E22 + G22 &lt;= 16, M22 &gt;= 7)), 1, 0)
    ), 0)</f>
        <v>0</v>
      </c>
      <c r="AC22">
        <f ca="1">IF(AB22=1,
    IF(Z22=1,
        IF(OR(D22 + E22 + G22 + I22 - 10 &lt;= 13,
              AND(D22 + E22 + G22 + I22 - 10 = 14, NOT(OR(M22 = 5, M22 = 6))),
              AND(D22 + E22 + G22 + I22 - 10 = 15, NOT(OR(M22 = 4, M22 = 5, M22 = 6))),
              AND(D22 + E22 + G22 + I22 - 10 = 16, NOT(OR(M22 = 3, M22 = 4, M22 = 5, M22 = 6))),
              AND(D22 + E22 + G22 + I22 - 10 = 17, M22 &gt;= 9),
              AND(D22 + E22 + G22 + I22 - 10 = 18, M22 &gt;= 9)), 1, 0),
        IF(OR(D22 + E22 + G22 + I22 &lt;= 8,
              AND(D22 + E22 + G22 + I22 = 12, NOT(OR(M22 = 4, M22 = 5, M22 = 6))),
              AND(D22 + E22 + G22 + I22 &gt;= 13, D22 + E22 + G22 + I22 &lt;= 16, M22 &gt;= 7)), 1, 0)
    ), 0)</f>
        <v>0</v>
      </c>
      <c r="AD22">
        <f ca="1">IF(AC22=1,
    IF(Z22=1,
        IF(OR(D22 + E22 + G22 + I22 + J22 - 10 &lt;= 13,
              AND(D22 + E22 + G22 + I22 + J22 - 10 = 14, NOT(OR(M22 = 5, M22 = 6))),
              AND(D22 + E22 + G22 + I22 + J22 - 10 = 15, NOT(OR(M22 = 4, M22 = 5, M22 = 6))),
              AND(D22 + E22 + G22 + I22 + J22 - 10 = 16, NOT(OR(M22 = 3, M22 = 4, M22 = 5, M22 = 6))),
              AND(D22 + E22 + G22 + I22 + J22 - 10 = 17, M22 &gt;= 9),
              AND(D22 + E22 + G22 + I22 + J22 - 10 = 18, M22 &gt;= 9)), 1, 0),
        IF(OR(D22 + E22 + G22 + I22 + J22 &lt;= 8,
              AND(D22 + E22 + G22 + I22 + J22 = 12, NOT(OR(M22 = 4, M22 = 5, M22 = 6))),
              AND(D22 + E22 + G22 + I22 + J22 &gt;= 13, D22 + E22 + G22 + I22 + J22 &lt;= 16, M22 &gt;= 7)), 1, 0)
    ), 0)</f>
        <v>0</v>
      </c>
      <c r="AE22">
        <f ca="1">IF(AD22=1,
    IF(Z22=1,
        IF(OR(D22 + E22 + G22 + I22 + J22 + AC22 - 10 &lt;= 13,
              AND(D22 + E22 + G22 + I22 + J22 + AC22 - 10 = 14, NOT(OR(M22 = 5, M22 = 6))),
              AND(D22 + E22 + G22 + I22 + J22 + AC22 - 10 = 15, NOT(OR(M22 = 4, M22 = 5, M22 = 6))),
              AND(D22 + E22 + G22 + I22 + J22 + AC22 - 10 = 16, NOT(OR(M22 = 3, M22 = 4, M22 = 5, M22 = 6))),
              AND(D22 + E22 + G22 + I22 + J22 + AC22 - 10 = 17, M22 &gt;= 9),
              AND(D22 + E22 + G22 + I22 + J22 + AC22 - 10 = 18, M22 &gt;= 9)), 1, 0),
        IF(OR(D22 + E22 + G22 + I22 + J22 + AC22 &lt;= 8,
              AND(D22 + E22 + G22 + I22 + J22 + AC22 = 12, NOT(OR(M22 = 4, M22 = 5, M22 = 6))),
              AND(D22 + E22 + G22 + I22 + J22 + AC22 &gt;= 13, D22 + E22 + G22 + I22 + J22 + AC22 &lt;= 16, M22 &gt;= 7)), 1, 0)
    ), 0)</f>
        <v>0</v>
      </c>
    </row>
    <row r="23" spans="1:31" x14ac:dyDescent="0.3">
      <c r="A23">
        <v>2</v>
      </c>
      <c r="B23" t="str">
        <f ca="1">IF(A23=A22+1,
    IF(B22="Regular",
        IF(F22=1, "First Split", "Regular"),
        IF(B22="First Split",
            IF(H22=1, "Second Split", "Regular"),
            "Regular"
        )
    ),
    "Regular"
)</f>
        <v>Regular</v>
      </c>
      <c r="C23" t="str">
        <f t="shared" ref="C23:C86" ca="1" si="1">IF($B$12=1,"Basic","Advanced")</f>
        <v>Basic</v>
      </c>
      <c r="D23" cm="1">
        <f t="array" aca="1" ref="D23" ca="1">IF(A23=A22+1,
    IF(B22="Regular",
        IF(F22=1, E22, _xll.RiskDiscrete($F$9:$F$18, $G$9:$G$18)),
        IF(B22="First Split", D22,
            IF(B22="Second Split", _xll.RiskDiscrete($F$9:$F$18, $G$9:$G$18), _xll.RiskDiscrete($F$9:$F$18, $G$9:$G$18))
        )
    ),
    _xll.RiskDiscrete($F$9:$F$18, $G$9:$G$18)
)</f>
        <v>7</v>
      </c>
      <c r="E23" cm="1">
        <f t="array" aca="1" ref="E23" ca="1">_xll.RiskDiscrete($F$9:$F$18,$G$9:$G$18)</f>
        <v>7</v>
      </c>
      <c r="F23">
        <f t="shared" ref="F23:F86" ca="1" si="2">IF(AND(C23="Advanced",D23=E23,D23&lt;&gt;10),1,0)</f>
        <v>0</v>
      </c>
      <c r="G23" cm="1">
        <f t="array" aca="1" ref="G23" ca="1">IF(AA23=1, _xll.RiskDiscrete($F$9:$F$18,$G$9:$G$18), 0)</f>
        <v>7</v>
      </c>
      <c r="H23">
        <f t="shared" ref="H23:H86" ca="1" si="3">IF(AND(C23="Advanced",D23=G23,D23&lt;&gt;10),1,0)</f>
        <v>0</v>
      </c>
      <c r="I23" cm="1">
        <f t="array" aca="1" ref="I23" ca="1">IF(AB23=1, _xll.RiskDiscrete($F$9:$F$18, $G$9:$G$18), 0)</f>
        <v>0</v>
      </c>
      <c r="J23" cm="1">
        <f t="array" aca="1" ref="J23" ca="1">IF(AC23=1, _xll.RiskDiscrete($F$9:$F$18, $G$9:$G$18), 0)</f>
        <v>0</v>
      </c>
      <c r="K23" cm="1">
        <f t="array" aca="1" ref="K23" ca="1">IF(AD23=1, _xll.RiskDiscrete($F$9:$F$18, $G$9:$G$18), 0)</f>
        <v>0</v>
      </c>
      <c r="L23" cm="1">
        <f t="array" aca="1" ref="L23" ca="1">IF(AE23=1, _xll.RiskDiscrete($F$9:$F$18, $G$9:$G$18), 0)</f>
        <v>0</v>
      </c>
      <c r="M23" cm="1">
        <f t="array" aca="1" ref="M23" ca="1">_xll.RiskDiscrete($F$9:$F$18,$G$9:$G$18)</f>
        <v>7</v>
      </c>
      <c r="N23" cm="1">
        <f t="array" aca="1" ref="N23" ca="1">_xll.RiskDiscrete($F$9:$F$18,$G$9:$G$18)</f>
        <v>7</v>
      </c>
      <c r="O23">
        <f ca="1">IF(C23="Advanced",
    IF(Z23=0,
        IF(OR(
            AND(D23 + E23 = 9, OR(M23 = 3, M23 = 4, M23 = 5, M23 = 6)),
            AND(D23 + E23 = 10, OR(M23 = 2, M23 = 3, M23 = 4, M23 = 5, M23 = 6, M23 = 7, M23 = 8, M23 = 9)),
            AND(D23 + E23 = 11, OR(M23 = 2, M23 = 3, M23 = 4, M23 = 5, M23 = 6, M23 = 7, M23 = 8, M23 = 9, M23 = 10))),
           1, 0),
        IF(OR(
            AND(D23 + E23 - 10 = 13, OR(M23 = 5, M23 = 6)),
            AND(D23 + E23 - 10 = 14, OR(M23 = 5, M23 = 6)),
            AND(D23 + E23 - 10 = 15, OR(M23 = 4, M23 = 5, M23 = 6)),
            AND(D23 + E23 - 10 = 16, OR(M23 = 4, M23 = 5, M23 = 6)),
            AND(D23 + E23 - 10 = 17, OR(M23 = 3, M23 = 4, M23 = 5, M23 = 6)),
            AND(D23 + E23 - 10 = 18, OR(M23 = 2, M23 = 3, M23 = 4, M23 = 5, M23 = 6))),
           1, 0)),
    0)</f>
        <v>0</v>
      </c>
      <c r="P23" cm="1">
        <f t="array" aca="1" ref="P23" ca="1">IF(M23 + N23 &lt; 17, _xll.RiskDiscrete($F$9:$F$18, $G$9:$G$18), 0)</f>
        <v>7</v>
      </c>
      <c r="Q23" cm="1">
        <f t="array" aca="1" ref="Q23" ca="1">IF(P23+N23+M23&lt;17,_xll.RiskDiscrete($F$9:$F$18, $G$9:$G$18),0)</f>
        <v>0</v>
      </c>
      <c r="R23" cm="1">
        <f t="array" aca="1" ref="R23" ca="1">IF(P23+N23+M23+Q23&lt;17,_xll.RiskDiscrete($F$9:$F$18, $G$9:$G$18),0)</f>
        <v>0</v>
      </c>
      <c r="S23" cm="1">
        <f t="array" aca="1" ref="S23" ca="1">IF(P23+N23+M23+Q23+R23&lt;17,_xll.RiskDiscrete($F$9:$F$18, $G$9:$G$18),0)</f>
        <v>0</v>
      </c>
      <c r="T23" cm="1">
        <f t="array" aca="1" ref="T23" ca="1">IF(P23+N23+M23+Q23+R23+S23&lt;17,_xll.RiskDiscrete($F$9:$F$18, $G$9:$G$18),0)</f>
        <v>0</v>
      </c>
      <c r="U23">
        <f ca="1">IF(F23=1,
    IF(H23=1,
        IF(I23&gt;0,
            IF(J23&gt;0,
                MIN(D23 + G23 + I23 + J23 + 10 * (COUNTIF(D23:J23, 1) &gt; 0), D23 + G23 + I23 + J23),
                MIN(D23 + G23 + I23 + 10 * (COUNTIF(D23:I23, 1) &gt; 0), D23 + G23 + I23)
            ),
            MIN(D23 + G23 + 10 * (COUNTIF(D23:G23, 1) &gt; 0), D23 + G23)
        ),
        MIN(D23 + G23 + 10 * (COUNTIF(D23:G23, 1) &gt; 0), D23 + G23)
    ),
    IF(J23&gt;0,
        MIN(D23 + E23 + G23 + I23 + J23 + 10 * (COUNTIF(D23:J23, 1) &gt; 0), D23 + E23 + G23 + I23 + J23),
        MIN(D23 + E23 + G23 + I23 + 10 * (COUNTIF(D23:I23, 1) &gt; 0), D23 + E23 + G23 + I23)
    )
)</f>
        <v>21</v>
      </c>
      <c r="V23">
        <f t="shared" ref="V23:V86" ca="1" si="4">IF(M23 + N23 + P23 + Q23 + R23 + S23 + T23 &lt;= 11 + 10 * COUNTIF(M23:T23, 1),
    M23 + N23 + P23 + Q23 + R23 + S23 + T23 + 10 * (COUNTIF(M23:T23, 1) &gt; 0),
    M23 + N23 + P23 + Q23 + R23 + S23 + T23
)</f>
        <v>21</v>
      </c>
      <c r="W23">
        <f t="shared" ref="W23:W86" ca="1" si="5">IF(O23=1, $B$4*2, $B$4)</f>
        <v>100</v>
      </c>
      <c r="X23" t="str">
        <f ca="1">IF(AND(U23&lt;=21, U23&gt;V23), "win",
    IF(AND(U23&lt;=21, V23&gt;21), "win",
        IF(AND(OR(AND(D23=10, E23=11), AND(D23=11, E23=10)), NOT(OR(AND(M23=10, N23=11), AND(M23=11, N23=10)))), "Blackjack",
            IF(AND(U23&lt;=21, U23=V23), "tie",
                IF(U23&gt;21, "lose",
                    IF(V23&lt;=21, "lose",
                        IF(AND(U23&lt;=21, U23&lt;V23), "lose", "")
                    )
                )
            )
        )
    )
)</f>
        <v>tie</v>
      </c>
      <c r="Y23">
        <f t="shared" ref="Y23:Y86" ca="1" si="6">IF(X23="win", W23,
    IF(X23="Blackjack", W23*1.5,
        IF(X23="lose", W23*(-1),
            IF(X23="tie", 0, 0)
        )
    )
)</f>
        <v>0</v>
      </c>
      <c r="Z23">
        <f ca="1">IF(OR(D23=1, E23=1), 1, 0)</f>
        <v>0</v>
      </c>
      <c r="AA23">
        <f ca="1">IF(F23=1, 1,
    IF(Z23=1,
        IF(OR(D23 + E23 - 10 &lt;= 13,
              AND(D23 + E23 - 10 = 14, NOT(OR(M23 = 5, M23 = 6))),
              AND(D23 + E23 - 10 = 15, NOT(OR(M23 = 4, M23 = 5, M23 = 6))),
              AND(D23 + E23 - 10 = 16, NOT(OR(M23 = 3, M23 = 4, M23 = 5, M23 = 6))),
              AND(D23 + E23 - 10 = 17, M23 &gt;= 9),
              AND(D23 + E23 - 10 = 18, M23 &gt;= 9)), 1, 0),
        IF(OR(D23 + E23 &lt;= 8,
              AND(D23 + E23 = 12, NOT(OR(M23 = 4, M23 = 5, M23 = 6))),
              AND(D23 + E23 &gt;= 13, D23 + E23 &lt;= 16, M23 &gt;= 7)), 1, 0)
    )
)</f>
        <v>1</v>
      </c>
      <c r="AB23">
        <f ca="1">IF(AA23=1,
    IF(Z23=1,
        IF(OR(D23 + E23 + G23 - 10 &lt;= 13,
              AND(D23 + E23 + G23 - 10 = 14, NOT(OR(M23 = 5, M23 = 6))),
              AND(D23 + E23 + G23 - 10 = 15, NOT(OR(M23 = 4, M23 = 5, M23 = 6))),
              AND(D23 + E23 + G23 - 10 = 16, NOT(OR(M23 = 3, M23 = 4, M23 = 5, M23 = 6))),
              AND(D23 + E23 + G23 - 10 = 17, M23 &gt;= 9),
              AND(D23 + E23 + G23 - 10 = 18, M23 &gt;= 9)), 1, 0),
        IF(OR(D23 + E23 + G23 &lt;= 8,
              AND(D23 + E23 + G23 = 12, NOT(OR(M23 = 4, M23 = 5, M23 = 6))),
              AND(D23 + E23 + G23 &gt;= 13, D23 + E23 + G23 &lt;= 16, M23 &gt;= 7)), 1, 0)
    ), 0)</f>
        <v>0</v>
      </c>
      <c r="AC23">
        <f ca="1">IF(AB23=1,
    IF(Z23=1,
        IF(OR(D23 + E23 + G23 + I23 - 10 &lt;= 13,
              AND(D23 + E23 + G23 + I23 - 10 = 14, NOT(OR(M23 = 5, M23 = 6))),
              AND(D23 + E23 + G23 + I23 - 10 = 15, NOT(OR(M23 = 4, M23 = 5, M23 = 6))),
              AND(D23 + E23 + G23 + I23 - 10 = 16, NOT(OR(M23 = 3, M23 = 4, M23 = 5, M23 = 6))),
              AND(D23 + E23 + G23 + I23 - 10 = 17, M23 &gt;= 9),
              AND(D23 + E23 + G23 + I23 - 10 = 18, M23 &gt;= 9)), 1, 0),
        IF(OR(D23 + E23 + G23 + I23 &lt;= 8,
              AND(D23 + E23 + G23 + I23 = 12, NOT(OR(M23 = 4, M23 = 5, M23 = 6))),
              AND(D23 + E23 + G23 + I23 &gt;= 13, D23 + E23 + G23 + I23 &lt;= 16, M23 &gt;= 7)), 1, 0)
    ), 0)</f>
        <v>0</v>
      </c>
      <c r="AD23">
        <f ca="1">IF(AC23=1,
    IF(Z23=1,
        IF(OR(D23 + E23 + G23 + I23 + J23 - 10 &lt;= 13,
              AND(D23 + E23 + G23 + I23 + J23 - 10 = 14, NOT(OR(M23 = 5, M23 = 6))),
              AND(D23 + E23 + G23 + I23 + J23 - 10 = 15, NOT(OR(M23 = 4, M23 = 5, M23 = 6))),
              AND(D23 + E23 + G23 + I23 + J23 - 10 = 16, NOT(OR(M23 = 3, M23 = 4, M23 = 5, M23 = 6))),
              AND(D23 + E23 + G23 + I23 + J23 - 10 = 17, M23 &gt;= 9),
              AND(D23 + E23 + G23 + I23 + J23 - 10 = 18, M23 &gt;= 9)), 1, 0),
        IF(OR(D23 + E23 + G23 + I23 + J23 &lt;= 8,
              AND(D23 + E23 + G23 + I23 + J23 = 12, NOT(OR(M23 = 4, M23 = 5, M23 = 6))),
              AND(D23 + E23 + G23 + I23 + J23 &gt;= 13, D23 + E23 + G23 + I23 + J23 &lt;= 16, M23 &gt;= 7)), 1, 0)
    ), 0)</f>
        <v>0</v>
      </c>
      <c r="AE23">
        <f t="shared" ref="AE23:AE86" ca="1" si="7">IF(AD23=1,
    IF(Z23=1,
        IF(OR(D23 + E23 + G23 + I23 + J23 + AC23 - 10 &lt;= 13,
              AND(D23 + E23 + G23 + I23 + J23 + AC23 - 10 = 14, NOT(OR(M23 = 5, M23 = 6))),
              AND(D23 + E23 + G23 + I23 + J23 + AC23 - 10 = 15, NOT(OR(M23 = 4, M23 = 5, M23 = 6))),
              AND(D23 + E23 + G23 + I23 + J23 + AC23 - 10 = 16, NOT(OR(M23 = 3, M23 = 4, M23 = 5, M23 = 6))),
              AND(D23 + E23 + G23 + I23 + J23 + AC23 - 10 = 17, M23 &gt;= 9),
              AND(D23 + E23 + G23 + I23 + J23 + AC23 - 10 = 18, M23 &gt;= 9)), 1, 0),
        IF(OR(D23 + E23 + G23 + I23 + J23 + AC23 &lt;= 8,
              AND(D23 + E23 + G23 + I23 + J23 + AC23 = 12, NOT(OR(M23 = 4, M23 = 5, M23 = 6))),
              AND(D23 + E23 + G23 + I23 + J23 + AC23 &gt;= 13, D23 + E23 + G23 + I23 + J23 + AC23 &lt;= 16, M23 &gt;= 7)), 1, 0)
    ), 0)</f>
        <v>0</v>
      </c>
    </row>
    <row r="24" spans="1:31" x14ac:dyDescent="0.3">
      <c r="A24">
        <v>3</v>
      </c>
      <c r="B24" t="str">
        <f t="shared" ref="B24:B87" ca="1" si="8">IF(A24=A23+1,
    IF(B23="Regular",
        IF(F23=1, "First Split", "Regular"),
        IF(B23="First Split",
            IF(H23=1, "Second Split", "Regular"),
            "Regular"
        )
    ),
    "Regular"
)</f>
        <v>Regular</v>
      </c>
      <c r="C24" t="str">
        <f t="shared" ca="1" si="1"/>
        <v>Basic</v>
      </c>
      <c r="D24" cm="1">
        <f t="array" aca="1" ref="D24" ca="1">IF(A24=A23+1,
    IF(B23="Regular",
        IF(F23=1, E23, _xll.RiskDiscrete($F$9:$F$18, $G$9:$G$18)),
        IF(B23="First Split", D23,
            IF(B23="Second Split", _xll.RiskDiscrete($F$9:$F$18, $G$9:$G$18), _xll.RiskDiscrete($F$9:$F$18, $G$9:$G$18))
        )
    ),
    _xll.RiskDiscrete($F$9:$F$18, $G$9:$G$18)
)</f>
        <v>7</v>
      </c>
      <c r="E24" cm="1">
        <f t="array" aca="1" ref="E24" ca="1">_xll.RiskDiscrete($F$9:$F$18,$G$9:$G$18)</f>
        <v>7</v>
      </c>
      <c r="F24">
        <f t="shared" ca="1" si="2"/>
        <v>0</v>
      </c>
      <c r="G24" cm="1">
        <f t="array" aca="1" ref="G24" ca="1">IF(AA24=1, _xll.RiskDiscrete($F$9:$F$18,$G$9:$G$18), 0)</f>
        <v>7</v>
      </c>
      <c r="H24">
        <f t="shared" ca="1" si="3"/>
        <v>0</v>
      </c>
      <c r="I24" cm="1">
        <f t="array" aca="1" ref="I24" ca="1">IF(AB24=1, _xll.RiskDiscrete($F$9:$F$18, $G$9:$G$18), 0)</f>
        <v>0</v>
      </c>
      <c r="J24" cm="1">
        <f t="array" aca="1" ref="J24" ca="1">IF(AC24=1, _xll.RiskDiscrete($F$9:$F$18, $G$9:$G$18), 0)</f>
        <v>0</v>
      </c>
      <c r="K24" cm="1">
        <f t="array" aca="1" ref="K24" ca="1">IF(AD24=1, _xll.RiskDiscrete($F$9:$F$18, $G$9:$G$18), 0)</f>
        <v>0</v>
      </c>
      <c r="L24" cm="1">
        <f t="array" aca="1" ref="L24" ca="1">IF(AE24=1, _xll.RiskDiscrete($F$9:$F$18, $G$9:$G$18), 0)</f>
        <v>0</v>
      </c>
      <c r="M24" cm="1">
        <f t="array" aca="1" ref="M24" ca="1">_xll.RiskDiscrete($F$9:$F$18,$G$9:$G$18)</f>
        <v>7</v>
      </c>
      <c r="N24" cm="1">
        <f t="array" aca="1" ref="N24" ca="1">_xll.RiskDiscrete($F$9:$F$18,$G$9:$G$18)</f>
        <v>7</v>
      </c>
      <c r="O24">
        <f ca="1">IF(C24="Advanced",
    IF(Z24=0,
        IF(OR(
            AND(D24 + E24 = 9, OR(M24 = 3, M24 = 4, M24 = 5, M24 = 6)),
            AND(D24 + E24 = 10, OR(M24 = 2, M24 = 3, M24 = 4, M24 = 5, M24 = 6, M24 = 7, M24 = 8, M24 = 9)),
            AND(D24 + E24 = 11, OR(M24 = 2, M24 = 3, M24 = 4, M24 = 5, M24 = 6, M24 = 7, M24 = 8, M24 = 9, M24 = 10))),
           1, 0),
        IF(OR(
            AND(D24 + E24 - 10 = 13, OR(M24 = 5, M24 = 6)),
            AND(D24 + E24 - 10 = 14, OR(M24 = 5, M24 = 6)),
            AND(D24 + E24 - 10 = 15, OR(M24 = 4, M24 = 5, M24 = 6)),
            AND(D24 + E24 - 10 = 16, OR(M24 = 4, M24 = 5, M24 = 6)),
            AND(D24 + E24 - 10 = 17, OR(M24 = 3, M24 = 4, M24 = 5, M24 = 6)),
            AND(D24 + E24 - 10 = 18, OR(M24 = 2, M24 = 3, M24 = 4, M24 = 5, M24 = 6))),
           1, 0)),
    0)</f>
        <v>0</v>
      </c>
      <c r="P24" cm="1">
        <f t="array" aca="1" ref="P24" ca="1">IF(M24 + N24 &lt; 17, _xll.RiskDiscrete($F$9:$F$18, $G$9:$G$18), 0)</f>
        <v>7</v>
      </c>
      <c r="Q24" cm="1">
        <f t="array" aca="1" ref="Q24" ca="1">IF(P24+N24+M24&lt;17,_xll.RiskDiscrete($F$9:$F$18, $G$9:$G$18),0)</f>
        <v>0</v>
      </c>
      <c r="R24" cm="1">
        <f t="array" aca="1" ref="R24" ca="1">IF(P24+N24+M24+Q24&lt;17,_xll.RiskDiscrete($F$9:$F$18, $G$9:$G$18),0)</f>
        <v>0</v>
      </c>
      <c r="S24" cm="1">
        <f t="array" aca="1" ref="S24" ca="1">IF(P24+N24+M24+Q24+R24&lt;17,_xll.RiskDiscrete($F$9:$F$18, $G$9:$G$18),0)</f>
        <v>0</v>
      </c>
      <c r="T24" cm="1">
        <f t="array" aca="1" ref="T24" ca="1">IF(P24+N24+M24+Q24+R24+S24&lt;17,_xll.RiskDiscrete($F$9:$F$18, $G$9:$G$18),0)</f>
        <v>0</v>
      </c>
      <c r="U24">
        <f ca="1">IF(F24=1,
    IF(H24=1,
        IF(I24&gt;0,
            IF(J24&gt;0,
                MIN(D24 + G24 + I24 + J24 + 10 * (COUNTIF(D24:J24, 1) &gt; 0), D24 + G24 + I24 + J24),
                MIN(D24 + G24 + I24 + 10 * (COUNTIF(D24:I24, 1) &gt; 0), D24 + G24 + I24)
            ),
            MIN(D24 + G24 + 10 * (COUNTIF(D24:G24, 1) &gt; 0), D24 + G24)
        ),
        MIN(D24 + G24 + 10 * (COUNTIF(D24:G24, 1) &gt; 0), D24 + G24)
    ),
    IF(J24&gt;0,
        MIN(D24 + E24 + G24 + I24 + J24 + 10 * (COUNTIF(D24:J24, 1) &gt; 0), D24 + E24 + G24 + I24 + J24),
        MIN(D24 + E24 + G24 + I24 + 10 * (COUNTIF(D24:I24, 1) &gt; 0), D24 + E24 + G24 + I24)
    )
)</f>
        <v>21</v>
      </c>
      <c r="V24">
        <f t="shared" ca="1" si="4"/>
        <v>21</v>
      </c>
      <c r="W24">
        <f t="shared" ca="1" si="5"/>
        <v>100</v>
      </c>
      <c r="X24" t="str">
        <f ca="1">IF(AND(U24&lt;=21, U24&gt;V24), "win",
    IF(AND(U24&lt;=21, V24&gt;21), "win",
        IF(AND(OR(AND(D24=10, E24=11), AND(D24=11, E24=10)), NOT(OR(AND(M24=10, N24=11), AND(M24=11, N24=10)))), "Blackjack",
            IF(AND(U24&lt;=21, U24=V24), "tie",
                IF(U24&gt;21, "lose",
                    IF(V24&lt;=21, "lose",
                        IF(AND(U24&lt;=21, U24&lt;V24), "lose", "")
                    )
                )
            )
        )
    )
)</f>
        <v>tie</v>
      </c>
      <c r="Y24">
        <f t="shared" ca="1" si="6"/>
        <v>0</v>
      </c>
      <c r="Z24">
        <f ca="1">IF(OR(D24=1, E24=1), 1, 0)</f>
        <v>0</v>
      </c>
      <c r="AA24">
        <f ca="1">IF(F24=1, 1,
    IF(Z24=1,
        IF(OR(D24 + E24 - 10 &lt;= 13,
              AND(D24 + E24 - 10 = 14, NOT(OR(M24 = 5, M24 = 6))),
              AND(D24 + E24 - 10 = 15, NOT(OR(M24 = 4, M24 = 5, M24 = 6))),
              AND(D24 + E24 - 10 = 16, NOT(OR(M24 = 3, M24 = 4, M24 = 5, M24 = 6))),
              AND(D24 + E24 - 10 = 17, M24 &gt;= 9),
              AND(D24 + E24 - 10 = 18, M24 &gt;= 9)), 1, 0),
        IF(OR(D24 + E24 &lt;= 8,
              AND(D24 + E24 = 12, NOT(OR(M24 = 4, M24 = 5, M24 = 6))),
              AND(D24 + E24 &gt;= 13, D24 + E24 &lt;= 16, M24 &gt;= 7)), 1, 0)
    )
)</f>
        <v>1</v>
      </c>
      <c r="AB24">
        <f ca="1">IF(AA24=1,
    IF(Z24=1,
        IF(OR(D24 + E24 + G24 - 10 &lt;= 13,
              AND(D24 + E24 + G24 - 10 = 14, NOT(OR(M24 = 5, M24 = 6))),
              AND(D24 + E24 + G24 - 10 = 15, NOT(OR(M24 = 4, M24 = 5, M24 = 6))),
              AND(D24 + E24 + G24 - 10 = 16, NOT(OR(M24 = 3, M24 = 4, M24 = 5, M24 = 6))),
              AND(D24 + E24 + G24 - 10 = 17, M24 &gt;= 9),
              AND(D24 + E24 + G24 - 10 = 18, M24 &gt;= 9)), 1, 0),
        IF(OR(D24 + E24 + G24 &lt;= 8,
              AND(D24 + E24 + G24 = 12, NOT(OR(M24 = 4, M24 = 5, M24 = 6))),
              AND(D24 + E24 + G24 &gt;= 13, D24 + E24 + G24 &lt;= 16, M24 &gt;= 7)), 1, 0)
    ), 0)</f>
        <v>0</v>
      </c>
      <c r="AC24">
        <f ca="1">IF(AB24=1,
    IF(Z24=1,
        IF(OR(D24 + E24 + G24 + I24 - 10 &lt;= 13,
              AND(D24 + E24 + G24 + I24 - 10 = 14, NOT(OR(M24 = 5, M24 = 6))),
              AND(D24 + E24 + G24 + I24 - 10 = 15, NOT(OR(M24 = 4, M24 = 5, M24 = 6))),
              AND(D24 + E24 + G24 + I24 - 10 = 16, NOT(OR(M24 = 3, M24 = 4, M24 = 5, M24 = 6))),
              AND(D24 + E24 + G24 + I24 - 10 = 17, M24 &gt;= 9),
              AND(D24 + E24 + G24 + I24 - 10 = 18, M24 &gt;= 9)), 1, 0),
        IF(OR(D24 + E24 + G24 + I24 &lt;= 8,
              AND(D24 + E24 + G24 + I24 = 12, NOT(OR(M24 = 4, M24 = 5, M24 = 6))),
              AND(D24 + E24 + G24 + I24 &gt;= 13, D24 + E24 + G24 + I24 &lt;= 16, M24 &gt;= 7)), 1, 0)
    ), 0)</f>
        <v>0</v>
      </c>
      <c r="AD24">
        <f ca="1">IF(AC24=1,
    IF(Z24=1,
        IF(OR(D24 + E24 + G24 + I24 + J24 - 10 &lt;= 13,
              AND(D24 + E24 + G24 + I24 + J24 - 10 = 14, NOT(OR(M24 = 5, M24 = 6))),
              AND(D24 + E24 + G24 + I24 + J24 - 10 = 15, NOT(OR(M24 = 4, M24 = 5, M24 = 6))),
              AND(D24 + E24 + G24 + I24 + J24 - 10 = 16, NOT(OR(M24 = 3, M24 = 4, M24 = 5, M24 = 6))),
              AND(D24 + E24 + G24 + I24 + J24 - 10 = 17, M24 &gt;= 9),
              AND(D24 + E24 + G24 + I24 + J24 - 10 = 18, M24 &gt;= 9)), 1, 0),
        IF(OR(D24 + E24 + G24 + I24 + J24 &lt;= 8,
              AND(D24 + E24 + G24 + I24 + J24 = 12, NOT(OR(M24 = 4, M24 = 5, M24 = 6))),
              AND(D24 + E24 + G24 + I24 + J24 &gt;= 13, D24 + E24 + G24 + I24 + J24 &lt;= 16, M24 &gt;= 7)), 1, 0)
    ), 0)</f>
        <v>0</v>
      </c>
      <c r="AE24">
        <f t="shared" ca="1" si="7"/>
        <v>0</v>
      </c>
    </row>
    <row r="25" spans="1:31" x14ac:dyDescent="0.3">
      <c r="A25">
        <v>4</v>
      </c>
      <c r="B25" t="str">
        <f t="shared" ca="1" si="8"/>
        <v>Regular</v>
      </c>
      <c r="C25" t="str">
        <f t="shared" ca="1" si="1"/>
        <v>Basic</v>
      </c>
      <c r="D25" cm="1">
        <f t="array" aca="1" ref="D25" ca="1">IF(A25=A24+1,
    IF(B24="Regular",
        IF(F24=1, E24, _xll.RiskDiscrete($F$9:$F$18, $G$9:$G$18)),
        IF(B24="First Split", D24,
            IF(B24="Second Split", _xll.RiskDiscrete($F$9:$F$18, $G$9:$G$18), _xll.RiskDiscrete($F$9:$F$18, $G$9:$G$18))
        )
    ),
    _xll.RiskDiscrete($F$9:$F$18, $G$9:$G$18)
)</f>
        <v>7</v>
      </c>
      <c r="E25" cm="1">
        <f t="array" aca="1" ref="E25" ca="1">_xll.RiskDiscrete($F$9:$F$18,$G$9:$G$18)</f>
        <v>7</v>
      </c>
      <c r="F25">
        <f t="shared" ca="1" si="2"/>
        <v>0</v>
      </c>
      <c r="G25" cm="1">
        <f t="array" aca="1" ref="G25" ca="1">IF(AA25=1, _xll.RiskDiscrete($F$9:$F$18,$G$9:$G$18), 0)</f>
        <v>7</v>
      </c>
      <c r="H25">
        <f t="shared" ca="1" si="3"/>
        <v>0</v>
      </c>
      <c r="I25" cm="1">
        <f t="array" aca="1" ref="I25" ca="1">IF(AB25=1, _xll.RiskDiscrete($F$9:$F$18, $G$9:$G$18), 0)</f>
        <v>0</v>
      </c>
      <c r="J25" cm="1">
        <f t="array" aca="1" ref="J25" ca="1">IF(AC25=1, _xll.RiskDiscrete($F$9:$F$18, $G$9:$G$18), 0)</f>
        <v>0</v>
      </c>
      <c r="K25" cm="1">
        <f t="array" aca="1" ref="K25" ca="1">IF(AD25=1, _xll.RiskDiscrete($F$9:$F$18, $G$9:$G$18), 0)</f>
        <v>0</v>
      </c>
      <c r="L25" cm="1">
        <f t="array" aca="1" ref="L25" ca="1">IF(AE25=1, _xll.RiskDiscrete($F$9:$F$18, $G$9:$G$18), 0)</f>
        <v>0</v>
      </c>
      <c r="M25" cm="1">
        <f t="array" aca="1" ref="M25" ca="1">_xll.RiskDiscrete($F$9:$F$18,$G$9:$G$18)</f>
        <v>7</v>
      </c>
      <c r="N25" cm="1">
        <f t="array" aca="1" ref="N25" ca="1">_xll.RiskDiscrete($F$9:$F$18,$G$9:$G$18)</f>
        <v>7</v>
      </c>
      <c r="O25">
        <f ca="1">IF(C25="Advanced",
    IF(Z25=0,
        IF(OR(
            AND(D25 + E25 = 9, OR(M25 = 3, M25 = 4, M25 = 5, M25 = 6)),
            AND(D25 + E25 = 10, OR(M25 = 2, M25 = 3, M25 = 4, M25 = 5, M25 = 6, M25 = 7, M25 = 8, M25 = 9)),
            AND(D25 + E25 = 11, OR(M25 = 2, M25 = 3, M25 = 4, M25 = 5, M25 = 6, M25 = 7, M25 = 8, M25 = 9, M25 = 10))),
           1, 0),
        IF(OR(
            AND(D25 + E25 - 10 = 13, OR(M25 = 5, M25 = 6)),
            AND(D25 + E25 - 10 = 14, OR(M25 = 5, M25 = 6)),
            AND(D25 + E25 - 10 = 15, OR(M25 = 4, M25 = 5, M25 = 6)),
            AND(D25 + E25 - 10 = 16, OR(M25 = 4, M25 = 5, M25 = 6)),
            AND(D25 + E25 - 10 = 17, OR(M25 = 3, M25 = 4, M25 = 5, M25 = 6)),
            AND(D25 + E25 - 10 = 18, OR(M25 = 2, M25 = 3, M25 = 4, M25 = 5, M25 = 6))),
           1, 0)),
    0)</f>
        <v>0</v>
      </c>
      <c r="P25" cm="1">
        <f t="array" aca="1" ref="P25" ca="1">IF(M25 + N25 &lt; 17, _xll.RiskDiscrete($F$9:$F$18, $G$9:$G$18), 0)</f>
        <v>7</v>
      </c>
      <c r="Q25" cm="1">
        <f t="array" aca="1" ref="Q25" ca="1">IF(P25+N25+M25&lt;17,_xll.RiskDiscrete($F$9:$F$18, $G$9:$G$18),0)</f>
        <v>0</v>
      </c>
      <c r="R25" cm="1">
        <f t="array" aca="1" ref="R25" ca="1">IF(P25+N25+M25+Q25&lt;17,_xll.RiskDiscrete($F$9:$F$18, $G$9:$G$18),0)</f>
        <v>0</v>
      </c>
      <c r="S25" cm="1">
        <f t="array" aca="1" ref="S25" ca="1">IF(P25+N25+M25+Q25+R25&lt;17,_xll.RiskDiscrete($F$9:$F$18, $G$9:$G$18),0)</f>
        <v>0</v>
      </c>
      <c r="T25" cm="1">
        <f t="array" aca="1" ref="T25" ca="1">IF(P25+N25+M25+Q25+R25+S25&lt;17,_xll.RiskDiscrete($F$9:$F$18, $G$9:$G$18),0)</f>
        <v>0</v>
      </c>
      <c r="U25">
        <f ca="1">IF(F25=1,
    IF(H25=1,
        IF(I25&gt;0,
            IF(J25&gt;0,
                MIN(D25 + G25 + I25 + J25 + 10 * (COUNTIF(D25:J25, 1) &gt; 0), D25 + G25 + I25 + J25),
                MIN(D25 + G25 + I25 + 10 * (COUNTIF(D25:I25, 1) &gt; 0), D25 + G25 + I25)
            ),
            MIN(D25 + G25 + 10 * (COUNTIF(D25:G25, 1) &gt; 0), D25 + G25)
        ),
        MIN(D25 + G25 + 10 * (COUNTIF(D25:G25, 1) &gt; 0), D25 + G25)
    ),
    IF(J25&gt;0,
        MIN(D25 + E25 + G25 + I25 + J25 + 10 * (COUNTIF(D25:J25, 1) &gt; 0), D25 + E25 + G25 + I25 + J25),
        MIN(D25 + E25 + G25 + I25 + 10 * (COUNTIF(D25:I25, 1) &gt; 0), D25 + E25 + G25 + I25)
    )
)</f>
        <v>21</v>
      </c>
      <c r="V25">
        <f t="shared" ca="1" si="4"/>
        <v>21</v>
      </c>
      <c r="W25">
        <f t="shared" ca="1" si="5"/>
        <v>100</v>
      </c>
      <c r="X25" t="str">
        <f ca="1">IF(AND(U25&lt;=21, U25&gt;V25), "win",
    IF(AND(U25&lt;=21, V25&gt;21), "win",
        IF(AND(OR(AND(D25=10, E25=11), AND(D25=11, E25=10)), NOT(OR(AND(M25=10, N25=11), AND(M25=11, N25=10)))), "Blackjack",
            IF(AND(U25&lt;=21, U25=V25), "tie",
                IF(U25&gt;21, "lose",
                    IF(V25&lt;=21, "lose",
                        IF(AND(U25&lt;=21, U25&lt;V25), "lose", "")
                    )
                )
            )
        )
    )
)</f>
        <v>tie</v>
      </c>
      <c r="Y25">
        <f t="shared" ca="1" si="6"/>
        <v>0</v>
      </c>
      <c r="Z25">
        <f ca="1">IF(OR(D25=1, E25=1), 1, 0)</f>
        <v>0</v>
      </c>
      <c r="AA25">
        <f ca="1">IF(F25=1, 1,
    IF(Z25=1,
        IF(OR(D25 + E25 - 10 &lt;= 13,
              AND(D25 + E25 - 10 = 14, NOT(OR(M25 = 5, M25 = 6))),
              AND(D25 + E25 - 10 = 15, NOT(OR(M25 = 4, M25 = 5, M25 = 6))),
              AND(D25 + E25 - 10 = 16, NOT(OR(M25 = 3, M25 = 4, M25 = 5, M25 = 6))),
              AND(D25 + E25 - 10 = 17, M25 &gt;= 9),
              AND(D25 + E25 - 10 = 18, M25 &gt;= 9)), 1, 0),
        IF(OR(D25 + E25 &lt;= 8,
              AND(D25 + E25 = 12, NOT(OR(M25 = 4, M25 = 5, M25 = 6))),
              AND(D25 + E25 &gt;= 13, D25 + E25 &lt;= 16, M25 &gt;= 7)), 1, 0)
    )
)</f>
        <v>1</v>
      </c>
      <c r="AB25">
        <f ca="1">IF(AA25=1,
    IF(Z25=1,
        IF(OR(D25 + E25 + G25 - 10 &lt;= 13,
              AND(D25 + E25 + G25 - 10 = 14, NOT(OR(M25 = 5, M25 = 6))),
              AND(D25 + E25 + G25 - 10 = 15, NOT(OR(M25 = 4, M25 = 5, M25 = 6))),
              AND(D25 + E25 + G25 - 10 = 16, NOT(OR(M25 = 3, M25 = 4, M25 = 5, M25 = 6))),
              AND(D25 + E25 + G25 - 10 = 17, M25 &gt;= 9),
              AND(D25 + E25 + G25 - 10 = 18, M25 &gt;= 9)), 1, 0),
        IF(OR(D25 + E25 + G25 &lt;= 8,
              AND(D25 + E25 + G25 = 12, NOT(OR(M25 = 4, M25 = 5, M25 = 6))),
              AND(D25 + E25 + G25 &gt;= 13, D25 + E25 + G25 &lt;= 16, M25 &gt;= 7)), 1, 0)
    ), 0)</f>
        <v>0</v>
      </c>
      <c r="AC25">
        <f ca="1">IF(AB25=1,
    IF(Z25=1,
        IF(OR(D25 + E25 + G25 + I25 - 10 &lt;= 13,
              AND(D25 + E25 + G25 + I25 - 10 = 14, NOT(OR(M25 = 5, M25 = 6))),
              AND(D25 + E25 + G25 + I25 - 10 = 15, NOT(OR(M25 = 4, M25 = 5, M25 = 6))),
              AND(D25 + E25 + G25 + I25 - 10 = 16, NOT(OR(M25 = 3, M25 = 4, M25 = 5, M25 = 6))),
              AND(D25 + E25 + G25 + I25 - 10 = 17, M25 &gt;= 9),
              AND(D25 + E25 + G25 + I25 - 10 = 18, M25 &gt;= 9)), 1, 0),
        IF(OR(D25 + E25 + G25 + I25 &lt;= 8,
              AND(D25 + E25 + G25 + I25 = 12, NOT(OR(M25 = 4, M25 = 5, M25 = 6))),
              AND(D25 + E25 + G25 + I25 &gt;= 13, D25 + E25 + G25 + I25 &lt;= 16, M25 &gt;= 7)), 1, 0)
    ), 0)</f>
        <v>0</v>
      </c>
      <c r="AD25">
        <f ca="1">IF(AC25=1,
    IF(Z25=1,
        IF(OR(D25 + E25 + G25 + I25 + J25 - 10 &lt;= 13,
              AND(D25 + E25 + G25 + I25 + J25 - 10 = 14, NOT(OR(M25 = 5, M25 = 6))),
              AND(D25 + E25 + G25 + I25 + J25 - 10 = 15, NOT(OR(M25 = 4, M25 = 5, M25 = 6))),
              AND(D25 + E25 + G25 + I25 + J25 - 10 = 16, NOT(OR(M25 = 3, M25 = 4, M25 = 5, M25 = 6))),
              AND(D25 + E25 + G25 + I25 + J25 - 10 = 17, M25 &gt;= 9),
              AND(D25 + E25 + G25 + I25 + J25 - 10 = 18, M25 &gt;= 9)), 1, 0),
        IF(OR(D25 + E25 + G25 + I25 + J25 &lt;= 8,
              AND(D25 + E25 + G25 + I25 + J25 = 12, NOT(OR(M25 = 4, M25 = 5, M25 = 6))),
              AND(D25 + E25 + G25 + I25 + J25 &gt;= 13, D25 + E25 + G25 + I25 + J25 &lt;= 16, M25 &gt;= 7)), 1, 0)
    ), 0)</f>
        <v>0</v>
      </c>
      <c r="AE25">
        <f t="shared" ca="1" si="7"/>
        <v>0</v>
      </c>
    </row>
    <row r="26" spans="1:31" x14ac:dyDescent="0.3">
      <c r="A26">
        <v>5</v>
      </c>
      <c r="B26" t="str">
        <f t="shared" ca="1" si="8"/>
        <v>Regular</v>
      </c>
      <c r="C26" t="str">
        <f t="shared" ca="1" si="1"/>
        <v>Basic</v>
      </c>
      <c r="D26" cm="1">
        <f t="array" aca="1" ref="D26" ca="1">IF(A26=A25+1,
    IF(B25="Regular",
        IF(F25=1, E25, _xll.RiskDiscrete($F$9:$F$18, $G$9:$G$18)),
        IF(B25="First Split", D25,
            IF(B25="Second Split", _xll.RiskDiscrete($F$9:$F$18, $G$9:$G$18), _xll.RiskDiscrete($F$9:$F$18, $G$9:$G$18))
        )
    ),
    _xll.RiskDiscrete($F$9:$F$18, $G$9:$G$18)
)</f>
        <v>7</v>
      </c>
      <c r="E26" cm="1">
        <f t="array" aca="1" ref="E26" ca="1">_xll.RiskDiscrete($F$9:$F$18,$G$9:$G$18)</f>
        <v>7</v>
      </c>
      <c r="F26">
        <f t="shared" ca="1" si="2"/>
        <v>0</v>
      </c>
      <c r="G26" cm="1">
        <f t="array" aca="1" ref="G26" ca="1">IF(AA26=1, _xll.RiskDiscrete($F$9:$F$18,$G$9:$G$18), 0)</f>
        <v>7</v>
      </c>
      <c r="H26">
        <f t="shared" ca="1" si="3"/>
        <v>0</v>
      </c>
      <c r="I26" cm="1">
        <f t="array" aca="1" ref="I26" ca="1">IF(AB26=1, _xll.RiskDiscrete($F$9:$F$18, $G$9:$G$18), 0)</f>
        <v>0</v>
      </c>
      <c r="J26" cm="1">
        <f t="array" aca="1" ref="J26" ca="1">IF(AC26=1, _xll.RiskDiscrete($F$9:$F$18, $G$9:$G$18), 0)</f>
        <v>0</v>
      </c>
      <c r="K26" cm="1">
        <f t="array" aca="1" ref="K26" ca="1">IF(AD26=1, _xll.RiskDiscrete($F$9:$F$18, $G$9:$G$18), 0)</f>
        <v>0</v>
      </c>
      <c r="L26" cm="1">
        <f t="array" aca="1" ref="L26" ca="1">IF(AE26=1, _xll.RiskDiscrete($F$9:$F$18, $G$9:$G$18), 0)</f>
        <v>0</v>
      </c>
      <c r="M26" cm="1">
        <f t="array" aca="1" ref="M26" ca="1">_xll.RiskDiscrete($F$9:$F$18,$G$9:$G$18)</f>
        <v>7</v>
      </c>
      <c r="N26" cm="1">
        <f t="array" aca="1" ref="N26" ca="1">_xll.RiskDiscrete($F$9:$F$18,$G$9:$G$18)</f>
        <v>7</v>
      </c>
      <c r="O26">
        <f ca="1">IF(C26="Advanced",
    IF(Z26=0,
        IF(OR(
            AND(D26 + E26 = 9, OR(M26 = 3, M26 = 4, M26 = 5, M26 = 6)),
            AND(D26 + E26 = 10, OR(M26 = 2, M26 = 3, M26 = 4, M26 = 5, M26 = 6, M26 = 7, M26 = 8, M26 = 9)),
            AND(D26 + E26 = 11, OR(M26 = 2, M26 = 3, M26 = 4, M26 = 5, M26 = 6, M26 = 7, M26 = 8, M26 = 9, M26 = 10))),
           1, 0),
        IF(OR(
            AND(D26 + E26 - 10 = 13, OR(M26 = 5, M26 = 6)),
            AND(D26 + E26 - 10 = 14, OR(M26 = 5, M26 = 6)),
            AND(D26 + E26 - 10 = 15, OR(M26 = 4, M26 = 5, M26 = 6)),
            AND(D26 + E26 - 10 = 16, OR(M26 = 4, M26 = 5, M26 = 6)),
            AND(D26 + E26 - 10 = 17, OR(M26 = 3, M26 = 4, M26 = 5, M26 = 6)),
            AND(D26 + E26 - 10 = 18, OR(M26 = 2, M26 = 3, M26 = 4, M26 = 5, M26 = 6))),
           1, 0)),
    0)</f>
        <v>0</v>
      </c>
      <c r="P26" cm="1">
        <f t="array" aca="1" ref="P26" ca="1">IF(M26 + N26 &lt; 17, _xll.RiskDiscrete($F$9:$F$18, $G$9:$G$18), 0)</f>
        <v>7</v>
      </c>
      <c r="Q26" cm="1">
        <f t="array" aca="1" ref="Q26" ca="1">IF(P26+N26+M26&lt;17,_xll.RiskDiscrete($F$9:$F$18, $G$9:$G$18),0)</f>
        <v>0</v>
      </c>
      <c r="R26" cm="1">
        <f t="array" aca="1" ref="R26" ca="1">IF(P26+N26+M26+Q26&lt;17,_xll.RiskDiscrete($F$9:$F$18, $G$9:$G$18),0)</f>
        <v>0</v>
      </c>
      <c r="S26" cm="1">
        <f t="array" aca="1" ref="S26" ca="1">IF(P26+N26+M26+Q26+R26&lt;17,_xll.RiskDiscrete($F$9:$F$18, $G$9:$G$18),0)</f>
        <v>0</v>
      </c>
      <c r="T26" cm="1">
        <f t="array" aca="1" ref="T26" ca="1">IF(P26+N26+M26+Q26+R26+S26&lt;17,_xll.RiskDiscrete($F$9:$F$18, $G$9:$G$18),0)</f>
        <v>0</v>
      </c>
      <c r="U26">
        <f ca="1">IF(F26=1,
    IF(H26=1,
        IF(I26&gt;0,
            IF(J26&gt;0,
                MIN(D26 + G26 + I26 + J26 + 10 * (COUNTIF(D26:J26, 1) &gt; 0), D26 + G26 + I26 + J26),
                MIN(D26 + G26 + I26 + 10 * (COUNTIF(D26:I26, 1) &gt; 0), D26 + G26 + I26)
            ),
            MIN(D26 + G26 + 10 * (COUNTIF(D26:G26, 1) &gt; 0), D26 + G26)
        ),
        MIN(D26 + G26 + 10 * (COUNTIF(D26:G26, 1) &gt; 0), D26 + G26)
    ),
    IF(J26&gt;0,
        MIN(D26 + E26 + G26 + I26 + J26 + 10 * (COUNTIF(D26:J26, 1) &gt; 0), D26 + E26 + G26 + I26 + J26),
        MIN(D26 + E26 + G26 + I26 + 10 * (COUNTIF(D26:I26, 1) &gt; 0), D26 + E26 + G26 + I26)
    )
)</f>
        <v>21</v>
      </c>
      <c r="V26">
        <f t="shared" ca="1" si="4"/>
        <v>21</v>
      </c>
      <c r="W26">
        <f t="shared" ca="1" si="5"/>
        <v>100</v>
      </c>
      <c r="X26" t="str">
        <f ca="1">IF(AND(U26&lt;=21, U26&gt;V26), "win",
    IF(AND(U26&lt;=21, V26&gt;21), "win",
        IF(AND(OR(AND(D26=10, E26=11), AND(D26=11, E26=10)), NOT(OR(AND(M26=10, N26=11), AND(M26=11, N26=10)))), "Blackjack",
            IF(AND(U26&lt;=21, U26=V26), "tie",
                IF(U26&gt;21, "lose",
                    IF(V26&lt;=21, "lose",
                        IF(AND(U26&lt;=21, U26&lt;V26), "lose", "")
                    )
                )
            )
        )
    )
)</f>
        <v>tie</v>
      </c>
      <c r="Y26">
        <f t="shared" ca="1" si="6"/>
        <v>0</v>
      </c>
      <c r="Z26">
        <f ca="1">IF(OR(D26=1, E26=1), 1, 0)</f>
        <v>0</v>
      </c>
      <c r="AA26">
        <f ca="1">IF(F26=1, 1,
    IF(Z26=1,
        IF(OR(D26 + E26 - 10 &lt;= 13,
              AND(D26 + E26 - 10 = 14, NOT(OR(M26 = 5, M26 = 6))),
              AND(D26 + E26 - 10 = 15, NOT(OR(M26 = 4, M26 = 5, M26 = 6))),
              AND(D26 + E26 - 10 = 16, NOT(OR(M26 = 3, M26 = 4, M26 = 5, M26 = 6))),
              AND(D26 + E26 - 10 = 17, M26 &gt;= 9),
              AND(D26 + E26 - 10 = 18, M26 &gt;= 9)), 1, 0),
        IF(OR(D26 + E26 &lt;= 8,
              AND(D26 + E26 = 12, NOT(OR(M26 = 4, M26 = 5, M26 = 6))),
              AND(D26 + E26 &gt;= 13, D26 + E26 &lt;= 16, M26 &gt;= 7)), 1, 0)
    )
)</f>
        <v>1</v>
      </c>
      <c r="AB26">
        <f ca="1">IF(AA26=1,
    IF(Z26=1,
        IF(OR(D26 + E26 + G26 - 10 &lt;= 13,
              AND(D26 + E26 + G26 - 10 = 14, NOT(OR(M26 = 5, M26 = 6))),
              AND(D26 + E26 + G26 - 10 = 15, NOT(OR(M26 = 4, M26 = 5, M26 = 6))),
              AND(D26 + E26 + G26 - 10 = 16, NOT(OR(M26 = 3, M26 = 4, M26 = 5, M26 = 6))),
              AND(D26 + E26 + G26 - 10 = 17, M26 &gt;= 9),
              AND(D26 + E26 + G26 - 10 = 18, M26 &gt;= 9)), 1, 0),
        IF(OR(D26 + E26 + G26 &lt;= 8,
              AND(D26 + E26 + G26 = 12, NOT(OR(M26 = 4, M26 = 5, M26 = 6))),
              AND(D26 + E26 + G26 &gt;= 13, D26 + E26 + G26 &lt;= 16, M26 &gt;= 7)), 1, 0)
    ), 0)</f>
        <v>0</v>
      </c>
      <c r="AC26">
        <f ca="1">IF(AB26=1,
    IF(Z26=1,
        IF(OR(D26 + E26 + G26 + I26 - 10 &lt;= 13,
              AND(D26 + E26 + G26 + I26 - 10 = 14, NOT(OR(M26 = 5, M26 = 6))),
              AND(D26 + E26 + G26 + I26 - 10 = 15, NOT(OR(M26 = 4, M26 = 5, M26 = 6))),
              AND(D26 + E26 + G26 + I26 - 10 = 16, NOT(OR(M26 = 3, M26 = 4, M26 = 5, M26 = 6))),
              AND(D26 + E26 + G26 + I26 - 10 = 17, M26 &gt;= 9),
              AND(D26 + E26 + G26 + I26 - 10 = 18, M26 &gt;= 9)), 1, 0),
        IF(OR(D26 + E26 + G26 + I26 &lt;= 8,
              AND(D26 + E26 + G26 + I26 = 12, NOT(OR(M26 = 4, M26 = 5, M26 = 6))),
              AND(D26 + E26 + G26 + I26 &gt;= 13, D26 + E26 + G26 + I26 &lt;= 16, M26 &gt;= 7)), 1, 0)
    ), 0)</f>
        <v>0</v>
      </c>
      <c r="AD26">
        <f ca="1">IF(AC26=1,
    IF(Z26=1,
        IF(OR(D26 + E26 + G26 + I26 + J26 - 10 &lt;= 13,
              AND(D26 + E26 + G26 + I26 + J26 - 10 = 14, NOT(OR(M26 = 5, M26 = 6))),
              AND(D26 + E26 + G26 + I26 + J26 - 10 = 15, NOT(OR(M26 = 4, M26 = 5, M26 = 6))),
              AND(D26 + E26 + G26 + I26 + J26 - 10 = 16, NOT(OR(M26 = 3, M26 = 4, M26 = 5, M26 = 6))),
              AND(D26 + E26 + G26 + I26 + J26 - 10 = 17, M26 &gt;= 9),
              AND(D26 + E26 + G26 + I26 + J26 - 10 = 18, M26 &gt;= 9)), 1, 0),
        IF(OR(D26 + E26 + G26 + I26 + J26 &lt;= 8,
              AND(D26 + E26 + G26 + I26 + J26 = 12, NOT(OR(M26 = 4, M26 = 5, M26 = 6))),
              AND(D26 + E26 + G26 + I26 + J26 &gt;= 13, D26 + E26 + G26 + I26 + J26 &lt;= 16, M26 &gt;= 7)), 1, 0)
    ), 0)</f>
        <v>0</v>
      </c>
      <c r="AE26">
        <f t="shared" ca="1" si="7"/>
        <v>0</v>
      </c>
    </row>
    <row r="27" spans="1:31" x14ac:dyDescent="0.3">
      <c r="A27">
        <v>6</v>
      </c>
      <c r="B27" t="str">
        <f t="shared" ca="1" si="8"/>
        <v>Regular</v>
      </c>
      <c r="C27" t="str">
        <f t="shared" ca="1" si="1"/>
        <v>Basic</v>
      </c>
      <c r="D27" cm="1">
        <f t="array" aca="1" ref="D27" ca="1">IF(A27=A26+1,
    IF(B26="Regular",
        IF(F26=1, E26, _xll.RiskDiscrete($F$9:$F$18, $G$9:$G$18)),
        IF(B26="First Split", D26,
            IF(B26="Second Split", _xll.RiskDiscrete($F$9:$F$18, $G$9:$G$18), _xll.RiskDiscrete($F$9:$F$18, $G$9:$G$18))
        )
    ),
    _xll.RiskDiscrete($F$9:$F$18, $G$9:$G$18)
)</f>
        <v>7</v>
      </c>
      <c r="E27" cm="1">
        <f t="array" aca="1" ref="E27" ca="1">_xll.RiskDiscrete($F$9:$F$18,$G$9:$G$18)</f>
        <v>7</v>
      </c>
      <c r="F27">
        <f t="shared" ca="1" si="2"/>
        <v>0</v>
      </c>
      <c r="G27" cm="1">
        <f t="array" aca="1" ref="G27" ca="1">IF(AA27=1, _xll.RiskDiscrete($F$9:$F$18,$G$9:$G$18), 0)</f>
        <v>7</v>
      </c>
      <c r="H27">
        <f t="shared" ca="1" si="3"/>
        <v>0</v>
      </c>
      <c r="I27" cm="1">
        <f t="array" aca="1" ref="I27" ca="1">IF(AB27=1, _xll.RiskDiscrete($F$9:$F$18, $G$9:$G$18), 0)</f>
        <v>0</v>
      </c>
      <c r="J27" cm="1">
        <f t="array" aca="1" ref="J27" ca="1">IF(AC27=1, _xll.RiskDiscrete($F$9:$F$18, $G$9:$G$18), 0)</f>
        <v>0</v>
      </c>
      <c r="K27" cm="1">
        <f t="array" aca="1" ref="K27" ca="1">IF(AD27=1, _xll.RiskDiscrete($F$9:$F$18, $G$9:$G$18), 0)</f>
        <v>0</v>
      </c>
      <c r="L27" cm="1">
        <f t="array" aca="1" ref="L27" ca="1">IF(AE27=1, _xll.RiskDiscrete($F$9:$F$18, $G$9:$G$18), 0)</f>
        <v>0</v>
      </c>
      <c r="M27" cm="1">
        <f t="array" aca="1" ref="M27" ca="1">_xll.RiskDiscrete($F$9:$F$18,$G$9:$G$18)</f>
        <v>7</v>
      </c>
      <c r="N27" cm="1">
        <f t="array" aca="1" ref="N27" ca="1">_xll.RiskDiscrete($F$9:$F$18,$G$9:$G$18)</f>
        <v>7</v>
      </c>
      <c r="O27">
        <f ca="1">IF(C27="Advanced",
    IF(Z27=0,
        IF(OR(
            AND(D27 + E27 = 9, OR(M27 = 3, M27 = 4, M27 = 5, M27 = 6)),
            AND(D27 + E27 = 10, OR(M27 = 2, M27 = 3, M27 = 4, M27 = 5, M27 = 6, M27 = 7, M27 = 8, M27 = 9)),
            AND(D27 + E27 = 11, OR(M27 = 2, M27 = 3, M27 = 4, M27 = 5, M27 = 6, M27 = 7, M27 = 8, M27 = 9, M27 = 10))),
           1, 0),
        IF(OR(
            AND(D27 + E27 - 10 = 13, OR(M27 = 5, M27 = 6)),
            AND(D27 + E27 - 10 = 14, OR(M27 = 5, M27 = 6)),
            AND(D27 + E27 - 10 = 15, OR(M27 = 4, M27 = 5, M27 = 6)),
            AND(D27 + E27 - 10 = 16, OR(M27 = 4, M27 = 5, M27 = 6)),
            AND(D27 + E27 - 10 = 17, OR(M27 = 3, M27 = 4, M27 = 5, M27 = 6)),
            AND(D27 + E27 - 10 = 18, OR(M27 = 2, M27 = 3, M27 = 4, M27 = 5, M27 = 6))),
           1, 0)),
    0)</f>
        <v>0</v>
      </c>
      <c r="P27" cm="1">
        <f t="array" aca="1" ref="P27" ca="1">IF(M27 + N27 &lt; 17, _xll.RiskDiscrete($F$9:$F$18, $G$9:$G$18), 0)</f>
        <v>7</v>
      </c>
      <c r="Q27" cm="1">
        <f t="array" aca="1" ref="Q27" ca="1">IF(P27+N27+M27&lt;17,_xll.RiskDiscrete($F$9:$F$18, $G$9:$G$18),0)</f>
        <v>0</v>
      </c>
      <c r="R27" cm="1">
        <f t="array" aca="1" ref="R27" ca="1">IF(P27+N27+M27+Q27&lt;17,_xll.RiskDiscrete($F$9:$F$18, $G$9:$G$18),0)</f>
        <v>0</v>
      </c>
      <c r="S27" cm="1">
        <f t="array" aca="1" ref="S27" ca="1">IF(P27+N27+M27+Q27+R27&lt;17,_xll.RiskDiscrete($F$9:$F$18, $G$9:$G$18),0)</f>
        <v>0</v>
      </c>
      <c r="T27" cm="1">
        <f t="array" aca="1" ref="T27" ca="1">IF(P27+N27+M27+Q27+R27+S27&lt;17,_xll.RiskDiscrete($F$9:$F$18, $G$9:$G$18),0)</f>
        <v>0</v>
      </c>
      <c r="U27">
        <f ca="1">IF(F27=1,
    IF(H27=1,
        IF(I27&gt;0,
            IF(J27&gt;0,
                MIN(D27 + G27 + I27 + J27 + 10 * (COUNTIF(D27:J27, 1) &gt; 0), D27 + G27 + I27 + J27),
                MIN(D27 + G27 + I27 + 10 * (COUNTIF(D27:I27, 1) &gt; 0), D27 + G27 + I27)
            ),
            MIN(D27 + G27 + 10 * (COUNTIF(D27:G27, 1) &gt; 0), D27 + G27)
        ),
        MIN(D27 + G27 + 10 * (COUNTIF(D27:G27, 1) &gt; 0), D27 + G27)
    ),
    IF(J27&gt;0,
        MIN(D27 + E27 + G27 + I27 + J27 + 10 * (COUNTIF(D27:J27, 1) &gt; 0), D27 + E27 + G27 + I27 + J27),
        MIN(D27 + E27 + G27 + I27 + 10 * (COUNTIF(D27:I27, 1) &gt; 0), D27 + E27 + G27 + I27)
    )
)</f>
        <v>21</v>
      </c>
      <c r="V27">
        <f t="shared" ca="1" si="4"/>
        <v>21</v>
      </c>
      <c r="W27">
        <f t="shared" ca="1" si="5"/>
        <v>100</v>
      </c>
      <c r="X27" t="str">
        <f ca="1">IF(AND(U27&lt;=21, U27&gt;V27), "win",
    IF(AND(U27&lt;=21, V27&gt;21), "win",
        IF(AND(OR(AND(D27=10, E27=11), AND(D27=11, E27=10)), NOT(OR(AND(M27=10, N27=11), AND(M27=11, N27=10)))), "Blackjack",
            IF(AND(U27&lt;=21, U27=V27), "tie",
                IF(U27&gt;21, "lose",
                    IF(V27&lt;=21, "lose",
                        IF(AND(U27&lt;=21, U27&lt;V27), "lose", "")
                    )
                )
            )
        )
    )
)</f>
        <v>tie</v>
      </c>
      <c r="Y27">
        <f t="shared" ca="1" si="6"/>
        <v>0</v>
      </c>
      <c r="Z27">
        <f ca="1">IF(OR(D27=1, E27=1), 1, 0)</f>
        <v>0</v>
      </c>
      <c r="AA27">
        <f ca="1">IF(F27=1, 1,
    IF(Z27=1,
        IF(OR(D27 + E27 - 10 &lt;= 13,
              AND(D27 + E27 - 10 = 14, NOT(OR(M27 = 5, M27 = 6))),
              AND(D27 + E27 - 10 = 15, NOT(OR(M27 = 4, M27 = 5, M27 = 6))),
              AND(D27 + E27 - 10 = 16, NOT(OR(M27 = 3, M27 = 4, M27 = 5, M27 = 6))),
              AND(D27 + E27 - 10 = 17, M27 &gt;= 9),
              AND(D27 + E27 - 10 = 18, M27 &gt;= 9)), 1, 0),
        IF(OR(D27 + E27 &lt;= 8,
              AND(D27 + E27 = 12, NOT(OR(M27 = 4, M27 = 5, M27 = 6))),
              AND(D27 + E27 &gt;= 13, D27 + E27 &lt;= 16, M27 &gt;= 7)), 1, 0)
    )
)</f>
        <v>1</v>
      </c>
      <c r="AB27">
        <f ca="1">IF(AA27=1,
    IF(Z27=1,
        IF(OR(D27 + E27 + G27 - 10 &lt;= 13,
              AND(D27 + E27 + G27 - 10 = 14, NOT(OR(M27 = 5, M27 = 6))),
              AND(D27 + E27 + G27 - 10 = 15, NOT(OR(M27 = 4, M27 = 5, M27 = 6))),
              AND(D27 + E27 + G27 - 10 = 16, NOT(OR(M27 = 3, M27 = 4, M27 = 5, M27 = 6))),
              AND(D27 + E27 + G27 - 10 = 17, M27 &gt;= 9),
              AND(D27 + E27 + G27 - 10 = 18, M27 &gt;= 9)), 1, 0),
        IF(OR(D27 + E27 + G27 &lt;= 8,
              AND(D27 + E27 + G27 = 12, NOT(OR(M27 = 4, M27 = 5, M27 = 6))),
              AND(D27 + E27 + G27 &gt;= 13, D27 + E27 + G27 &lt;= 16, M27 &gt;= 7)), 1, 0)
    ), 0)</f>
        <v>0</v>
      </c>
      <c r="AC27">
        <f ca="1">IF(AB27=1,
    IF(Z27=1,
        IF(OR(D27 + E27 + G27 + I27 - 10 &lt;= 13,
              AND(D27 + E27 + G27 + I27 - 10 = 14, NOT(OR(M27 = 5, M27 = 6))),
              AND(D27 + E27 + G27 + I27 - 10 = 15, NOT(OR(M27 = 4, M27 = 5, M27 = 6))),
              AND(D27 + E27 + G27 + I27 - 10 = 16, NOT(OR(M27 = 3, M27 = 4, M27 = 5, M27 = 6))),
              AND(D27 + E27 + G27 + I27 - 10 = 17, M27 &gt;= 9),
              AND(D27 + E27 + G27 + I27 - 10 = 18, M27 &gt;= 9)), 1, 0),
        IF(OR(D27 + E27 + G27 + I27 &lt;= 8,
              AND(D27 + E27 + G27 + I27 = 12, NOT(OR(M27 = 4, M27 = 5, M27 = 6))),
              AND(D27 + E27 + G27 + I27 &gt;= 13, D27 + E27 + G27 + I27 &lt;= 16, M27 &gt;= 7)), 1, 0)
    ), 0)</f>
        <v>0</v>
      </c>
      <c r="AD27">
        <f ca="1">IF(AC27=1,
    IF(Z27=1,
        IF(OR(D27 + E27 + G27 + I27 + J27 - 10 &lt;= 13,
              AND(D27 + E27 + G27 + I27 + J27 - 10 = 14, NOT(OR(M27 = 5, M27 = 6))),
              AND(D27 + E27 + G27 + I27 + J27 - 10 = 15, NOT(OR(M27 = 4, M27 = 5, M27 = 6))),
              AND(D27 + E27 + G27 + I27 + J27 - 10 = 16, NOT(OR(M27 = 3, M27 = 4, M27 = 5, M27 = 6))),
              AND(D27 + E27 + G27 + I27 + J27 - 10 = 17, M27 &gt;= 9),
              AND(D27 + E27 + G27 + I27 + J27 - 10 = 18, M27 &gt;= 9)), 1, 0),
        IF(OR(D27 + E27 + G27 + I27 + J27 &lt;= 8,
              AND(D27 + E27 + G27 + I27 + J27 = 12, NOT(OR(M27 = 4, M27 = 5, M27 = 6))),
              AND(D27 + E27 + G27 + I27 + J27 &gt;= 13, D27 + E27 + G27 + I27 + J27 &lt;= 16, M27 &gt;= 7)), 1, 0)
    ), 0)</f>
        <v>0</v>
      </c>
      <c r="AE27">
        <f t="shared" ca="1" si="7"/>
        <v>0</v>
      </c>
    </row>
    <row r="28" spans="1:31" x14ac:dyDescent="0.3">
      <c r="A28">
        <v>7</v>
      </c>
      <c r="B28" t="str">
        <f t="shared" ca="1" si="8"/>
        <v>Regular</v>
      </c>
      <c r="C28" t="str">
        <f t="shared" ca="1" si="1"/>
        <v>Basic</v>
      </c>
      <c r="D28" cm="1">
        <f t="array" aca="1" ref="D28" ca="1">IF(A28=A27+1,
    IF(B27="Regular",
        IF(F27=1, E27, _xll.RiskDiscrete($F$9:$F$18, $G$9:$G$18)),
        IF(B27="First Split", D27,
            IF(B27="Second Split", _xll.RiskDiscrete($F$9:$F$18, $G$9:$G$18), _xll.RiskDiscrete($F$9:$F$18, $G$9:$G$18))
        )
    ),
    _xll.RiskDiscrete($F$9:$F$18, $G$9:$G$18)
)</f>
        <v>7</v>
      </c>
      <c r="E28" cm="1">
        <f t="array" aca="1" ref="E28" ca="1">_xll.RiskDiscrete($F$9:$F$18,$G$9:$G$18)</f>
        <v>7</v>
      </c>
      <c r="F28">
        <f t="shared" ca="1" si="2"/>
        <v>0</v>
      </c>
      <c r="G28" cm="1">
        <f t="array" aca="1" ref="G28" ca="1">IF(AA28=1, _xll.RiskDiscrete($F$9:$F$18,$G$9:$G$18), 0)</f>
        <v>7</v>
      </c>
      <c r="H28">
        <f t="shared" ca="1" si="3"/>
        <v>0</v>
      </c>
      <c r="I28" cm="1">
        <f t="array" aca="1" ref="I28" ca="1">IF(AB28=1, _xll.RiskDiscrete($F$9:$F$18, $G$9:$G$18), 0)</f>
        <v>0</v>
      </c>
      <c r="J28" cm="1">
        <f t="array" aca="1" ref="J28" ca="1">IF(AC28=1, _xll.RiskDiscrete($F$9:$F$18, $G$9:$G$18), 0)</f>
        <v>0</v>
      </c>
      <c r="K28" cm="1">
        <f t="array" aca="1" ref="K28" ca="1">IF(AD28=1, _xll.RiskDiscrete($F$9:$F$18, $G$9:$G$18), 0)</f>
        <v>0</v>
      </c>
      <c r="L28" cm="1">
        <f t="array" aca="1" ref="L28" ca="1">IF(AE28=1, _xll.RiskDiscrete($F$9:$F$18, $G$9:$G$18), 0)</f>
        <v>0</v>
      </c>
      <c r="M28" cm="1">
        <f t="array" aca="1" ref="M28" ca="1">_xll.RiskDiscrete($F$9:$F$18,$G$9:$G$18)</f>
        <v>7</v>
      </c>
      <c r="N28" cm="1">
        <f t="array" aca="1" ref="N28" ca="1">_xll.RiskDiscrete($F$9:$F$18,$G$9:$G$18)</f>
        <v>7</v>
      </c>
      <c r="O28">
        <f ca="1">IF(C28="Advanced",
    IF(Z28=0,
        IF(OR(
            AND(D28 + E28 = 9, OR(M28 = 3, M28 = 4, M28 = 5, M28 = 6)),
            AND(D28 + E28 = 10, OR(M28 = 2, M28 = 3, M28 = 4, M28 = 5, M28 = 6, M28 = 7, M28 = 8, M28 = 9)),
            AND(D28 + E28 = 11, OR(M28 = 2, M28 = 3, M28 = 4, M28 = 5, M28 = 6, M28 = 7, M28 = 8, M28 = 9, M28 = 10))),
           1, 0),
        IF(OR(
            AND(D28 + E28 - 10 = 13, OR(M28 = 5, M28 = 6)),
            AND(D28 + E28 - 10 = 14, OR(M28 = 5, M28 = 6)),
            AND(D28 + E28 - 10 = 15, OR(M28 = 4, M28 = 5, M28 = 6)),
            AND(D28 + E28 - 10 = 16, OR(M28 = 4, M28 = 5, M28 = 6)),
            AND(D28 + E28 - 10 = 17, OR(M28 = 3, M28 = 4, M28 = 5, M28 = 6)),
            AND(D28 + E28 - 10 = 18, OR(M28 = 2, M28 = 3, M28 = 4, M28 = 5, M28 = 6))),
           1, 0)),
    0)</f>
        <v>0</v>
      </c>
      <c r="P28" cm="1">
        <f t="array" aca="1" ref="P28" ca="1">IF(M28 + N28 &lt; 17, _xll.RiskDiscrete($F$9:$F$18, $G$9:$G$18), 0)</f>
        <v>7</v>
      </c>
      <c r="Q28" cm="1">
        <f t="array" aca="1" ref="Q28" ca="1">IF(P28+N28+M28&lt;17,_xll.RiskDiscrete($F$9:$F$18, $G$9:$G$18),0)</f>
        <v>0</v>
      </c>
      <c r="R28" cm="1">
        <f t="array" aca="1" ref="R28" ca="1">IF(P28+N28+M28+Q28&lt;17,_xll.RiskDiscrete($F$9:$F$18, $G$9:$G$18),0)</f>
        <v>0</v>
      </c>
      <c r="S28" cm="1">
        <f t="array" aca="1" ref="S28" ca="1">IF(P28+N28+M28+Q28+R28&lt;17,_xll.RiskDiscrete($F$9:$F$18, $G$9:$G$18),0)</f>
        <v>0</v>
      </c>
      <c r="T28" cm="1">
        <f t="array" aca="1" ref="T28" ca="1">IF(P28+N28+M28+Q28+R28+S28&lt;17,_xll.RiskDiscrete($F$9:$F$18, $G$9:$G$18),0)</f>
        <v>0</v>
      </c>
      <c r="U28">
        <f ca="1">IF(F28=1,
    IF(H28=1,
        IF(I28&gt;0,
            IF(J28&gt;0,
                MIN(D28 + G28 + I28 + J28 + 10 * (COUNTIF(D28:J28, 1) &gt; 0), D28 + G28 + I28 + J28),
                MIN(D28 + G28 + I28 + 10 * (COUNTIF(D28:I28, 1) &gt; 0), D28 + G28 + I28)
            ),
            MIN(D28 + G28 + 10 * (COUNTIF(D28:G28, 1) &gt; 0), D28 + G28)
        ),
        MIN(D28 + G28 + 10 * (COUNTIF(D28:G28, 1) &gt; 0), D28 + G28)
    ),
    IF(J28&gt;0,
        MIN(D28 + E28 + G28 + I28 + J28 + 10 * (COUNTIF(D28:J28, 1) &gt; 0), D28 + E28 + G28 + I28 + J28),
        MIN(D28 + E28 + G28 + I28 + 10 * (COUNTIF(D28:I28, 1) &gt; 0), D28 + E28 + G28 + I28)
    )
)</f>
        <v>21</v>
      </c>
      <c r="V28">
        <f t="shared" ca="1" si="4"/>
        <v>21</v>
      </c>
      <c r="W28">
        <f t="shared" ca="1" si="5"/>
        <v>100</v>
      </c>
      <c r="X28" t="str">
        <f ca="1">IF(AND(U28&lt;=21, U28&gt;V28), "win",
    IF(AND(U28&lt;=21, V28&gt;21), "win",
        IF(AND(OR(AND(D28=10, E28=11), AND(D28=11, E28=10)), NOT(OR(AND(M28=10, N28=11), AND(M28=11, N28=10)))), "Blackjack",
            IF(AND(U28&lt;=21, U28=V28), "tie",
                IF(U28&gt;21, "lose",
                    IF(V28&lt;=21, "lose",
                        IF(AND(U28&lt;=21, U28&lt;V28), "lose", "")
                    )
                )
            )
        )
    )
)</f>
        <v>tie</v>
      </c>
      <c r="Y28">
        <f t="shared" ca="1" si="6"/>
        <v>0</v>
      </c>
      <c r="Z28">
        <f ca="1">IF(OR(D28=1, E28=1), 1, 0)</f>
        <v>0</v>
      </c>
      <c r="AA28">
        <f ca="1">IF(F28=1, 1,
    IF(Z28=1,
        IF(OR(D28 + E28 - 10 &lt;= 13,
              AND(D28 + E28 - 10 = 14, NOT(OR(M28 = 5, M28 = 6))),
              AND(D28 + E28 - 10 = 15, NOT(OR(M28 = 4, M28 = 5, M28 = 6))),
              AND(D28 + E28 - 10 = 16, NOT(OR(M28 = 3, M28 = 4, M28 = 5, M28 = 6))),
              AND(D28 + E28 - 10 = 17, M28 &gt;= 9),
              AND(D28 + E28 - 10 = 18, M28 &gt;= 9)), 1, 0),
        IF(OR(D28 + E28 &lt;= 8,
              AND(D28 + E28 = 12, NOT(OR(M28 = 4, M28 = 5, M28 = 6))),
              AND(D28 + E28 &gt;= 13, D28 + E28 &lt;= 16, M28 &gt;= 7)), 1, 0)
    )
)</f>
        <v>1</v>
      </c>
      <c r="AB28">
        <f ca="1">IF(AA28=1,
    IF(Z28=1,
        IF(OR(D28 + E28 + G28 - 10 &lt;= 13,
              AND(D28 + E28 + G28 - 10 = 14, NOT(OR(M28 = 5, M28 = 6))),
              AND(D28 + E28 + G28 - 10 = 15, NOT(OR(M28 = 4, M28 = 5, M28 = 6))),
              AND(D28 + E28 + G28 - 10 = 16, NOT(OR(M28 = 3, M28 = 4, M28 = 5, M28 = 6))),
              AND(D28 + E28 + G28 - 10 = 17, M28 &gt;= 9),
              AND(D28 + E28 + G28 - 10 = 18, M28 &gt;= 9)), 1, 0),
        IF(OR(D28 + E28 + G28 &lt;= 8,
              AND(D28 + E28 + G28 = 12, NOT(OR(M28 = 4, M28 = 5, M28 = 6))),
              AND(D28 + E28 + G28 &gt;= 13, D28 + E28 + G28 &lt;= 16, M28 &gt;= 7)), 1, 0)
    ), 0)</f>
        <v>0</v>
      </c>
      <c r="AC28">
        <f ca="1">IF(AB28=1,
    IF(Z28=1,
        IF(OR(D28 + E28 + G28 + I28 - 10 &lt;= 13,
              AND(D28 + E28 + G28 + I28 - 10 = 14, NOT(OR(M28 = 5, M28 = 6))),
              AND(D28 + E28 + G28 + I28 - 10 = 15, NOT(OR(M28 = 4, M28 = 5, M28 = 6))),
              AND(D28 + E28 + G28 + I28 - 10 = 16, NOT(OR(M28 = 3, M28 = 4, M28 = 5, M28 = 6))),
              AND(D28 + E28 + G28 + I28 - 10 = 17, M28 &gt;= 9),
              AND(D28 + E28 + G28 + I28 - 10 = 18, M28 &gt;= 9)), 1, 0),
        IF(OR(D28 + E28 + G28 + I28 &lt;= 8,
              AND(D28 + E28 + G28 + I28 = 12, NOT(OR(M28 = 4, M28 = 5, M28 = 6))),
              AND(D28 + E28 + G28 + I28 &gt;= 13, D28 + E28 + G28 + I28 &lt;= 16, M28 &gt;= 7)), 1, 0)
    ), 0)</f>
        <v>0</v>
      </c>
      <c r="AD28">
        <f ca="1">IF(AC28=1,
    IF(Z28=1,
        IF(OR(D28 + E28 + G28 + I28 + J28 - 10 &lt;= 13,
              AND(D28 + E28 + G28 + I28 + J28 - 10 = 14, NOT(OR(M28 = 5, M28 = 6))),
              AND(D28 + E28 + G28 + I28 + J28 - 10 = 15, NOT(OR(M28 = 4, M28 = 5, M28 = 6))),
              AND(D28 + E28 + G28 + I28 + J28 - 10 = 16, NOT(OR(M28 = 3, M28 = 4, M28 = 5, M28 = 6))),
              AND(D28 + E28 + G28 + I28 + J28 - 10 = 17, M28 &gt;= 9),
              AND(D28 + E28 + G28 + I28 + J28 - 10 = 18, M28 &gt;= 9)), 1, 0),
        IF(OR(D28 + E28 + G28 + I28 + J28 &lt;= 8,
              AND(D28 + E28 + G28 + I28 + J28 = 12, NOT(OR(M28 = 4, M28 = 5, M28 = 6))),
              AND(D28 + E28 + G28 + I28 + J28 &gt;= 13, D28 + E28 + G28 + I28 + J28 &lt;= 16, M28 &gt;= 7)), 1, 0)
    ), 0)</f>
        <v>0</v>
      </c>
      <c r="AE28">
        <f t="shared" ca="1" si="7"/>
        <v>0</v>
      </c>
    </row>
    <row r="29" spans="1:31" x14ac:dyDescent="0.3">
      <c r="A29">
        <v>8</v>
      </c>
      <c r="B29" t="str">
        <f t="shared" ca="1" si="8"/>
        <v>Regular</v>
      </c>
      <c r="C29" t="str">
        <f t="shared" ca="1" si="1"/>
        <v>Basic</v>
      </c>
      <c r="D29" cm="1">
        <f t="array" aca="1" ref="D29" ca="1">IF(A29=A28+1,
    IF(B28="Regular",
        IF(F28=1, E28, _xll.RiskDiscrete($F$9:$F$18, $G$9:$G$18)),
        IF(B28="First Split", D28,
            IF(B28="Second Split", _xll.RiskDiscrete($F$9:$F$18, $G$9:$G$18), _xll.RiskDiscrete($F$9:$F$18, $G$9:$G$18))
        )
    ),
    _xll.RiskDiscrete($F$9:$F$18, $G$9:$G$18)
)</f>
        <v>7</v>
      </c>
      <c r="E29" cm="1">
        <f t="array" aca="1" ref="E29" ca="1">_xll.RiskDiscrete($F$9:$F$18,$G$9:$G$18)</f>
        <v>7</v>
      </c>
      <c r="F29">
        <f t="shared" ca="1" si="2"/>
        <v>0</v>
      </c>
      <c r="G29" cm="1">
        <f t="array" aca="1" ref="G29" ca="1">IF(AA29=1, _xll.RiskDiscrete($F$9:$F$18,$G$9:$G$18), 0)</f>
        <v>7</v>
      </c>
      <c r="H29">
        <f t="shared" ca="1" si="3"/>
        <v>0</v>
      </c>
      <c r="I29" cm="1">
        <f t="array" aca="1" ref="I29" ca="1">IF(AB29=1, _xll.RiskDiscrete($F$9:$F$18, $G$9:$G$18), 0)</f>
        <v>0</v>
      </c>
      <c r="J29" cm="1">
        <f t="array" aca="1" ref="J29" ca="1">IF(AC29=1, _xll.RiskDiscrete($F$9:$F$18, $G$9:$G$18), 0)</f>
        <v>0</v>
      </c>
      <c r="K29" cm="1">
        <f t="array" aca="1" ref="K29" ca="1">IF(AD29=1, _xll.RiskDiscrete($F$9:$F$18, $G$9:$G$18), 0)</f>
        <v>0</v>
      </c>
      <c r="L29" cm="1">
        <f t="array" aca="1" ref="L29" ca="1">IF(AE29=1, _xll.RiskDiscrete($F$9:$F$18, $G$9:$G$18), 0)</f>
        <v>0</v>
      </c>
      <c r="M29" cm="1">
        <f t="array" aca="1" ref="M29" ca="1">_xll.RiskDiscrete($F$9:$F$18,$G$9:$G$18)</f>
        <v>7</v>
      </c>
      <c r="N29" cm="1">
        <f t="array" aca="1" ref="N29" ca="1">_xll.RiskDiscrete($F$9:$F$18,$G$9:$G$18)</f>
        <v>7</v>
      </c>
      <c r="O29">
        <f ca="1">IF(C29="Advanced",
    IF(Z29=0,
        IF(OR(
            AND(D29 + E29 = 9, OR(M29 = 3, M29 = 4, M29 = 5, M29 = 6)),
            AND(D29 + E29 = 10, OR(M29 = 2, M29 = 3, M29 = 4, M29 = 5, M29 = 6, M29 = 7, M29 = 8, M29 = 9)),
            AND(D29 + E29 = 11, OR(M29 = 2, M29 = 3, M29 = 4, M29 = 5, M29 = 6, M29 = 7, M29 = 8, M29 = 9, M29 = 10))),
           1, 0),
        IF(OR(
            AND(D29 + E29 - 10 = 13, OR(M29 = 5, M29 = 6)),
            AND(D29 + E29 - 10 = 14, OR(M29 = 5, M29 = 6)),
            AND(D29 + E29 - 10 = 15, OR(M29 = 4, M29 = 5, M29 = 6)),
            AND(D29 + E29 - 10 = 16, OR(M29 = 4, M29 = 5, M29 = 6)),
            AND(D29 + E29 - 10 = 17, OR(M29 = 3, M29 = 4, M29 = 5, M29 = 6)),
            AND(D29 + E29 - 10 = 18, OR(M29 = 2, M29 = 3, M29 = 4, M29 = 5, M29 = 6))),
           1, 0)),
    0)</f>
        <v>0</v>
      </c>
      <c r="P29" cm="1">
        <f t="array" aca="1" ref="P29" ca="1">IF(M29 + N29 &lt; 17, _xll.RiskDiscrete($F$9:$F$18, $G$9:$G$18), 0)</f>
        <v>7</v>
      </c>
      <c r="Q29" cm="1">
        <f t="array" aca="1" ref="Q29" ca="1">IF(P29+N29+M29&lt;17,_xll.RiskDiscrete($F$9:$F$18, $G$9:$G$18),0)</f>
        <v>0</v>
      </c>
      <c r="R29" cm="1">
        <f t="array" aca="1" ref="R29" ca="1">IF(P29+N29+M29+Q29&lt;17,_xll.RiskDiscrete($F$9:$F$18, $G$9:$G$18),0)</f>
        <v>0</v>
      </c>
      <c r="S29" cm="1">
        <f t="array" aca="1" ref="S29" ca="1">IF(P29+N29+M29+Q29+R29&lt;17,_xll.RiskDiscrete($F$9:$F$18, $G$9:$G$18),0)</f>
        <v>0</v>
      </c>
      <c r="T29" cm="1">
        <f t="array" aca="1" ref="T29" ca="1">IF(P29+N29+M29+Q29+R29+S29&lt;17,_xll.RiskDiscrete($F$9:$F$18, $G$9:$G$18),0)</f>
        <v>0</v>
      </c>
      <c r="U29">
        <f ca="1">IF(F29=1,
    IF(H29=1,
        IF(I29&gt;0,
            IF(J29&gt;0,
                MIN(D29 + G29 + I29 + J29 + 10 * (COUNTIF(D29:J29, 1) &gt; 0), D29 + G29 + I29 + J29),
                MIN(D29 + G29 + I29 + 10 * (COUNTIF(D29:I29, 1) &gt; 0), D29 + G29 + I29)
            ),
            MIN(D29 + G29 + 10 * (COUNTIF(D29:G29, 1) &gt; 0), D29 + G29)
        ),
        MIN(D29 + G29 + 10 * (COUNTIF(D29:G29, 1) &gt; 0), D29 + G29)
    ),
    IF(J29&gt;0,
        MIN(D29 + E29 + G29 + I29 + J29 + 10 * (COUNTIF(D29:J29, 1) &gt; 0), D29 + E29 + G29 + I29 + J29),
        MIN(D29 + E29 + G29 + I29 + 10 * (COUNTIF(D29:I29, 1) &gt; 0), D29 + E29 + G29 + I29)
    )
)</f>
        <v>21</v>
      </c>
      <c r="V29">
        <f t="shared" ca="1" si="4"/>
        <v>21</v>
      </c>
      <c r="W29">
        <f t="shared" ca="1" si="5"/>
        <v>100</v>
      </c>
      <c r="X29" t="str">
        <f ca="1">IF(AND(U29&lt;=21, U29&gt;V29), "win",
    IF(AND(U29&lt;=21, V29&gt;21), "win",
        IF(AND(OR(AND(D29=10, E29=11), AND(D29=11, E29=10)), NOT(OR(AND(M29=10, N29=11), AND(M29=11, N29=10)))), "Blackjack",
            IF(AND(U29&lt;=21, U29=V29), "tie",
                IF(U29&gt;21, "lose",
                    IF(V29&lt;=21, "lose",
                        IF(AND(U29&lt;=21, U29&lt;V29), "lose", "")
                    )
                )
            )
        )
    )
)</f>
        <v>tie</v>
      </c>
      <c r="Y29">
        <f t="shared" ca="1" si="6"/>
        <v>0</v>
      </c>
      <c r="Z29">
        <f ca="1">IF(OR(D29=1, E29=1), 1, 0)</f>
        <v>0</v>
      </c>
      <c r="AA29">
        <f ca="1">IF(F29=1, 1,
    IF(Z29=1,
        IF(OR(D29 + E29 - 10 &lt;= 13,
              AND(D29 + E29 - 10 = 14, NOT(OR(M29 = 5, M29 = 6))),
              AND(D29 + E29 - 10 = 15, NOT(OR(M29 = 4, M29 = 5, M29 = 6))),
              AND(D29 + E29 - 10 = 16, NOT(OR(M29 = 3, M29 = 4, M29 = 5, M29 = 6))),
              AND(D29 + E29 - 10 = 17, M29 &gt;= 9),
              AND(D29 + E29 - 10 = 18, M29 &gt;= 9)), 1, 0),
        IF(OR(D29 + E29 &lt;= 8,
              AND(D29 + E29 = 12, NOT(OR(M29 = 4, M29 = 5, M29 = 6))),
              AND(D29 + E29 &gt;= 13, D29 + E29 &lt;= 16, M29 &gt;= 7)), 1, 0)
    )
)</f>
        <v>1</v>
      </c>
      <c r="AB29">
        <f ca="1">IF(AA29=1,
    IF(Z29=1,
        IF(OR(D29 + E29 + G29 - 10 &lt;= 13,
              AND(D29 + E29 + G29 - 10 = 14, NOT(OR(M29 = 5, M29 = 6))),
              AND(D29 + E29 + G29 - 10 = 15, NOT(OR(M29 = 4, M29 = 5, M29 = 6))),
              AND(D29 + E29 + G29 - 10 = 16, NOT(OR(M29 = 3, M29 = 4, M29 = 5, M29 = 6))),
              AND(D29 + E29 + G29 - 10 = 17, M29 &gt;= 9),
              AND(D29 + E29 + G29 - 10 = 18, M29 &gt;= 9)), 1, 0),
        IF(OR(D29 + E29 + G29 &lt;= 8,
              AND(D29 + E29 + G29 = 12, NOT(OR(M29 = 4, M29 = 5, M29 = 6))),
              AND(D29 + E29 + G29 &gt;= 13, D29 + E29 + G29 &lt;= 16, M29 &gt;= 7)), 1, 0)
    ), 0)</f>
        <v>0</v>
      </c>
      <c r="AC29">
        <f ca="1">IF(AB29=1,
    IF(Z29=1,
        IF(OR(D29 + E29 + G29 + I29 - 10 &lt;= 13,
              AND(D29 + E29 + G29 + I29 - 10 = 14, NOT(OR(M29 = 5, M29 = 6))),
              AND(D29 + E29 + G29 + I29 - 10 = 15, NOT(OR(M29 = 4, M29 = 5, M29 = 6))),
              AND(D29 + E29 + G29 + I29 - 10 = 16, NOT(OR(M29 = 3, M29 = 4, M29 = 5, M29 = 6))),
              AND(D29 + E29 + G29 + I29 - 10 = 17, M29 &gt;= 9),
              AND(D29 + E29 + G29 + I29 - 10 = 18, M29 &gt;= 9)), 1, 0),
        IF(OR(D29 + E29 + G29 + I29 &lt;= 8,
              AND(D29 + E29 + G29 + I29 = 12, NOT(OR(M29 = 4, M29 = 5, M29 = 6))),
              AND(D29 + E29 + G29 + I29 &gt;= 13, D29 + E29 + G29 + I29 &lt;= 16, M29 &gt;= 7)), 1, 0)
    ), 0)</f>
        <v>0</v>
      </c>
      <c r="AD29">
        <f ca="1">IF(AC29=1,
    IF(Z29=1,
        IF(OR(D29 + E29 + G29 + I29 + J29 - 10 &lt;= 13,
              AND(D29 + E29 + G29 + I29 + J29 - 10 = 14, NOT(OR(M29 = 5, M29 = 6))),
              AND(D29 + E29 + G29 + I29 + J29 - 10 = 15, NOT(OR(M29 = 4, M29 = 5, M29 = 6))),
              AND(D29 + E29 + G29 + I29 + J29 - 10 = 16, NOT(OR(M29 = 3, M29 = 4, M29 = 5, M29 = 6))),
              AND(D29 + E29 + G29 + I29 + J29 - 10 = 17, M29 &gt;= 9),
              AND(D29 + E29 + G29 + I29 + J29 - 10 = 18, M29 &gt;= 9)), 1, 0),
        IF(OR(D29 + E29 + G29 + I29 + J29 &lt;= 8,
              AND(D29 + E29 + G29 + I29 + J29 = 12, NOT(OR(M29 = 4, M29 = 5, M29 = 6))),
              AND(D29 + E29 + G29 + I29 + J29 &gt;= 13, D29 + E29 + G29 + I29 + J29 &lt;= 16, M29 &gt;= 7)), 1, 0)
    ), 0)</f>
        <v>0</v>
      </c>
      <c r="AE29">
        <f t="shared" ca="1" si="7"/>
        <v>0</v>
      </c>
    </row>
    <row r="30" spans="1:31" x14ac:dyDescent="0.3">
      <c r="A30">
        <v>9</v>
      </c>
      <c r="B30" t="str">
        <f t="shared" ca="1" si="8"/>
        <v>Regular</v>
      </c>
      <c r="C30" t="str">
        <f t="shared" ca="1" si="1"/>
        <v>Basic</v>
      </c>
      <c r="D30" cm="1">
        <f t="array" aca="1" ref="D30" ca="1">IF(A30=A29+1,
    IF(B29="Regular",
        IF(F29=1, E29, _xll.RiskDiscrete($F$9:$F$18, $G$9:$G$18)),
        IF(B29="First Split", D29,
            IF(B29="Second Split", _xll.RiskDiscrete($F$9:$F$18, $G$9:$G$18), _xll.RiskDiscrete($F$9:$F$18, $G$9:$G$18))
        )
    ),
    _xll.RiskDiscrete($F$9:$F$18, $G$9:$G$18)
)</f>
        <v>7</v>
      </c>
      <c r="E30" cm="1">
        <f t="array" aca="1" ref="E30" ca="1">_xll.RiskDiscrete($F$9:$F$18,$G$9:$G$18)</f>
        <v>7</v>
      </c>
      <c r="F30">
        <f t="shared" ca="1" si="2"/>
        <v>0</v>
      </c>
      <c r="G30" cm="1">
        <f t="array" aca="1" ref="G30" ca="1">IF(AA30=1, _xll.RiskDiscrete($F$9:$F$18,$G$9:$G$18), 0)</f>
        <v>7</v>
      </c>
      <c r="H30">
        <f t="shared" ca="1" si="3"/>
        <v>0</v>
      </c>
      <c r="I30" cm="1">
        <f t="array" aca="1" ref="I30" ca="1">IF(AB30=1, _xll.RiskDiscrete($F$9:$F$18, $G$9:$G$18), 0)</f>
        <v>0</v>
      </c>
      <c r="J30" cm="1">
        <f t="array" aca="1" ref="J30" ca="1">IF(AC30=1, _xll.RiskDiscrete($F$9:$F$18, $G$9:$G$18), 0)</f>
        <v>0</v>
      </c>
      <c r="K30" cm="1">
        <f t="array" aca="1" ref="K30" ca="1">IF(AD30=1, _xll.RiskDiscrete($F$9:$F$18, $G$9:$G$18), 0)</f>
        <v>0</v>
      </c>
      <c r="L30" cm="1">
        <f t="array" aca="1" ref="L30" ca="1">IF(AE30=1, _xll.RiskDiscrete($F$9:$F$18, $G$9:$G$18), 0)</f>
        <v>0</v>
      </c>
      <c r="M30" cm="1">
        <f t="array" aca="1" ref="M30" ca="1">_xll.RiskDiscrete($F$9:$F$18,$G$9:$G$18)</f>
        <v>7</v>
      </c>
      <c r="N30" cm="1">
        <f t="array" aca="1" ref="N30" ca="1">_xll.RiskDiscrete($F$9:$F$18,$G$9:$G$18)</f>
        <v>7</v>
      </c>
      <c r="O30">
        <f ca="1">IF(C30="Advanced",
    IF(Z30=0,
        IF(OR(
            AND(D30 + E30 = 9, OR(M30 = 3, M30 = 4, M30 = 5, M30 = 6)),
            AND(D30 + E30 = 10, OR(M30 = 2, M30 = 3, M30 = 4, M30 = 5, M30 = 6, M30 = 7, M30 = 8, M30 = 9)),
            AND(D30 + E30 = 11, OR(M30 = 2, M30 = 3, M30 = 4, M30 = 5, M30 = 6, M30 = 7, M30 = 8, M30 = 9, M30 = 10))),
           1, 0),
        IF(OR(
            AND(D30 + E30 - 10 = 13, OR(M30 = 5, M30 = 6)),
            AND(D30 + E30 - 10 = 14, OR(M30 = 5, M30 = 6)),
            AND(D30 + E30 - 10 = 15, OR(M30 = 4, M30 = 5, M30 = 6)),
            AND(D30 + E30 - 10 = 16, OR(M30 = 4, M30 = 5, M30 = 6)),
            AND(D30 + E30 - 10 = 17, OR(M30 = 3, M30 = 4, M30 = 5, M30 = 6)),
            AND(D30 + E30 - 10 = 18, OR(M30 = 2, M30 = 3, M30 = 4, M30 = 5, M30 = 6))),
           1, 0)),
    0)</f>
        <v>0</v>
      </c>
      <c r="P30" cm="1">
        <f t="array" aca="1" ref="P30" ca="1">IF(M30 + N30 &lt; 17, _xll.RiskDiscrete($F$9:$F$18, $G$9:$G$18), 0)</f>
        <v>7</v>
      </c>
      <c r="Q30" cm="1">
        <f t="array" aca="1" ref="Q30" ca="1">IF(P30+N30+M30&lt;17,_xll.RiskDiscrete($F$9:$F$18, $G$9:$G$18),0)</f>
        <v>0</v>
      </c>
      <c r="R30" cm="1">
        <f t="array" aca="1" ref="R30" ca="1">IF(P30+N30+M30+Q30&lt;17,_xll.RiskDiscrete($F$9:$F$18, $G$9:$G$18),0)</f>
        <v>0</v>
      </c>
      <c r="S30" cm="1">
        <f t="array" aca="1" ref="S30" ca="1">IF(P30+N30+M30+Q30+R30&lt;17,_xll.RiskDiscrete($F$9:$F$18, $G$9:$G$18),0)</f>
        <v>0</v>
      </c>
      <c r="T30" cm="1">
        <f t="array" aca="1" ref="T30" ca="1">IF(P30+N30+M30+Q30+R30+S30&lt;17,_xll.RiskDiscrete($F$9:$F$18, $G$9:$G$18),0)</f>
        <v>0</v>
      </c>
      <c r="U30">
        <f ca="1">IF(F30=1,
    IF(H30=1,
        IF(I30&gt;0,
            IF(J30&gt;0,
                MIN(D30 + G30 + I30 + J30 + 10 * (COUNTIF(D30:J30, 1) &gt; 0), D30 + G30 + I30 + J30),
                MIN(D30 + G30 + I30 + 10 * (COUNTIF(D30:I30, 1) &gt; 0), D30 + G30 + I30)
            ),
            MIN(D30 + G30 + 10 * (COUNTIF(D30:G30, 1) &gt; 0), D30 + G30)
        ),
        MIN(D30 + G30 + 10 * (COUNTIF(D30:G30, 1) &gt; 0), D30 + G30)
    ),
    IF(J30&gt;0,
        MIN(D30 + E30 + G30 + I30 + J30 + 10 * (COUNTIF(D30:J30, 1) &gt; 0), D30 + E30 + G30 + I30 + J30),
        MIN(D30 + E30 + G30 + I30 + 10 * (COUNTIF(D30:I30, 1) &gt; 0), D30 + E30 + G30 + I30)
    )
)</f>
        <v>21</v>
      </c>
      <c r="V30">
        <f t="shared" ca="1" si="4"/>
        <v>21</v>
      </c>
      <c r="W30">
        <f t="shared" ca="1" si="5"/>
        <v>100</v>
      </c>
      <c r="X30" t="str">
        <f ca="1">IF(AND(U30&lt;=21, U30&gt;V30), "win",
    IF(AND(U30&lt;=21, V30&gt;21), "win",
        IF(AND(OR(AND(D30=10, E30=11), AND(D30=11, E30=10)), NOT(OR(AND(M30=10, N30=11), AND(M30=11, N30=10)))), "Blackjack",
            IF(AND(U30&lt;=21, U30=V30), "tie",
                IF(U30&gt;21, "lose",
                    IF(V30&lt;=21, "lose",
                        IF(AND(U30&lt;=21, U30&lt;V30), "lose", "")
                    )
                )
            )
        )
    )
)</f>
        <v>tie</v>
      </c>
      <c r="Y30">
        <f t="shared" ca="1" si="6"/>
        <v>0</v>
      </c>
      <c r="Z30">
        <f ca="1">IF(OR(D30=1, E30=1), 1, 0)</f>
        <v>0</v>
      </c>
      <c r="AA30">
        <f ca="1">IF(F30=1, 1,
    IF(Z30=1,
        IF(OR(D30 + E30 - 10 &lt;= 13,
              AND(D30 + E30 - 10 = 14, NOT(OR(M30 = 5, M30 = 6))),
              AND(D30 + E30 - 10 = 15, NOT(OR(M30 = 4, M30 = 5, M30 = 6))),
              AND(D30 + E30 - 10 = 16, NOT(OR(M30 = 3, M30 = 4, M30 = 5, M30 = 6))),
              AND(D30 + E30 - 10 = 17, M30 &gt;= 9),
              AND(D30 + E30 - 10 = 18, M30 &gt;= 9)), 1, 0),
        IF(OR(D30 + E30 &lt;= 8,
              AND(D30 + E30 = 12, NOT(OR(M30 = 4, M30 = 5, M30 = 6))),
              AND(D30 + E30 &gt;= 13, D30 + E30 &lt;= 16, M30 &gt;= 7)), 1, 0)
    )
)</f>
        <v>1</v>
      </c>
      <c r="AB30">
        <f ca="1">IF(AA30=1,
    IF(Z30=1,
        IF(OR(D30 + E30 + G30 - 10 &lt;= 13,
              AND(D30 + E30 + G30 - 10 = 14, NOT(OR(M30 = 5, M30 = 6))),
              AND(D30 + E30 + G30 - 10 = 15, NOT(OR(M30 = 4, M30 = 5, M30 = 6))),
              AND(D30 + E30 + G30 - 10 = 16, NOT(OR(M30 = 3, M30 = 4, M30 = 5, M30 = 6))),
              AND(D30 + E30 + G30 - 10 = 17, M30 &gt;= 9),
              AND(D30 + E30 + G30 - 10 = 18, M30 &gt;= 9)), 1, 0),
        IF(OR(D30 + E30 + G30 &lt;= 8,
              AND(D30 + E30 + G30 = 12, NOT(OR(M30 = 4, M30 = 5, M30 = 6))),
              AND(D30 + E30 + G30 &gt;= 13, D30 + E30 + G30 &lt;= 16, M30 &gt;= 7)), 1, 0)
    ), 0)</f>
        <v>0</v>
      </c>
      <c r="AC30">
        <f ca="1">IF(AB30=1,
    IF(Z30=1,
        IF(OR(D30 + E30 + G30 + I30 - 10 &lt;= 13,
              AND(D30 + E30 + G30 + I30 - 10 = 14, NOT(OR(M30 = 5, M30 = 6))),
              AND(D30 + E30 + G30 + I30 - 10 = 15, NOT(OR(M30 = 4, M30 = 5, M30 = 6))),
              AND(D30 + E30 + G30 + I30 - 10 = 16, NOT(OR(M30 = 3, M30 = 4, M30 = 5, M30 = 6))),
              AND(D30 + E30 + G30 + I30 - 10 = 17, M30 &gt;= 9),
              AND(D30 + E30 + G30 + I30 - 10 = 18, M30 &gt;= 9)), 1, 0),
        IF(OR(D30 + E30 + G30 + I30 &lt;= 8,
              AND(D30 + E30 + G30 + I30 = 12, NOT(OR(M30 = 4, M30 = 5, M30 = 6))),
              AND(D30 + E30 + G30 + I30 &gt;= 13, D30 + E30 + G30 + I30 &lt;= 16, M30 &gt;= 7)), 1, 0)
    ), 0)</f>
        <v>0</v>
      </c>
      <c r="AD30">
        <f ca="1">IF(AC30=1,
    IF(Z30=1,
        IF(OR(D30 + E30 + G30 + I30 + J30 - 10 &lt;= 13,
              AND(D30 + E30 + G30 + I30 + J30 - 10 = 14, NOT(OR(M30 = 5, M30 = 6))),
              AND(D30 + E30 + G30 + I30 + J30 - 10 = 15, NOT(OR(M30 = 4, M30 = 5, M30 = 6))),
              AND(D30 + E30 + G30 + I30 + J30 - 10 = 16, NOT(OR(M30 = 3, M30 = 4, M30 = 5, M30 = 6))),
              AND(D30 + E30 + G30 + I30 + J30 - 10 = 17, M30 &gt;= 9),
              AND(D30 + E30 + G30 + I30 + J30 - 10 = 18, M30 &gt;= 9)), 1, 0),
        IF(OR(D30 + E30 + G30 + I30 + J30 &lt;= 8,
              AND(D30 + E30 + G30 + I30 + J30 = 12, NOT(OR(M30 = 4, M30 = 5, M30 = 6))),
              AND(D30 + E30 + G30 + I30 + J30 &gt;= 13, D30 + E30 + G30 + I30 + J30 &lt;= 16, M30 &gt;= 7)), 1, 0)
    ), 0)</f>
        <v>0</v>
      </c>
      <c r="AE30">
        <f t="shared" ca="1" si="7"/>
        <v>0</v>
      </c>
    </row>
    <row r="31" spans="1:31" x14ac:dyDescent="0.3">
      <c r="A31">
        <v>10</v>
      </c>
      <c r="B31" t="str">
        <f t="shared" ca="1" si="8"/>
        <v>Regular</v>
      </c>
      <c r="C31" t="str">
        <f t="shared" ca="1" si="1"/>
        <v>Basic</v>
      </c>
      <c r="D31" cm="1">
        <f t="array" aca="1" ref="D31" ca="1">IF(A31=A30+1,
    IF(B30="Regular",
        IF(F30=1, E30, _xll.RiskDiscrete($F$9:$F$18, $G$9:$G$18)),
        IF(B30="First Split", D30,
            IF(B30="Second Split", _xll.RiskDiscrete($F$9:$F$18, $G$9:$G$18), _xll.RiskDiscrete($F$9:$F$18, $G$9:$G$18))
        )
    ),
    _xll.RiskDiscrete($F$9:$F$18, $G$9:$G$18)
)</f>
        <v>7</v>
      </c>
      <c r="E31" cm="1">
        <f t="array" aca="1" ref="E31" ca="1">_xll.RiskDiscrete($F$9:$F$18,$G$9:$G$18)</f>
        <v>7</v>
      </c>
      <c r="F31">
        <f t="shared" ca="1" si="2"/>
        <v>0</v>
      </c>
      <c r="G31" cm="1">
        <f t="array" aca="1" ref="G31" ca="1">IF(AA31=1, _xll.RiskDiscrete($F$9:$F$18,$G$9:$G$18), 0)</f>
        <v>7</v>
      </c>
      <c r="H31">
        <f t="shared" ca="1" si="3"/>
        <v>0</v>
      </c>
      <c r="I31" cm="1">
        <f t="array" aca="1" ref="I31" ca="1">IF(AB31=1, _xll.RiskDiscrete($F$9:$F$18, $G$9:$G$18), 0)</f>
        <v>0</v>
      </c>
      <c r="J31" cm="1">
        <f t="array" aca="1" ref="J31" ca="1">IF(AC31=1, _xll.RiskDiscrete($F$9:$F$18, $G$9:$G$18), 0)</f>
        <v>0</v>
      </c>
      <c r="K31" cm="1">
        <f t="array" aca="1" ref="K31" ca="1">IF(AD31=1, _xll.RiskDiscrete($F$9:$F$18, $G$9:$G$18), 0)</f>
        <v>0</v>
      </c>
      <c r="L31" cm="1">
        <f t="array" aca="1" ref="L31" ca="1">IF(AE31=1, _xll.RiskDiscrete($F$9:$F$18, $G$9:$G$18), 0)</f>
        <v>0</v>
      </c>
      <c r="M31" cm="1">
        <f t="array" aca="1" ref="M31" ca="1">_xll.RiskDiscrete($F$9:$F$18,$G$9:$G$18)</f>
        <v>7</v>
      </c>
      <c r="N31" cm="1">
        <f t="array" aca="1" ref="N31" ca="1">_xll.RiskDiscrete($F$9:$F$18,$G$9:$G$18)</f>
        <v>7</v>
      </c>
      <c r="O31">
        <f ca="1">IF(C31="Advanced",
    IF(Z31=0,
        IF(OR(
            AND(D31 + E31 = 9, OR(M31 = 3, M31 = 4, M31 = 5, M31 = 6)),
            AND(D31 + E31 = 10, OR(M31 = 2, M31 = 3, M31 = 4, M31 = 5, M31 = 6, M31 = 7, M31 = 8, M31 = 9)),
            AND(D31 + E31 = 11, OR(M31 = 2, M31 = 3, M31 = 4, M31 = 5, M31 = 6, M31 = 7, M31 = 8, M31 = 9, M31 = 10))),
           1, 0),
        IF(OR(
            AND(D31 + E31 - 10 = 13, OR(M31 = 5, M31 = 6)),
            AND(D31 + E31 - 10 = 14, OR(M31 = 5, M31 = 6)),
            AND(D31 + E31 - 10 = 15, OR(M31 = 4, M31 = 5, M31 = 6)),
            AND(D31 + E31 - 10 = 16, OR(M31 = 4, M31 = 5, M31 = 6)),
            AND(D31 + E31 - 10 = 17, OR(M31 = 3, M31 = 4, M31 = 5, M31 = 6)),
            AND(D31 + E31 - 10 = 18, OR(M31 = 2, M31 = 3, M31 = 4, M31 = 5, M31 = 6))),
           1, 0)),
    0)</f>
        <v>0</v>
      </c>
      <c r="P31" cm="1">
        <f t="array" aca="1" ref="P31" ca="1">IF(M31 + N31 &lt; 17, _xll.RiskDiscrete($F$9:$F$18, $G$9:$G$18), 0)</f>
        <v>7</v>
      </c>
      <c r="Q31" cm="1">
        <f t="array" aca="1" ref="Q31" ca="1">IF(P31+N31+M31&lt;17,_xll.RiskDiscrete($F$9:$F$18, $G$9:$G$18),0)</f>
        <v>0</v>
      </c>
      <c r="R31" cm="1">
        <f t="array" aca="1" ref="R31" ca="1">IF(P31+N31+M31+Q31&lt;17,_xll.RiskDiscrete($F$9:$F$18, $G$9:$G$18),0)</f>
        <v>0</v>
      </c>
      <c r="S31" cm="1">
        <f t="array" aca="1" ref="S31" ca="1">IF(P31+N31+M31+Q31+R31&lt;17,_xll.RiskDiscrete($F$9:$F$18, $G$9:$G$18),0)</f>
        <v>0</v>
      </c>
      <c r="T31" cm="1">
        <f t="array" aca="1" ref="T31" ca="1">IF(P31+N31+M31+Q31+R31+S31&lt;17,_xll.RiskDiscrete($F$9:$F$18, $G$9:$G$18),0)</f>
        <v>0</v>
      </c>
      <c r="U31">
        <f ca="1">IF(F31=1,
    IF(H31=1,
        IF(I31&gt;0,
            IF(J31&gt;0,
                MIN(D31 + G31 + I31 + J31 + 10 * (COUNTIF(D31:J31, 1) &gt; 0), D31 + G31 + I31 + J31),
                MIN(D31 + G31 + I31 + 10 * (COUNTIF(D31:I31, 1) &gt; 0), D31 + G31 + I31)
            ),
            MIN(D31 + G31 + 10 * (COUNTIF(D31:G31, 1) &gt; 0), D31 + G31)
        ),
        MIN(D31 + G31 + 10 * (COUNTIF(D31:G31, 1) &gt; 0), D31 + G31)
    ),
    IF(J31&gt;0,
        MIN(D31 + E31 + G31 + I31 + J31 + 10 * (COUNTIF(D31:J31, 1) &gt; 0), D31 + E31 + G31 + I31 + J31),
        MIN(D31 + E31 + G31 + I31 + 10 * (COUNTIF(D31:I31, 1) &gt; 0), D31 + E31 + G31 + I31)
    )
)</f>
        <v>21</v>
      </c>
      <c r="V31">
        <f t="shared" ca="1" si="4"/>
        <v>21</v>
      </c>
      <c r="W31">
        <f t="shared" ca="1" si="5"/>
        <v>100</v>
      </c>
      <c r="X31" t="str">
        <f ca="1">IF(AND(U31&lt;=21, U31&gt;V31), "win",
    IF(AND(U31&lt;=21, V31&gt;21), "win",
        IF(AND(OR(AND(D31=10, E31=11), AND(D31=11, E31=10)), NOT(OR(AND(M31=10, N31=11), AND(M31=11, N31=10)))), "Blackjack",
            IF(AND(U31&lt;=21, U31=V31), "tie",
                IF(U31&gt;21, "lose",
                    IF(V31&lt;=21, "lose",
                        IF(AND(U31&lt;=21, U31&lt;V31), "lose", "")
                    )
                )
            )
        )
    )
)</f>
        <v>tie</v>
      </c>
      <c r="Y31">
        <f t="shared" ca="1" si="6"/>
        <v>0</v>
      </c>
      <c r="Z31">
        <f ca="1">IF(OR(D31=1, E31=1), 1, 0)</f>
        <v>0</v>
      </c>
      <c r="AA31">
        <f ca="1">IF(F31=1, 1,
    IF(Z31=1,
        IF(OR(D31 + E31 - 10 &lt;= 13,
              AND(D31 + E31 - 10 = 14, NOT(OR(M31 = 5, M31 = 6))),
              AND(D31 + E31 - 10 = 15, NOT(OR(M31 = 4, M31 = 5, M31 = 6))),
              AND(D31 + E31 - 10 = 16, NOT(OR(M31 = 3, M31 = 4, M31 = 5, M31 = 6))),
              AND(D31 + E31 - 10 = 17, M31 &gt;= 9),
              AND(D31 + E31 - 10 = 18, M31 &gt;= 9)), 1, 0),
        IF(OR(D31 + E31 &lt;= 8,
              AND(D31 + E31 = 12, NOT(OR(M31 = 4, M31 = 5, M31 = 6))),
              AND(D31 + E31 &gt;= 13, D31 + E31 &lt;= 16, M31 &gt;= 7)), 1, 0)
    )
)</f>
        <v>1</v>
      </c>
      <c r="AB31">
        <f ca="1">IF(AA31=1,
    IF(Z31=1,
        IF(OR(D31 + E31 + G31 - 10 &lt;= 13,
              AND(D31 + E31 + G31 - 10 = 14, NOT(OR(M31 = 5, M31 = 6))),
              AND(D31 + E31 + G31 - 10 = 15, NOT(OR(M31 = 4, M31 = 5, M31 = 6))),
              AND(D31 + E31 + G31 - 10 = 16, NOT(OR(M31 = 3, M31 = 4, M31 = 5, M31 = 6))),
              AND(D31 + E31 + G31 - 10 = 17, M31 &gt;= 9),
              AND(D31 + E31 + G31 - 10 = 18, M31 &gt;= 9)), 1, 0),
        IF(OR(D31 + E31 + G31 &lt;= 8,
              AND(D31 + E31 + G31 = 12, NOT(OR(M31 = 4, M31 = 5, M31 = 6))),
              AND(D31 + E31 + G31 &gt;= 13, D31 + E31 + G31 &lt;= 16, M31 &gt;= 7)), 1, 0)
    ), 0)</f>
        <v>0</v>
      </c>
      <c r="AC31">
        <f ca="1">IF(AB31=1,
    IF(Z31=1,
        IF(OR(D31 + E31 + G31 + I31 - 10 &lt;= 13,
              AND(D31 + E31 + G31 + I31 - 10 = 14, NOT(OR(M31 = 5, M31 = 6))),
              AND(D31 + E31 + G31 + I31 - 10 = 15, NOT(OR(M31 = 4, M31 = 5, M31 = 6))),
              AND(D31 + E31 + G31 + I31 - 10 = 16, NOT(OR(M31 = 3, M31 = 4, M31 = 5, M31 = 6))),
              AND(D31 + E31 + G31 + I31 - 10 = 17, M31 &gt;= 9),
              AND(D31 + E31 + G31 + I31 - 10 = 18, M31 &gt;= 9)), 1, 0),
        IF(OR(D31 + E31 + G31 + I31 &lt;= 8,
              AND(D31 + E31 + G31 + I31 = 12, NOT(OR(M31 = 4, M31 = 5, M31 = 6))),
              AND(D31 + E31 + G31 + I31 &gt;= 13, D31 + E31 + G31 + I31 &lt;= 16, M31 &gt;= 7)), 1, 0)
    ), 0)</f>
        <v>0</v>
      </c>
      <c r="AD31">
        <f ca="1">IF(AC31=1,
    IF(Z31=1,
        IF(OR(D31 + E31 + G31 + I31 + J31 - 10 &lt;= 13,
              AND(D31 + E31 + G31 + I31 + J31 - 10 = 14, NOT(OR(M31 = 5, M31 = 6))),
              AND(D31 + E31 + G31 + I31 + J31 - 10 = 15, NOT(OR(M31 = 4, M31 = 5, M31 = 6))),
              AND(D31 + E31 + G31 + I31 + J31 - 10 = 16, NOT(OR(M31 = 3, M31 = 4, M31 = 5, M31 = 6))),
              AND(D31 + E31 + G31 + I31 + J31 - 10 = 17, M31 &gt;= 9),
              AND(D31 + E31 + G31 + I31 + J31 - 10 = 18, M31 &gt;= 9)), 1, 0),
        IF(OR(D31 + E31 + G31 + I31 + J31 &lt;= 8,
              AND(D31 + E31 + G31 + I31 + J31 = 12, NOT(OR(M31 = 4, M31 = 5, M31 = 6))),
              AND(D31 + E31 + G31 + I31 + J31 &gt;= 13, D31 + E31 + G31 + I31 + J31 &lt;= 16, M31 &gt;= 7)), 1, 0)
    ), 0)</f>
        <v>0</v>
      </c>
      <c r="AE31">
        <f t="shared" ca="1" si="7"/>
        <v>0</v>
      </c>
    </row>
    <row r="32" spans="1:31" x14ac:dyDescent="0.3">
      <c r="A32">
        <v>11</v>
      </c>
      <c r="B32" t="str">
        <f t="shared" ca="1" si="8"/>
        <v>Regular</v>
      </c>
      <c r="C32" t="str">
        <f t="shared" ca="1" si="1"/>
        <v>Basic</v>
      </c>
      <c r="D32" cm="1">
        <f t="array" aca="1" ref="D32" ca="1">IF(A32=A31+1,
    IF(B31="Regular",
        IF(F31=1, E31, _xll.RiskDiscrete($F$9:$F$18, $G$9:$G$18)),
        IF(B31="First Split", D31,
            IF(B31="Second Split", _xll.RiskDiscrete($F$9:$F$18, $G$9:$G$18), _xll.RiskDiscrete($F$9:$F$18, $G$9:$G$18))
        )
    ),
    _xll.RiskDiscrete($F$9:$F$18, $G$9:$G$18)
)</f>
        <v>7</v>
      </c>
      <c r="E32" cm="1">
        <f t="array" aca="1" ref="E32" ca="1">_xll.RiskDiscrete($F$9:$F$18,$G$9:$G$18)</f>
        <v>7</v>
      </c>
      <c r="F32">
        <f t="shared" ca="1" si="2"/>
        <v>0</v>
      </c>
      <c r="G32" cm="1">
        <f t="array" aca="1" ref="G32" ca="1">IF(AA32=1, _xll.RiskDiscrete($F$9:$F$18,$G$9:$G$18), 0)</f>
        <v>7</v>
      </c>
      <c r="H32">
        <f t="shared" ca="1" si="3"/>
        <v>0</v>
      </c>
      <c r="I32" cm="1">
        <f t="array" aca="1" ref="I32" ca="1">IF(AB32=1, _xll.RiskDiscrete($F$9:$F$18, $G$9:$G$18), 0)</f>
        <v>0</v>
      </c>
      <c r="J32" cm="1">
        <f t="array" aca="1" ref="J32" ca="1">IF(AC32=1, _xll.RiskDiscrete($F$9:$F$18, $G$9:$G$18), 0)</f>
        <v>0</v>
      </c>
      <c r="K32" cm="1">
        <f t="array" aca="1" ref="K32" ca="1">IF(AD32=1, _xll.RiskDiscrete($F$9:$F$18, $G$9:$G$18), 0)</f>
        <v>0</v>
      </c>
      <c r="L32" cm="1">
        <f t="array" aca="1" ref="L32" ca="1">IF(AE32=1, _xll.RiskDiscrete($F$9:$F$18, $G$9:$G$18), 0)</f>
        <v>0</v>
      </c>
      <c r="M32" cm="1">
        <f t="array" aca="1" ref="M32" ca="1">_xll.RiskDiscrete($F$9:$F$18,$G$9:$G$18)</f>
        <v>7</v>
      </c>
      <c r="N32" cm="1">
        <f t="array" aca="1" ref="N32" ca="1">_xll.RiskDiscrete($F$9:$F$18,$G$9:$G$18)</f>
        <v>7</v>
      </c>
      <c r="O32">
        <f ca="1">IF(C32="Advanced",
    IF(Z32=0,
        IF(OR(
            AND(D32 + E32 = 9, OR(M32 = 3, M32 = 4, M32 = 5, M32 = 6)),
            AND(D32 + E32 = 10, OR(M32 = 2, M32 = 3, M32 = 4, M32 = 5, M32 = 6, M32 = 7, M32 = 8, M32 = 9)),
            AND(D32 + E32 = 11, OR(M32 = 2, M32 = 3, M32 = 4, M32 = 5, M32 = 6, M32 = 7, M32 = 8, M32 = 9, M32 = 10))),
           1, 0),
        IF(OR(
            AND(D32 + E32 - 10 = 13, OR(M32 = 5, M32 = 6)),
            AND(D32 + E32 - 10 = 14, OR(M32 = 5, M32 = 6)),
            AND(D32 + E32 - 10 = 15, OR(M32 = 4, M32 = 5, M32 = 6)),
            AND(D32 + E32 - 10 = 16, OR(M32 = 4, M32 = 5, M32 = 6)),
            AND(D32 + E32 - 10 = 17, OR(M32 = 3, M32 = 4, M32 = 5, M32 = 6)),
            AND(D32 + E32 - 10 = 18, OR(M32 = 2, M32 = 3, M32 = 4, M32 = 5, M32 = 6))),
           1, 0)),
    0)</f>
        <v>0</v>
      </c>
      <c r="P32" cm="1">
        <f t="array" aca="1" ref="P32" ca="1">IF(M32 + N32 &lt; 17, _xll.RiskDiscrete($F$9:$F$18, $G$9:$G$18), 0)</f>
        <v>7</v>
      </c>
      <c r="Q32" cm="1">
        <f t="array" aca="1" ref="Q32" ca="1">IF(P32+N32+M32&lt;17,_xll.RiskDiscrete($F$9:$F$18, $G$9:$G$18),0)</f>
        <v>0</v>
      </c>
      <c r="R32" cm="1">
        <f t="array" aca="1" ref="R32" ca="1">IF(P32+N32+M32+Q32&lt;17,_xll.RiskDiscrete($F$9:$F$18, $G$9:$G$18),0)</f>
        <v>0</v>
      </c>
      <c r="S32" cm="1">
        <f t="array" aca="1" ref="S32" ca="1">IF(P32+N32+M32+Q32+R32&lt;17,_xll.RiskDiscrete($F$9:$F$18, $G$9:$G$18),0)</f>
        <v>0</v>
      </c>
      <c r="T32" cm="1">
        <f t="array" aca="1" ref="T32" ca="1">IF(P32+N32+M32+Q32+R32+S32&lt;17,_xll.RiskDiscrete($F$9:$F$18, $G$9:$G$18),0)</f>
        <v>0</v>
      </c>
      <c r="U32">
        <f ca="1">IF(F32=1,
    IF(H32=1,
        IF(I32&gt;0,
            IF(J32&gt;0,
                MIN(D32 + G32 + I32 + J32 + 10 * (COUNTIF(D32:J32, 1) &gt; 0), D32 + G32 + I32 + J32),
                MIN(D32 + G32 + I32 + 10 * (COUNTIF(D32:I32, 1) &gt; 0), D32 + G32 + I32)
            ),
            MIN(D32 + G32 + 10 * (COUNTIF(D32:G32, 1) &gt; 0), D32 + G32)
        ),
        MIN(D32 + G32 + 10 * (COUNTIF(D32:G32, 1) &gt; 0), D32 + G32)
    ),
    IF(J32&gt;0,
        MIN(D32 + E32 + G32 + I32 + J32 + 10 * (COUNTIF(D32:J32, 1) &gt; 0), D32 + E32 + G32 + I32 + J32),
        MIN(D32 + E32 + G32 + I32 + 10 * (COUNTIF(D32:I32, 1) &gt; 0), D32 + E32 + G32 + I32)
    )
)</f>
        <v>21</v>
      </c>
      <c r="V32">
        <f t="shared" ca="1" si="4"/>
        <v>21</v>
      </c>
      <c r="W32">
        <f t="shared" ca="1" si="5"/>
        <v>100</v>
      </c>
      <c r="X32" t="str">
        <f ca="1">IF(AND(U32&lt;=21, U32&gt;V32), "win",
    IF(AND(U32&lt;=21, V32&gt;21), "win",
        IF(AND(OR(AND(D32=10, E32=11), AND(D32=11, E32=10)), NOT(OR(AND(M32=10, N32=11), AND(M32=11, N32=10)))), "Blackjack",
            IF(AND(U32&lt;=21, U32=V32), "tie",
                IF(U32&gt;21, "lose",
                    IF(V32&lt;=21, "lose",
                        IF(AND(U32&lt;=21, U32&lt;V32), "lose", "")
                    )
                )
            )
        )
    )
)</f>
        <v>tie</v>
      </c>
      <c r="Y32">
        <f t="shared" ca="1" si="6"/>
        <v>0</v>
      </c>
      <c r="Z32">
        <f ca="1">IF(OR(D32=1, E32=1), 1, 0)</f>
        <v>0</v>
      </c>
      <c r="AA32">
        <f ca="1">IF(F32=1, 1,
    IF(Z32=1,
        IF(OR(D32 + E32 - 10 &lt;= 13,
              AND(D32 + E32 - 10 = 14, NOT(OR(M32 = 5, M32 = 6))),
              AND(D32 + E32 - 10 = 15, NOT(OR(M32 = 4, M32 = 5, M32 = 6))),
              AND(D32 + E32 - 10 = 16, NOT(OR(M32 = 3, M32 = 4, M32 = 5, M32 = 6))),
              AND(D32 + E32 - 10 = 17, M32 &gt;= 9),
              AND(D32 + E32 - 10 = 18, M32 &gt;= 9)), 1, 0),
        IF(OR(D32 + E32 &lt;= 8,
              AND(D32 + E32 = 12, NOT(OR(M32 = 4, M32 = 5, M32 = 6))),
              AND(D32 + E32 &gt;= 13, D32 + E32 &lt;= 16, M32 &gt;= 7)), 1, 0)
    )
)</f>
        <v>1</v>
      </c>
      <c r="AB32">
        <f ca="1">IF(AA32=1,
    IF(Z32=1,
        IF(OR(D32 + E32 + G32 - 10 &lt;= 13,
              AND(D32 + E32 + G32 - 10 = 14, NOT(OR(M32 = 5, M32 = 6))),
              AND(D32 + E32 + G32 - 10 = 15, NOT(OR(M32 = 4, M32 = 5, M32 = 6))),
              AND(D32 + E32 + G32 - 10 = 16, NOT(OR(M32 = 3, M32 = 4, M32 = 5, M32 = 6))),
              AND(D32 + E32 + G32 - 10 = 17, M32 &gt;= 9),
              AND(D32 + E32 + G32 - 10 = 18, M32 &gt;= 9)), 1, 0),
        IF(OR(D32 + E32 + G32 &lt;= 8,
              AND(D32 + E32 + G32 = 12, NOT(OR(M32 = 4, M32 = 5, M32 = 6))),
              AND(D32 + E32 + G32 &gt;= 13, D32 + E32 + G32 &lt;= 16, M32 &gt;= 7)), 1, 0)
    ), 0)</f>
        <v>0</v>
      </c>
      <c r="AC32">
        <f ca="1">IF(AB32=1,
    IF(Z32=1,
        IF(OR(D32 + E32 + G32 + I32 - 10 &lt;= 13,
              AND(D32 + E32 + G32 + I32 - 10 = 14, NOT(OR(M32 = 5, M32 = 6))),
              AND(D32 + E32 + G32 + I32 - 10 = 15, NOT(OR(M32 = 4, M32 = 5, M32 = 6))),
              AND(D32 + E32 + G32 + I32 - 10 = 16, NOT(OR(M32 = 3, M32 = 4, M32 = 5, M32 = 6))),
              AND(D32 + E32 + G32 + I32 - 10 = 17, M32 &gt;= 9),
              AND(D32 + E32 + G32 + I32 - 10 = 18, M32 &gt;= 9)), 1, 0),
        IF(OR(D32 + E32 + G32 + I32 &lt;= 8,
              AND(D32 + E32 + G32 + I32 = 12, NOT(OR(M32 = 4, M32 = 5, M32 = 6))),
              AND(D32 + E32 + G32 + I32 &gt;= 13, D32 + E32 + G32 + I32 &lt;= 16, M32 &gt;= 7)), 1, 0)
    ), 0)</f>
        <v>0</v>
      </c>
      <c r="AD32">
        <f ca="1">IF(AC32=1,
    IF(Z32=1,
        IF(OR(D32 + E32 + G32 + I32 + J32 - 10 &lt;= 13,
              AND(D32 + E32 + G32 + I32 + J32 - 10 = 14, NOT(OR(M32 = 5, M32 = 6))),
              AND(D32 + E32 + G32 + I32 + J32 - 10 = 15, NOT(OR(M32 = 4, M32 = 5, M32 = 6))),
              AND(D32 + E32 + G32 + I32 + J32 - 10 = 16, NOT(OR(M32 = 3, M32 = 4, M32 = 5, M32 = 6))),
              AND(D32 + E32 + G32 + I32 + J32 - 10 = 17, M32 &gt;= 9),
              AND(D32 + E32 + G32 + I32 + J32 - 10 = 18, M32 &gt;= 9)), 1, 0),
        IF(OR(D32 + E32 + G32 + I32 + J32 &lt;= 8,
              AND(D32 + E32 + G32 + I32 + J32 = 12, NOT(OR(M32 = 4, M32 = 5, M32 = 6))),
              AND(D32 + E32 + G32 + I32 + J32 &gt;= 13, D32 + E32 + G32 + I32 + J32 &lt;= 16, M32 &gt;= 7)), 1, 0)
    ), 0)</f>
        <v>0</v>
      </c>
      <c r="AE32">
        <f t="shared" ca="1" si="7"/>
        <v>0</v>
      </c>
    </row>
    <row r="33" spans="1:31" x14ac:dyDescent="0.3">
      <c r="A33">
        <v>12</v>
      </c>
      <c r="B33" t="str">
        <f t="shared" ca="1" si="8"/>
        <v>Regular</v>
      </c>
      <c r="C33" t="str">
        <f t="shared" ca="1" si="1"/>
        <v>Basic</v>
      </c>
      <c r="D33" cm="1">
        <f t="array" aca="1" ref="D33" ca="1">IF(A33=A32+1,
    IF(B32="Regular",
        IF(F32=1, E32, _xll.RiskDiscrete($F$9:$F$18, $G$9:$G$18)),
        IF(B32="First Split", D32,
            IF(B32="Second Split", _xll.RiskDiscrete($F$9:$F$18, $G$9:$G$18), _xll.RiskDiscrete($F$9:$F$18, $G$9:$G$18))
        )
    ),
    _xll.RiskDiscrete($F$9:$F$18, $G$9:$G$18)
)</f>
        <v>7</v>
      </c>
      <c r="E33" cm="1">
        <f t="array" aca="1" ref="E33" ca="1">_xll.RiskDiscrete($F$9:$F$18,$G$9:$G$18)</f>
        <v>7</v>
      </c>
      <c r="F33">
        <f t="shared" ca="1" si="2"/>
        <v>0</v>
      </c>
      <c r="G33" cm="1">
        <f t="array" aca="1" ref="G33" ca="1">IF(AA33=1, _xll.RiskDiscrete($F$9:$F$18,$G$9:$G$18), 0)</f>
        <v>7</v>
      </c>
      <c r="H33">
        <f t="shared" ca="1" si="3"/>
        <v>0</v>
      </c>
      <c r="I33" cm="1">
        <f t="array" aca="1" ref="I33" ca="1">IF(AB33=1, _xll.RiskDiscrete($F$9:$F$18, $G$9:$G$18), 0)</f>
        <v>0</v>
      </c>
      <c r="J33" cm="1">
        <f t="array" aca="1" ref="J33" ca="1">IF(AC33=1, _xll.RiskDiscrete($F$9:$F$18, $G$9:$G$18), 0)</f>
        <v>0</v>
      </c>
      <c r="K33" cm="1">
        <f t="array" aca="1" ref="K33" ca="1">IF(AD33=1, _xll.RiskDiscrete($F$9:$F$18, $G$9:$G$18), 0)</f>
        <v>0</v>
      </c>
      <c r="L33" cm="1">
        <f t="array" aca="1" ref="L33" ca="1">IF(AE33=1, _xll.RiskDiscrete($F$9:$F$18, $G$9:$G$18), 0)</f>
        <v>0</v>
      </c>
      <c r="M33" cm="1">
        <f t="array" aca="1" ref="M33" ca="1">_xll.RiskDiscrete($F$9:$F$18,$G$9:$G$18)</f>
        <v>7</v>
      </c>
      <c r="N33" cm="1">
        <f t="array" aca="1" ref="N33" ca="1">_xll.RiskDiscrete($F$9:$F$18,$G$9:$G$18)</f>
        <v>7</v>
      </c>
      <c r="O33">
        <f ca="1">IF(C33="Advanced",
    IF(Z33=0,
        IF(OR(
            AND(D33 + E33 = 9, OR(M33 = 3, M33 = 4, M33 = 5, M33 = 6)),
            AND(D33 + E33 = 10, OR(M33 = 2, M33 = 3, M33 = 4, M33 = 5, M33 = 6, M33 = 7, M33 = 8, M33 = 9)),
            AND(D33 + E33 = 11, OR(M33 = 2, M33 = 3, M33 = 4, M33 = 5, M33 = 6, M33 = 7, M33 = 8, M33 = 9, M33 = 10))),
           1, 0),
        IF(OR(
            AND(D33 + E33 - 10 = 13, OR(M33 = 5, M33 = 6)),
            AND(D33 + E33 - 10 = 14, OR(M33 = 5, M33 = 6)),
            AND(D33 + E33 - 10 = 15, OR(M33 = 4, M33 = 5, M33 = 6)),
            AND(D33 + E33 - 10 = 16, OR(M33 = 4, M33 = 5, M33 = 6)),
            AND(D33 + E33 - 10 = 17, OR(M33 = 3, M33 = 4, M33 = 5, M33 = 6)),
            AND(D33 + E33 - 10 = 18, OR(M33 = 2, M33 = 3, M33 = 4, M33 = 5, M33 = 6))),
           1, 0)),
    0)</f>
        <v>0</v>
      </c>
      <c r="P33" cm="1">
        <f t="array" aca="1" ref="P33" ca="1">IF(M33 + N33 &lt; 17, _xll.RiskDiscrete($F$9:$F$18, $G$9:$G$18), 0)</f>
        <v>7</v>
      </c>
      <c r="Q33" cm="1">
        <f t="array" aca="1" ref="Q33" ca="1">IF(P33+N33+M33&lt;17,_xll.RiskDiscrete($F$9:$F$18, $G$9:$G$18),0)</f>
        <v>0</v>
      </c>
      <c r="R33" cm="1">
        <f t="array" aca="1" ref="R33" ca="1">IF(P33+N33+M33+Q33&lt;17,_xll.RiskDiscrete($F$9:$F$18, $G$9:$G$18),0)</f>
        <v>0</v>
      </c>
      <c r="S33" cm="1">
        <f t="array" aca="1" ref="S33" ca="1">IF(P33+N33+M33+Q33+R33&lt;17,_xll.RiskDiscrete($F$9:$F$18, $G$9:$G$18),0)</f>
        <v>0</v>
      </c>
      <c r="T33" cm="1">
        <f t="array" aca="1" ref="T33" ca="1">IF(P33+N33+M33+Q33+R33+S33&lt;17,_xll.RiskDiscrete($F$9:$F$18, $G$9:$G$18),0)</f>
        <v>0</v>
      </c>
      <c r="U33">
        <f ca="1">IF(F33=1,
    IF(H33=1,
        IF(I33&gt;0,
            IF(J33&gt;0,
                MIN(D33 + G33 + I33 + J33 + 10 * (COUNTIF(D33:J33, 1) &gt; 0), D33 + G33 + I33 + J33),
                MIN(D33 + G33 + I33 + 10 * (COUNTIF(D33:I33, 1) &gt; 0), D33 + G33 + I33)
            ),
            MIN(D33 + G33 + 10 * (COUNTIF(D33:G33, 1) &gt; 0), D33 + G33)
        ),
        MIN(D33 + G33 + 10 * (COUNTIF(D33:G33, 1) &gt; 0), D33 + G33)
    ),
    IF(J33&gt;0,
        MIN(D33 + E33 + G33 + I33 + J33 + 10 * (COUNTIF(D33:J33, 1) &gt; 0), D33 + E33 + G33 + I33 + J33),
        MIN(D33 + E33 + G33 + I33 + 10 * (COUNTIF(D33:I33, 1) &gt; 0), D33 + E33 + G33 + I33)
    )
)</f>
        <v>21</v>
      </c>
      <c r="V33">
        <f t="shared" ca="1" si="4"/>
        <v>21</v>
      </c>
      <c r="W33">
        <f t="shared" ca="1" si="5"/>
        <v>100</v>
      </c>
      <c r="X33" t="str">
        <f ca="1">IF(AND(U33&lt;=21, U33&gt;V33), "win",
    IF(AND(U33&lt;=21, V33&gt;21), "win",
        IF(AND(OR(AND(D33=10, E33=11), AND(D33=11, E33=10)), NOT(OR(AND(M33=10, N33=11), AND(M33=11, N33=10)))), "Blackjack",
            IF(AND(U33&lt;=21, U33=V33), "tie",
                IF(U33&gt;21, "lose",
                    IF(V33&lt;=21, "lose",
                        IF(AND(U33&lt;=21, U33&lt;V33), "lose", "")
                    )
                )
            )
        )
    )
)</f>
        <v>tie</v>
      </c>
      <c r="Y33">
        <f t="shared" ca="1" si="6"/>
        <v>0</v>
      </c>
      <c r="Z33">
        <f ca="1">IF(OR(D33=1, E33=1), 1, 0)</f>
        <v>0</v>
      </c>
      <c r="AA33">
        <f ca="1">IF(F33=1, 1,
    IF(Z33=1,
        IF(OR(D33 + E33 - 10 &lt;= 13,
              AND(D33 + E33 - 10 = 14, NOT(OR(M33 = 5, M33 = 6))),
              AND(D33 + E33 - 10 = 15, NOT(OR(M33 = 4, M33 = 5, M33 = 6))),
              AND(D33 + E33 - 10 = 16, NOT(OR(M33 = 3, M33 = 4, M33 = 5, M33 = 6))),
              AND(D33 + E33 - 10 = 17, M33 &gt;= 9),
              AND(D33 + E33 - 10 = 18, M33 &gt;= 9)), 1, 0),
        IF(OR(D33 + E33 &lt;= 8,
              AND(D33 + E33 = 12, NOT(OR(M33 = 4, M33 = 5, M33 = 6))),
              AND(D33 + E33 &gt;= 13, D33 + E33 &lt;= 16, M33 &gt;= 7)), 1, 0)
    )
)</f>
        <v>1</v>
      </c>
      <c r="AB33">
        <f ca="1">IF(AA33=1,
    IF(Z33=1,
        IF(OR(D33 + E33 + G33 - 10 &lt;= 13,
              AND(D33 + E33 + G33 - 10 = 14, NOT(OR(M33 = 5, M33 = 6))),
              AND(D33 + E33 + G33 - 10 = 15, NOT(OR(M33 = 4, M33 = 5, M33 = 6))),
              AND(D33 + E33 + G33 - 10 = 16, NOT(OR(M33 = 3, M33 = 4, M33 = 5, M33 = 6))),
              AND(D33 + E33 + G33 - 10 = 17, M33 &gt;= 9),
              AND(D33 + E33 + G33 - 10 = 18, M33 &gt;= 9)), 1, 0),
        IF(OR(D33 + E33 + G33 &lt;= 8,
              AND(D33 + E33 + G33 = 12, NOT(OR(M33 = 4, M33 = 5, M33 = 6))),
              AND(D33 + E33 + G33 &gt;= 13, D33 + E33 + G33 &lt;= 16, M33 &gt;= 7)), 1, 0)
    ), 0)</f>
        <v>0</v>
      </c>
      <c r="AC33">
        <f ca="1">IF(AB33=1,
    IF(Z33=1,
        IF(OR(D33 + E33 + G33 + I33 - 10 &lt;= 13,
              AND(D33 + E33 + G33 + I33 - 10 = 14, NOT(OR(M33 = 5, M33 = 6))),
              AND(D33 + E33 + G33 + I33 - 10 = 15, NOT(OR(M33 = 4, M33 = 5, M33 = 6))),
              AND(D33 + E33 + G33 + I33 - 10 = 16, NOT(OR(M33 = 3, M33 = 4, M33 = 5, M33 = 6))),
              AND(D33 + E33 + G33 + I33 - 10 = 17, M33 &gt;= 9),
              AND(D33 + E33 + G33 + I33 - 10 = 18, M33 &gt;= 9)), 1, 0),
        IF(OR(D33 + E33 + G33 + I33 &lt;= 8,
              AND(D33 + E33 + G33 + I33 = 12, NOT(OR(M33 = 4, M33 = 5, M33 = 6))),
              AND(D33 + E33 + G33 + I33 &gt;= 13, D33 + E33 + G33 + I33 &lt;= 16, M33 &gt;= 7)), 1, 0)
    ), 0)</f>
        <v>0</v>
      </c>
      <c r="AD33">
        <f ca="1">IF(AC33=1,
    IF(Z33=1,
        IF(OR(D33 + E33 + G33 + I33 + J33 - 10 &lt;= 13,
              AND(D33 + E33 + G33 + I33 + J33 - 10 = 14, NOT(OR(M33 = 5, M33 = 6))),
              AND(D33 + E33 + G33 + I33 + J33 - 10 = 15, NOT(OR(M33 = 4, M33 = 5, M33 = 6))),
              AND(D33 + E33 + G33 + I33 + J33 - 10 = 16, NOT(OR(M33 = 3, M33 = 4, M33 = 5, M33 = 6))),
              AND(D33 + E33 + G33 + I33 + J33 - 10 = 17, M33 &gt;= 9),
              AND(D33 + E33 + G33 + I33 + J33 - 10 = 18, M33 &gt;= 9)), 1, 0),
        IF(OR(D33 + E33 + G33 + I33 + J33 &lt;= 8,
              AND(D33 + E33 + G33 + I33 + J33 = 12, NOT(OR(M33 = 4, M33 = 5, M33 = 6))),
              AND(D33 + E33 + G33 + I33 + J33 &gt;= 13, D33 + E33 + G33 + I33 + J33 &lt;= 16, M33 &gt;= 7)), 1, 0)
    ), 0)</f>
        <v>0</v>
      </c>
      <c r="AE33">
        <f t="shared" ca="1" si="7"/>
        <v>0</v>
      </c>
    </row>
    <row r="34" spans="1:31" x14ac:dyDescent="0.3">
      <c r="A34">
        <v>13</v>
      </c>
      <c r="B34" t="str">
        <f t="shared" ca="1" si="8"/>
        <v>Regular</v>
      </c>
      <c r="C34" t="str">
        <f t="shared" ca="1" si="1"/>
        <v>Basic</v>
      </c>
      <c r="D34" cm="1">
        <f t="array" aca="1" ref="D34" ca="1">IF(A34=A33+1,
    IF(B33="Regular",
        IF(F33=1, E33, _xll.RiskDiscrete($F$9:$F$18, $G$9:$G$18)),
        IF(B33="First Split", D33,
            IF(B33="Second Split", _xll.RiskDiscrete($F$9:$F$18, $G$9:$G$18), _xll.RiskDiscrete($F$9:$F$18, $G$9:$G$18))
        )
    ),
    _xll.RiskDiscrete($F$9:$F$18, $G$9:$G$18)
)</f>
        <v>7</v>
      </c>
      <c r="E34" cm="1">
        <f t="array" aca="1" ref="E34" ca="1">_xll.RiskDiscrete($F$9:$F$18,$G$9:$G$18)</f>
        <v>7</v>
      </c>
      <c r="F34">
        <f t="shared" ca="1" si="2"/>
        <v>0</v>
      </c>
      <c r="G34" cm="1">
        <f t="array" aca="1" ref="G34" ca="1">IF(AA34=1, _xll.RiskDiscrete($F$9:$F$18,$G$9:$G$18), 0)</f>
        <v>7</v>
      </c>
      <c r="H34">
        <f t="shared" ca="1" si="3"/>
        <v>0</v>
      </c>
      <c r="I34" cm="1">
        <f t="array" aca="1" ref="I34" ca="1">IF(AB34=1, _xll.RiskDiscrete($F$9:$F$18, $G$9:$G$18), 0)</f>
        <v>0</v>
      </c>
      <c r="J34" cm="1">
        <f t="array" aca="1" ref="J34" ca="1">IF(AC34=1, _xll.RiskDiscrete($F$9:$F$18, $G$9:$G$18), 0)</f>
        <v>0</v>
      </c>
      <c r="K34" cm="1">
        <f t="array" aca="1" ref="K34" ca="1">IF(AD34=1, _xll.RiskDiscrete($F$9:$F$18, $G$9:$G$18), 0)</f>
        <v>0</v>
      </c>
      <c r="L34" cm="1">
        <f t="array" aca="1" ref="L34" ca="1">IF(AE34=1, _xll.RiskDiscrete($F$9:$F$18, $G$9:$G$18), 0)</f>
        <v>0</v>
      </c>
      <c r="M34" cm="1">
        <f t="array" aca="1" ref="M34" ca="1">_xll.RiskDiscrete($F$9:$F$18,$G$9:$G$18)</f>
        <v>7</v>
      </c>
      <c r="N34" cm="1">
        <f t="array" aca="1" ref="N34" ca="1">_xll.RiskDiscrete($F$9:$F$18,$G$9:$G$18)</f>
        <v>7</v>
      </c>
      <c r="O34">
        <f ca="1">IF(C34="Advanced",
    IF(Z34=0,
        IF(OR(
            AND(D34 + E34 = 9, OR(M34 = 3, M34 = 4, M34 = 5, M34 = 6)),
            AND(D34 + E34 = 10, OR(M34 = 2, M34 = 3, M34 = 4, M34 = 5, M34 = 6, M34 = 7, M34 = 8, M34 = 9)),
            AND(D34 + E34 = 11, OR(M34 = 2, M34 = 3, M34 = 4, M34 = 5, M34 = 6, M34 = 7, M34 = 8, M34 = 9, M34 = 10))),
           1, 0),
        IF(OR(
            AND(D34 + E34 - 10 = 13, OR(M34 = 5, M34 = 6)),
            AND(D34 + E34 - 10 = 14, OR(M34 = 5, M34 = 6)),
            AND(D34 + E34 - 10 = 15, OR(M34 = 4, M34 = 5, M34 = 6)),
            AND(D34 + E34 - 10 = 16, OR(M34 = 4, M34 = 5, M34 = 6)),
            AND(D34 + E34 - 10 = 17, OR(M34 = 3, M34 = 4, M34 = 5, M34 = 6)),
            AND(D34 + E34 - 10 = 18, OR(M34 = 2, M34 = 3, M34 = 4, M34 = 5, M34 = 6))),
           1, 0)),
    0)</f>
        <v>0</v>
      </c>
      <c r="P34" cm="1">
        <f t="array" aca="1" ref="P34" ca="1">IF(M34 + N34 &lt; 17, _xll.RiskDiscrete($F$9:$F$18, $G$9:$G$18), 0)</f>
        <v>7</v>
      </c>
      <c r="Q34" cm="1">
        <f t="array" aca="1" ref="Q34" ca="1">IF(P34+N34+M34&lt;17,_xll.RiskDiscrete($F$9:$F$18, $G$9:$G$18),0)</f>
        <v>0</v>
      </c>
      <c r="R34" cm="1">
        <f t="array" aca="1" ref="R34" ca="1">IF(P34+N34+M34+Q34&lt;17,_xll.RiskDiscrete($F$9:$F$18, $G$9:$G$18),0)</f>
        <v>0</v>
      </c>
      <c r="S34" cm="1">
        <f t="array" aca="1" ref="S34" ca="1">IF(P34+N34+M34+Q34+R34&lt;17,_xll.RiskDiscrete($F$9:$F$18, $G$9:$G$18),0)</f>
        <v>0</v>
      </c>
      <c r="T34" cm="1">
        <f t="array" aca="1" ref="T34" ca="1">IF(P34+N34+M34+Q34+R34+S34&lt;17,_xll.RiskDiscrete($F$9:$F$18, $G$9:$G$18),0)</f>
        <v>0</v>
      </c>
      <c r="U34">
        <f ca="1">IF(F34=1,
    IF(H34=1,
        IF(I34&gt;0,
            IF(J34&gt;0,
                MIN(D34 + G34 + I34 + J34 + 10 * (COUNTIF(D34:J34, 1) &gt; 0), D34 + G34 + I34 + J34),
                MIN(D34 + G34 + I34 + 10 * (COUNTIF(D34:I34, 1) &gt; 0), D34 + G34 + I34)
            ),
            MIN(D34 + G34 + 10 * (COUNTIF(D34:G34, 1) &gt; 0), D34 + G34)
        ),
        MIN(D34 + G34 + 10 * (COUNTIF(D34:G34, 1) &gt; 0), D34 + G34)
    ),
    IF(J34&gt;0,
        MIN(D34 + E34 + G34 + I34 + J34 + 10 * (COUNTIF(D34:J34, 1) &gt; 0), D34 + E34 + G34 + I34 + J34),
        MIN(D34 + E34 + G34 + I34 + 10 * (COUNTIF(D34:I34, 1) &gt; 0), D34 + E34 + G34 + I34)
    )
)</f>
        <v>21</v>
      </c>
      <c r="V34">
        <f t="shared" ca="1" si="4"/>
        <v>21</v>
      </c>
      <c r="W34">
        <f t="shared" ca="1" si="5"/>
        <v>100</v>
      </c>
      <c r="X34" t="str">
        <f ca="1">IF(AND(U34&lt;=21, U34&gt;V34), "win",
    IF(AND(U34&lt;=21, V34&gt;21), "win",
        IF(AND(OR(AND(D34=10, E34=11), AND(D34=11, E34=10)), NOT(OR(AND(M34=10, N34=11), AND(M34=11, N34=10)))), "Blackjack",
            IF(AND(U34&lt;=21, U34=V34), "tie",
                IF(U34&gt;21, "lose",
                    IF(V34&lt;=21, "lose",
                        IF(AND(U34&lt;=21, U34&lt;V34), "lose", "")
                    )
                )
            )
        )
    )
)</f>
        <v>tie</v>
      </c>
      <c r="Y34">
        <f t="shared" ca="1" si="6"/>
        <v>0</v>
      </c>
      <c r="Z34">
        <f ca="1">IF(OR(D34=1, E34=1), 1, 0)</f>
        <v>0</v>
      </c>
      <c r="AA34">
        <f ca="1">IF(F34=1, 1,
    IF(Z34=1,
        IF(OR(D34 + E34 - 10 &lt;= 13,
              AND(D34 + E34 - 10 = 14, NOT(OR(M34 = 5, M34 = 6))),
              AND(D34 + E34 - 10 = 15, NOT(OR(M34 = 4, M34 = 5, M34 = 6))),
              AND(D34 + E34 - 10 = 16, NOT(OR(M34 = 3, M34 = 4, M34 = 5, M34 = 6))),
              AND(D34 + E34 - 10 = 17, M34 &gt;= 9),
              AND(D34 + E34 - 10 = 18, M34 &gt;= 9)), 1, 0),
        IF(OR(D34 + E34 &lt;= 8,
              AND(D34 + E34 = 12, NOT(OR(M34 = 4, M34 = 5, M34 = 6))),
              AND(D34 + E34 &gt;= 13, D34 + E34 &lt;= 16, M34 &gt;= 7)), 1, 0)
    )
)</f>
        <v>1</v>
      </c>
      <c r="AB34">
        <f ca="1">IF(AA34=1,
    IF(Z34=1,
        IF(OR(D34 + E34 + G34 - 10 &lt;= 13,
              AND(D34 + E34 + G34 - 10 = 14, NOT(OR(M34 = 5, M34 = 6))),
              AND(D34 + E34 + G34 - 10 = 15, NOT(OR(M34 = 4, M34 = 5, M34 = 6))),
              AND(D34 + E34 + G34 - 10 = 16, NOT(OR(M34 = 3, M34 = 4, M34 = 5, M34 = 6))),
              AND(D34 + E34 + G34 - 10 = 17, M34 &gt;= 9),
              AND(D34 + E34 + G34 - 10 = 18, M34 &gt;= 9)), 1, 0),
        IF(OR(D34 + E34 + G34 &lt;= 8,
              AND(D34 + E34 + G34 = 12, NOT(OR(M34 = 4, M34 = 5, M34 = 6))),
              AND(D34 + E34 + G34 &gt;= 13, D34 + E34 + G34 &lt;= 16, M34 &gt;= 7)), 1, 0)
    ), 0)</f>
        <v>0</v>
      </c>
      <c r="AC34">
        <f ca="1">IF(AB34=1,
    IF(Z34=1,
        IF(OR(D34 + E34 + G34 + I34 - 10 &lt;= 13,
              AND(D34 + E34 + G34 + I34 - 10 = 14, NOT(OR(M34 = 5, M34 = 6))),
              AND(D34 + E34 + G34 + I34 - 10 = 15, NOT(OR(M34 = 4, M34 = 5, M34 = 6))),
              AND(D34 + E34 + G34 + I34 - 10 = 16, NOT(OR(M34 = 3, M34 = 4, M34 = 5, M34 = 6))),
              AND(D34 + E34 + G34 + I34 - 10 = 17, M34 &gt;= 9),
              AND(D34 + E34 + G34 + I34 - 10 = 18, M34 &gt;= 9)), 1, 0),
        IF(OR(D34 + E34 + G34 + I34 &lt;= 8,
              AND(D34 + E34 + G34 + I34 = 12, NOT(OR(M34 = 4, M34 = 5, M34 = 6))),
              AND(D34 + E34 + G34 + I34 &gt;= 13, D34 + E34 + G34 + I34 &lt;= 16, M34 &gt;= 7)), 1, 0)
    ), 0)</f>
        <v>0</v>
      </c>
      <c r="AD34">
        <f ca="1">IF(AC34=1,
    IF(Z34=1,
        IF(OR(D34 + E34 + G34 + I34 + J34 - 10 &lt;= 13,
              AND(D34 + E34 + G34 + I34 + J34 - 10 = 14, NOT(OR(M34 = 5, M34 = 6))),
              AND(D34 + E34 + G34 + I34 + J34 - 10 = 15, NOT(OR(M34 = 4, M34 = 5, M34 = 6))),
              AND(D34 + E34 + G34 + I34 + J34 - 10 = 16, NOT(OR(M34 = 3, M34 = 4, M34 = 5, M34 = 6))),
              AND(D34 + E34 + G34 + I34 + J34 - 10 = 17, M34 &gt;= 9),
              AND(D34 + E34 + G34 + I34 + J34 - 10 = 18, M34 &gt;= 9)), 1, 0),
        IF(OR(D34 + E34 + G34 + I34 + J34 &lt;= 8,
              AND(D34 + E34 + G34 + I34 + J34 = 12, NOT(OR(M34 = 4, M34 = 5, M34 = 6))),
              AND(D34 + E34 + G34 + I34 + J34 &gt;= 13, D34 + E34 + G34 + I34 + J34 &lt;= 16, M34 &gt;= 7)), 1, 0)
    ), 0)</f>
        <v>0</v>
      </c>
      <c r="AE34">
        <f t="shared" ca="1" si="7"/>
        <v>0</v>
      </c>
    </row>
    <row r="35" spans="1:31" x14ac:dyDescent="0.3">
      <c r="A35">
        <v>14</v>
      </c>
      <c r="B35" t="str">
        <f t="shared" ca="1" si="8"/>
        <v>Regular</v>
      </c>
      <c r="C35" t="str">
        <f t="shared" ca="1" si="1"/>
        <v>Basic</v>
      </c>
      <c r="D35" cm="1">
        <f t="array" aca="1" ref="D35" ca="1">IF(A35=A34+1,
    IF(B34="Regular",
        IF(F34=1, E34, _xll.RiskDiscrete($F$9:$F$18, $G$9:$G$18)),
        IF(B34="First Split", D34,
            IF(B34="Second Split", _xll.RiskDiscrete($F$9:$F$18, $G$9:$G$18), _xll.RiskDiscrete($F$9:$F$18, $G$9:$G$18))
        )
    ),
    _xll.RiskDiscrete($F$9:$F$18, $G$9:$G$18)
)</f>
        <v>7</v>
      </c>
      <c r="E35" cm="1">
        <f t="array" aca="1" ref="E35" ca="1">_xll.RiskDiscrete($F$9:$F$18,$G$9:$G$18)</f>
        <v>7</v>
      </c>
      <c r="F35">
        <f t="shared" ca="1" si="2"/>
        <v>0</v>
      </c>
      <c r="G35" cm="1">
        <f t="array" aca="1" ref="G35" ca="1">IF(AA35=1, _xll.RiskDiscrete($F$9:$F$18,$G$9:$G$18), 0)</f>
        <v>7</v>
      </c>
      <c r="H35">
        <f t="shared" ca="1" si="3"/>
        <v>0</v>
      </c>
      <c r="I35" cm="1">
        <f t="array" aca="1" ref="I35" ca="1">IF(AB35=1, _xll.RiskDiscrete($F$9:$F$18, $G$9:$G$18), 0)</f>
        <v>0</v>
      </c>
      <c r="J35" cm="1">
        <f t="array" aca="1" ref="J35" ca="1">IF(AC35=1, _xll.RiskDiscrete($F$9:$F$18, $G$9:$G$18), 0)</f>
        <v>0</v>
      </c>
      <c r="K35" cm="1">
        <f t="array" aca="1" ref="K35" ca="1">IF(AD35=1, _xll.RiskDiscrete($F$9:$F$18, $G$9:$G$18), 0)</f>
        <v>0</v>
      </c>
      <c r="L35" cm="1">
        <f t="array" aca="1" ref="L35" ca="1">IF(AE35=1, _xll.RiskDiscrete($F$9:$F$18, $G$9:$G$18), 0)</f>
        <v>0</v>
      </c>
      <c r="M35" cm="1">
        <f t="array" aca="1" ref="M35" ca="1">_xll.RiskDiscrete($F$9:$F$18,$G$9:$G$18)</f>
        <v>7</v>
      </c>
      <c r="N35" cm="1">
        <f t="array" aca="1" ref="N35" ca="1">_xll.RiskDiscrete($F$9:$F$18,$G$9:$G$18)</f>
        <v>7</v>
      </c>
      <c r="O35">
        <f ca="1">IF(C35="Advanced",
    IF(Z35=0,
        IF(OR(
            AND(D35 + E35 = 9, OR(M35 = 3, M35 = 4, M35 = 5, M35 = 6)),
            AND(D35 + E35 = 10, OR(M35 = 2, M35 = 3, M35 = 4, M35 = 5, M35 = 6, M35 = 7, M35 = 8, M35 = 9)),
            AND(D35 + E35 = 11, OR(M35 = 2, M35 = 3, M35 = 4, M35 = 5, M35 = 6, M35 = 7, M35 = 8, M35 = 9, M35 = 10))),
           1, 0),
        IF(OR(
            AND(D35 + E35 - 10 = 13, OR(M35 = 5, M35 = 6)),
            AND(D35 + E35 - 10 = 14, OR(M35 = 5, M35 = 6)),
            AND(D35 + E35 - 10 = 15, OR(M35 = 4, M35 = 5, M35 = 6)),
            AND(D35 + E35 - 10 = 16, OR(M35 = 4, M35 = 5, M35 = 6)),
            AND(D35 + E35 - 10 = 17, OR(M35 = 3, M35 = 4, M35 = 5, M35 = 6)),
            AND(D35 + E35 - 10 = 18, OR(M35 = 2, M35 = 3, M35 = 4, M35 = 5, M35 = 6))),
           1, 0)),
    0)</f>
        <v>0</v>
      </c>
      <c r="P35" cm="1">
        <f t="array" aca="1" ref="P35" ca="1">IF(M35 + N35 &lt; 17, _xll.RiskDiscrete($F$9:$F$18, $G$9:$G$18), 0)</f>
        <v>7</v>
      </c>
      <c r="Q35" cm="1">
        <f t="array" aca="1" ref="Q35" ca="1">IF(P35+N35+M35&lt;17,_xll.RiskDiscrete($F$9:$F$18, $G$9:$G$18),0)</f>
        <v>0</v>
      </c>
      <c r="R35" cm="1">
        <f t="array" aca="1" ref="R35" ca="1">IF(P35+N35+M35+Q35&lt;17,_xll.RiskDiscrete($F$9:$F$18, $G$9:$G$18),0)</f>
        <v>0</v>
      </c>
      <c r="S35" cm="1">
        <f t="array" aca="1" ref="S35" ca="1">IF(P35+N35+M35+Q35+R35&lt;17,_xll.RiskDiscrete($F$9:$F$18, $G$9:$G$18),0)</f>
        <v>0</v>
      </c>
      <c r="T35" cm="1">
        <f t="array" aca="1" ref="T35" ca="1">IF(P35+N35+M35+Q35+R35+S35&lt;17,_xll.RiskDiscrete($F$9:$F$18, $G$9:$G$18),0)</f>
        <v>0</v>
      </c>
      <c r="U35">
        <f ca="1">IF(F35=1,
    IF(H35=1,
        IF(I35&gt;0,
            IF(J35&gt;0,
                MIN(D35 + G35 + I35 + J35 + 10 * (COUNTIF(D35:J35, 1) &gt; 0), D35 + G35 + I35 + J35),
                MIN(D35 + G35 + I35 + 10 * (COUNTIF(D35:I35, 1) &gt; 0), D35 + G35 + I35)
            ),
            MIN(D35 + G35 + 10 * (COUNTIF(D35:G35, 1) &gt; 0), D35 + G35)
        ),
        MIN(D35 + G35 + 10 * (COUNTIF(D35:G35, 1) &gt; 0), D35 + G35)
    ),
    IF(J35&gt;0,
        MIN(D35 + E35 + G35 + I35 + J35 + 10 * (COUNTIF(D35:J35, 1) &gt; 0), D35 + E35 + G35 + I35 + J35),
        MIN(D35 + E35 + G35 + I35 + 10 * (COUNTIF(D35:I35, 1) &gt; 0), D35 + E35 + G35 + I35)
    )
)</f>
        <v>21</v>
      </c>
      <c r="V35">
        <f t="shared" ca="1" si="4"/>
        <v>21</v>
      </c>
      <c r="W35">
        <f t="shared" ca="1" si="5"/>
        <v>100</v>
      </c>
      <c r="X35" t="str">
        <f ca="1">IF(AND(U35&lt;=21, U35&gt;V35), "win",
    IF(AND(U35&lt;=21, V35&gt;21), "win",
        IF(AND(OR(AND(D35=10, E35=11), AND(D35=11, E35=10)), NOT(OR(AND(M35=10, N35=11), AND(M35=11, N35=10)))), "Blackjack",
            IF(AND(U35&lt;=21, U35=V35), "tie",
                IF(U35&gt;21, "lose",
                    IF(V35&lt;=21, "lose",
                        IF(AND(U35&lt;=21, U35&lt;V35), "lose", "")
                    )
                )
            )
        )
    )
)</f>
        <v>tie</v>
      </c>
      <c r="Y35">
        <f t="shared" ca="1" si="6"/>
        <v>0</v>
      </c>
      <c r="Z35">
        <f ca="1">IF(OR(D35=1, E35=1), 1, 0)</f>
        <v>0</v>
      </c>
      <c r="AA35">
        <f ca="1">IF(F35=1, 1,
    IF(Z35=1,
        IF(OR(D35 + E35 - 10 &lt;= 13,
              AND(D35 + E35 - 10 = 14, NOT(OR(M35 = 5, M35 = 6))),
              AND(D35 + E35 - 10 = 15, NOT(OR(M35 = 4, M35 = 5, M35 = 6))),
              AND(D35 + E35 - 10 = 16, NOT(OR(M35 = 3, M35 = 4, M35 = 5, M35 = 6))),
              AND(D35 + E35 - 10 = 17, M35 &gt;= 9),
              AND(D35 + E35 - 10 = 18, M35 &gt;= 9)), 1, 0),
        IF(OR(D35 + E35 &lt;= 8,
              AND(D35 + E35 = 12, NOT(OR(M35 = 4, M35 = 5, M35 = 6))),
              AND(D35 + E35 &gt;= 13, D35 + E35 &lt;= 16, M35 &gt;= 7)), 1, 0)
    )
)</f>
        <v>1</v>
      </c>
      <c r="AB35">
        <f ca="1">IF(AA35=1,
    IF(Z35=1,
        IF(OR(D35 + E35 + G35 - 10 &lt;= 13,
              AND(D35 + E35 + G35 - 10 = 14, NOT(OR(M35 = 5, M35 = 6))),
              AND(D35 + E35 + G35 - 10 = 15, NOT(OR(M35 = 4, M35 = 5, M35 = 6))),
              AND(D35 + E35 + G35 - 10 = 16, NOT(OR(M35 = 3, M35 = 4, M35 = 5, M35 = 6))),
              AND(D35 + E35 + G35 - 10 = 17, M35 &gt;= 9),
              AND(D35 + E35 + G35 - 10 = 18, M35 &gt;= 9)), 1, 0),
        IF(OR(D35 + E35 + G35 &lt;= 8,
              AND(D35 + E35 + G35 = 12, NOT(OR(M35 = 4, M35 = 5, M35 = 6))),
              AND(D35 + E35 + G35 &gt;= 13, D35 + E35 + G35 &lt;= 16, M35 &gt;= 7)), 1, 0)
    ), 0)</f>
        <v>0</v>
      </c>
      <c r="AC35">
        <f ca="1">IF(AB35=1,
    IF(Z35=1,
        IF(OR(D35 + E35 + G35 + I35 - 10 &lt;= 13,
              AND(D35 + E35 + G35 + I35 - 10 = 14, NOT(OR(M35 = 5, M35 = 6))),
              AND(D35 + E35 + G35 + I35 - 10 = 15, NOT(OR(M35 = 4, M35 = 5, M35 = 6))),
              AND(D35 + E35 + G35 + I35 - 10 = 16, NOT(OR(M35 = 3, M35 = 4, M35 = 5, M35 = 6))),
              AND(D35 + E35 + G35 + I35 - 10 = 17, M35 &gt;= 9),
              AND(D35 + E35 + G35 + I35 - 10 = 18, M35 &gt;= 9)), 1, 0),
        IF(OR(D35 + E35 + G35 + I35 &lt;= 8,
              AND(D35 + E35 + G35 + I35 = 12, NOT(OR(M35 = 4, M35 = 5, M35 = 6))),
              AND(D35 + E35 + G35 + I35 &gt;= 13, D35 + E35 + G35 + I35 &lt;= 16, M35 &gt;= 7)), 1, 0)
    ), 0)</f>
        <v>0</v>
      </c>
      <c r="AD35">
        <f ca="1">IF(AC35=1,
    IF(Z35=1,
        IF(OR(D35 + E35 + G35 + I35 + J35 - 10 &lt;= 13,
              AND(D35 + E35 + G35 + I35 + J35 - 10 = 14, NOT(OR(M35 = 5, M35 = 6))),
              AND(D35 + E35 + G35 + I35 + J35 - 10 = 15, NOT(OR(M35 = 4, M35 = 5, M35 = 6))),
              AND(D35 + E35 + G35 + I35 + J35 - 10 = 16, NOT(OR(M35 = 3, M35 = 4, M35 = 5, M35 = 6))),
              AND(D35 + E35 + G35 + I35 + J35 - 10 = 17, M35 &gt;= 9),
              AND(D35 + E35 + G35 + I35 + J35 - 10 = 18, M35 &gt;= 9)), 1, 0),
        IF(OR(D35 + E35 + G35 + I35 + J35 &lt;= 8,
              AND(D35 + E35 + G35 + I35 + J35 = 12, NOT(OR(M35 = 4, M35 = 5, M35 = 6))),
              AND(D35 + E35 + G35 + I35 + J35 &gt;= 13, D35 + E35 + G35 + I35 + J35 &lt;= 16, M35 &gt;= 7)), 1, 0)
    ), 0)</f>
        <v>0</v>
      </c>
      <c r="AE35">
        <f t="shared" ca="1" si="7"/>
        <v>0</v>
      </c>
    </row>
    <row r="36" spans="1:31" x14ac:dyDescent="0.3">
      <c r="A36">
        <v>15</v>
      </c>
      <c r="B36" t="str">
        <f t="shared" ca="1" si="8"/>
        <v>Regular</v>
      </c>
      <c r="C36" t="str">
        <f t="shared" ca="1" si="1"/>
        <v>Basic</v>
      </c>
      <c r="D36" cm="1">
        <f t="array" aca="1" ref="D36" ca="1">IF(A36=A35+1,
    IF(B35="Regular",
        IF(F35=1, E35, _xll.RiskDiscrete($F$9:$F$18, $G$9:$G$18)),
        IF(B35="First Split", D35,
            IF(B35="Second Split", _xll.RiskDiscrete($F$9:$F$18, $G$9:$G$18), _xll.RiskDiscrete($F$9:$F$18, $G$9:$G$18))
        )
    ),
    _xll.RiskDiscrete($F$9:$F$18, $G$9:$G$18)
)</f>
        <v>7</v>
      </c>
      <c r="E36" cm="1">
        <f t="array" aca="1" ref="E36" ca="1">_xll.RiskDiscrete($F$9:$F$18,$G$9:$G$18)</f>
        <v>7</v>
      </c>
      <c r="F36">
        <f t="shared" ca="1" si="2"/>
        <v>0</v>
      </c>
      <c r="G36" cm="1">
        <f t="array" aca="1" ref="G36" ca="1">IF(AA36=1, _xll.RiskDiscrete($F$9:$F$18,$G$9:$G$18), 0)</f>
        <v>7</v>
      </c>
      <c r="H36">
        <f t="shared" ca="1" si="3"/>
        <v>0</v>
      </c>
      <c r="I36" cm="1">
        <f t="array" aca="1" ref="I36" ca="1">IF(AB36=1, _xll.RiskDiscrete($F$9:$F$18, $G$9:$G$18), 0)</f>
        <v>0</v>
      </c>
      <c r="J36" cm="1">
        <f t="array" aca="1" ref="J36" ca="1">IF(AC36=1, _xll.RiskDiscrete($F$9:$F$18, $G$9:$G$18), 0)</f>
        <v>0</v>
      </c>
      <c r="K36" cm="1">
        <f t="array" aca="1" ref="K36" ca="1">IF(AD36=1, _xll.RiskDiscrete($F$9:$F$18, $G$9:$G$18), 0)</f>
        <v>0</v>
      </c>
      <c r="L36" cm="1">
        <f t="array" aca="1" ref="L36" ca="1">IF(AE36=1, _xll.RiskDiscrete($F$9:$F$18, $G$9:$G$18), 0)</f>
        <v>0</v>
      </c>
      <c r="M36" cm="1">
        <f t="array" aca="1" ref="M36" ca="1">_xll.RiskDiscrete($F$9:$F$18,$G$9:$G$18)</f>
        <v>7</v>
      </c>
      <c r="N36" cm="1">
        <f t="array" aca="1" ref="N36" ca="1">_xll.RiskDiscrete($F$9:$F$18,$G$9:$G$18)</f>
        <v>7</v>
      </c>
      <c r="O36">
        <f ca="1">IF(C36="Advanced",
    IF(Z36=0,
        IF(OR(
            AND(D36 + E36 = 9, OR(M36 = 3, M36 = 4, M36 = 5, M36 = 6)),
            AND(D36 + E36 = 10, OR(M36 = 2, M36 = 3, M36 = 4, M36 = 5, M36 = 6, M36 = 7, M36 = 8, M36 = 9)),
            AND(D36 + E36 = 11, OR(M36 = 2, M36 = 3, M36 = 4, M36 = 5, M36 = 6, M36 = 7, M36 = 8, M36 = 9, M36 = 10))),
           1, 0),
        IF(OR(
            AND(D36 + E36 - 10 = 13, OR(M36 = 5, M36 = 6)),
            AND(D36 + E36 - 10 = 14, OR(M36 = 5, M36 = 6)),
            AND(D36 + E36 - 10 = 15, OR(M36 = 4, M36 = 5, M36 = 6)),
            AND(D36 + E36 - 10 = 16, OR(M36 = 4, M36 = 5, M36 = 6)),
            AND(D36 + E36 - 10 = 17, OR(M36 = 3, M36 = 4, M36 = 5, M36 = 6)),
            AND(D36 + E36 - 10 = 18, OR(M36 = 2, M36 = 3, M36 = 4, M36 = 5, M36 = 6))),
           1, 0)),
    0)</f>
        <v>0</v>
      </c>
      <c r="P36" cm="1">
        <f t="array" aca="1" ref="P36" ca="1">IF(M36 + N36 &lt; 17, _xll.RiskDiscrete($F$9:$F$18, $G$9:$G$18), 0)</f>
        <v>7</v>
      </c>
      <c r="Q36" cm="1">
        <f t="array" aca="1" ref="Q36" ca="1">IF(P36+N36+M36&lt;17,_xll.RiskDiscrete($F$9:$F$18, $G$9:$G$18),0)</f>
        <v>0</v>
      </c>
      <c r="R36" cm="1">
        <f t="array" aca="1" ref="R36" ca="1">IF(P36+N36+M36+Q36&lt;17,_xll.RiskDiscrete($F$9:$F$18, $G$9:$G$18),0)</f>
        <v>0</v>
      </c>
      <c r="S36" cm="1">
        <f t="array" aca="1" ref="S36" ca="1">IF(P36+N36+M36+Q36+R36&lt;17,_xll.RiskDiscrete($F$9:$F$18, $G$9:$G$18),0)</f>
        <v>0</v>
      </c>
      <c r="T36" cm="1">
        <f t="array" aca="1" ref="T36" ca="1">IF(P36+N36+M36+Q36+R36+S36&lt;17,_xll.RiskDiscrete($F$9:$F$18, $G$9:$G$18),0)</f>
        <v>0</v>
      </c>
      <c r="U36">
        <f ca="1">IF(F36=1,
    IF(H36=1,
        IF(I36&gt;0,
            IF(J36&gt;0,
                MIN(D36 + G36 + I36 + J36 + 10 * (COUNTIF(D36:J36, 1) &gt; 0), D36 + G36 + I36 + J36),
                MIN(D36 + G36 + I36 + 10 * (COUNTIF(D36:I36, 1) &gt; 0), D36 + G36 + I36)
            ),
            MIN(D36 + G36 + 10 * (COUNTIF(D36:G36, 1) &gt; 0), D36 + G36)
        ),
        MIN(D36 + G36 + 10 * (COUNTIF(D36:G36, 1) &gt; 0), D36 + G36)
    ),
    IF(J36&gt;0,
        MIN(D36 + E36 + G36 + I36 + J36 + 10 * (COUNTIF(D36:J36, 1) &gt; 0), D36 + E36 + G36 + I36 + J36),
        MIN(D36 + E36 + G36 + I36 + 10 * (COUNTIF(D36:I36, 1) &gt; 0), D36 + E36 + G36 + I36)
    )
)</f>
        <v>21</v>
      </c>
      <c r="V36">
        <f t="shared" ca="1" si="4"/>
        <v>21</v>
      </c>
      <c r="W36">
        <f t="shared" ca="1" si="5"/>
        <v>100</v>
      </c>
      <c r="X36" t="str">
        <f ca="1">IF(AND(U36&lt;=21, U36&gt;V36), "win",
    IF(AND(U36&lt;=21, V36&gt;21), "win",
        IF(AND(OR(AND(D36=10, E36=11), AND(D36=11, E36=10)), NOT(OR(AND(M36=10, N36=11), AND(M36=11, N36=10)))), "Blackjack",
            IF(AND(U36&lt;=21, U36=V36), "tie",
                IF(U36&gt;21, "lose",
                    IF(V36&lt;=21, "lose",
                        IF(AND(U36&lt;=21, U36&lt;V36), "lose", "")
                    )
                )
            )
        )
    )
)</f>
        <v>tie</v>
      </c>
      <c r="Y36">
        <f t="shared" ca="1" si="6"/>
        <v>0</v>
      </c>
      <c r="Z36">
        <f ca="1">IF(OR(D36=1, E36=1), 1, 0)</f>
        <v>0</v>
      </c>
      <c r="AA36">
        <f ca="1">IF(F36=1, 1,
    IF(Z36=1,
        IF(OR(D36 + E36 - 10 &lt;= 13,
              AND(D36 + E36 - 10 = 14, NOT(OR(M36 = 5, M36 = 6))),
              AND(D36 + E36 - 10 = 15, NOT(OR(M36 = 4, M36 = 5, M36 = 6))),
              AND(D36 + E36 - 10 = 16, NOT(OR(M36 = 3, M36 = 4, M36 = 5, M36 = 6))),
              AND(D36 + E36 - 10 = 17, M36 &gt;= 9),
              AND(D36 + E36 - 10 = 18, M36 &gt;= 9)), 1, 0),
        IF(OR(D36 + E36 &lt;= 8,
              AND(D36 + E36 = 12, NOT(OR(M36 = 4, M36 = 5, M36 = 6))),
              AND(D36 + E36 &gt;= 13, D36 + E36 &lt;= 16, M36 &gt;= 7)), 1, 0)
    )
)</f>
        <v>1</v>
      </c>
      <c r="AB36">
        <f ca="1">IF(AA36=1,
    IF(Z36=1,
        IF(OR(D36 + E36 + G36 - 10 &lt;= 13,
              AND(D36 + E36 + G36 - 10 = 14, NOT(OR(M36 = 5, M36 = 6))),
              AND(D36 + E36 + G36 - 10 = 15, NOT(OR(M36 = 4, M36 = 5, M36 = 6))),
              AND(D36 + E36 + G36 - 10 = 16, NOT(OR(M36 = 3, M36 = 4, M36 = 5, M36 = 6))),
              AND(D36 + E36 + G36 - 10 = 17, M36 &gt;= 9),
              AND(D36 + E36 + G36 - 10 = 18, M36 &gt;= 9)), 1, 0),
        IF(OR(D36 + E36 + G36 &lt;= 8,
              AND(D36 + E36 + G36 = 12, NOT(OR(M36 = 4, M36 = 5, M36 = 6))),
              AND(D36 + E36 + G36 &gt;= 13, D36 + E36 + G36 &lt;= 16, M36 &gt;= 7)), 1, 0)
    ), 0)</f>
        <v>0</v>
      </c>
      <c r="AC36">
        <f ca="1">IF(AB36=1,
    IF(Z36=1,
        IF(OR(D36 + E36 + G36 + I36 - 10 &lt;= 13,
              AND(D36 + E36 + G36 + I36 - 10 = 14, NOT(OR(M36 = 5, M36 = 6))),
              AND(D36 + E36 + G36 + I36 - 10 = 15, NOT(OR(M36 = 4, M36 = 5, M36 = 6))),
              AND(D36 + E36 + G36 + I36 - 10 = 16, NOT(OR(M36 = 3, M36 = 4, M36 = 5, M36 = 6))),
              AND(D36 + E36 + G36 + I36 - 10 = 17, M36 &gt;= 9),
              AND(D36 + E36 + G36 + I36 - 10 = 18, M36 &gt;= 9)), 1, 0),
        IF(OR(D36 + E36 + G36 + I36 &lt;= 8,
              AND(D36 + E36 + G36 + I36 = 12, NOT(OR(M36 = 4, M36 = 5, M36 = 6))),
              AND(D36 + E36 + G36 + I36 &gt;= 13, D36 + E36 + G36 + I36 &lt;= 16, M36 &gt;= 7)), 1, 0)
    ), 0)</f>
        <v>0</v>
      </c>
      <c r="AD36">
        <f ca="1">IF(AC36=1,
    IF(Z36=1,
        IF(OR(D36 + E36 + G36 + I36 + J36 - 10 &lt;= 13,
              AND(D36 + E36 + G36 + I36 + J36 - 10 = 14, NOT(OR(M36 = 5, M36 = 6))),
              AND(D36 + E36 + G36 + I36 + J36 - 10 = 15, NOT(OR(M36 = 4, M36 = 5, M36 = 6))),
              AND(D36 + E36 + G36 + I36 + J36 - 10 = 16, NOT(OR(M36 = 3, M36 = 4, M36 = 5, M36 = 6))),
              AND(D36 + E36 + G36 + I36 + J36 - 10 = 17, M36 &gt;= 9),
              AND(D36 + E36 + G36 + I36 + J36 - 10 = 18, M36 &gt;= 9)), 1, 0),
        IF(OR(D36 + E36 + G36 + I36 + J36 &lt;= 8,
              AND(D36 + E36 + G36 + I36 + J36 = 12, NOT(OR(M36 = 4, M36 = 5, M36 = 6))),
              AND(D36 + E36 + G36 + I36 + J36 &gt;= 13, D36 + E36 + G36 + I36 + J36 &lt;= 16, M36 &gt;= 7)), 1, 0)
    ), 0)</f>
        <v>0</v>
      </c>
      <c r="AE36">
        <f t="shared" ca="1" si="7"/>
        <v>0</v>
      </c>
    </row>
    <row r="37" spans="1:31" x14ac:dyDescent="0.3">
      <c r="A37">
        <v>16</v>
      </c>
      <c r="B37" t="str">
        <f t="shared" ca="1" si="8"/>
        <v>Regular</v>
      </c>
      <c r="C37" t="str">
        <f t="shared" ca="1" si="1"/>
        <v>Basic</v>
      </c>
      <c r="D37" cm="1">
        <f t="array" aca="1" ref="D37" ca="1">IF(A37=A36+1,
    IF(B36="Regular",
        IF(F36=1, E36, _xll.RiskDiscrete($F$9:$F$18, $G$9:$G$18)),
        IF(B36="First Split", D36,
            IF(B36="Second Split", _xll.RiskDiscrete($F$9:$F$18, $G$9:$G$18), _xll.RiskDiscrete($F$9:$F$18, $G$9:$G$18))
        )
    ),
    _xll.RiskDiscrete($F$9:$F$18, $G$9:$G$18)
)</f>
        <v>7</v>
      </c>
      <c r="E37" cm="1">
        <f t="array" aca="1" ref="E37" ca="1">_xll.RiskDiscrete($F$9:$F$18,$G$9:$G$18)</f>
        <v>7</v>
      </c>
      <c r="F37">
        <f t="shared" ca="1" si="2"/>
        <v>0</v>
      </c>
      <c r="G37" cm="1">
        <f t="array" aca="1" ref="G37" ca="1">IF(AA37=1, _xll.RiskDiscrete($F$9:$F$18,$G$9:$G$18), 0)</f>
        <v>7</v>
      </c>
      <c r="H37">
        <f t="shared" ca="1" si="3"/>
        <v>0</v>
      </c>
      <c r="I37" cm="1">
        <f t="array" aca="1" ref="I37" ca="1">IF(AB37=1, _xll.RiskDiscrete($F$9:$F$18, $G$9:$G$18), 0)</f>
        <v>0</v>
      </c>
      <c r="J37" cm="1">
        <f t="array" aca="1" ref="J37" ca="1">IF(AC37=1, _xll.RiskDiscrete($F$9:$F$18, $G$9:$G$18), 0)</f>
        <v>0</v>
      </c>
      <c r="K37" cm="1">
        <f t="array" aca="1" ref="K37" ca="1">IF(AD37=1, _xll.RiskDiscrete($F$9:$F$18, $G$9:$G$18), 0)</f>
        <v>0</v>
      </c>
      <c r="L37" cm="1">
        <f t="array" aca="1" ref="L37" ca="1">IF(AE37=1, _xll.RiskDiscrete($F$9:$F$18, $G$9:$G$18), 0)</f>
        <v>0</v>
      </c>
      <c r="M37" cm="1">
        <f t="array" aca="1" ref="M37" ca="1">_xll.RiskDiscrete($F$9:$F$18,$G$9:$G$18)</f>
        <v>7</v>
      </c>
      <c r="N37" cm="1">
        <f t="array" aca="1" ref="N37" ca="1">_xll.RiskDiscrete($F$9:$F$18,$G$9:$G$18)</f>
        <v>7</v>
      </c>
      <c r="O37">
        <f ca="1">IF(C37="Advanced",
    IF(Z37=0,
        IF(OR(
            AND(D37 + E37 = 9, OR(M37 = 3, M37 = 4, M37 = 5, M37 = 6)),
            AND(D37 + E37 = 10, OR(M37 = 2, M37 = 3, M37 = 4, M37 = 5, M37 = 6, M37 = 7, M37 = 8, M37 = 9)),
            AND(D37 + E37 = 11, OR(M37 = 2, M37 = 3, M37 = 4, M37 = 5, M37 = 6, M37 = 7, M37 = 8, M37 = 9, M37 = 10))),
           1, 0),
        IF(OR(
            AND(D37 + E37 - 10 = 13, OR(M37 = 5, M37 = 6)),
            AND(D37 + E37 - 10 = 14, OR(M37 = 5, M37 = 6)),
            AND(D37 + E37 - 10 = 15, OR(M37 = 4, M37 = 5, M37 = 6)),
            AND(D37 + E37 - 10 = 16, OR(M37 = 4, M37 = 5, M37 = 6)),
            AND(D37 + E37 - 10 = 17, OR(M37 = 3, M37 = 4, M37 = 5, M37 = 6)),
            AND(D37 + E37 - 10 = 18, OR(M37 = 2, M37 = 3, M37 = 4, M37 = 5, M37 = 6))),
           1, 0)),
    0)</f>
        <v>0</v>
      </c>
      <c r="P37" cm="1">
        <f t="array" aca="1" ref="P37" ca="1">IF(M37 + N37 &lt; 17, _xll.RiskDiscrete($F$9:$F$18, $G$9:$G$18), 0)</f>
        <v>7</v>
      </c>
      <c r="Q37" cm="1">
        <f t="array" aca="1" ref="Q37" ca="1">IF(P37+N37+M37&lt;17,_xll.RiskDiscrete($F$9:$F$18, $G$9:$G$18),0)</f>
        <v>0</v>
      </c>
      <c r="R37" cm="1">
        <f t="array" aca="1" ref="R37" ca="1">IF(P37+N37+M37+Q37&lt;17,_xll.RiskDiscrete($F$9:$F$18, $G$9:$G$18),0)</f>
        <v>0</v>
      </c>
      <c r="S37" cm="1">
        <f t="array" aca="1" ref="S37" ca="1">IF(P37+N37+M37+Q37+R37&lt;17,_xll.RiskDiscrete($F$9:$F$18, $G$9:$G$18),0)</f>
        <v>0</v>
      </c>
      <c r="T37" cm="1">
        <f t="array" aca="1" ref="T37" ca="1">IF(P37+N37+M37+Q37+R37+S37&lt;17,_xll.RiskDiscrete($F$9:$F$18, $G$9:$G$18),0)</f>
        <v>0</v>
      </c>
      <c r="U37">
        <f ca="1">IF(F37=1,
    IF(H37=1,
        IF(I37&gt;0,
            IF(J37&gt;0,
                MIN(D37 + G37 + I37 + J37 + 10 * (COUNTIF(D37:J37, 1) &gt; 0), D37 + G37 + I37 + J37),
                MIN(D37 + G37 + I37 + 10 * (COUNTIF(D37:I37, 1) &gt; 0), D37 + G37 + I37)
            ),
            MIN(D37 + G37 + 10 * (COUNTIF(D37:G37, 1) &gt; 0), D37 + G37)
        ),
        MIN(D37 + G37 + 10 * (COUNTIF(D37:G37, 1) &gt; 0), D37 + G37)
    ),
    IF(J37&gt;0,
        MIN(D37 + E37 + G37 + I37 + J37 + 10 * (COUNTIF(D37:J37, 1) &gt; 0), D37 + E37 + G37 + I37 + J37),
        MIN(D37 + E37 + G37 + I37 + 10 * (COUNTIF(D37:I37, 1) &gt; 0), D37 + E37 + G37 + I37)
    )
)</f>
        <v>21</v>
      </c>
      <c r="V37">
        <f t="shared" ca="1" si="4"/>
        <v>21</v>
      </c>
      <c r="W37">
        <f t="shared" ca="1" si="5"/>
        <v>100</v>
      </c>
      <c r="X37" t="str">
        <f ca="1">IF(AND(U37&lt;=21, U37&gt;V37), "win",
    IF(AND(U37&lt;=21, V37&gt;21), "win",
        IF(AND(OR(AND(D37=10, E37=11), AND(D37=11, E37=10)), NOT(OR(AND(M37=10, N37=11), AND(M37=11, N37=10)))), "Blackjack",
            IF(AND(U37&lt;=21, U37=V37), "tie",
                IF(U37&gt;21, "lose",
                    IF(V37&lt;=21, "lose",
                        IF(AND(U37&lt;=21, U37&lt;V37), "lose", "")
                    )
                )
            )
        )
    )
)</f>
        <v>tie</v>
      </c>
      <c r="Y37">
        <f t="shared" ca="1" si="6"/>
        <v>0</v>
      </c>
      <c r="Z37">
        <f ca="1">IF(OR(D37=1, E37=1), 1, 0)</f>
        <v>0</v>
      </c>
      <c r="AA37">
        <f ca="1">IF(F37=1, 1,
    IF(Z37=1,
        IF(OR(D37 + E37 - 10 &lt;= 13,
              AND(D37 + E37 - 10 = 14, NOT(OR(M37 = 5, M37 = 6))),
              AND(D37 + E37 - 10 = 15, NOT(OR(M37 = 4, M37 = 5, M37 = 6))),
              AND(D37 + E37 - 10 = 16, NOT(OR(M37 = 3, M37 = 4, M37 = 5, M37 = 6))),
              AND(D37 + E37 - 10 = 17, M37 &gt;= 9),
              AND(D37 + E37 - 10 = 18, M37 &gt;= 9)), 1, 0),
        IF(OR(D37 + E37 &lt;= 8,
              AND(D37 + E37 = 12, NOT(OR(M37 = 4, M37 = 5, M37 = 6))),
              AND(D37 + E37 &gt;= 13, D37 + E37 &lt;= 16, M37 &gt;= 7)), 1, 0)
    )
)</f>
        <v>1</v>
      </c>
      <c r="AB37">
        <f ca="1">IF(AA37=1,
    IF(Z37=1,
        IF(OR(D37 + E37 + G37 - 10 &lt;= 13,
              AND(D37 + E37 + G37 - 10 = 14, NOT(OR(M37 = 5, M37 = 6))),
              AND(D37 + E37 + G37 - 10 = 15, NOT(OR(M37 = 4, M37 = 5, M37 = 6))),
              AND(D37 + E37 + G37 - 10 = 16, NOT(OR(M37 = 3, M37 = 4, M37 = 5, M37 = 6))),
              AND(D37 + E37 + G37 - 10 = 17, M37 &gt;= 9),
              AND(D37 + E37 + G37 - 10 = 18, M37 &gt;= 9)), 1, 0),
        IF(OR(D37 + E37 + G37 &lt;= 8,
              AND(D37 + E37 + G37 = 12, NOT(OR(M37 = 4, M37 = 5, M37 = 6))),
              AND(D37 + E37 + G37 &gt;= 13, D37 + E37 + G37 &lt;= 16, M37 &gt;= 7)), 1, 0)
    ), 0)</f>
        <v>0</v>
      </c>
      <c r="AC37">
        <f ca="1">IF(AB37=1,
    IF(Z37=1,
        IF(OR(D37 + E37 + G37 + I37 - 10 &lt;= 13,
              AND(D37 + E37 + G37 + I37 - 10 = 14, NOT(OR(M37 = 5, M37 = 6))),
              AND(D37 + E37 + G37 + I37 - 10 = 15, NOT(OR(M37 = 4, M37 = 5, M37 = 6))),
              AND(D37 + E37 + G37 + I37 - 10 = 16, NOT(OR(M37 = 3, M37 = 4, M37 = 5, M37 = 6))),
              AND(D37 + E37 + G37 + I37 - 10 = 17, M37 &gt;= 9),
              AND(D37 + E37 + G37 + I37 - 10 = 18, M37 &gt;= 9)), 1, 0),
        IF(OR(D37 + E37 + G37 + I37 &lt;= 8,
              AND(D37 + E37 + G37 + I37 = 12, NOT(OR(M37 = 4, M37 = 5, M37 = 6))),
              AND(D37 + E37 + G37 + I37 &gt;= 13, D37 + E37 + G37 + I37 &lt;= 16, M37 &gt;= 7)), 1, 0)
    ), 0)</f>
        <v>0</v>
      </c>
      <c r="AD37">
        <f ca="1">IF(AC37=1,
    IF(Z37=1,
        IF(OR(D37 + E37 + G37 + I37 + J37 - 10 &lt;= 13,
              AND(D37 + E37 + G37 + I37 + J37 - 10 = 14, NOT(OR(M37 = 5, M37 = 6))),
              AND(D37 + E37 + G37 + I37 + J37 - 10 = 15, NOT(OR(M37 = 4, M37 = 5, M37 = 6))),
              AND(D37 + E37 + G37 + I37 + J37 - 10 = 16, NOT(OR(M37 = 3, M37 = 4, M37 = 5, M37 = 6))),
              AND(D37 + E37 + G37 + I37 + J37 - 10 = 17, M37 &gt;= 9),
              AND(D37 + E37 + G37 + I37 + J37 - 10 = 18, M37 &gt;= 9)), 1, 0),
        IF(OR(D37 + E37 + G37 + I37 + J37 &lt;= 8,
              AND(D37 + E37 + G37 + I37 + J37 = 12, NOT(OR(M37 = 4, M37 = 5, M37 = 6))),
              AND(D37 + E37 + G37 + I37 + J37 &gt;= 13, D37 + E37 + G37 + I37 + J37 &lt;= 16, M37 &gt;= 7)), 1, 0)
    ), 0)</f>
        <v>0</v>
      </c>
      <c r="AE37">
        <f t="shared" ca="1" si="7"/>
        <v>0</v>
      </c>
    </row>
    <row r="38" spans="1:31" x14ac:dyDescent="0.3">
      <c r="A38">
        <v>17</v>
      </c>
      <c r="B38" t="str">
        <f t="shared" ca="1" si="8"/>
        <v>Regular</v>
      </c>
      <c r="C38" t="str">
        <f t="shared" ca="1" si="1"/>
        <v>Basic</v>
      </c>
      <c r="D38" cm="1">
        <f t="array" aca="1" ref="D38" ca="1">IF(A38=A37+1,
    IF(B37="Regular",
        IF(F37=1, E37, _xll.RiskDiscrete($F$9:$F$18, $G$9:$G$18)),
        IF(B37="First Split", D37,
            IF(B37="Second Split", _xll.RiskDiscrete($F$9:$F$18, $G$9:$G$18), _xll.RiskDiscrete($F$9:$F$18, $G$9:$G$18))
        )
    ),
    _xll.RiskDiscrete($F$9:$F$18, $G$9:$G$18)
)</f>
        <v>7</v>
      </c>
      <c r="E38" cm="1">
        <f t="array" aca="1" ref="E38" ca="1">_xll.RiskDiscrete($F$9:$F$18,$G$9:$G$18)</f>
        <v>7</v>
      </c>
      <c r="F38">
        <f t="shared" ca="1" si="2"/>
        <v>0</v>
      </c>
      <c r="G38" cm="1">
        <f t="array" aca="1" ref="G38" ca="1">IF(AA38=1, _xll.RiskDiscrete($F$9:$F$18,$G$9:$G$18), 0)</f>
        <v>7</v>
      </c>
      <c r="H38">
        <f t="shared" ca="1" si="3"/>
        <v>0</v>
      </c>
      <c r="I38" cm="1">
        <f t="array" aca="1" ref="I38" ca="1">IF(AB38=1, _xll.RiskDiscrete($F$9:$F$18, $G$9:$G$18), 0)</f>
        <v>0</v>
      </c>
      <c r="J38" cm="1">
        <f t="array" aca="1" ref="J38" ca="1">IF(AC38=1, _xll.RiskDiscrete($F$9:$F$18, $G$9:$G$18), 0)</f>
        <v>0</v>
      </c>
      <c r="K38" cm="1">
        <f t="array" aca="1" ref="K38" ca="1">IF(AD38=1, _xll.RiskDiscrete($F$9:$F$18, $G$9:$G$18), 0)</f>
        <v>0</v>
      </c>
      <c r="L38" cm="1">
        <f t="array" aca="1" ref="L38" ca="1">IF(AE38=1, _xll.RiskDiscrete($F$9:$F$18, $G$9:$G$18), 0)</f>
        <v>0</v>
      </c>
      <c r="M38" cm="1">
        <f t="array" aca="1" ref="M38" ca="1">_xll.RiskDiscrete($F$9:$F$18,$G$9:$G$18)</f>
        <v>7</v>
      </c>
      <c r="N38" cm="1">
        <f t="array" aca="1" ref="N38" ca="1">_xll.RiskDiscrete($F$9:$F$18,$G$9:$G$18)</f>
        <v>7</v>
      </c>
      <c r="O38">
        <f ca="1">IF(C38="Advanced",
    IF(Z38=0,
        IF(OR(
            AND(D38 + E38 = 9, OR(M38 = 3, M38 = 4, M38 = 5, M38 = 6)),
            AND(D38 + E38 = 10, OR(M38 = 2, M38 = 3, M38 = 4, M38 = 5, M38 = 6, M38 = 7, M38 = 8, M38 = 9)),
            AND(D38 + E38 = 11, OR(M38 = 2, M38 = 3, M38 = 4, M38 = 5, M38 = 6, M38 = 7, M38 = 8, M38 = 9, M38 = 10))),
           1, 0),
        IF(OR(
            AND(D38 + E38 - 10 = 13, OR(M38 = 5, M38 = 6)),
            AND(D38 + E38 - 10 = 14, OR(M38 = 5, M38 = 6)),
            AND(D38 + E38 - 10 = 15, OR(M38 = 4, M38 = 5, M38 = 6)),
            AND(D38 + E38 - 10 = 16, OR(M38 = 4, M38 = 5, M38 = 6)),
            AND(D38 + E38 - 10 = 17, OR(M38 = 3, M38 = 4, M38 = 5, M38 = 6)),
            AND(D38 + E38 - 10 = 18, OR(M38 = 2, M38 = 3, M38 = 4, M38 = 5, M38 = 6))),
           1, 0)),
    0)</f>
        <v>0</v>
      </c>
      <c r="P38" cm="1">
        <f t="array" aca="1" ref="P38" ca="1">IF(M38 + N38 &lt; 17, _xll.RiskDiscrete($F$9:$F$18, $G$9:$G$18), 0)</f>
        <v>7</v>
      </c>
      <c r="Q38" cm="1">
        <f t="array" aca="1" ref="Q38" ca="1">IF(P38+N38+M38&lt;17,_xll.RiskDiscrete($F$9:$F$18, $G$9:$G$18),0)</f>
        <v>0</v>
      </c>
      <c r="R38" cm="1">
        <f t="array" aca="1" ref="R38" ca="1">IF(P38+N38+M38+Q38&lt;17,_xll.RiskDiscrete($F$9:$F$18, $G$9:$G$18),0)</f>
        <v>0</v>
      </c>
      <c r="S38" cm="1">
        <f t="array" aca="1" ref="S38" ca="1">IF(P38+N38+M38+Q38+R38&lt;17,_xll.RiskDiscrete($F$9:$F$18, $G$9:$G$18),0)</f>
        <v>0</v>
      </c>
      <c r="T38" cm="1">
        <f t="array" aca="1" ref="T38" ca="1">IF(P38+N38+M38+Q38+R38+S38&lt;17,_xll.RiskDiscrete($F$9:$F$18, $G$9:$G$18),0)</f>
        <v>0</v>
      </c>
      <c r="U38">
        <f ca="1">IF(F38=1,
    IF(H38=1,
        IF(I38&gt;0,
            IF(J38&gt;0,
                MIN(D38 + G38 + I38 + J38 + 10 * (COUNTIF(D38:J38, 1) &gt; 0), D38 + G38 + I38 + J38),
                MIN(D38 + G38 + I38 + 10 * (COUNTIF(D38:I38, 1) &gt; 0), D38 + G38 + I38)
            ),
            MIN(D38 + G38 + 10 * (COUNTIF(D38:G38, 1) &gt; 0), D38 + G38)
        ),
        MIN(D38 + G38 + 10 * (COUNTIF(D38:G38, 1) &gt; 0), D38 + G38)
    ),
    IF(J38&gt;0,
        MIN(D38 + E38 + G38 + I38 + J38 + 10 * (COUNTIF(D38:J38, 1) &gt; 0), D38 + E38 + G38 + I38 + J38),
        MIN(D38 + E38 + G38 + I38 + 10 * (COUNTIF(D38:I38, 1) &gt; 0), D38 + E38 + G38 + I38)
    )
)</f>
        <v>21</v>
      </c>
      <c r="V38">
        <f t="shared" ca="1" si="4"/>
        <v>21</v>
      </c>
      <c r="W38">
        <f t="shared" ca="1" si="5"/>
        <v>100</v>
      </c>
      <c r="X38" t="str">
        <f ca="1">IF(AND(U38&lt;=21, U38&gt;V38), "win",
    IF(AND(U38&lt;=21, V38&gt;21), "win",
        IF(AND(OR(AND(D38=10, E38=11), AND(D38=11, E38=10)), NOT(OR(AND(M38=10, N38=11), AND(M38=11, N38=10)))), "Blackjack",
            IF(AND(U38&lt;=21, U38=V38), "tie",
                IF(U38&gt;21, "lose",
                    IF(V38&lt;=21, "lose",
                        IF(AND(U38&lt;=21, U38&lt;V38), "lose", "")
                    )
                )
            )
        )
    )
)</f>
        <v>tie</v>
      </c>
      <c r="Y38">
        <f t="shared" ca="1" si="6"/>
        <v>0</v>
      </c>
      <c r="Z38">
        <f ca="1">IF(OR(D38=1, E38=1), 1, 0)</f>
        <v>0</v>
      </c>
      <c r="AA38">
        <f ca="1">IF(F38=1, 1,
    IF(Z38=1,
        IF(OR(D38 + E38 - 10 &lt;= 13,
              AND(D38 + E38 - 10 = 14, NOT(OR(M38 = 5, M38 = 6))),
              AND(D38 + E38 - 10 = 15, NOT(OR(M38 = 4, M38 = 5, M38 = 6))),
              AND(D38 + E38 - 10 = 16, NOT(OR(M38 = 3, M38 = 4, M38 = 5, M38 = 6))),
              AND(D38 + E38 - 10 = 17, M38 &gt;= 9),
              AND(D38 + E38 - 10 = 18, M38 &gt;= 9)), 1, 0),
        IF(OR(D38 + E38 &lt;= 8,
              AND(D38 + E38 = 12, NOT(OR(M38 = 4, M38 = 5, M38 = 6))),
              AND(D38 + E38 &gt;= 13, D38 + E38 &lt;= 16, M38 &gt;= 7)), 1, 0)
    )
)</f>
        <v>1</v>
      </c>
      <c r="AB38">
        <f ca="1">IF(AA38=1,
    IF(Z38=1,
        IF(OR(D38 + E38 + G38 - 10 &lt;= 13,
              AND(D38 + E38 + G38 - 10 = 14, NOT(OR(M38 = 5, M38 = 6))),
              AND(D38 + E38 + G38 - 10 = 15, NOT(OR(M38 = 4, M38 = 5, M38 = 6))),
              AND(D38 + E38 + G38 - 10 = 16, NOT(OR(M38 = 3, M38 = 4, M38 = 5, M38 = 6))),
              AND(D38 + E38 + G38 - 10 = 17, M38 &gt;= 9),
              AND(D38 + E38 + G38 - 10 = 18, M38 &gt;= 9)), 1, 0),
        IF(OR(D38 + E38 + G38 &lt;= 8,
              AND(D38 + E38 + G38 = 12, NOT(OR(M38 = 4, M38 = 5, M38 = 6))),
              AND(D38 + E38 + G38 &gt;= 13, D38 + E38 + G38 &lt;= 16, M38 &gt;= 7)), 1, 0)
    ), 0)</f>
        <v>0</v>
      </c>
      <c r="AC38">
        <f ca="1">IF(AB38=1,
    IF(Z38=1,
        IF(OR(D38 + E38 + G38 + I38 - 10 &lt;= 13,
              AND(D38 + E38 + G38 + I38 - 10 = 14, NOT(OR(M38 = 5, M38 = 6))),
              AND(D38 + E38 + G38 + I38 - 10 = 15, NOT(OR(M38 = 4, M38 = 5, M38 = 6))),
              AND(D38 + E38 + G38 + I38 - 10 = 16, NOT(OR(M38 = 3, M38 = 4, M38 = 5, M38 = 6))),
              AND(D38 + E38 + G38 + I38 - 10 = 17, M38 &gt;= 9),
              AND(D38 + E38 + G38 + I38 - 10 = 18, M38 &gt;= 9)), 1, 0),
        IF(OR(D38 + E38 + G38 + I38 &lt;= 8,
              AND(D38 + E38 + G38 + I38 = 12, NOT(OR(M38 = 4, M38 = 5, M38 = 6))),
              AND(D38 + E38 + G38 + I38 &gt;= 13, D38 + E38 + G38 + I38 &lt;= 16, M38 &gt;= 7)), 1, 0)
    ), 0)</f>
        <v>0</v>
      </c>
      <c r="AD38">
        <f ca="1">IF(AC38=1,
    IF(Z38=1,
        IF(OR(D38 + E38 + G38 + I38 + J38 - 10 &lt;= 13,
              AND(D38 + E38 + G38 + I38 + J38 - 10 = 14, NOT(OR(M38 = 5, M38 = 6))),
              AND(D38 + E38 + G38 + I38 + J38 - 10 = 15, NOT(OR(M38 = 4, M38 = 5, M38 = 6))),
              AND(D38 + E38 + G38 + I38 + J38 - 10 = 16, NOT(OR(M38 = 3, M38 = 4, M38 = 5, M38 = 6))),
              AND(D38 + E38 + G38 + I38 + J38 - 10 = 17, M38 &gt;= 9),
              AND(D38 + E38 + G38 + I38 + J38 - 10 = 18, M38 &gt;= 9)), 1, 0),
        IF(OR(D38 + E38 + G38 + I38 + J38 &lt;= 8,
              AND(D38 + E38 + G38 + I38 + J38 = 12, NOT(OR(M38 = 4, M38 = 5, M38 = 6))),
              AND(D38 + E38 + G38 + I38 + J38 &gt;= 13, D38 + E38 + G38 + I38 + J38 &lt;= 16, M38 &gt;= 7)), 1, 0)
    ), 0)</f>
        <v>0</v>
      </c>
      <c r="AE38">
        <f t="shared" ca="1" si="7"/>
        <v>0</v>
      </c>
    </row>
    <row r="39" spans="1:31" x14ac:dyDescent="0.3">
      <c r="A39">
        <v>18</v>
      </c>
      <c r="B39" t="str">
        <f t="shared" ca="1" si="8"/>
        <v>Regular</v>
      </c>
      <c r="C39" t="str">
        <f t="shared" ca="1" si="1"/>
        <v>Basic</v>
      </c>
      <c r="D39" cm="1">
        <f t="array" aca="1" ref="D39" ca="1">IF(A39=A38+1,
    IF(B38="Regular",
        IF(F38=1, E38, _xll.RiskDiscrete($F$9:$F$18, $G$9:$G$18)),
        IF(B38="First Split", D38,
            IF(B38="Second Split", _xll.RiskDiscrete($F$9:$F$18, $G$9:$G$18), _xll.RiskDiscrete($F$9:$F$18, $G$9:$G$18))
        )
    ),
    _xll.RiskDiscrete($F$9:$F$18, $G$9:$G$18)
)</f>
        <v>7</v>
      </c>
      <c r="E39" cm="1">
        <f t="array" aca="1" ref="E39" ca="1">_xll.RiskDiscrete($F$9:$F$18,$G$9:$G$18)</f>
        <v>7</v>
      </c>
      <c r="F39">
        <f t="shared" ca="1" si="2"/>
        <v>0</v>
      </c>
      <c r="G39" cm="1">
        <f t="array" aca="1" ref="G39" ca="1">IF(AA39=1, _xll.RiskDiscrete($F$9:$F$18,$G$9:$G$18), 0)</f>
        <v>7</v>
      </c>
      <c r="H39">
        <f t="shared" ca="1" si="3"/>
        <v>0</v>
      </c>
      <c r="I39" cm="1">
        <f t="array" aca="1" ref="I39" ca="1">IF(AB39=1, _xll.RiskDiscrete($F$9:$F$18, $G$9:$G$18), 0)</f>
        <v>0</v>
      </c>
      <c r="J39" cm="1">
        <f t="array" aca="1" ref="J39" ca="1">IF(AC39=1, _xll.RiskDiscrete($F$9:$F$18, $G$9:$G$18), 0)</f>
        <v>0</v>
      </c>
      <c r="K39" cm="1">
        <f t="array" aca="1" ref="K39" ca="1">IF(AD39=1, _xll.RiskDiscrete($F$9:$F$18, $G$9:$G$18), 0)</f>
        <v>0</v>
      </c>
      <c r="L39" cm="1">
        <f t="array" aca="1" ref="L39" ca="1">IF(AE39=1, _xll.RiskDiscrete($F$9:$F$18, $G$9:$G$18), 0)</f>
        <v>0</v>
      </c>
      <c r="M39" cm="1">
        <f t="array" aca="1" ref="M39" ca="1">_xll.RiskDiscrete($F$9:$F$18,$G$9:$G$18)</f>
        <v>7</v>
      </c>
      <c r="N39" cm="1">
        <f t="array" aca="1" ref="N39" ca="1">_xll.RiskDiscrete($F$9:$F$18,$G$9:$G$18)</f>
        <v>7</v>
      </c>
      <c r="O39">
        <f ca="1">IF(C39="Advanced",
    IF(Z39=0,
        IF(OR(
            AND(D39 + E39 = 9, OR(M39 = 3, M39 = 4, M39 = 5, M39 = 6)),
            AND(D39 + E39 = 10, OR(M39 = 2, M39 = 3, M39 = 4, M39 = 5, M39 = 6, M39 = 7, M39 = 8, M39 = 9)),
            AND(D39 + E39 = 11, OR(M39 = 2, M39 = 3, M39 = 4, M39 = 5, M39 = 6, M39 = 7, M39 = 8, M39 = 9, M39 = 10))),
           1, 0),
        IF(OR(
            AND(D39 + E39 - 10 = 13, OR(M39 = 5, M39 = 6)),
            AND(D39 + E39 - 10 = 14, OR(M39 = 5, M39 = 6)),
            AND(D39 + E39 - 10 = 15, OR(M39 = 4, M39 = 5, M39 = 6)),
            AND(D39 + E39 - 10 = 16, OR(M39 = 4, M39 = 5, M39 = 6)),
            AND(D39 + E39 - 10 = 17, OR(M39 = 3, M39 = 4, M39 = 5, M39 = 6)),
            AND(D39 + E39 - 10 = 18, OR(M39 = 2, M39 = 3, M39 = 4, M39 = 5, M39 = 6))),
           1, 0)),
    0)</f>
        <v>0</v>
      </c>
      <c r="P39" cm="1">
        <f t="array" aca="1" ref="P39" ca="1">IF(M39 + N39 &lt; 17, _xll.RiskDiscrete($F$9:$F$18, $G$9:$G$18), 0)</f>
        <v>7</v>
      </c>
      <c r="Q39" cm="1">
        <f t="array" aca="1" ref="Q39" ca="1">IF(P39+N39+M39&lt;17,_xll.RiskDiscrete($F$9:$F$18, $G$9:$G$18),0)</f>
        <v>0</v>
      </c>
      <c r="R39" cm="1">
        <f t="array" aca="1" ref="R39" ca="1">IF(P39+N39+M39+Q39&lt;17,_xll.RiskDiscrete($F$9:$F$18, $G$9:$G$18),0)</f>
        <v>0</v>
      </c>
      <c r="S39" cm="1">
        <f t="array" aca="1" ref="S39" ca="1">IF(P39+N39+M39+Q39+R39&lt;17,_xll.RiskDiscrete($F$9:$F$18, $G$9:$G$18),0)</f>
        <v>0</v>
      </c>
      <c r="T39" cm="1">
        <f t="array" aca="1" ref="T39" ca="1">IF(P39+N39+M39+Q39+R39+S39&lt;17,_xll.RiskDiscrete($F$9:$F$18, $G$9:$G$18),0)</f>
        <v>0</v>
      </c>
      <c r="U39">
        <f ca="1">IF(F39=1,
    IF(H39=1,
        IF(I39&gt;0,
            IF(J39&gt;0,
                MIN(D39 + G39 + I39 + J39 + 10 * (COUNTIF(D39:J39, 1) &gt; 0), D39 + G39 + I39 + J39),
                MIN(D39 + G39 + I39 + 10 * (COUNTIF(D39:I39, 1) &gt; 0), D39 + G39 + I39)
            ),
            MIN(D39 + G39 + 10 * (COUNTIF(D39:G39, 1) &gt; 0), D39 + G39)
        ),
        MIN(D39 + G39 + 10 * (COUNTIF(D39:G39, 1) &gt; 0), D39 + G39)
    ),
    IF(J39&gt;0,
        MIN(D39 + E39 + G39 + I39 + J39 + 10 * (COUNTIF(D39:J39, 1) &gt; 0), D39 + E39 + G39 + I39 + J39),
        MIN(D39 + E39 + G39 + I39 + 10 * (COUNTIF(D39:I39, 1) &gt; 0), D39 + E39 + G39 + I39)
    )
)</f>
        <v>21</v>
      </c>
      <c r="V39">
        <f t="shared" ca="1" si="4"/>
        <v>21</v>
      </c>
      <c r="W39">
        <f t="shared" ca="1" si="5"/>
        <v>100</v>
      </c>
      <c r="X39" t="str">
        <f ca="1">IF(AND(U39&lt;=21, U39&gt;V39), "win",
    IF(AND(U39&lt;=21, V39&gt;21), "win",
        IF(AND(OR(AND(D39=10, E39=11), AND(D39=11, E39=10)), NOT(OR(AND(M39=10, N39=11), AND(M39=11, N39=10)))), "Blackjack",
            IF(AND(U39&lt;=21, U39=V39), "tie",
                IF(U39&gt;21, "lose",
                    IF(V39&lt;=21, "lose",
                        IF(AND(U39&lt;=21, U39&lt;V39), "lose", "")
                    )
                )
            )
        )
    )
)</f>
        <v>tie</v>
      </c>
      <c r="Y39">
        <f t="shared" ca="1" si="6"/>
        <v>0</v>
      </c>
      <c r="Z39">
        <f ca="1">IF(OR(D39=1, E39=1), 1, 0)</f>
        <v>0</v>
      </c>
      <c r="AA39">
        <f ca="1">IF(F39=1, 1,
    IF(Z39=1,
        IF(OR(D39 + E39 - 10 &lt;= 13,
              AND(D39 + E39 - 10 = 14, NOT(OR(M39 = 5, M39 = 6))),
              AND(D39 + E39 - 10 = 15, NOT(OR(M39 = 4, M39 = 5, M39 = 6))),
              AND(D39 + E39 - 10 = 16, NOT(OR(M39 = 3, M39 = 4, M39 = 5, M39 = 6))),
              AND(D39 + E39 - 10 = 17, M39 &gt;= 9),
              AND(D39 + E39 - 10 = 18, M39 &gt;= 9)), 1, 0),
        IF(OR(D39 + E39 &lt;= 8,
              AND(D39 + E39 = 12, NOT(OR(M39 = 4, M39 = 5, M39 = 6))),
              AND(D39 + E39 &gt;= 13, D39 + E39 &lt;= 16, M39 &gt;= 7)), 1, 0)
    )
)</f>
        <v>1</v>
      </c>
      <c r="AB39">
        <f ca="1">IF(AA39=1,
    IF(Z39=1,
        IF(OR(D39 + E39 + G39 - 10 &lt;= 13,
              AND(D39 + E39 + G39 - 10 = 14, NOT(OR(M39 = 5, M39 = 6))),
              AND(D39 + E39 + G39 - 10 = 15, NOT(OR(M39 = 4, M39 = 5, M39 = 6))),
              AND(D39 + E39 + G39 - 10 = 16, NOT(OR(M39 = 3, M39 = 4, M39 = 5, M39 = 6))),
              AND(D39 + E39 + G39 - 10 = 17, M39 &gt;= 9),
              AND(D39 + E39 + G39 - 10 = 18, M39 &gt;= 9)), 1, 0),
        IF(OR(D39 + E39 + G39 &lt;= 8,
              AND(D39 + E39 + G39 = 12, NOT(OR(M39 = 4, M39 = 5, M39 = 6))),
              AND(D39 + E39 + G39 &gt;= 13, D39 + E39 + G39 &lt;= 16, M39 &gt;= 7)), 1, 0)
    ), 0)</f>
        <v>0</v>
      </c>
      <c r="AC39">
        <f ca="1">IF(AB39=1,
    IF(Z39=1,
        IF(OR(D39 + E39 + G39 + I39 - 10 &lt;= 13,
              AND(D39 + E39 + G39 + I39 - 10 = 14, NOT(OR(M39 = 5, M39 = 6))),
              AND(D39 + E39 + G39 + I39 - 10 = 15, NOT(OR(M39 = 4, M39 = 5, M39 = 6))),
              AND(D39 + E39 + G39 + I39 - 10 = 16, NOT(OR(M39 = 3, M39 = 4, M39 = 5, M39 = 6))),
              AND(D39 + E39 + G39 + I39 - 10 = 17, M39 &gt;= 9),
              AND(D39 + E39 + G39 + I39 - 10 = 18, M39 &gt;= 9)), 1, 0),
        IF(OR(D39 + E39 + G39 + I39 &lt;= 8,
              AND(D39 + E39 + G39 + I39 = 12, NOT(OR(M39 = 4, M39 = 5, M39 = 6))),
              AND(D39 + E39 + G39 + I39 &gt;= 13, D39 + E39 + G39 + I39 &lt;= 16, M39 &gt;= 7)), 1, 0)
    ), 0)</f>
        <v>0</v>
      </c>
      <c r="AD39">
        <f ca="1">IF(AC39=1,
    IF(Z39=1,
        IF(OR(D39 + E39 + G39 + I39 + J39 - 10 &lt;= 13,
              AND(D39 + E39 + G39 + I39 + J39 - 10 = 14, NOT(OR(M39 = 5, M39 = 6))),
              AND(D39 + E39 + G39 + I39 + J39 - 10 = 15, NOT(OR(M39 = 4, M39 = 5, M39 = 6))),
              AND(D39 + E39 + G39 + I39 + J39 - 10 = 16, NOT(OR(M39 = 3, M39 = 4, M39 = 5, M39 = 6))),
              AND(D39 + E39 + G39 + I39 + J39 - 10 = 17, M39 &gt;= 9),
              AND(D39 + E39 + G39 + I39 + J39 - 10 = 18, M39 &gt;= 9)), 1, 0),
        IF(OR(D39 + E39 + G39 + I39 + J39 &lt;= 8,
              AND(D39 + E39 + G39 + I39 + J39 = 12, NOT(OR(M39 = 4, M39 = 5, M39 = 6))),
              AND(D39 + E39 + G39 + I39 + J39 &gt;= 13, D39 + E39 + G39 + I39 + J39 &lt;= 16, M39 &gt;= 7)), 1, 0)
    ), 0)</f>
        <v>0</v>
      </c>
      <c r="AE39">
        <f t="shared" ca="1" si="7"/>
        <v>0</v>
      </c>
    </row>
    <row r="40" spans="1:31" x14ac:dyDescent="0.3">
      <c r="A40">
        <v>19</v>
      </c>
      <c r="B40" t="str">
        <f t="shared" ca="1" si="8"/>
        <v>Regular</v>
      </c>
      <c r="C40" t="str">
        <f t="shared" ca="1" si="1"/>
        <v>Basic</v>
      </c>
      <c r="D40" cm="1">
        <f t="array" aca="1" ref="D40" ca="1">IF(A40=A39+1,
    IF(B39="Regular",
        IF(F39=1, E39, _xll.RiskDiscrete($F$9:$F$18, $G$9:$G$18)),
        IF(B39="First Split", D39,
            IF(B39="Second Split", _xll.RiskDiscrete($F$9:$F$18, $G$9:$G$18), _xll.RiskDiscrete($F$9:$F$18, $G$9:$G$18))
        )
    ),
    _xll.RiskDiscrete($F$9:$F$18, $G$9:$G$18)
)</f>
        <v>7</v>
      </c>
      <c r="E40" cm="1">
        <f t="array" aca="1" ref="E40" ca="1">_xll.RiskDiscrete($F$9:$F$18,$G$9:$G$18)</f>
        <v>7</v>
      </c>
      <c r="F40">
        <f t="shared" ca="1" si="2"/>
        <v>0</v>
      </c>
      <c r="G40" cm="1">
        <f t="array" aca="1" ref="G40" ca="1">IF(AA40=1, _xll.RiskDiscrete($F$9:$F$18,$G$9:$G$18), 0)</f>
        <v>7</v>
      </c>
      <c r="H40">
        <f t="shared" ca="1" si="3"/>
        <v>0</v>
      </c>
      <c r="I40" cm="1">
        <f t="array" aca="1" ref="I40" ca="1">IF(AB40=1, _xll.RiskDiscrete($F$9:$F$18, $G$9:$G$18), 0)</f>
        <v>0</v>
      </c>
      <c r="J40" cm="1">
        <f t="array" aca="1" ref="J40" ca="1">IF(AC40=1, _xll.RiskDiscrete($F$9:$F$18, $G$9:$G$18), 0)</f>
        <v>0</v>
      </c>
      <c r="K40" cm="1">
        <f t="array" aca="1" ref="K40" ca="1">IF(AD40=1, _xll.RiskDiscrete($F$9:$F$18, $G$9:$G$18), 0)</f>
        <v>0</v>
      </c>
      <c r="L40" cm="1">
        <f t="array" aca="1" ref="L40" ca="1">IF(AE40=1, _xll.RiskDiscrete($F$9:$F$18, $G$9:$G$18), 0)</f>
        <v>0</v>
      </c>
      <c r="M40" cm="1">
        <f t="array" aca="1" ref="M40" ca="1">_xll.RiskDiscrete($F$9:$F$18,$G$9:$G$18)</f>
        <v>7</v>
      </c>
      <c r="N40" cm="1">
        <f t="array" aca="1" ref="N40" ca="1">_xll.RiskDiscrete($F$9:$F$18,$G$9:$G$18)</f>
        <v>7</v>
      </c>
      <c r="O40">
        <f ca="1">IF(C40="Advanced",
    IF(Z40=0,
        IF(OR(
            AND(D40 + E40 = 9, OR(M40 = 3, M40 = 4, M40 = 5, M40 = 6)),
            AND(D40 + E40 = 10, OR(M40 = 2, M40 = 3, M40 = 4, M40 = 5, M40 = 6, M40 = 7, M40 = 8, M40 = 9)),
            AND(D40 + E40 = 11, OR(M40 = 2, M40 = 3, M40 = 4, M40 = 5, M40 = 6, M40 = 7, M40 = 8, M40 = 9, M40 = 10))),
           1, 0),
        IF(OR(
            AND(D40 + E40 - 10 = 13, OR(M40 = 5, M40 = 6)),
            AND(D40 + E40 - 10 = 14, OR(M40 = 5, M40 = 6)),
            AND(D40 + E40 - 10 = 15, OR(M40 = 4, M40 = 5, M40 = 6)),
            AND(D40 + E40 - 10 = 16, OR(M40 = 4, M40 = 5, M40 = 6)),
            AND(D40 + E40 - 10 = 17, OR(M40 = 3, M40 = 4, M40 = 5, M40 = 6)),
            AND(D40 + E40 - 10 = 18, OR(M40 = 2, M40 = 3, M40 = 4, M40 = 5, M40 = 6))),
           1, 0)),
    0)</f>
        <v>0</v>
      </c>
      <c r="P40" cm="1">
        <f t="array" aca="1" ref="P40" ca="1">IF(M40 + N40 &lt; 17, _xll.RiskDiscrete($F$9:$F$18, $G$9:$G$18), 0)</f>
        <v>7</v>
      </c>
      <c r="Q40" cm="1">
        <f t="array" aca="1" ref="Q40" ca="1">IF(P40+N40+M40&lt;17,_xll.RiskDiscrete($F$9:$F$18, $G$9:$G$18),0)</f>
        <v>0</v>
      </c>
      <c r="R40" cm="1">
        <f t="array" aca="1" ref="R40" ca="1">IF(P40+N40+M40+Q40&lt;17,_xll.RiskDiscrete($F$9:$F$18, $G$9:$G$18),0)</f>
        <v>0</v>
      </c>
      <c r="S40" cm="1">
        <f t="array" aca="1" ref="S40" ca="1">IF(P40+N40+M40+Q40+R40&lt;17,_xll.RiskDiscrete($F$9:$F$18, $G$9:$G$18),0)</f>
        <v>0</v>
      </c>
      <c r="T40" cm="1">
        <f t="array" aca="1" ref="T40" ca="1">IF(P40+N40+M40+Q40+R40+S40&lt;17,_xll.RiskDiscrete($F$9:$F$18, $G$9:$G$18),0)</f>
        <v>0</v>
      </c>
      <c r="U40">
        <f ca="1">IF(F40=1,
    IF(H40=1,
        IF(I40&gt;0,
            IF(J40&gt;0,
                MIN(D40 + G40 + I40 + J40 + 10 * (COUNTIF(D40:J40, 1) &gt; 0), D40 + G40 + I40 + J40),
                MIN(D40 + G40 + I40 + 10 * (COUNTIF(D40:I40, 1) &gt; 0), D40 + G40 + I40)
            ),
            MIN(D40 + G40 + 10 * (COUNTIF(D40:G40, 1) &gt; 0), D40 + G40)
        ),
        MIN(D40 + G40 + 10 * (COUNTIF(D40:G40, 1) &gt; 0), D40 + G40)
    ),
    IF(J40&gt;0,
        MIN(D40 + E40 + G40 + I40 + J40 + 10 * (COUNTIF(D40:J40, 1) &gt; 0), D40 + E40 + G40 + I40 + J40),
        MIN(D40 + E40 + G40 + I40 + 10 * (COUNTIF(D40:I40, 1) &gt; 0), D40 + E40 + G40 + I40)
    )
)</f>
        <v>21</v>
      </c>
      <c r="V40">
        <f t="shared" ca="1" si="4"/>
        <v>21</v>
      </c>
      <c r="W40">
        <f t="shared" ca="1" si="5"/>
        <v>100</v>
      </c>
      <c r="X40" t="str">
        <f ca="1">IF(AND(U40&lt;=21, U40&gt;V40), "win",
    IF(AND(U40&lt;=21, V40&gt;21), "win",
        IF(AND(OR(AND(D40=10, E40=11), AND(D40=11, E40=10)), NOT(OR(AND(M40=10, N40=11), AND(M40=11, N40=10)))), "Blackjack",
            IF(AND(U40&lt;=21, U40=V40), "tie",
                IF(U40&gt;21, "lose",
                    IF(V40&lt;=21, "lose",
                        IF(AND(U40&lt;=21, U40&lt;V40), "lose", "")
                    )
                )
            )
        )
    )
)</f>
        <v>tie</v>
      </c>
      <c r="Y40">
        <f t="shared" ca="1" si="6"/>
        <v>0</v>
      </c>
      <c r="Z40">
        <f ca="1">IF(OR(D40=1, E40=1), 1, 0)</f>
        <v>0</v>
      </c>
      <c r="AA40">
        <f ca="1">IF(F40=1, 1,
    IF(Z40=1,
        IF(OR(D40 + E40 - 10 &lt;= 13,
              AND(D40 + E40 - 10 = 14, NOT(OR(M40 = 5, M40 = 6))),
              AND(D40 + E40 - 10 = 15, NOT(OR(M40 = 4, M40 = 5, M40 = 6))),
              AND(D40 + E40 - 10 = 16, NOT(OR(M40 = 3, M40 = 4, M40 = 5, M40 = 6))),
              AND(D40 + E40 - 10 = 17, M40 &gt;= 9),
              AND(D40 + E40 - 10 = 18, M40 &gt;= 9)), 1, 0),
        IF(OR(D40 + E40 &lt;= 8,
              AND(D40 + E40 = 12, NOT(OR(M40 = 4, M40 = 5, M40 = 6))),
              AND(D40 + E40 &gt;= 13, D40 + E40 &lt;= 16, M40 &gt;= 7)), 1, 0)
    )
)</f>
        <v>1</v>
      </c>
      <c r="AB40">
        <f ca="1">IF(AA40=1,
    IF(Z40=1,
        IF(OR(D40 + E40 + G40 - 10 &lt;= 13,
              AND(D40 + E40 + G40 - 10 = 14, NOT(OR(M40 = 5, M40 = 6))),
              AND(D40 + E40 + G40 - 10 = 15, NOT(OR(M40 = 4, M40 = 5, M40 = 6))),
              AND(D40 + E40 + G40 - 10 = 16, NOT(OR(M40 = 3, M40 = 4, M40 = 5, M40 = 6))),
              AND(D40 + E40 + G40 - 10 = 17, M40 &gt;= 9),
              AND(D40 + E40 + G40 - 10 = 18, M40 &gt;= 9)), 1, 0),
        IF(OR(D40 + E40 + G40 &lt;= 8,
              AND(D40 + E40 + G40 = 12, NOT(OR(M40 = 4, M40 = 5, M40 = 6))),
              AND(D40 + E40 + G40 &gt;= 13, D40 + E40 + G40 &lt;= 16, M40 &gt;= 7)), 1, 0)
    ), 0)</f>
        <v>0</v>
      </c>
      <c r="AC40">
        <f ca="1">IF(AB40=1,
    IF(Z40=1,
        IF(OR(D40 + E40 + G40 + I40 - 10 &lt;= 13,
              AND(D40 + E40 + G40 + I40 - 10 = 14, NOT(OR(M40 = 5, M40 = 6))),
              AND(D40 + E40 + G40 + I40 - 10 = 15, NOT(OR(M40 = 4, M40 = 5, M40 = 6))),
              AND(D40 + E40 + G40 + I40 - 10 = 16, NOT(OR(M40 = 3, M40 = 4, M40 = 5, M40 = 6))),
              AND(D40 + E40 + G40 + I40 - 10 = 17, M40 &gt;= 9),
              AND(D40 + E40 + G40 + I40 - 10 = 18, M40 &gt;= 9)), 1, 0),
        IF(OR(D40 + E40 + G40 + I40 &lt;= 8,
              AND(D40 + E40 + G40 + I40 = 12, NOT(OR(M40 = 4, M40 = 5, M40 = 6))),
              AND(D40 + E40 + G40 + I40 &gt;= 13, D40 + E40 + G40 + I40 &lt;= 16, M40 &gt;= 7)), 1, 0)
    ), 0)</f>
        <v>0</v>
      </c>
      <c r="AD40">
        <f ca="1">IF(AC40=1,
    IF(Z40=1,
        IF(OR(D40 + E40 + G40 + I40 + J40 - 10 &lt;= 13,
              AND(D40 + E40 + G40 + I40 + J40 - 10 = 14, NOT(OR(M40 = 5, M40 = 6))),
              AND(D40 + E40 + G40 + I40 + J40 - 10 = 15, NOT(OR(M40 = 4, M40 = 5, M40 = 6))),
              AND(D40 + E40 + G40 + I40 + J40 - 10 = 16, NOT(OR(M40 = 3, M40 = 4, M40 = 5, M40 = 6))),
              AND(D40 + E40 + G40 + I40 + J40 - 10 = 17, M40 &gt;= 9),
              AND(D40 + E40 + G40 + I40 + J40 - 10 = 18, M40 &gt;= 9)), 1, 0),
        IF(OR(D40 + E40 + G40 + I40 + J40 &lt;= 8,
              AND(D40 + E40 + G40 + I40 + J40 = 12, NOT(OR(M40 = 4, M40 = 5, M40 = 6))),
              AND(D40 + E40 + G40 + I40 + J40 &gt;= 13, D40 + E40 + G40 + I40 + J40 &lt;= 16, M40 &gt;= 7)), 1, 0)
    ), 0)</f>
        <v>0</v>
      </c>
      <c r="AE40">
        <f t="shared" ca="1" si="7"/>
        <v>0</v>
      </c>
    </row>
    <row r="41" spans="1:31" x14ac:dyDescent="0.3">
      <c r="A41">
        <v>20</v>
      </c>
      <c r="B41" t="str">
        <f t="shared" ca="1" si="8"/>
        <v>Regular</v>
      </c>
      <c r="C41" t="str">
        <f t="shared" ca="1" si="1"/>
        <v>Basic</v>
      </c>
      <c r="D41" cm="1">
        <f t="array" aca="1" ref="D41" ca="1">IF(A41=A40+1,
    IF(B40="Regular",
        IF(F40=1, E40, _xll.RiskDiscrete($F$9:$F$18, $G$9:$G$18)),
        IF(B40="First Split", D40,
            IF(B40="Second Split", _xll.RiskDiscrete($F$9:$F$18, $G$9:$G$18), _xll.RiskDiscrete($F$9:$F$18, $G$9:$G$18))
        )
    ),
    _xll.RiskDiscrete($F$9:$F$18, $G$9:$G$18)
)</f>
        <v>7</v>
      </c>
      <c r="E41" cm="1">
        <f t="array" aca="1" ref="E41" ca="1">_xll.RiskDiscrete($F$9:$F$18,$G$9:$G$18)</f>
        <v>7</v>
      </c>
      <c r="F41">
        <f t="shared" ca="1" si="2"/>
        <v>0</v>
      </c>
      <c r="G41" cm="1">
        <f t="array" aca="1" ref="G41" ca="1">IF(AA41=1, _xll.RiskDiscrete($F$9:$F$18,$G$9:$G$18), 0)</f>
        <v>7</v>
      </c>
      <c r="H41">
        <f t="shared" ca="1" si="3"/>
        <v>0</v>
      </c>
      <c r="I41" cm="1">
        <f t="array" aca="1" ref="I41" ca="1">IF(AB41=1, _xll.RiskDiscrete($F$9:$F$18, $G$9:$G$18), 0)</f>
        <v>0</v>
      </c>
      <c r="J41" cm="1">
        <f t="array" aca="1" ref="J41" ca="1">IF(AC41=1, _xll.RiskDiscrete($F$9:$F$18, $G$9:$G$18), 0)</f>
        <v>0</v>
      </c>
      <c r="K41" cm="1">
        <f t="array" aca="1" ref="K41" ca="1">IF(AD41=1, _xll.RiskDiscrete($F$9:$F$18, $G$9:$G$18), 0)</f>
        <v>0</v>
      </c>
      <c r="L41" cm="1">
        <f t="array" aca="1" ref="L41" ca="1">IF(AE41=1, _xll.RiskDiscrete($F$9:$F$18, $G$9:$G$18), 0)</f>
        <v>0</v>
      </c>
      <c r="M41" cm="1">
        <f t="array" aca="1" ref="M41" ca="1">_xll.RiskDiscrete($F$9:$F$18,$G$9:$G$18)</f>
        <v>7</v>
      </c>
      <c r="N41" cm="1">
        <f t="array" aca="1" ref="N41" ca="1">_xll.RiskDiscrete($F$9:$F$18,$G$9:$G$18)</f>
        <v>7</v>
      </c>
      <c r="O41">
        <f ca="1">IF(C41="Advanced",
    IF(Z41=0,
        IF(OR(
            AND(D41 + E41 = 9, OR(M41 = 3, M41 = 4, M41 = 5, M41 = 6)),
            AND(D41 + E41 = 10, OR(M41 = 2, M41 = 3, M41 = 4, M41 = 5, M41 = 6, M41 = 7, M41 = 8, M41 = 9)),
            AND(D41 + E41 = 11, OR(M41 = 2, M41 = 3, M41 = 4, M41 = 5, M41 = 6, M41 = 7, M41 = 8, M41 = 9, M41 = 10))),
           1, 0),
        IF(OR(
            AND(D41 + E41 - 10 = 13, OR(M41 = 5, M41 = 6)),
            AND(D41 + E41 - 10 = 14, OR(M41 = 5, M41 = 6)),
            AND(D41 + E41 - 10 = 15, OR(M41 = 4, M41 = 5, M41 = 6)),
            AND(D41 + E41 - 10 = 16, OR(M41 = 4, M41 = 5, M41 = 6)),
            AND(D41 + E41 - 10 = 17, OR(M41 = 3, M41 = 4, M41 = 5, M41 = 6)),
            AND(D41 + E41 - 10 = 18, OR(M41 = 2, M41 = 3, M41 = 4, M41 = 5, M41 = 6))),
           1, 0)),
    0)</f>
        <v>0</v>
      </c>
      <c r="P41" cm="1">
        <f t="array" aca="1" ref="P41" ca="1">IF(M41 + N41 &lt; 17, _xll.RiskDiscrete($F$9:$F$18, $G$9:$G$18), 0)</f>
        <v>7</v>
      </c>
      <c r="Q41" cm="1">
        <f t="array" aca="1" ref="Q41" ca="1">IF(P41+N41+M41&lt;17,_xll.RiskDiscrete($F$9:$F$18, $G$9:$G$18),0)</f>
        <v>0</v>
      </c>
      <c r="R41" cm="1">
        <f t="array" aca="1" ref="R41" ca="1">IF(P41+N41+M41+Q41&lt;17,_xll.RiskDiscrete($F$9:$F$18, $G$9:$G$18),0)</f>
        <v>0</v>
      </c>
      <c r="S41" cm="1">
        <f t="array" aca="1" ref="S41" ca="1">IF(P41+N41+M41+Q41+R41&lt;17,_xll.RiskDiscrete($F$9:$F$18, $G$9:$G$18),0)</f>
        <v>0</v>
      </c>
      <c r="T41" cm="1">
        <f t="array" aca="1" ref="T41" ca="1">IF(P41+N41+M41+Q41+R41+S41&lt;17,_xll.RiskDiscrete($F$9:$F$18, $G$9:$G$18),0)</f>
        <v>0</v>
      </c>
      <c r="U41">
        <f ca="1">IF(F41=1,
    IF(H41=1,
        IF(I41&gt;0,
            IF(J41&gt;0,
                MIN(D41 + G41 + I41 + J41 + 10 * (COUNTIF(D41:J41, 1) &gt; 0), D41 + G41 + I41 + J41),
                MIN(D41 + G41 + I41 + 10 * (COUNTIF(D41:I41, 1) &gt; 0), D41 + G41 + I41)
            ),
            MIN(D41 + G41 + 10 * (COUNTIF(D41:G41, 1) &gt; 0), D41 + G41)
        ),
        MIN(D41 + G41 + 10 * (COUNTIF(D41:G41, 1) &gt; 0), D41 + G41)
    ),
    IF(J41&gt;0,
        MIN(D41 + E41 + G41 + I41 + J41 + 10 * (COUNTIF(D41:J41, 1) &gt; 0), D41 + E41 + G41 + I41 + J41),
        MIN(D41 + E41 + G41 + I41 + 10 * (COUNTIF(D41:I41, 1) &gt; 0), D41 + E41 + G41 + I41)
    )
)</f>
        <v>21</v>
      </c>
      <c r="V41">
        <f t="shared" ca="1" si="4"/>
        <v>21</v>
      </c>
      <c r="W41">
        <f t="shared" ca="1" si="5"/>
        <v>100</v>
      </c>
      <c r="X41" t="str">
        <f ca="1">IF(AND(U41&lt;=21, U41&gt;V41), "win",
    IF(AND(U41&lt;=21, V41&gt;21), "win",
        IF(AND(OR(AND(D41=10, E41=11), AND(D41=11, E41=10)), NOT(OR(AND(M41=10, N41=11), AND(M41=11, N41=10)))), "Blackjack",
            IF(AND(U41&lt;=21, U41=V41), "tie",
                IF(U41&gt;21, "lose",
                    IF(V41&lt;=21, "lose",
                        IF(AND(U41&lt;=21, U41&lt;V41), "lose", "")
                    )
                )
            )
        )
    )
)</f>
        <v>tie</v>
      </c>
      <c r="Y41">
        <f t="shared" ca="1" si="6"/>
        <v>0</v>
      </c>
      <c r="Z41">
        <f ca="1">IF(OR(D41=1, E41=1), 1, 0)</f>
        <v>0</v>
      </c>
      <c r="AA41">
        <f ca="1">IF(F41=1, 1,
    IF(Z41=1,
        IF(OR(D41 + E41 - 10 &lt;= 13,
              AND(D41 + E41 - 10 = 14, NOT(OR(M41 = 5, M41 = 6))),
              AND(D41 + E41 - 10 = 15, NOT(OR(M41 = 4, M41 = 5, M41 = 6))),
              AND(D41 + E41 - 10 = 16, NOT(OR(M41 = 3, M41 = 4, M41 = 5, M41 = 6))),
              AND(D41 + E41 - 10 = 17, M41 &gt;= 9),
              AND(D41 + E41 - 10 = 18, M41 &gt;= 9)), 1, 0),
        IF(OR(D41 + E41 &lt;= 8,
              AND(D41 + E41 = 12, NOT(OR(M41 = 4, M41 = 5, M41 = 6))),
              AND(D41 + E41 &gt;= 13, D41 + E41 &lt;= 16, M41 &gt;= 7)), 1, 0)
    )
)</f>
        <v>1</v>
      </c>
      <c r="AB41">
        <f ca="1">IF(AA41=1,
    IF(Z41=1,
        IF(OR(D41 + E41 + G41 - 10 &lt;= 13,
              AND(D41 + E41 + G41 - 10 = 14, NOT(OR(M41 = 5, M41 = 6))),
              AND(D41 + E41 + G41 - 10 = 15, NOT(OR(M41 = 4, M41 = 5, M41 = 6))),
              AND(D41 + E41 + G41 - 10 = 16, NOT(OR(M41 = 3, M41 = 4, M41 = 5, M41 = 6))),
              AND(D41 + E41 + G41 - 10 = 17, M41 &gt;= 9),
              AND(D41 + E41 + G41 - 10 = 18, M41 &gt;= 9)), 1, 0),
        IF(OR(D41 + E41 + G41 &lt;= 8,
              AND(D41 + E41 + G41 = 12, NOT(OR(M41 = 4, M41 = 5, M41 = 6))),
              AND(D41 + E41 + G41 &gt;= 13, D41 + E41 + G41 &lt;= 16, M41 &gt;= 7)), 1, 0)
    ), 0)</f>
        <v>0</v>
      </c>
      <c r="AC41">
        <f ca="1">IF(AB41=1,
    IF(Z41=1,
        IF(OR(D41 + E41 + G41 + I41 - 10 &lt;= 13,
              AND(D41 + E41 + G41 + I41 - 10 = 14, NOT(OR(M41 = 5, M41 = 6))),
              AND(D41 + E41 + G41 + I41 - 10 = 15, NOT(OR(M41 = 4, M41 = 5, M41 = 6))),
              AND(D41 + E41 + G41 + I41 - 10 = 16, NOT(OR(M41 = 3, M41 = 4, M41 = 5, M41 = 6))),
              AND(D41 + E41 + G41 + I41 - 10 = 17, M41 &gt;= 9),
              AND(D41 + E41 + G41 + I41 - 10 = 18, M41 &gt;= 9)), 1, 0),
        IF(OR(D41 + E41 + G41 + I41 &lt;= 8,
              AND(D41 + E41 + G41 + I41 = 12, NOT(OR(M41 = 4, M41 = 5, M41 = 6))),
              AND(D41 + E41 + G41 + I41 &gt;= 13, D41 + E41 + G41 + I41 &lt;= 16, M41 &gt;= 7)), 1, 0)
    ), 0)</f>
        <v>0</v>
      </c>
      <c r="AD41">
        <f ca="1">IF(AC41=1,
    IF(Z41=1,
        IF(OR(D41 + E41 + G41 + I41 + J41 - 10 &lt;= 13,
              AND(D41 + E41 + G41 + I41 + J41 - 10 = 14, NOT(OR(M41 = 5, M41 = 6))),
              AND(D41 + E41 + G41 + I41 + J41 - 10 = 15, NOT(OR(M41 = 4, M41 = 5, M41 = 6))),
              AND(D41 + E41 + G41 + I41 + J41 - 10 = 16, NOT(OR(M41 = 3, M41 = 4, M41 = 5, M41 = 6))),
              AND(D41 + E41 + G41 + I41 + J41 - 10 = 17, M41 &gt;= 9),
              AND(D41 + E41 + G41 + I41 + J41 - 10 = 18, M41 &gt;= 9)), 1, 0),
        IF(OR(D41 + E41 + G41 + I41 + J41 &lt;= 8,
              AND(D41 + E41 + G41 + I41 + J41 = 12, NOT(OR(M41 = 4, M41 = 5, M41 = 6))),
              AND(D41 + E41 + G41 + I41 + J41 &gt;= 13, D41 + E41 + G41 + I41 + J41 &lt;= 16, M41 &gt;= 7)), 1, 0)
    ), 0)</f>
        <v>0</v>
      </c>
      <c r="AE41">
        <f t="shared" ca="1" si="7"/>
        <v>0</v>
      </c>
    </row>
    <row r="42" spans="1:31" x14ac:dyDescent="0.3">
      <c r="A42">
        <v>21</v>
      </c>
      <c r="B42" t="str">
        <f t="shared" ca="1" si="8"/>
        <v>Regular</v>
      </c>
      <c r="C42" t="str">
        <f t="shared" ca="1" si="1"/>
        <v>Basic</v>
      </c>
      <c r="D42" cm="1">
        <f t="array" aca="1" ref="D42" ca="1">IF(A42=A41+1,
    IF(B41="Regular",
        IF(F41=1, E41, _xll.RiskDiscrete($F$9:$F$18, $G$9:$G$18)),
        IF(B41="First Split", D41,
            IF(B41="Second Split", _xll.RiskDiscrete($F$9:$F$18, $G$9:$G$18), _xll.RiskDiscrete($F$9:$F$18, $G$9:$G$18))
        )
    ),
    _xll.RiskDiscrete($F$9:$F$18, $G$9:$G$18)
)</f>
        <v>7</v>
      </c>
      <c r="E42" cm="1">
        <f t="array" aca="1" ref="E42" ca="1">_xll.RiskDiscrete($F$9:$F$18,$G$9:$G$18)</f>
        <v>7</v>
      </c>
      <c r="F42">
        <f t="shared" ca="1" si="2"/>
        <v>0</v>
      </c>
      <c r="G42" cm="1">
        <f t="array" aca="1" ref="G42" ca="1">IF(AA42=1, _xll.RiskDiscrete($F$9:$F$18,$G$9:$G$18), 0)</f>
        <v>7</v>
      </c>
      <c r="H42">
        <f t="shared" ca="1" si="3"/>
        <v>0</v>
      </c>
      <c r="I42" cm="1">
        <f t="array" aca="1" ref="I42" ca="1">IF(AB42=1, _xll.RiskDiscrete($F$9:$F$18, $G$9:$G$18), 0)</f>
        <v>0</v>
      </c>
      <c r="J42" cm="1">
        <f t="array" aca="1" ref="J42" ca="1">IF(AC42=1, _xll.RiskDiscrete($F$9:$F$18, $G$9:$G$18), 0)</f>
        <v>0</v>
      </c>
      <c r="K42" cm="1">
        <f t="array" aca="1" ref="K42" ca="1">IF(AD42=1, _xll.RiskDiscrete($F$9:$F$18, $G$9:$G$18), 0)</f>
        <v>0</v>
      </c>
      <c r="L42" cm="1">
        <f t="array" aca="1" ref="L42" ca="1">IF(AE42=1, _xll.RiskDiscrete($F$9:$F$18, $G$9:$G$18), 0)</f>
        <v>0</v>
      </c>
      <c r="M42" cm="1">
        <f t="array" aca="1" ref="M42" ca="1">_xll.RiskDiscrete($F$9:$F$18,$G$9:$G$18)</f>
        <v>7</v>
      </c>
      <c r="N42" cm="1">
        <f t="array" aca="1" ref="N42" ca="1">_xll.RiskDiscrete($F$9:$F$18,$G$9:$G$18)</f>
        <v>7</v>
      </c>
      <c r="O42">
        <f ca="1">IF(C42="Advanced",
    IF(Z42=0,
        IF(OR(
            AND(D42 + E42 = 9, OR(M42 = 3, M42 = 4, M42 = 5, M42 = 6)),
            AND(D42 + E42 = 10, OR(M42 = 2, M42 = 3, M42 = 4, M42 = 5, M42 = 6, M42 = 7, M42 = 8, M42 = 9)),
            AND(D42 + E42 = 11, OR(M42 = 2, M42 = 3, M42 = 4, M42 = 5, M42 = 6, M42 = 7, M42 = 8, M42 = 9, M42 = 10))),
           1, 0),
        IF(OR(
            AND(D42 + E42 - 10 = 13, OR(M42 = 5, M42 = 6)),
            AND(D42 + E42 - 10 = 14, OR(M42 = 5, M42 = 6)),
            AND(D42 + E42 - 10 = 15, OR(M42 = 4, M42 = 5, M42 = 6)),
            AND(D42 + E42 - 10 = 16, OR(M42 = 4, M42 = 5, M42 = 6)),
            AND(D42 + E42 - 10 = 17, OR(M42 = 3, M42 = 4, M42 = 5, M42 = 6)),
            AND(D42 + E42 - 10 = 18, OR(M42 = 2, M42 = 3, M42 = 4, M42 = 5, M42 = 6))),
           1, 0)),
    0)</f>
        <v>0</v>
      </c>
      <c r="P42" cm="1">
        <f t="array" aca="1" ref="P42" ca="1">IF(M42 + N42 &lt; 17, _xll.RiskDiscrete($F$9:$F$18, $G$9:$G$18), 0)</f>
        <v>7</v>
      </c>
      <c r="Q42" cm="1">
        <f t="array" aca="1" ref="Q42" ca="1">IF(P42+N42+M42&lt;17,_xll.RiskDiscrete($F$9:$F$18, $G$9:$G$18),0)</f>
        <v>0</v>
      </c>
      <c r="R42" cm="1">
        <f t="array" aca="1" ref="R42" ca="1">IF(P42+N42+M42+Q42&lt;17,_xll.RiskDiscrete($F$9:$F$18, $G$9:$G$18),0)</f>
        <v>0</v>
      </c>
      <c r="S42" cm="1">
        <f t="array" aca="1" ref="S42" ca="1">IF(P42+N42+M42+Q42+R42&lt;17,_xll.RiskDiscrete($F$9:$F$18, $G$9:$G$18),0)</f>
        <v>0</v>
      </c>
      <c r="T42" cm="1">
        <f t="array" aca="1" ref="T42" ca="1">IF(P42+N42+M42+Q42+R42+S42&lt;17,_xll.RiskDiscrete($F$9:$F$18, $G$9:$G$18),0)</f>
        <v>0</v>
      </c>
      <c r="U42">
        <f ca="1">IF(F42=1,
    IF(H42=1,
        IF(I42&gt;0,
            IF(J42&gt;0,
                MIN(D42 + G42 + I42 + J42 + 10 * (COUNTIF(D42:J42, 1) &gt; 0), D42 + G42 + I42 + J42),
                MIN(D42 + G42 + I42 + 10 * (COUNTIF(D42:I42, 1) &gt; 0), D42 + G42 + I42)
            ),
            MIN(D42 + G42 + 10 * (COUNTIF(D42:G42, 1) &gt; 0), D42 + G42)
        ),
        MIN(D42 + G42 + 10 * (COUNTIF(D42:G42, 1) &gt; 0), D42 + G42)
    ),
    IF(J42&gt;0,
        MIN(D42 + E42 + G42 + I42 + J42 + 10 * (COUNTIF(D42:J42, 1) &gt; 0), D42 + E42 + G42 + I42 + J42),
        MIN(D42 + E42 + G42 + I42 + 10 * (COUNTIF(D42:I42, 1) &gt; 0), D42 + E42 + G42 + I42)
    )
)</f>
        <v>21</v>
      </c>
      <c r="V42">
        <f t="shared" ca="1" si="4"/>
        <v>21</v>
      </c>
      <c r="W42">
        <f t="shared" ca="1" si="5"/>
        <v>100</v>
      </c>
      <c r="X42" t="str">
        <f ca="1">IF(AND(U42&lt;=21, U42&gt;V42), "win",
    IF(AND(U42&lt;=21, V42&gt;21), "win",
        IF(AND(OR(AND(D42=10, E42=11), AND(D42=11, E42=10)), NOT(OR(AND(M42=10, N42=11), AND(M42=11, N42=10)))), "Blackjack",
            IF(AND(U42&lt;=21, U42=V42), "tie",
                IF(U42&gt;21, "lose",
                    IF(V42&lt;=21, "lose",
                        IF(AND(U42&lt;=21, U42&lt;V42), "lose", "")
                    )
                )
            )
        )
    )
)</f>
        <v>tie</v>
      </c>
      <c r="Y42">
        <f t="shared" ca="1" si="6"/>
        <v>0</v>
      </c>
      <c r="Z42">
        <f ca="1">IF(OR(D42=1, E42=1), 1, 0)</f>
        <v>0</v>
      </c>
      <c r="AA42">
        <f ca="1">IF(F42=1, 1,
    IF(Z42=1,
        IF(OR(D42 + E42 - 10 &lt;= 13,
              AND(D42 + E42 - 10 = 14, NOT(OR(M42 = 5, M42 = 6))),
              AND(D42 + E42 - 10 = 15, NOT(OR(M42 = 4, M42 = 5, M42 = 6))),
              AND(D42 + E42 - 10 = 16, NOT(OR(M42 = 3, M42 = 4, M42 = 5, M42 = 6))),
              AND(D42 + E42 - 10 = 17, M42 &gt;= 9),
              AND(D42 + E42 - 10 = 18, M42 &gt;= 9)), 1, 0),
        IF(OR(D42 + E42 &lt;= 8,
              AND(D42 + E42 = 12, NOT(OR(M42 = 4, M42 = 5, M42 = 6))),
              AND(D42 + E42 &gt;= 13, D42 + E42 &lt;= 16, M42 &gt;= 7)), 1, 0)
    )
)</f>
        <v>1</v>
      </c>
      <c r="AB42">
        <f ca="1">IF(AA42=1,
    IF(Z42=1,
        IF(OR(D42 + E42 + G42 - 10 &lt;= 13,
              AND(D42 + E42 + G42 - 10 = 14, NOT(OR(M42 = 5, M42 = 6))),
              AND(D42 + E42 + G42 - 10 = 15, NOT(OR(M42 = 4, M42 = 5, M42 = 6))),
              AND(D42 + E42 + G42 - 10 = 16, NOT(OR(M42 = 3, M42 = 4, M42 = 5, M42 = 6))),
              AND(D42 + E42 + G42 - 10 = 17, M42 &gt;= 9),
              AND(D42 + E42 + G42 - 10 = 18, M42 &gt;= 9)), 1, 0),
        IF(OR(D42 + E42 + G42 &lt;= 8,
              AND(D42 + E42 + G42 = 12, NOT(OR(M42 = 4, M42 = 5, M42 = 6))),
              AND(D42 + E42 + G42 &gt;= 13, D42 + E42 + G42 &lt;= 16, M42 &gt;= 7)), 1, 0)
    ), 0)</f>
        <v>0</v>
      </c>
      <c r="AC42">
        <f ca="1">IF(AB42=1,
    IF(Z42=1,
        IF(OR(D42 + E42 + G42 + I42 - 10 &lt;= 13,
              AND(D42 + E42 + G42 + I42 - 10 = 14, NOT(OR(M42 = 5, M42 = 6))),
              AND(D42 + E42 + G42 + I42 - 10 = 15, NOT(OR(M42 = 4, M42 = 5, M42 = 6))),
              AND(D42 + E42 + G42 + I42 - 10 = 16, NOT(OR(M42 = 3, M42 = 4, M42 = 5, M42 = 6))),
              AND(D42 + E42 + G42 + I42 - 10 = 17, M42 &gt;= 9),
              AND(D42 + E42 + G42 + I42 - 10 = 18, M42 &gt;= 9)), 1, 0),
        IF(OR(D42 + E42 + G42 + I42 &lt;= 8,
              AND(D42 + E42 + G42 + I42 = 12, NOT(OR(M42 = 4, M42 = 5, M42 = 6))),
              AND(D42 + E42 + G42 + I42 &gt;= 13, D42 + E42 + G42 + I42 &lt;= 16, M42 &gt;= 7)), 1, 0)
    ), 0)</f>
        <v>0</v>
      </c>
      <c r="AD42">
        <f ca="1">IF(AC42=1,
    IF(Z42=1,
        IF(OR(D42 + E42 + G42 + I42 + J42 - 10 &lt;= 13,
              AND(D42 + E42 + G42 + I42 + J42 - 10 = 14, NOT(OR(M42 = 5, M42 = 6))),
              AND(D42 + E42 + G42 + I42 + J42 - 10 = 15, NOT(OR(M42 = 4, M42 = 5, M42 = 6))),
              AND(D42 + E42 + G42 + I42 + J42 - 10 = 16, NOT(OR(M42 = 3, M42 = 4, M42 = 5, M42 = 6))),
              AND(D42 + E42 + G42 + I42 + J42 - 10 = 17, M42 &gt;= 9),
              AND(D42 + E42 + G42 + I42 + J42 - 10 = 18, M42 &gt;= 9)), 1, 0),
        IF(OR(D42 + E42 + G42 + I42 + J42 &lt;= 8,
              AND(D42 + E42 + G42 + I42 + J42 = 12, NOT(OR(M42 = 4, M42 = 5, M42 = 6))),
              AND(D42 + E42 + G42 + I42 + J42 &gt;= 13, D42 + E42 + G42 + I42 + J42 &lt;= 16, M42 &gt;= 7)), 1, 0)
    ), 0)</f>
        <v>0</v>
      </c>
      <c r="AE42">
        <f t="shared" ca="1" si="7"/>
        <v>0</v>
      </c>
    </row>
    <row r="43" spans="1:31" x14ac:dyDescent="0.3">
      <c r="A43">
        <v>22</v>
      </c>
      <c r="B43" t="str">
        <f t="shared" ca="1" si="8"/>
        <v>Regular</v>
      </c>
      <c r="C43" t="str">
        <f t="shared" ca="1" si="1"/>
        <v>Basic</v>
      </c>
      <c r="D43" cm="1">
        <f t="array" aca="1" ref="D43" ca="1">IF(A43=A42+1,
    IF(B42="Regular",
        IF(F42=1, E42, _xll.RiskDiscrete($F$9:$F$18, $G$9:$G$18)),
        IF(B42="First Split", D42,
            IF(B42="Second Split", _xll.RiskDiscrete($F$9:$F$18, $G$9:$G$18), _xll.RiskDiscrete($F$9:$F$18, $G$9:$G$18))
        )
    ),
    _xll.RiskDiscrete($F$9:$F$18, $G$9:$G$18)
)</f>
        <v>7</v>
      </c>
      <c r="E43" cm="1">
        <f t="array" aca="1" ref="E43" ca="1">_xll.RiskDiscrete($F$9:$F$18,$G$9:$G$18)</f>
        <v>7</v>
      </c>
      <c r="F43">
        <f t="shared" ca="1" si="2"/>
        <v>0</v>
      </c>
      <c r="G43" cm="1">
        <f t="array" aca="1" ref="G43" ca="1">IF(AA43=1, _xll.RiskDiscrete($F$9:$F$18,$G$9:$G$18), 0)</f>
        <v>7</v>
      </c>
      <c r="H43">
        <f t="shared" ca="1" si="3"/>
        <v>0</v>
      </c>
      <c r="I43" cm="1">
        <f t="array" aca="1" ref="I43" ca="1">IF(AB43=1, _xll.RiskDiscrete($F$9:$F$18, $G$9:$G$18), 0)</f>
        <v>0</v>
      </c>
      <c r="J43" cm="1">
        <f t="array" aca="1" ref="J43" ca="1">IF(AC43=1, _xll.RiskDiscrete($F$9:$F$18, $G$9:$G$18), 0)</f>
        <v>0</v>
      </c>
      <c r="K43" cm="1">
        <f t="array" aca="1" ref="K43" ca="1">IF(AD43=1, _xll.RiskDiscrete($F$9:$F$18, $G$9:$G$18), 0)</f>
        <v>0</v>
      </c>
      <c r="L43" cm="1">
        <f t="array" aca="1" ref="L43" ca="1">IF(AE43=1, _xll.RiskDiscrete($F$9:$F$18, $G$9:$G$18), 0)</f>
        <v>0</v>
      </c>
      <c r="M43" cm="1">
        <f t="array" aca="1" ref="M43" ca="1">_xll.RiskDiscrete($F$9:$F$18,$G$9:$G$18)</f>
        <v>7</v>
      </c>
      <c r="N43" cm="1">
        <f t="array" aca="1" ref="N43" ca="1">_xll.RiskDiscrete($F$9:$F$18,$G$9:$G$18)</f>
        <v>7</v>
      </c>
      <c r="O43">
        <f ca="1">IF(C43="Advanced",
    IF(Z43=0,
        IF(OR(
            AND(D43 + E43 = 9, OR(M43 = 3, M43 = 4, M43 = 5, M43 = 6)),
            AND(D43 + E43 = 10, OR(M43 = 2, M43 = 3, M43 = 4, M43 = 5, M43 = 6, M43 = 7, M43 = 8, M43 = 9)),
            AND(D43 + E43 = 11, OR(M43 = 2, M43 = 3, M43 = 4, M43 = 5, M43 = 6, M43 = 7, M43 = 8, M43 = 9, M43 = 10))),
           1, 0),
        IF(OR(
            AND(D43 + E43 - 10 = 13, OR(M43 = 5, M43 = 6)),
            AND(D43 + E43 - 10 = 14, OR(M43 = 5, M43 = 6)),
            AND(D43 + E43 - 10 = 15, OR(M43 = 4, M43 = 5, M43 = 6)),
            AND(D43 + E43 - 10 = 16, OR(M43 = 4, M43 = 5, M43 = 6)),
            AND(D43 + E43 - 10 = 17, OR(M43 = 3, M43 = 4, M43 = 5, M43 = 6)),
            AND(D43 + E43 - 10 = 18, OR(M43 = 2, M43 = 3, M43 = 4, M43 = 5, M43 = 6))),
           1, 0)),
    0)</f>
        <v>0</v>
      </c>
      <c r="P43" cm="1">
        <f t="array" aca="1" ref="P43" ca="1">IF(M43 + N43 &lt; 17, _xll.RiskDiscrete($F$9:$F$18, $G$9:$G$18), 0)</f>
        <v>7</v>
      </c>
      <c r="Q43" cm="1">
        <f t="array" aca="1" ref="Q43" ca="1">IF(P43+N43+M43&lt;17,_xll.RiskDiscrete($F$9:$F$18, $G$9:$G$18),0)</f>
        <v>0</v>
      </c>
      <c r="R43" cm="1">
        <f t="array" aca="1" ref="R43" ca="1">IF(P43+N43+M43+Q43&lt;17,_xll.RiskDiscrete($F$9:$F$18, $G$9:$G$18),0)</f>
        <v>0</v>
      </c>
      <c r="S43" cm="1">
        <f t="array" aca="1" ref="S43" ca="1">IF(P43+N43+M43+Q43+R43&lt;17,_xll.RiskDiscrete($F$9:$F$18, $G$9:$G$18),0)</f>
        <v>0</v>
      </c>
      <c r="T43" cm="1">
        <f t="array" aca="1" ref="T43" ca="1">IF(P43+N43+M43+Q43+R43+S43&lt;17,_xll.RiskDiscrete($F$9:$F$18, $G$9:$G$18),0)</f>
        <v>0</v>
      </c>
      <c r="U43">
        <f ca="1">IF(F43=1,
    IF(H43=1,
        IF(I43&gt;0,
            IF(J43&gt;0,
                MIN(D43 + G43 + I43 + J43 + 10 * (COUNTIF(D43:J43, 1) &gt; 0), D43 + G43 + I43 + J43),
                MIN(D43 + G43 + I43 + 10 * (COUNTIF(D43:I43, 1) &gt; 0), D43 + G43 + I43)
            ),
            MIN(D43 + G43 + 10 * (COUNTIF(D43:G43, 1) &gt; 0), D43 + G43)
        ),
        MIN(D43 + G43 + 10 * (COUNTIF(D43:G43, 1) &gt; 0), D43 + G43)
    ),
    IF(J43&gt;0,
        MIN(D43 + E43 + G43 + I43 + J43 + 10 * (COUNTIF(D43:J43, 1) &gt; 0), D43 + E43 + G43 + I43 + J43),
        MIN(D43 + E43 + G43 + I43 + 10 * (COUNTIF(D43:I43, 1) &gt; 0), D43 + E43 + G43 + I43)
    )
)</f>
        <v>21</v>
      </c>
      <c r="V43">
        <f t="shared" ca="1" si="4"/>
        <v>21</v>
      </c>
      <c r="W43">
        <f t="shared" ca="1" si="5"/>
        <v>100</v>
      </c>
      <c r="X43" t="str">
        <f ca="1">IF(AND(U43&lt;=21, U43&gt;V43), "win",
    IF(AND(U43&lt;=21, V43&gt;21), "win",
        IF(AND(OR(AND(D43=10, E43=11), AND(D43=11, E43=10)), NOT(OR(AND(M43=10, N43=11), AND(M43=11, N43=10)))), "Blackjack",
            IF(AND(U43&lt;=21, U43=V43), "tie",
                IF(U43&gt;21, "lose",
                    IF(V43&lt;=21, "lose",
                        IF(AND(U43&lt;=21, U43&lt;V43), "lose", "")
                    )
                )
            )
        )
    )
)</f>
        <v>tie</v>
      </c>
      <c r="Y43">
        <f t="shared" ca="1" si="6"/>
        <v>0</v>
      </c>
      <c r="Z43">
        <f ca="1">IF(OR(D43=1, E43=1), 1, 0)</f>
        <v>0</v>
      </c>
      <c r="AA43">
        <f ca="1">IF(F43=1, 1,
    IF(Z43=1,
        IF(OR(D43 + E43 - 10 &lt;= 13,
              AND(D43 + E43 - 10 = 14, NOT(OR(M43 = 5, M43 = 6))),
              AND(D43 + E43 - 10 = 15, NOT(OR(M43 = 4, M43 = 5, M43 = 6))),
              AND(D43 + E43 - 10 = 16, NOT(OR(M43 = 3, M43 = 4, M43 = 5, M43 = 6))),
              AND(D43 + E43 - 10 = 17, M43 &gt;= 9),
              AND(D43 + E43 - 10 = 18, M43 &gt;= 9)), 1, 0),
        IF(OR(D43 + E43 &lt;= 8,
              AND(D43 + E43 = 12, NOT(OR(M43 = 4, M43 = 5, M43 = 6))),
              AND(D43 + E43 &gt;= 13, D43 + E43 &lt;= 16, M43 &gt;= 7)), 1, 0)
    )
)</f>
        <v>1</v>
      </c>
      <c r="AB43">
        <f ca="1">IF(AA43=1,
    IF(Z43=1,
        IF(OR(D43 + E43 + G43 - 10 &lt;= 13,
              AND(D43 + E43 + G43 - 10 = 14, NOT(OR(M43 = 5, M43 = 6))),
              AND(D43 + E43 + G43 - 10 = 15, NOT(OR(M43 = 4, M43 = 5, M43 = 6))),
              AND(D43 + E43 + G43 - 10 = 16, NOT(OR(M43 = 3, M43 = 4, M43 = 5, M43 = 6))),
              AND(D43 + E43 + G43 - 10 = 17, M43 &gt;= 9),
              AND(D43 + E43 + G43 - 10 = 18, M43 &gt;= 9)), 1, 0),
        IF(OR(D43 + E43 + G43 &lt;= 8,
              AND(D43 + E43 + G43 = 12, NOT(OR(M43 = 4, M43 = 5, M43 = 6))),
              AND(D43 + E43 + G43 &gt;= 13, D43 + E43 + G43 &lt;= 16, M43 &gt;= 7)), 1, 0)
    ), 0)</f>
        <v>0</v>
      </c>
      <c r="AC43">
        <f ca="1">IF(AB43=1,
    IF(Z43=1,
        IF(OR(D43 + E43 + G43 + I43 - 10 &lt;= 13,
              AND(D43 + E43 + G43 + I43 - 10 = 14, NOT(OR(M43 = 5, M43 = 6))),
              AND(D43 + E43 + G43 + I43 - 10 = 15, NOT(OR(M43 = 4, M43 = 5, M43 = 6))),
              AND(D43 + E43 + G43 + I43 - 10 = 16, NOT(OR(M43 = 3, M43 = 4, M43 = 5, M43 = 6))),
              AND(D43 + E43 + G43 + I43 - 10 = 17, M43 &gt;= 9),
              AND(D43 + E43 + G43 + I43 - 10 = 18, M43 &gt;= 9)), 1, 0),
        IF(OR(D43 + E43 + G43 + I43 &lt;= 8,
              AND(D43 + E43 + G43 + I43 = 12, NOT(OR(M43 = 4, M43 = 5, M43 = 6))),
              AND(D43 + E43 + G43 + I43 &gt;= 13, D43 + E43 + G43 + I43 &lt;= 16, M43 &gt;= 7)), 1, 0)
    ), 0)</f>
        <v>0</v>
      </c>
      <c r="AD43">
        <f ca="1">IF(AC43=1,
    IF(Z43=1,
        IF(OR(D43 + E43 + G43 + I43 + J43 - 10 &lt;= 13,
              AND(D43 + E43 + G43 + I43 + J43 - 10 = 14, NOT(OR(M43 = 5, M43 = 6))),
              AND(D43 + E43 + G43 + I43 + J43 - 10 = 15, NOT(OR(M43 = 4, M43 = 5, M43 = 6))),
              AND(D43 + E43 + G43 + I43 + J43 - 10 = 16, NOT(OR(M43 = 3, M43 = 4, M43 = 5, M43 = 6))),
              AND(D43 + E43 + G43 + I43 + J43 - 10 = 17, M43 &gt;= 9),
              AND(D43 + E43 + G43 + I43 + J43 - 10 = 18, M43 &gt;= 9)), 1, 0),
        IF(OR(D43 + E43 + G43 + I43 + J43 &lt;= 8,
              AND(D43 + E43 + G43 + I43 + J43 = 12, NOT(OR(M43 = 4, M43 = 5, M43 = 6))),
              AND(D43 + E43 + G43 + I43 + J43 &gt;= 13, D43 + E43 + G43 + I43 + J43 &lt;= 16, M43 &gt;= 7)), 1, 0)
    ), 0)</f>
        <v>0</v>
      </c>
      <c r="AE43">
        <f t="shared" ca="1" si="7"/>
        <v>0</v>
      </c>
    </row>
    <row r="44" spans="1:31" x14ac:dyDescent="0.3">
      <c r="A44">
        <v>23</v>
      </c>
      <c r="B44" t="str">
        <f t="shared" ca="1" si="8"/>
        <v>Regular</v>
      </c>
      <c r="C44" t="str">
        <f t="shared" ca="1" si="1"/>
        <v>Basic</v>
      </c>
      <c r="D44" cm="1">
        <f t="array" aca="1" ref="D44" ca="1">IF(A44=A43+1,
    IF(B43="Regular",
        IF(F43=1, E43, _xll.RiskDiscrete($F$9:$F$18, $G$9:$G$18)),
        IF(B43="First Split", D43,
            IF(B43="Second Split", _xll.RiskDiscrete($F$9:$F$18, $G$9:$G$18), _xll.RiskDiscrete($F$9:$F$18, $G$9:$G$18))
        )
    ),
    _xll.RiskDiscrete($F$9:$F$18, $G$9:$G$18)
)</f>
        <v>7</v>
      </c>
      <c r="E44" cm="1">
        <f t="array" aca="1" ref="E44" ca="1">_xll.RiskDiscrete($F$9:$F$18,$G$9:$G$18)</f>
        <v>7</v>
      </c>
      <c r="F44">
        <f t="shared" ca="1" si="2"/>
        <v>0</v>
      </c>
      <c r="G44" cm="1">
        <f t="array" aca="1" ref="G44" ca="1">IF(AA44=1, _xll.RiskDiscrete($F$9:$F$18,$G$9:$G$18), 0)</f>
        <v>7</v>
      </c>
      <c r="H44">
        <f t="shared" ca="1" si="3"/>
        <v>0</v>
      </c>
      <c r="I44" cm="1">
        <f t="array" aca="1" ref="I44" ca="1">IF(AB44=1, _xll.RiskDiscrete($F$9:$F$18, $G$9:$G$18), 0)</f>
        <v>0</v>
      </c>
      <c r="J44" cm="1">
        <f t="array" aca="1" ref="J44" ca="1">IF(AC44=1, _xll.RiskDiscrete($F$9:$F$18, $G$9:$G$18), 0)</f>
        <v>0</v>
      </c>
      <c r="K44" cm="1">
        <f t="array" aca="1" ref="K44" ca="1">IF(AD44=1, _xll.RiskDiscrete($F$9:$F$18, $G$9:$G$18), 0)</f>
        <v>0</v>
      </c>
      <c r="L44" cm="1">
        <f t="array" aca="1" ref="L44" ca="1">IF(AE44=1, _xll.RiskDiscrete($F$9:$F$18, $G$9:$G$18), 0)</f>
        <v>0</v>
      </c>
      <c r="M44" cm="1">
        <f t="array" aca="1" ref="M44" ca="1">_xll.RiskDiscrete($F$9:$F$18,$G$9:$G$18)</f>
        <v>7</v>
      </c>
      <c r="N44" cm="1">
        <f t="array" aca="1" ref="N44" ca="1">_xll.RiskDiscrete($F$9:$F$18,$G$9:$G$18)</f>
        <v>7</v>
      </c>
      <c r="O44">
        <f ca="1">IF(C44="Advanced",
    IF(Z44=0,
        IF(OR(
            AND(D44 + E44 = 9, OR(M44 = 3, M44 = 4, M44 = 5, M44 = 6)),
            AND(D44 + E44 = 10, OR(M44 = 2, M44 = 3, M44 = 4, M44 = 5, M44 = 6, M44 = 7, M44 = 8, M44 = 9)),
            AND(D44 + E44 = 11, OR(M44 = 2, M44 = 3, M44 = 4, M44 = 5, M44 = 6, M44 = 7, M44 = 8, M44 = 9, M44 = 10))),
           1, 0),
        IF(OR(
            AND(D44 + E44 - 10 = 13, OR(M44 = 5, M44 = 6)),
            AND(D44 + E44 - 10 = 14, OR(M44 = 5, M44 = 6)),
            AND(D44 + E44 - 10 = 15, OR(M44 = 4, M44 = 5, M44 = 6)),
            AND(D44 + E44 - 10 = 16, OR(M44 = 4, M44 = 5, M44 = 6)),
            AND(D44 + E44 - 10 = 17, OR(M44 = 3, M44 = 4, M44 = 5, M44 = 6)),
            AND(D44 + E44 - 10 = 18, OR(M44 = 2, M44 = 3, M44 = 4, M44 = 5, M44 = 6))),
           1, 0)),
    0)</f>
        <v>0</v>
      </c>
      <c r="P44" cm="1">
        <f t="array" aca="1" ref="P44" ca="1">IF(M44 + N44 &lt; 17, _xll.RiskDiscrete($F$9:$F$18, $G$9:$G$18), 0)</f>
        <v>7</v>
      </c>
      <c r="Q44" cm="1">
        <f t="array" aca="1" ref="Q44" ca="1">IF(P44+N44+M44&lt;17,_xll.RiskDiscrete($F$9:$F$18, $G$9:$G$18),0)</f>
        <v>0</v>
      </c>
      <c r="R44" cm="1">
        <f t="array" aca="1" ref="R44" ca="1">IF(P44+N44+M44+Q44&lt;17,_xll.RiskDiscrete($F$9:$F$18, $G$9:$G$18),0)</f>
        <v>0</v>
      </c>
      <c r="S44" cm="1">
        <f t="array" aca="1" ref="S44" ca="1">IF(P44+N44+M44+Q44+R44&lt;17,_xll.RiskDiscrete($F$9:$F$18, $G$9:$G$18),0)</f>
        <v>0</v>
      </c>
      <c r="T44" cm="1">
        <f t="array" aca="1" ref="T44" ca="1">IF(P44+N44+M44+Q44+R44+S44&lt;17,_xll.RiskDiscrete($F$9:$F$18, $G$9:$G$18),0)</f>
        <v>0</v>
      </c>
      <c r="U44">
        <f ca="1">IF(F44=1,
    IF(H44=1,
        IF(I44&gt;0,
            IF(J44&gt;0,
                MIN(D44 + G44 + I44 + J44 + 10 * (COUNTIF(D44:J44, 1) &gt; 0), D44 + G44 + I44 + J44),
                MIN(D44 + G44 + I44 + 10 * (COUNTIF(D44:I44, 1) &gt; 0), D44 + G44 + I44)
            ),
            MIN(D44 + G44 + 10 * (COUNTIF(D44:G44, 1) &gt; 0), D44 + G44)
        ),
        MIN(D44 + G44 + 10 * (COUNTIF(D44:G44, 1) &gt; 0), D44 + G44)
    ),
    IF(J44&gt;0,
        MIN(D44 + E44 + G44 + I44 + J44 + 10 * (COUNTIF(D44:J44, 1) &gt; 0), D44 + E44 + G44 + I44 + J44),
        MIN(D44 + E44 + G44 + I44 + 10 * (COUNTIF(D44:I44, 1) &gt; 0), D44 + E44 + G44 + I44)
    )
)</f>
        <v>21</v>
      </c>
      <c r="V44">
        <f t="shared" ca="1" si="4"/>
        <v>21</v>
      </c>
      <c r="W44">
        <f t="shared" ca="1" si="5"/>
        <v>100</v>
      </c>
      <c r="X44" t="str">
        <f ca="1">IF(AND(U44&lt;=21, U44&gt;V44), "win",
    IF(AND(U44&lt;=21, V44&gt;21), "win",
        IF(AND(OR(AND(D44=10, E44=11), AND(D44=11, E44=10)), NOT(OR(AND(M44=10, N44=11), AND(M44=11, N44=10)))), "Blackjack",
            IF(AND(U44&lt;=21, U44=V44), "tie",
                IF(U44&gt;21, "lose",
                    IF(V44&lt;=21, "lose",
                        IF(AND(U44&lt;=21, U44&lt;V44), "lose", "")
                    )
                )
            )
        )
    )
)</f>
        <v>tie</v>
      </c>
      <c r="Y44">
        <f t="shared" ca="1" si="6"/>
        <v>0</v>
      </c>
      <c r="Z44">
        <f ca="1">IF(OR(D44=1, E44=1), 1, 0)</f>
        <v>0</v>
      </c>
      <c r="AA44">
        <f ca="1">IF(F44=1, 1,
    IF(Z44=1,
        IF(OR(D44 + E44 - 10 &lt;= 13,
              AND(D44 + E44 - 10 = 14, NOT(OR(M44 = 5, M44 = 6))),
              AND(D44 + E44 - 10 = 15, NOT(OR(M44 = 4, M44 = 5, M44 = 6))),
              AND(D44 + E44 - 10 = 16, NOT(OR(M44 = 3, M44 = 4, M44 = 5, M44 = 6))),
              AND(D44 + E44 - 10 = 17, M44 &gt;= 9),
              AND(D44 + E44 - 10 = 18, M44 &gt;= 9)), 1, 0),
        IF(OR(D44 + E44 &lt;= 8,
              AND(D44 + E44 = 12, NOT(OR(M44 = 4, M44 = 5, M44 = 6))),
              AND(D44 + E44 &gt;= 13, D44 + E44 &lt;= 16, M44 &gt;= 7)), 1, 0)
    )
)</f>
        <v>1</v>
      </c>
      <c r="AB44">
        <f ca="1">IF(AA44=1,
    IF(Z44=1,
        IF(OR(D44 + E44 + G44 - 10 &lt;= 13,
              AND(D44 + E44 + G44 - 10 = 14, NOT(OR(M44 = 5, M44 = 6))),
              AND(D44 + E44 + G44 - 10 = 15, NOT(OR(M44 = 4, M44 = 5, M44 = 6))),
              AND(D44 + E44 + G44 - 10 = 16, NOT(OR(M44 = 3, M44 = 4, M44 = 5, M44 = 6))),
              AND(D44 + E44 + G44 - 10 = 17, M44 &gt;= 9),
              AND(D44 + E44 + G44 - 10 = 18, M44 &gt;= 9)), 1, 0),
        IF(OR(D44 + E44 + G44 &lt;= 8,
              AND(D44 + E44 + G44 = 12, NOT(OR(M44 = 4, M44 = 5, M44 = 6))),
              AND(D44 + E44 + G44 &gt;= 13, D44 + E44 + G44 &lt;= 16, M44 &gt;= 7)), 1, 0)
    ), 0)</f>
        <v>0</v>
      </c>
      <c r="AC44">
        <f ca="1">IF(AB44=1,
    IF(Z44=1,
        IF(OR(D44 + E44 + G44 + I44 - 10 &lt;= 13,
              AND(D44 + E44 + G44 + I44 - 10 = 14, NOT(OR(M44 = 5, M44 = 6))),
              AND(D44 + E44 + G44 + I44 - 10 = 15, NOT(OR(M44 = 4, M44 = 5, M44 = 6))),
              AND(D44 + E44 + G44 + I44 - 10 = 16, NOT(OR(M44 = 3, M44 = 4, M44 = 5, M44 = 6))),
              AND(D44 + E44 + G44 + I44 - 10 = 17, M44 &gt;= 9),
              AND(D44 + E44 + G44 + I44 - 10 = 18, M44 &gt;= 9)), 1, 0),
        IF(OR(D44 + E44 + G44 + I44 &lt;= 8,
              AND(D44 + E44 + G44 + I44 = 12, NOT(OR(M44 = 4, M44 = 5, M44 = 6))),
              AND(D44 + E44 + G44 + I44 &gt;= 13, D44 + E44 + G44 + I44 &lt;= 16, M44 &gt;= 7)), 1, 0)
    ), 0)</f>
        <v>0</v>
      </c>
      <c r="AD44">
        <f ca="1">IF(AC44=1,
    IF(Z44=1,
        IF(OR(D44 + E44 + G44 + I44 + J44 - 10 &lt;= 13,
              AND(D44 + E44 + G44 + I44 + J44 - 10 = 14, NOT(OR(M44 = 5, M44 = 6))),
              AND(D44 + E44 + G44 + I44 + J44 - 10 = 15, NOT(OR(M44 = 4, M44 = 5, M44 = 6))),
              AND(D44 + E44 + G44 + I44 + J44 - 10 = 16, NOT(OR(M44 = 3, M44 = 4, M44 = 5, M44 = 6))),
              AND(D44 + E44 + G44 + I44 + J44 - 10 = 17, M44 &gt;= 9),
              AND(D44 + E44 + G44 + I44 + J44 - 10 = 18, M44 &gt;= 9)), 1, 0),
        IF(OR(D44 + E44 + G44 + I44 + J44 &lt;= 8,
              AND(D44 + E44 + G44 + I44 + J44 = 12, NOT(OR(M44 = 4, M44 = 5, M44 = 6))),
              AND(D44 + E44 + G44 + I44 + J44 &gt;= 13, D44 + E44 + G44 + I44 + J44 &lt;= 16, M44 &gt;= 7)), 1, 0)
    ), 0)</f>
        <v>0</v>
      </c>
      <c r="AE44">
        <f t="shared" ca="1" si="7"/>
        <v>0</v>
      </c>
    </row>
    <row r="45" spans="1:31" x14ac:dyDescent="0.3">
      <c r="A45">
        <v>24</v>
      </c>
      <c r="B45" t="str">
        <f t="shared" ca="1" si="8"/>
        <v>Regular</v>
      </c>
      <c r="C45" t="str">
        <f t="shared" ca="1" si="1"/>
        <v>Basic</v>
      </c>
      <c r="D45" cm="1">
        <f t="array" aca="1" ref="D45" ca="1">IF(A45=A44+1,
    IF(B44="Regular",
        IF(F44=1, E44, _xll.RiskDiscrete($F$9:$F$18, $G$9:$G$18)),
        IF(B44="First Split", D44,
            IF(B44="Second Split", _xll.RiskDiscrete($F$9:$F$18, $G$9:$G$18), _xll.RiskDiscrete($F$9:$F$18, $G$9:$G$18))
        )
    ),
    _xll.RiskDiscrete($F$9:$F$18, $G$9:$G$18)
)</f>
        <v>7</v>
      </c>
      <c r="E45" cm="1">
        <f t="array" aca="1" ref="E45" ca="1">_xll.RiskDiscrete($F$9:$F$18,$G$9:$G$18)</f>
        <v>7</v>
      </c>
      <c r="F45">
        <f t="shared" ca="1" si="2"/>
        <v>0</v>
      </c>
      <c r="G45" cm="1">
        <f t="array" aca="1" ref="G45" ca="1">IF(AA45=1, _xll.RiskDiscrete($F$9:$F$18,$G$9:$G$18), 0)</f>
        <v>7</v>
      </c>
      <c r="H45">
        <f t="shared" ca="1" si="3"/>
        <v>0</v>
      </c>
      <c r="I45" cm="1">
        <f t="array" aca="1" ref="I45" ca="1">IF(AB45=1, _xll.RiskDiscrete($F$9:$F$18, $G$9:$G$18), 0)</f>
        <v>0</v>
      </c>
      <c r="J45" cm="1">
        <f t="array" aca="1" ref="J45" ca="1">IF(AC45=1, _xll.RiskDiscrete($F$9:$F$18, $G$9:$G$18), 0)</f>
        <v>0</v>
      </c>
      <c r="K45" cm="1">
        <f t="array" aca="1" ref="K45" ca="1">IF(AD45=1, _xll.RiskDiscrete($F$9:$F$18, $G$9:$G$18), 0)</f>
        <v>0</v>
      </c>
      <c r="L45" cm="1">
        <f t="array" aca="1" ref="L45" ca="1">IF(AE45=1, _xll.RiskDiscrete($F$9:$F$18, $G$9:$G$18), 0)</f>
        <v>0</v>
      </c>
      <c r="M45" cm="1">
        <f t="array" aca="1" ref="M45" ca="1">_xll.RiskDiscrete($F$9:$F$18,$G$9:$G$18)</f>
        <v>7</v>
      </c>
      <c r="N45" cm="1">
        <f t="array" aca="1" ref="N45" ca="1">_xll.RiskDiscrete($F$9:$F$18,$G$9:$G$18)</f>
        <v>7</v>
      </c>
      <c r="O45">
        <f ca="1">IF(C45="Advanced",
    IF(Z45=0,
        IF(OR(
            AND(D45 + E45 = 9, OR(M45 = 3, M45 = 4, M45 = 5, M45 = 6)),
            AND(D45 + E45 = 10, OR(M45 = 2, M45 = 3, M45 = 4, M45 = 5, M45 = 6, M45 = 7, M45 = 8, M45 = 9)),
            AND(D45 + E45 = 11, OR(M45 = 2, M45 = 3, M45 = 4, M45 = 5, M45 = 6, M45 = 7, M45 = 8, M45 = 9, M45 = 10))),
           1, 0),
        IF(OR(
            AND(D45 + E45 - 10 = 13, OR(M45 = 5, M45 = 6)),
            AND(D45 + E45 - 10 = 14, OR(M45 = 5, M45 = 6)),
            AND(D45 + E45 - 10 = 15, OR(M45 = 4, M45 = 5, M45 = 6)),
            AND(D45 + E45 - 10 = 16, OR(M45 = 4, M45 = 5, M45 = 6)),
            AND(D45 + E45 - 10 = 17, OR(M45 = 3, M45 = 4, M45 = 5, M45 = 6)),
            AND(D45 + E45 - 10 = 18, OR(M45 = 2, M45 = 3, M45 = 4, M45 = 5, M45 = 6))),
           1, 0)),
    0)</f>
        <v>0</v>
      </c>
      <c r="P45" cm="1">
        <f t="array" aca="1" ref="P45" ca="1">IF(M45 + N45 &lt; 17, _xll.RiskDiscrete($F$9:$F$18, $G$9:$G$18), 0)</f>
        <v>7</v>
      </c>
      <c r="Q45" cm="1">
        <f t="array" aca="1" ref="Q45" ca="1">IF(P45+N45+M45&lt;17,_xll.RiskDiscrete($F$9:$F$18, $G$9:$G$18),0)</f>
        <v>0</v>
      </c>
      <c r="R45" cm="1">
        <f t="array" aca="1" ref="R45" ca="1">IF(P45+N45+M45+Q45&lt;17,_xll.RiskDiscrete($F$9:$F$18, $G$9:$G$18),0)</f>
        <v>0</v>
      </c>
      <c r="S45" cm="1">
        <f t="array" aca="1" ref="S45" ca="1">IF(P45+N45+M45+Q45+R45&lt;17,_xll.RiskDiscrete($F$9:$F$18, $G$9:$G$18),0)</f>
        <v>0</v>
      </c>
      <c r="T45" cm="1">
        <f t="array" aca="1" ref="T45" ca="1">IF(P45+N45+M45+Q45+R45+S45&lt;17,_xll.RiskDiscrete($F$9:$F$18, $G$9:$G$18),0)</f>
        <v>0</v>
      </c>
      <c r="U45">
        <f ca="1">IF(F45=1,
    IF(H45=1,
        IF(I45&gt;0,
            IF(J45&gt;0,
                MIN(D45 + G45 + I45 + J45 + 10 * (COUNTIF(D45:J45, 1) &gt; 0), D45 + G45 + I45 + J45),
                MIN(D45 + G45 + I45 + 10 * (COUNTIF(D45:I45, 1) &gt; 0), D45 + G45 + I45)
            ),
            MIN(D45 + G45 + 10 * (COUNTIF(D45:G45, 1) &gt; 0), D45 + G45)
        ),
        MIN(D45 + G45 + 10 * (COUNTIF(D45:G45, 1) &gt; 0), D45 + G45)
    ),
    IF(J45&gt;0,
        MIN(D45 + E45 + G45 + I45 + J45 + 10 * (COUNTIF(D45:J45, 1) &gt; 0), D45 + E45 + G45 + I45 + J45),
        MIN(D45 + E45 + G45 + I45 + 10 * (COUNTIF(D45:I45, 1) &gt; 0), D45 + E45 + G45 + I45)
    )
)</f>
        <v>21</v>
      </c>
      <c r="V45">
        <f t="shared" ca="1" si="4"/>
        <v>21</v>
      </c>
      <c r="W45">
        <f t="shared" ca="1" si="5"/>
        <v>100</v>
      </c>
      <c r="X45" t="str">
        <f ca="1">IF(AND(U45&lt;=21, U45&gt;V45), "win",
    IF(AND(U45&lt;=21, V45&gt;21), "win",
        IF(AND(OR(AND(D45=10, E45=11), AND(D45=11, E45=10)), NOT(OR(AND(M45=10, N45=11), AND(M45=11, N45=10)))), "Blackjack",
            IF(AND(U45&lt;=21, U45=V45), "tie",
                IF(U45&gt;21, "lose",
                    IF(V45&lt;=21, "lose",
                        IF(AND(U45&lt;=21, U45&lt;V45), "lose", "")
                    )
                )
            )
        )
    )
)</f>
        <v>tie</v>
      </c>
      <c r="Y45">
        <f t="shared" ca="1" si="6"/>
        <v>0</v>
      </c>
      <c r="Z45">
        <f ca="1">IF(OR(D45=1, E45=1), 1, 0)</f>
        <v>0</v>
      </c>
      <c r="AA45">
        <f ca="1">IF(F45=1, 1,
    IF(Z45=1,
        IF(OR(D45 + E45 - 10 &lt;= 13,
              AND(D45 + E45 - 10 = 14, NOT(OR(M45 = 5, M45 = 6))),
              AND(D45 + E45 - 10 = 15, NOT(OR(M45 = 4, M45 = 5, M45 = 6))),
              AND(D45 + E45 - 10 = 16, NOT(OR(M45 = 3, M45 = 4, M45 = 5, M45 = 6))),
              AND(D45 + E45 - 10 = 17, M45 &gt;= 9),
              AND(D45 + E45 - 10 = 18, M45 &gt;= 9)), 1, 0),
        IF(OR(D45 + E45 &lt;= 8,
              AND(D45 + E45 = 12, NOT(OR(M45 = 4, M45 = 5, M45 = 6))),
              AND(D45 + E45 &gt;= 13, D45 + E45 &lt;= 16, M45 &gt;= 7)), 1, 0)
    )
)</f>
        <v>1</v>
      </c>
      <c r="AB45">
        <f ca="1">IF(AA45=1,
    IF(Z45=1,
        IF(OR(D45 + E45 + G45 - 10 &lt;= 13,
              AND(D45 + E45 + G45 - 10 = 14, NOT(OR(M45 = 5, M45 = 6))),
              AND(D45 + E45 + G45 - 10 = 15, NOT(OR(M45 = 4, M45 = 5, M45 = 6))),
              AND(D45 + E45 + G45 - 10 = 16, NOT(OR(M45 = 3, M45 = 4, M45 = 5, M45 = 6))),
              AND(D45 + E45 + G45 - 10 = 17, M45 &gt;= 9),
              AND(D45 + E45 + G45 - 10 = 18, M45 &gt;= 9)), 1, 0),
        IF(OR(D45 + E45 + G45 &lt;= 8,
              AND(D45 + E45 + G45 = 12, NOT(OR(M45 = 4, M45 = 5, M45 = 6))),
              AND(D45 + E45 + G45 &gt;= 13, D45 + E45 + G45 &lt;= 16, M45 &gt;= 7)), 1, 0)
    ), 0)</f>
        <v>0</v>
      </c>
      <c r="AC45">
        <f ca="1">IF(AB45=1,
    IF(Z45=1,
        IF(OR(D45 + E45 + G45 + I45 - 10 &lt;= 13,
              AND(D45 + E45 + G45 + I45 - 10 = 14, NOT(OR(M45 = 5, M45 = 6))),
              AND(D45 + E45 + G45 + I45 - 10 = 15, NOT(OR(M45 = 4, M45 = 5, M45 = 6))),
              AND(D45 + E45 + G45 + I45 - 10 = 16, NOT(OR(M45 = 3, M45 = 4, M45 = 5, M45 = 6))),
              AND(D45 + E45 + G45 + I45 - 10 = 17, M45 &gt;= 9),
              AND(D45 + E45 + G45 + I45 - 10 = 18, M45 &gt;= 9)), 1, 0),
        IF(OR(D45 + E45 + G45 + I45 &lt;= 8,
              AND(D45 + E45 + G45 + I45 = 12, NOT(OR(M45 = 4, M45 = 5, M45 = 6))),
              AND(D45 + E45 + G45 + I45 &gt;= 13, D45 + E45 + G45 + I45 &lt;= 16, M45 &gt;= 7)), 1, 0)
    ), 0)</f>
        <v>0</v>
      </c>
      <c r="AD45">
        <f ca="1">IF(AC45=1,
    IF(Z45=1,
        IF(OR(D45 + E45 + G45 + I45 + J45 - 10 &lt;= 13,
              AND(D45 + E45 + G45 + I45 + J45 - 10 = 14, NOT(OR(M45 = 5, M45 = 6))),
              AND(D45 + E45 + G45 + I45 + J45 - 10 = 15, NOT(OR(M45 = 4, M45 = 5, M45 = 6))),
              AND(D45 + E45 + G45 + I45 + J45 - 10 = 16, NOT(OR(M45 = 3, M45 = 4, M45 = 5, M45 = 6))),
              AND(D45 + E45 + G45 + I45 + J45 - 10 = 17, M45 &gt;= 9),
              AND(D45 + E45 + G45 + I45 + J45 - 10 = 18, M45 &gt;= 9)), 1, 0),
        IF(OR(D45 + E45 + G45 + I45 + J45 &lt;= 8,
              AND(D45 + E45 + G45 + I45 + J45 = 12, NOT(OR(M45 = 4, M45 = 5, M45 = 6))),
              AND(D45 + E45 + G45 + I45 + J45 &gt;= 13, D45 + E45 + G45 + I45 + J45 &lt;= 16, M45 &gt;= 7)), 1, 0)
    ), 0)</f>
        <v>0</v>
      </c>
      <c r="AE45">
        <f t="shared" ca="1" si="7"/>
        <v>0</v>
      </c>
    </row>
    <row r="46" spans="1:31" x14ac:dyDescent="0.3">
      <c r="A46">
        <v>25</v>
      </c>
      <c r="B46" t="str">
        <f t="shared" ca="1" si="8"/>
        <v>Regular</v>
      </c>
      <c r="C46" t="str">
        <f t="shared" ca="1" si="1"/>
        <v>Basic</v>
      </c>
      <c r="D46" cm="1">
        <f t="array" aca="1" ref="D46" ca="1">IF(A46=A45+1,
    IF(B45="Regular",
        IF(F45=1, E45, _xll.RiskDiscrete($F$9:$F$18, $G$9:$G$18)),
        IF(B45="First Split", D45,
            IF(B45="Second Split", _xll.RiskDiscrete($F$9:$F$18, $G$9:$G$18), _xll.RiskDiscrete($F$9:$F$18, $G$9:$G$18))
        )
    ),
    _xll.RiskDiscrete($F$9:$F$18, $G$9:$G$18)
)</f>
        <v>7</v>
      </c>
      <c r="E46" cm="1">
        <f t="array" aca="1" ref="E46" ca="1">_xll.RiskDiscrete($F$9:$F$18,$G$9:$G$18)</f>
        <v>7</v>
      </c>
      <c r="F46">
        <f t="shared" ca="1" si="2"/>
        <v>0</v>
      </c>
      <c r="G46" cm="1">
        <f t="array" aca="1" ref="G46" ca="1">IF(AA46=1, _xll.RiskDiscrete($F$9:$F$18,$G$9:$G$18), 0)</f>
        <v>7</v>
      </c>
      <c r="H46">
        <f t="shared" ca="1" si="3"/>
        <v>0</v>
      </c>
      <c r="I46" cm="1">
        <f t="array" aca="1" ref="I46" ca="1">IF(AB46=1, _xll.RiskDiscrete($F$9:$F$18, $G$9:$G$18), 0)</f>
        <v>0</v>
      </c>
      <c r="J46" cm="1">
        <f t="array" aca="1" ref="J46" ca="1">IF(AC46=1, _xll.RiskDiscrete($F$9:$F$18, $G$9:$G$18), 0)</f>
        <v>0</v>
      </c>
      <c r="K46" cm="1">
        <f t="array" aca="1" ref="K46" ca="1">IF(AD46=1, _xll.RiskDiscrete($F$9:$F$18, $G$9:$G$18), 0)</f>
        <v>0</v>
      </c>
      <c r="L46" cm="1">
        <f t="array" aca="1" ref="L46" ca="1">IF(AE46=1, _xll.RiskDiscrete($F$9:$F$18, $G$9:$G$18), 0)</f>
        <v>0</v>
      </c>
      <c r="M46" cm="1">
        <f t="array" aca="1" ref="M46" ca="1">_xll.RiskDiscrete($F$9:$F$18,$G$9:$G$18)</f>
        <v>7</v>
      </c>
      <c r="N46" cm="1">
        <f t="array" aca="1" ref="N46" ca="1">_xll.RiskDiscrete($F$9:$F$18,$G$9:$G$18)</f>
        <v>7</v>
      </c>
      <c r="O46">
        <f ca="1">IF(C46="Advanced",
    IF(Z46=0,
        IF(OR(
            AND(D46 + E46 = 9, OR(M46 = 3, M46 = 4, M46 = 5, M46 = 6)),
            AND(D46 + E46 = 10, OR(M46 = 2, M46 = 3, M46 = 4, M46 = 5, M46 = 6, M46 = 7, M46 = 8, M46 = 9)),
            AND(D46 + E46 = 11, OR(M46 = 2, M46 = 3, M46 = 4, M46 = 5, M46 = 6, M46 = 7, M46 = 8, M46 = 9, M46 = 10))),
           1, 0),
        IF(OR(
            AND(D46 + E46 - 10 = 13, OR(M46 = 5, M46 = 6)),
            AND(D46 + E46 - 10 = 14, OR(M46 = 5, M46 = 6)),
            AND(D46 + E46 - 10 = 15, OR(M46 = 4, M46 = 5, M46 = 6)),
            AND(D46 + E46 - 10 = 16, OR(M46 = 4, M46 = 5, M46 = 6)),
            AND(D46 + E46 - 10 = 17, OR(M46 = 3, M46 = 4, M46 = 5, M46 = 6)),
            AND(D46 + E46 - 10 = 18, OR(M46 = 2, M46 = 3, M46 = 4, M46 = 5, M46 = 6))),
           1, 0)),
    0)</f>
        <v>0</v>
      </c>
      <c r="P46" cm="1">
        <f t="array" aca="1" ref="P46" ca="1">IF(M46 + N46 &lt; 17, _xll.RiskDiscrete($F$9:$F$18, $G$9:$G$18), 0)</f>
        <v>7</v>
      </c>
      <c r="Q46" cm="1">
        <f t="array" aca="1" ref="Q46" ca="1">IF(P46+N46+M46&lt;17,_xll.RiskDiscrete($F$9:$F$18, $G$9:$G$18),0)</f>
        <v>0</v>
      </c>
      <c r="R46" cm="1">
        <f t="array" aca="1" ref="R46" ca="1">IF(P46+N46+M46+Q46&lt;17,_xll.RiskDiscrete($F$9:$F$18, $G$9:$G$18),0)</f>
        <v>0</v>
      </c>
      <c r="S46" cm="1">
        <f t="array" aca="1" ref="S46" ca="1">IF(P46+N46+M46+Q46+R46&lt;17,_xll.RiskDiscrete($F$9:$F$18, $G$9:$G$18),0)</f>
        <v>0</v>
      </c>
      <c r="T46" cm="1">
        <f t="array" aca="1" ref="T46" ca="1">IF(P46+N46+M46+Q46+R46+S46&lt;17,_xll.RiskDiscrete($F$9:$F$18, $G$9:$G$18),0)</f>
        <v>0</v>
      </c>
      <c r="U46">
        <f ca="1">IF(F46=1,
    IF(H46=1,
        IF(I46&gt;0,
            IF(J46&gt;0,
                MIN(D46 + G46 + I46 + J46 + 10 * (COUNTIF(D46:J46, 1) &gt; 0), D46 + G46 + I46 + J46),
                MIN(D46 + G46 + I46 + 10 * (COUNTIF(D46:I46, 1) &gt; 0), D46 + G46 + I46)
            ),
            MIN(D46 + G46 + 10 * (COUNTIF(D46:G46, 1) &gt; 0), D46 + G46)
        ),
        MIN(D46 + G46 + 10 * (COUNTIF(D46:G46, 1) &gt; 0), D46 + G46)
    ),
    IF(J46&gt;0,
        MIN(D46 + E46 + G46 + I46 + J46 + 10 * (COUNTIF(D46:J46, 1) &gt; 0), D46 + E46 + G46 + I46 + J46),
        MIN(D46 + E46 + G46 + I46 + 10 * (COUNTIF(D46:I46, 1) &gt; 0), D46 + E46 + G46 + I46)
    )
)</f>
        <v>21</v>
      </c>
      <c r="V46">
        <f t="shared" ca="1" si="4"/>
        <v>21</v>
      </c>
      <c r="W46">
        <f t="shared" ca="1" si="5"/>
        <v>100</v>
      </c>
      <c r="X46" t="str">
        <f ca="1">IF(AND(U46&lt;=21, U46&gt;V46), "win",
    IF(AND(U46&lt;=21, V46&gt;21), "win",
        IF(AND(OR(AND(D46=10, E46=11), AND(D46=11, E46=10)), NOT(OR(AND(M46=10, N46=11), AND(M46=11, N46=10)))), "Blackjack",
            IF(AND(U46&lt;=21, U46=V46), "tie",
                IF(U46&gt;21, "lose",
                    IF(V46&lt;=21, "lose",
                        IF(AND(U46&lt;=21, U46&lt;V46), "lose", "")
                    )
                )
            )
        )
    )
)</f>
        <v>tie</v>
      </c>
      <c r="Y46">
        <f t="shared" ca="1" si="6"/>
        <v>0</v>
      </c>
      <c r="Z46">
        <f ca="1">IF(OR(D46=1, E46=1), 1, 0)</f>
        <v>0</v>
      </c>
      <c r="AA46">
        <f ca="1">IF(F46=1, 1,
    IF(Z46=1,
        IF(OR(D46 + E46 - 10 &lt;= 13,
              AND(D46 + E46 - 10 = 14, NOT(OR(M46 = 5, M46 = 6))),
              AND(D46 + E46 - 10 = 15, NOT(OR(M46 = 4, M46 = 5, M46 = 6))),
              AND(D46 + E46 - 10 = 16, NOT(OR(M46 = 3, M46 = 4, M46 = 5, M46 = 6))),
              AND(D46 + E46 - 10 = 17, M46 &gt;= 9),
              AND(D46 + E46 - 10 = 18, M46 &gt;= 9)), 1, 0),
        IF(OR(D46 + E46 &lt;= 8,
              AND(D46 + E46 = 12, NOT(OR(M46 = 4, M46 = 5, M46 = 6))),
              AND(D46 + E46 &gt;= 13, D46 + E46 &lt;= 16, M46 &gt;= 7)), 1, 0)
    )
)</f>
        <v>1</v>
      </c>
      <c r="AB46">
        <f ca="1">IF(AA46=1,
    IF(Z46=1,
        IF(OR(D46 + E46 + G46 - 10 &lt;= 13,
              AND(D46 + E46 + G46 - 10 = 14, NOT(OR(M46 = 5, M46 = 6))),
              AND(D46 + E46 + G46 - 10 = 15, NOT(OR(M46 = 4, M46 = 5, M46 = 6))),
              AND(D46 + E46 + G46 - 10 = 16, NOT(OR(M46 = 3, M46 = 4, M46 = 5, M46 = 6))),
              AND(D46 + E46 + G46 - 10 = 17, M46 &gt;= 9),
              AND(D46 + E46 + G46 - 10 = 18, M46 &gt;= 9)), 1, 0),
        IF(OR(D46 + E46 + G46 &lt;= 8,
              AND(D46 + E46 + G46 = 12, NOT(OR(M46 = 4, M46 = 5, M46 = 6))),
              AND(D46 + E46 + G46 &gt;= 13, D46 + E46 + G46 &lt;= 16, M46 &gt;= 7)), 1, 0)
    ), 0)</f>
        <v>0</v>
      </c>
      <c r="AC46">
        <f ca="1">IF(AB46=1,
    IF(Z46=1,
        IF(OR(D46 + E46 + G46 + I46 - 10 &lt;= 13,
              AND(D46 + E46 + G46 + I46 - 10 = 14, NOT(OR(M46 = 5, M46 = 6))),
              AND(D46 + E46 + G46 + I46 - 10 = 15, NOT(OR(M46 = 4, M46 = 5, M46 = 6))),
              AND(D46 + E46 + G46 + I46 - 10 = 16, NOT(OR(M46 = 3, M46 = 4, M46 = 5, M46 = 6))),
              AND(D46 + E46 + G46 + I46 - 10 = 17, M46 &gt;= 9),
              AND(D46 + E46 + G46 + I46 - 10 = 18, M46 &gt;= 9)), 1, 0),
        IF(OR(D46 + E46 + G46 + I46 &lt;= 8,
              AND(D46 + E46 + G46 + I46 = 12, NOT(OR(M46 = 4, M46 = 5, M46 = 6))),
              AND(D46 + E46 + G46 + I46 &gt;= 13, D46 + E46 + G46 + I46 &lt;= 16, M46 &gt;= 7)), 1, 0)
    ), 0)</f>
        <v>0</v>
      </c>
      <c r="AD46">
        <f ca="1">IF(AC46=1,
    IF(Z46=1,
        IF(OR(D46 + E46 + G46 + I46 + J46 - 10 &lt;= 13,
              AND(D46 + E46 + G46 + I46 + J46 - 10 = 14, NOT(OR(M46 = 5, M46 = 6))),
              AND(D46 + E46 + G46 + I46 + J46 - 10 = 15, NOT(OR(M46 = 4, M46 = 5, M46 = 6))),
              AND(D46 + E46 + G46 + I46 + J46 - 10 = 16, NOT(OR(M46 = 3, M46 = 4, M46 = 5, M46 = 6))),
              AND(D46 + E46 + G46 + I46 + J46 - 10 = 17, M46 &gt;= 9),
              AND(D46 + E46 + G46 + I46 + J46 - 10 = 18, M46 &gt;= 9)), 1, 0),
        IF(OR(D46 + E46 + G46 + I46 + J46 &lt;= 8,
              AND(D46 + E46 + G46 + I46 + J46 = 12, NOT(OR(M46 = 4, M46 = 5, M46 = 6))),
              AND(D46 + E46 + G46 + I46 + J46 &gt;= 13, D46 + E46 + G46 + I46 + J46 &lt;= 16, M46 &gt;= 7)), 1, 0)
    ), 0)</f>
        <v>0</v>
      </c>
      <c r="AE46">
        <f t="shared" ca="1" si="7"/>
        <v>0</v>
      </c>
    </row>
    <row r="47" spans="1:31" x14ac:dyDescent="0.3">
      <c r="A47">
        <v>26</v>
      </c>
      <c r="B47" t="str">
        <f t="shared" ca="1" si="8"/>
        <v>Regular</v>
      </c>
      <c r="C47" t="str">
        <f t="shared" ca="1" si="1"/>
        <v>Basic</v>
      </c>
      <c r="D47" cm="1">
        <f t="array" aca="1" ref="D47" ca="1">IF(A47=A46+1,
    IF(B46="Regular",
        IF(F46=1, E46, _xll.RiskDiscrete($F$9:$F$18, $G$9:$G$18)),
        IF(B46="First Split", D46,
            IF(B46="Second Split", _xll.RiskDiscrete($F$9:$F$18, $G$9:$G$18), _xll.RiskDiscrete($F$9:$F$18, $G$9:$G$18))
        )
    ),
    _xll.RiskDiscrete($F$9:$F$18, $G$9:$G$18)
)</f>
        <v>7</v>
      </c>
      <c r="E47" cm="1">
        <f t="array" aca="1" ref="E47" ca="1">_xll.RiskDiscrete($F$9:$F$18,$G$9:$G$18)</f>
        <v>7</v>
      </c>
      <c r="F47">
        <f t="shared" ca="1" si="2"/>
        <v>0</v>
      </c>
      <c r="G47" cm="1">
        <f t="array" aca="1" ref="G47" ca="1">IF(AA47=1, _xll.RiskDiscrete($F$9:$F$18,$G$9:$G$18), 0)</f>
        <v>7</v>
      </c>
      <c r="H47">
        <f t="shared" ca="1" si="3"/>
        <v>0</v>
      </c>
      <c r="I47" cm="1">
        <f t="array" aca="1" ref="I47" ca="1">IF(AB47=1, _xll.RiskDiscrete($F$9:$F$18, $G$9:$G$18), 0)</f>
        <v>0</v>
      </c>
      <c r="J47" cm="1">
        <f t="array" aca="1" ref="J47" ca="1">IF(AC47=1, _xll.RiskDiscrete($F$9:$F$18, $G$9:$G$18), 0)</f>
        <v>0</v>
      </c>
      <c r="K47" cm="1">
        <f t="array" aca="1" ref="K47" ca="1">IF(AD47=1, _xll.RiskDiscrete($F$9:$F$18, $G$9:$G$18), 0)</f>
        <v>0</v>
      </c>
      <c r="L47" cm="1">
        <f t="array" aca="1" ref="L47" ca="1">IF(AE47=1, _xll.RiskDiscrete($F$9:$F$18, $G$9:$G$18), 0)</f>
        <v>0</v>
      </c>
      <c r="M47" cm="1">
        <f t="array" aca="1" ref="M47" ca="1">_xll.RiskDiscrete($F$9:$F$18,$G$9:$G$18)</f>
        <v>7</v>
      </c>
      <c r="N47" cm="1">
        <f t="array" aca="1" ref="N47" ca="1">_xll.RiskDiscrete($F$9:$F$18,$G$9:$G$18)</f>
        <v>7</v>
      </c>
      <c r="O47">
        <f ca="1">IF(C47="Advanced",
    IF(Z47=0,
        IF(OR(
            AND(D47 + E47 = 9, OR(M47 = 3, M47 = 4, M47 = 5, M47 = 6)),
            AND(D47 + E47 = 10, OR(M47 = 2, M47 = 3, M47 = 4, M47 = 5, M47 = 6, M47 = 7, M47 = 8, M47 = 9)),
            AND(D47 + E47 = 11, OR(M47 = 2, M47 = 3, M47 = 4, M47 = 5, M47 = 6, M47 = 7, M47 = 8, M47 = 9, M47 = 10))),
           1, 0),
        IF(OR(
            AND(D47 + E47 - 10 = 13, OR(M47 = 5, M47 = 6)),
            AND(D47 + E47 - 10 = 14, OR(M47 = 5, M47 = 6)),
            AND(D47 + E47 - 10 = 15, OR(M47 = 4, M47 = 5, M47 = 6)),
            AND(D47 + E47 - 10 = 16, OR(M47 = 4, M47 = 5, M47 = 6)),
            AND(D47 + E47 - 10 = 17, OR(M47 = 3, M47 = 4, M47 = 5, M47 = 6)),
            AND(D47 + E47 - 10 = 18, OR(M47 = 2, M47 = 3, M47 = 4, M47 = 5, M47 = 6))),
           1, 0)),
    0)</f>
        <v>0</v>
      </c>
      <c r="P47" cm="1">
        <f t="array" aca="1" ref="P47" ca="1">IF(M47 + N47 &lt; 17, _xll.RiskDiscrete($F$9:$F$18, $G$9:$G$18), 0)</f>
        <v>7</v>
      </c>
      <c r="Q47" cm="1">
        <f t="array" aca="1" ref="Q47" ca="1">IF(P47+N47+M47&lt;17,_xll.RiskDiscrete($F$9:$F$18, $G$9:$G$18),0)</f>
        <v>0</v>
      </c>
      <c r="R47" cm="1">
        <f t="array" aca="1" ref="R47" ca="1">IF(P47+N47+M47+Q47&lt;17,_xll.RiskDiscrete($F$9:$F$18, $G$9:$G$18),0)</f>
        <v>0</v>
      </c>
      <c r="S47" cm="1">
        <f t="array" aca="1" ref="S47" ca="1">IF(P47+N47+M47+Q47+R47&lt;17,_xll.RiskDiscrete($F$9:$F$18, $G$9:$G$18),0)</f>
        <v>0</v>
      </c>
      <c r="T47" cm="1">
        <f t="array" aca="1" ref="T47" ca="1">IF(P47+N47+M47+Q47+R47+S47&lt;17,_xll.RiskDiscrete($F$9:$F$18, $G$9:$G$18),0)</f>
        <v>0</v>
      </c>
      <c r="U47">
        <f ca="1">IF(F47=1,
    IF(H47=1,
        IF(I47&gt;0,
            IF(J47&gt;0,
                MIN(D47 + G47 + I47 + J47 + 10 * (COUNTIF(D47:J47, 1) &gt; 0), D47 + G47 + I47 + J47),
                MIN(D47 + G47 + I47 + 10 * (COUNTIF(D47:I47, 1) &gt; 0), D47 + G47 + I47)
            ),
            MIN(D47 + G47 + 10 * (COUNTIF(D47:G47, 1) &gt; 0), D47 + G47)
        ),
        MIN(D47 + G47 + 10 * (COUNTIF(D47:G47, 1) &gt; 0), D47 + G47)
    ),
    IF(J47&gt;0,
        MIN(D47 + E47 + G47 + I47 + J47 + 10 * (COUNTIF(D47:J47, 1) &gt; 0), D47 + E47 + G47 + I47 + J47),
        MIN(D47 + E47 + G47 + I47 + 10 * (COUNTIF(D47:I47, 1) &gt; 0), D47 + E47 + G47 + I47)
    )
)</f>
        <v>21</v>
      </c>
      <c r="V47">
        <f t="shared" ca="1" si="4"/>
        <v>21</v>
      </c>
      <c r="W47">
        <f t="shared" ca="1" si="5"/>
        <v>100</v>
      </c>
      <c r="X47" t="str">
        <f ca="1">IF(AND(U47&lt;=21, U47&gt;V47), "win",
    IF(AND(U47&lt;=21, V47&gt;21), "win",
        IF(AND(OR(AND(D47=10, E47=11), AND(D47=11, E47=10)), NOT(OR(AND(M47=10, N47=11), AND(M47=11, N47=10)))), "Blackjack",
            IF(AND(U47&lt;=21, U47=V47), "tie",
                IF(U47&gt;21, "lose",
                    IF(V47&lt;=21, "lose",
                        IF(AND(U47&lt;=21, U47&lt;V47), "lose", "")
                    )
                )
            )
        )
    )
)</f>
        <v>tie</v>
      </c>
      <c r="Y47">
        <f t="shared" ca="1" si="6"/>
        <v>0</v>
      </c>
      <c r="Z47">
        <f ca="1">IF(OR(D47=1, E47=1), 1, 0)</f>
        <v>0</v>
      </c>
      <c r="AA47">
        <f ca="1">IF(F47=1, 1,
    IF(Z47=1,
        IF(OR(D47 + E47 - 10 &lt;= 13,
              AND(D47 + E47 - 10 = 14, NOT(OR(M47 = 5, M47 = 6))),
              AND(D47 + E47 - 10 = 15, NOT(OR(M47 = 4, M47 = 5, M47 = 6))),
              AND(D47 + E47 - 10 = 16, NOT(OR(M47 = 3, M47 = 4, M47 = 5, M47 = 6))),
              AND(D47 + E47 - 10 = 17, M47 &gt;= 9),
              AND(D47 + E47 - 10 = 18, M47 &gt;= 9)), 1, 0),
        IF(OR(D47 + E47 &lt;= 8,
              AND(D47 + E47 = 12, NOT(OR(M47 = 4, M47 = 5, M47 = 6))),
              AND(D47 + E47 &gt;= 13, D47 + E47 &lt;= 16, M47 &gt;= 7)), 1, 0)
    )
)</f>
        <v>1</v>
      </c>
      <c r="AB47">
        <f ca="1">IF(AA47=1,
    IF(Z47=1,
        IF(OR(D47 + E47 + G47 - 10 &lt;= 13,
              AND(D47 + E47 + G47 - 10 = 14, NOT(OR(M47 = 5, M47 = 6))),
              AND(D47 + E47 + G47 - 10 = 15, NOT(OR(M47 = 4, M47 = 5, M47 = 6))),
              AND(D47 + E47 + G47 - 10 = 16, NOT(OR(M47 = 3, M47 = 4, M47 = 5, M47 = 6))),
              AND(D47 + E47 + G47 - 10 = 17, M47 &gt;= 9),
              AND(D47 + E47 + G47 - 10 = 18, M47 &gt;= 9)), 1, 0),
        IF(OR(D47 + E47 + G47 &lt;= 8,
              AND(D47 + E47 + G47 = 12, NOT(OR(M47 = 4, M47 = 5, M47 = 6))),
              AND(D47 + E47 + G47 &gt;= 13, D47 + E47 + G47 &lt;= 16, M47 &gt;= 7)), 1, 0)
    ), 0)</f>
        <v>0</v>
      </c>
      <c r="AC47">
        <f ca="1">IF(AB47=1,
    IF(Z47=1,
        IF(OR(D47 + E47 + G47 + I47 - 10 &lt;= 13,
              AND(D47 + E47 + G47 + I47 - 10 = 14, NOT(OR(M47 = 5, M47 = 6))),
              AND(D47 + E47 + G47 + I47 - 10 = 15, NOT(OR(M47 = 4, M47 = 5, M47 = 6))),
              AND(D47 + E47 + G47 + I47 - 10 = 16, NOT(OR(M47 = 3, M47 = 4, M47 = 5, M47 = 6))),
              AND(D47 + E47 + G47 + I47 - 10 = 17, M47 &gt;= 9),
              AND(D47 + E47 + G47 + I47 - 10 = 18, M47 &gt;= 9)), 1, 0),
        IF(OR(D47 + E47 + G47 + I47 &lt;= 8,
              AND(D47 + E47 + G47 + I47 = 12, NOT(OR(M47 = 4, M47 = 5, M47 = 6))),
              AND(D47 + E47 + G47 + I47 &gt;= 13, D47 + E47 + G47 + I47 &lt;= 16, M47 &gt;= 7)), 1, 0)
    ), 0)</f>
        <v>0</v>
      </c>
      <c r="AD47">
        <f ca="1">IF(AC47=1,
    IF(Z47=1,
        IF(OR(D47 + E47 + G47 + I47 + J47 - 10 &lt;= 13,
              AND(D47 + E47 + G47 + I47 + J47 - 10 = 14, NOT(OR(M47 = 5, M47 = 6))),
              AND(D47 + E47 + G47 + I47 + J47 - 10 = 15, NOT(OR(M47 = 4, M47 = 5, M47 = 6))),
              AND(D47 + E47 + G47 + I47 + J47 - 10 = 16, NOT(OR(M47 = 3, M47 = 4, M47 = 5, M47 = 6))),
              AND(D47 + E47 + G47 + I47 + J47 - 10 = 17, M47 &gt;= 9),
              AND(D47 + E47 + G47 + I47 + J47 - 10 = 18, M47 &gt;= 9)), 1, 0),
        IF(OR(D47 + E47 + G47 + I47 + J47 &lt;= 8,
              AND(D47 + E47 + G47 + I47 + J47 = 12, NOT(OR(M47 = 4, M47 = 5, M47 = 6))),
              AND(D47 + E47 + G47 + I47 + J47 &gt;= 13, D47 + E47 + G47 + I47 + J47 &lt;= 16, M47 &gt;= 7)), 1, 0)
    ), 0)</f>
        <v>0</v>
      </c>
      <c r="AE47">
        <f t="shared" ca="1" si="7"/>
        <v>0</v>
      </c>
    </row>
    <row r="48" spans="1:31" x14ac:dyDescent="0.3">
      <c r="A48">
        <v>27</v>
      </c>
      <c r="B48" t="str">
        <f t="shared" ca="1" si="8"/>
        <v>Regular</v>
      </c>
      <c r="C48" t="str">
        <f t="shared" ca="1" si="1"/>
        <v>Basic</v>
      </c>
      <c r="D48" cm="1">
        <f t="array" aca="1" ref="D48" ca="1">IF(A48=A47+1,
    IF(B47="Regular",
        IF(F47=1, E47, _xll.RiskDiscrete($F$9:$F$18, $G$9:$G$18)),
        IF(B47="First Split", D47,
            IF(B47="Second Split", _xll.RiskDiscrete($F$9:$F$18, $G$9:$G$18), _xll.RiskDiscrete($F$9:$F$18, $G$9:$G$18))
        )
    ),
    _xll.RiskDiscrete($F$9:$F$18, $G$9:$G$18)
)</f>
        <v>7</v>
      </c>
      <c r="E48" cm="1">
        <f t="array" aca="1" ref="E48" ca="1">_xll.RiskDiscrete($F$9:$F$18,$G$9:$G$18)</f>
        <v>7</v>
      </c>
      <c r="F48">
        <f t="shared" ca="1" si="2"/>
        <v>0</v>
      </c>
      <c r="G48" cm="1">
        <f t="array" aca="1" ref="G48" ca="1">IF(AA48=1, _xll.RiskDiscrete($F$9:$F$18,$G$9:$G$18), 0)</f>
        <v>7</v>
      </c>
      <c r="H48">
        <f t="shared" ca="1" si="3"/>
        <v>0</v>
      </c>
      <c r="I48" cm="1">
        <f t="array" aca="1" ref="I48" ca="1">IF(AB48=1, _xll.RiskDiscrete($F$9:$F$18, $G$9:$G$18), 0)</f>
        <v>0</v>
      </c>
      <c r="J48" cm="1">
        <f t="array" aca="1" ref="J48" ca="1">IF(AC48=1, _xll.RiskDiscrete($F$9:$F$18, $G$9:$G$18), 0)</f>
        <v>0</v>
      </c>
      <c r="K48" cm="1">
        <f t="array" aca="1" ref="K48" ca="1">IF(AD48=1, _xll.RiskDiscrete($F$9:$F$18, $G$9:$G$18), 0)</f>
        <v>0</v>
      </c>
      <c r="L48" cm="1">
        <f t="array" aca="1" ref="L48" ca="1">IF(AE48=1, _xll.RiskDiscrete($F$9:$F$18, $G$9:$G$18), 0)</f>
        <v>0</v>
      </c>
      <c r="M48" cm="1">
        <f t="array" aca="1" ref="M48" ca="1">_xll.RiskDiscrete($F$9:$F$18,$G$9:$G$18)</f>
        <v>7</v>
      </c>
      <c r="N48" cm="1">
        <f t="array" aca="1" ref="N48" ca="1">_xll.RiskDiscrete($F$9:$F$18,$G$9:$G$18)</f>
        <v>7</v>
      </c>
      <c r="O48">
        <f ca="1">IF(C48="Advanced",
    IF(Z48=0,
        IF(OR(
            AND(D48 + E48 = 9, OR(M48 = 3, M48 = 4, M48 = 5, M48 = 6)),
            AND(D48 + E48 = 10, OR(M48 = 2, M48 = 3, M48 = 4, M48 = 5, M48 = 6, M48 = 7, M48 = 8, M48 = 9)),
            AND(D48 + E48 = 11, OR(M48 = 2, M48 = 3, M48 = 4, M48 = 5, M48 = 6, M48 = 7, M48 = 8, M48 = 9, M48 = 10))),
           1, 0),
        IF(OR(
            AND(D48 + E48 - 10 = 13, OR(M48 = 5, M48 = 6)),
            AND(D48 + E48 - 10 = 14, OR(M48 = 5, M48 = 6)),
            AND(D48 + E48 - 10 = 15, OR(M48 = 4, M48 = 5, M48 = 6)),
            AND(D48 + E48 - 10 = 16, OR(M48 = 4, M48 = 5, M48 = 6)),
            AND(D48 + E48 - 10 = 17, OR(M48 = 3, M48 = 4, M48 = 5, M48 = 6)),
            AND(D48 + E48 - 10 = 18, OR(M48 = 2, M48 = 3, M48 = 4, M48 = 5, M48 = 6))),
           1, 0)),
    0)</f>
        <v>0</v>
      </c>
      <c r="P48" cm="1">
        <f t="array" aca="1" ref="P48" ca="1">IF(M48 + N48 &lt; 17, _xll.RiskDiscrete($F$9:$F$18, $G$9:$G$18), 0)</f>
        <v>7</v>
      </c>
      <c r="Q48" cm="1">
        <f t="array" aca="1" ref="Q48" ca="1">IF(P48+N48+M48&lt;17,_xll.RiskDiscrete($F$9:$F$18, $G$9:$G$18),0)</f>
        <v>0</v>
      </c>
      <c r="R48" cm="1">
        <f t="array" aca="1" ref="R48" ca="1">IF(P48+N48+M48+Q48&lt;17,_xll.RiskDiscrete($F$9:$F$18, $G$9:$G$18),0)</f>
        <v>0</v>
      </c>
      <c r="S48" cm="1">
        <f t="array" aca="1" ref="S48" ca="1">IF(P48+N48+M48+Q48+R48&lt;17,_xll.RiskDiscrete($F$9:$F$18, $G$9:$G$18),0)</f>
        <v>0</v>
      </c>
      <c r="T48" cm="1">
        <f t="array" aca="1" ref="T48" ca="1">IF(P48+N48+M48+Q48+R48+S48&lt;17,_xll.RiskDiscrete($F$9:$F$18, $G$9:$G$18),0)</f>
        <v>0</v>
      </c>
      <c r="U48">
        <f ca="1">IF(F48=1,
    IF(H48=1,
        IF(I48&gt;0,
            IF(J48&gt;0,
                MIN(D48 + G48 + I48 + J48 + 10 * (COUNTIF(D48:J48, 1) &gt; 0), D48 + G48 + I48 + J48),
                MIN(D48 + G48 + I48 + 10 * (COUNTIF(D48:I48, 1) &gt; 0), D48 + G48 + I48)
            ),
            MIN(D48 + G48 + 10 * (COUNTIF(D48:G48, 1) &gt; 0), D48 + G48)
        ),
        MIN(D48 + G48 + 10 * (COUNTIF(D48:G48, 1) &gt; 0), D48 + G48)
    ),
    IF(J48&gt;0,
        MIN(D48 + E48 + G48 + I48 + J48 + 10 * (COUNTIF(D48:J48, 1) &gt; 0), D48 + E48 + G48 + I48 + J48),
        MIN(D48 + E48 + G48 + I48 + 10 * (COUNTIF(D48:I48, 1) &gt; 0), D48 + E48 + G48 + I48)
    )
)</f>
        <v>21</v>
      </c>
      <c r="V48">
        <f t="shared" ca="1" si="4"/>
        <v>21</v>
      </c>
      <c r="W48">
        <f t="shared" ca="1" si="5"/>
        <v>100</v>
      </c>
      <c r="X48" t="str">
        <f ca="1">IF(AND(U48&lt;=21, U48&gt;V48), "win",
    IF(AND(U48&lt;=21, V48&gt;21), "win",
        IF(AND(OR(AND(D48=10, E48=11), AND(D48=11, E48=10)), NOT(OR(AND(M48=10, N48=11), AND(M48=11, N48=10)))), "Blackjack",
            IF(AND(U48&lt;=21, U48=V48), "tie",
                IF(U48&gt;21, "lose",
                    IF(V48&lt;=21, "lose",
                        IF(AND(U48&lt;=21, U48&lt;V48), "lose", "")
                    )
                )
            )
        )
    )
)</f>
        <v>tie</v>
      </c>
      <c r="Y48">
        <f t="shared" ca="1" si="6"/>
        <v>0</v>
      </c>
      <c r="Z48">
        <f ca="1">IF(OR(D48=1, E48=1), 1, 0)</f>
        <v>0</v>
      </c>
      <c r="AA48">
        <f ca="1">IF(F48=1, 1,
    IF(Z48=1,
        IF(OR(D48 + E48 - 10 &lt;= 13,
              AND(D48 + E48 - 10 = 14, NOT(OR(M48 = 5, M48 = 6))),
              AND(D48 + E48 - 10 = 15, NOT(OR(M48 = 4, M48 = 5, M48 = 6))),
              AND(D48 + E48 - 10 = 16, NOT(OR(M48 = 3, M48 = 4, M48 = 5, M48 = 6))),
              AND(D48 + E48 - 10 = 17, M48 &gt;= 9),
              AND(D48 + E48 - 10 = 18, M48 &gt;= 9)), 1, 0),
        IF(OR(D48 + E48 &lt;= 8,
              AND(D48 + E48 = 12, NOT(OR(M48 = 4, M48 = 5, M48 = 6))),
              AND(D48 + E48 &gt;= 13, D48 + E48 &lt;= 16, M48 &gt;= 7)), 1, 0)
    )
)</f>
        <v>1</v>
      </c>
      <c r="AB48">
        <f ca="1">IF(AA48=1,
    IF(Z48=1,
        IF(OR(D48 + E48 + G48 - 10 &lt;= 13,
              AND(D48 + E48 + G48 - 10 = 14, NOT(OR(M48 = 5, M48 = 6))),
              AND(D48 + E48 + G48 - 10 = 15, NOT(OR(M48 = 4, M48 = 5, M48 = 6))),
              AND(D48 + E48 + G48 - 10 = 16, NOT(OR(M48 = 3, M48 = 4, M48 = 5, M48 = 6))),
              AND(D48 + E48 + G48 - 10 = 17, M48 &gt;= 9),
              AND(D48 + E48 + G48 - 10 = 18, M48 &gt;= 9)), 1, 0),
        IF(OR(D48 + E48 + G48 &lt;= 8,
              AND(D48 + E48 + G48 = 12, NOT(OR(M48 = 4, M48 = 5, M48 = 6))),
              AND(D48 + E48 + G48 &gt;= 13, D48 + E48 + G48 &lt;= 16, M48 &gt;= 7)), 1, 0)
    ), 0)</f>
        <v>0</v>
      </c>
      <c r="AC48">
        <f ca="1">IF(AB48=1,
    IF(Z48=1,
        IF(OR(D48 + E48 + G48 + I48 - 10 &lt;= 13,
              AND(D48 + E48 + G48 + I48 - 10 = 14, NOT(OR(M48 = 5, M48 = 6))),
              AND(D48 + E48 + G48 + I48 - 10 = 15, NOT(OR(M48 = 4, M48 = 5, M48 = 6))),
              AND(D48 + E48 + G48 + I48 - 10 = 16, NOT(OR(M48 = 3, M48 = 4, M48 = 5, M48 = 6))),
              AND(D48 + E48 + G48 + I48 - 10 = 17, M48 &gt;= 9),
              AND(D48 + E48 + G48 + I48 - 10 = 18, M48 &gt;= 9)), 1, 0),
        IF(OR(D48 + E48 + G48 + I48 &lt;= 8,
              AND(D48 + E48 + G48 + I48 = 12, NOT(OR(M48 = 4, M48 = 5, M48 = 6))),
              AND(D48 + E48 + G48 + I48 &gt;= 13, D48 + E48 + G48 + I48 &lt;= 16, M48 &gt;= 7)), 1, 0)
    ), 0)</f>
        <v>0</v>
      </c>
      <c r="AD48">
        <f ca="1">IF(AC48=1,
    IF(Z48=1,
        IF(OR(D48 + E48 + G48 + I48 + J48 - 10 &lt;= 13,
              AND(D48 + E48 + G48 + I48 + J48 - 10 = 14, NOT(OR(M48 = 5, M48 = 6))),
              AND(D48 + E48 + G48 + I48 + J48 - 10 = 15, NOT(OR(M48 = 4, M48 = 5, M48 = 6))),
              AND(D48 + E48 + G48 + I48 + J48 - 10 = 16, NOT(OR(M48 = 3, M48 = 4, M48 = 5, M48 = 6))),
              AND(D48 + E48 + G48 + I48 + J48 - 10 = 17, M48 &gt;= 9),
              AND(D48 + E48 + G48 + I48 + J48 - 10 = 18, M48 &gt;= 9)), 1, 0),
        IF(OR(D48 + E48 + G48 + I48 + J48 &lt;= 8,
              AND(D48 + E48 + G48 + I48 + J48 = 12, NOT(OR(M48 = 4, M48 = 5, M48 = 6))),
              AND(D48 + E48 + G48 + I48 + J48 &gt;= 13, D48 + E48 + G48 + I48 + J48 &lt;= 16, M48 &gt;= 7)), 1, 0)
    ), 0)</f>
        <v>0</v>
      </c>
      <c r="AE48">
        <f t="shared" ca="1" si="7"/>
        <v>0</v>
      </c>
    </row>
    <row r="49" spans="1:31" x14ac:dyDescent="0.3">
      <c r="A49">
        <v>28</v>
      </c>
      <c r="B49" t="str">
        <f t="shared" ca="1" si="8"/>
        <v>Regular</v>
      </c>
      <c r="C49" t="str">
        <f t="shared" ca="1" si="1"/>
        <v>Basic</v>
      </c>
      <c r="D49" cm="1">
        <f t="array" aca="1" ref="D49" ca="1">IF(A49=A48+1,
    IF(B48="Regular",
        IF(F48=1, E48, _xll.RiskDiscrete($F$9:$F$18, $G$9:$G$18)),
        IF(B48="First Split", D48,
            IF(B48="Second Split", _xll.RiskDiscrete($F$9:$F$18, $G$9:$G$18), _xll.RiskDiscrete($F$9:$F$18, $G$9:$G$18))
        )
    ),
    _xll.RiskDiscrete($F$9:$F$18, $G$9:$G$18)
)</f>
        <v>7</v>
      </c>
      <c r="E49" cm="1">
        <f t="array" aca="1" ref="E49" ca="1">_xll.RiskDiscrete($F$9:$F$18,$G$9:$G$18)</f>
        <v>7</v>
      </c>
      <c r="F49">
        <f t="shared" ca="1" si="2"/>
        <v>0</v>
      </c>
      <c r="G49" cm="1">
        <f t="array" aca="1" ref="G49" ca="1">IF(AA49=1, _xll.RiskDiscrete($F$9:$F$18,$G$9:$G$18), 0)</f>
        <v>7</v>
      </c>
      <c r="H49">
        <f t="shared" ca="1" si="3"/>
        <v>0</v>
      </c>
      <c r="I49" cm="1">
        <f t="array" aca="1" ref="I49" ca="1">IF(AB49=1, _xll.RiskDiscrete($F$9:$F$18, $G$9:$G$18), 0)</f>
        <v>0</v>
      </c>
      <c r="J49" cm="1">
        <f t="array" aca="1" ref="J49" ca="1">IF(AC49=1, _xll.RiskDiscrete($F$9:$F$18, $G$9:$G$18), 0)</f>
        <v>0</v>
      </c>
      <c r="K49" cm="1">
        <f t="array" aca="1" ref="K49" ca="1">IF(AD49=1, _xll.RiskDiscrete($F$9:$F$18, $G$9:$G$18), 0)</f>
        <v>0</v>
      </c>
      <c r="L49" cm="1">
        <f t="array" aca="1" ref="L49" ca="1">IF(AE49=1, _xll.RiskDiscrete($F$9:$F$18, $G$9:$G$18), 0)</f>
        <v>0</v>
      </c>
      <c r="M49" cm="1">
        <f t="array" aca="1" ref="M49" ca="1">_xll.RiskDiscrete($F$9:$F$18,$G$9:$G$18)</f>
        <v>7</v>
      </c>
      <c r="N49" cm="1">
        <f t="array" aca="1" ref="N49" ca="1">_xll.RiskDiscrete($F$9:$F$18,$G$9:$G$18)</f>
        <v>7</v>
      </c>
      <c r="O49">
        <f ca="1">IF(C49="Advanced",
    IF(Z49=0,
        IF(OR(
            AND(D49 + E49 = 9, OR(M49 = 3, M49 = 4, M49 = 5, M49 = 6)),
            AND(D49 + E49 = 10, OR(M49 = 2, M49 = 3, M49 = 4, M49 = 5, M49 = 6, M49 = 7, M49 = 8, M49 = 9)),
            AND(D49 + E49 = 11, OR(M49 = 2, M49 = 3, M49 = 4, M49 = 5, M49 = 6, M49 = 7, M49 = 8, M49 = 9, M49 = 10))),
           1, 0),
        IF(OR(
            AND(D49 + E49 - 10 = 13, OR(M49 = 5, M49 = 6)),
            AND(D49 + E49 - 10 = 14, OR(M49 = 5, M49 = 6)),
            AND(D49 + E49 - 10 = 15, OR(M49 = 4, M49 = 5, M49 = 6)),
            AND(D49 + E49 - 10 = 16, OR(M49 = 4, M49 = 5, M49 = 6)),
            AND(D49 + E49 - 10 = 17, OR(M49 = 3, M49 = 4, M49 = 5, M49 = 6)),
            AND(D49 + E49 - 10 = 18, OR(M49 = 2, M49 = 3, M49 = 4, M49 = 5, M49 = 6))),
           1, 0)),
    0)</f>
        <v>0</v>
      </c>
      <c r="P49" cm="1">
        <f t="array" aca="1" ref="P49" ca="1">IF(M49 + N49 &lt; 17, _xll.RiskDiscrete($F$9:$F$18, $G$9:$G$18), 0)</f>
        <v>7</v>
      </c>
      <c r="Q49" cm="1">
        <f t="array" aca="1" ref="Q49" ca="1">IF(P49+N49+M49&lt;17,_xll.RiskDiscrete($F$9:$F$18, $G$9:$G$18),0)</f>
        <v>0</v>
      </c>
      <c r="R49" cm="1">
        <f t="array" aca="1" ref="R49" ca="1">IF(P49+N49+M49+Q49&lt;17,_xll.RiskDiscrete($F$9:$F$18, $G$9:$G$18),0)</f>
        <v>0</v>
      </c>
      <c r="S49" cm="1">
        <f t="array" aca="1" ref="S49" ca="1">IF(P49+N49+M49+Q49+R49&lt;17,_xll.RiskDiscrete($F$9:$F$18, $G$9:$G$18),0)</f>
        <v>0</v>
      </c>
      <c r="T49" cm="1">
        <f t="array" aca="1" ref="T49" ca="1">IF(P49+N49+M49+Q49+R49+S49&lt;17,_xll.RiskDiscrete($F$9:$F$18, $G$9:$G$18),0)</f>
        <v>0</v>
      </c>
      <c r="U49">
        <f ca="1">IF(F49=1,
    IF(H49=1,
        IF(I49&gt;0,
            IF(J49&gt;0,
                MIN(D49 + G49 + I49 + J49 + 10 * (COUNTIF(D49:J49, 1) &gt; 0), D49 + G49 + I49 + J49),
                MIN(D49 + G49 + I49 + 10 * (COUNTIF(D49:I49, 1) &gt; 0), D49 + G49 + I49)
            ),
            MIN(D49 + G49 + 10 * (COUNTIF(D49:G49, 1) &gt; 0), D49 + G49)
        ),
        MIN(D49 + G49 + 10 * (COUNTIF(D49:G49, 1) &gt; 0), D49 + G49)
    ),
    IF(J49&gt;0,
        MIN(D49 + E49 + G49 + I49 + J49 + 10 * (COUNTIF(D49:J49, 1) &gt; 0), D49 + E49 + G49 + I49 + J49),
        MIN(D49 + E49 + G49 + I49 + 10 * (COUNTIF(D49:I49, 1) &gt; 0), D49 + E49 + G49 + I49)
    )
)</f>
        <v>21</v>
      </c>
      <c r="V49">
        <f t="shared" ca="1" si="4"/>
        <v>21</v>
      </c>
      <c r="W49">
        <f t="shared" ca="1" si="5"/>
        <v>100</v>
      </c>
      <c r="X49" t="str">
        <f ca="1">IF(AND(U49&lt;=21, U49&gt;V49), "win",
    IF(AND(U49&lt;=21, V49&gt;21), "win",
        IF(AND(OR(AND(D49=10, E49=11), AND(D49=11, E49=10)), NOT(OR(AND(M49=10, N49=11), AND(M49=11, N49=10)))), "Blackjack",
            IF(AND(U49&lt;=21, U49=V49), "tie",
                IF(U49&gt;21, "lose",
                    IF(V49&lt;=21, "lose",
                        IF(AND(U49&lt;=21, U49&lt;V49), "lose", "")
                    )
                )
            )
        )
    )
)</f>
        <v>tie</v>
      </c>
      <c r="Y49">
        <f t="shared" ca="1" si="6"/>
        <v>0</v>
      </c>
      <c r="Z49">
        <f ca="1">IF(OR(D49=1, E49=1), 1, 0)</f>
        <v>0</v>
      </c>
      <c r="AA49">
        <f ca="1">IF(F49=1, 1,
    IF(Z49=1,
        IF(OR(D49 + E49 - 10 &lt;= 13,
              AND(D49 + E49 - 10 = 14, NOT(OR(M49 = 5, M49 = 6))),
              AND(D49 + E49 - 10 = 15, NOT(OR(M49 = 4, M49 = 5, M49 = 6))),
              AND(D49 + E49 - 10 = 16, NOT(OR(M49 = 3, M49 = 4, M49 = 5, M49 = 6))),
              AND(D49 + E49 - 10 = 17, M49 &gt;= 9),
              AND(D49 + E49 - 10 = 18, M49 &gt;= 9)), 1, 0),
        IF(OR(D49 + E49 &lt;= 8,
              AND(D49 + E49 = 12, NOT(OR(M49 = 4, M49 = 5, M49 = 6))),
              AND(D49 + E49 &gt;= 13, D49 + E49 &lt;= 16, M49 &gt;= 7)), 1, 0)
    )
)</f>
        <v>1</v>
      </c>
      <c r="AB49">
        <f ca="1">IF(AA49=1,
    IF(Z49=1,
        IF(OR(D49 + E49 + G49 - 10 &lt;= 13,
              AND(D49 + E49 + G49 - 10 = 14, NOT(OR(M49 = 5, M49 = 6))),
              AND(D49 + E49 + G49 - 10 = 15, NOT(OR(M49 = 4, M49 = 5, M49 = 6))),
              AND(D49 + E49 + G49 - 10 = 16, NOT(OR(M49 = 3, M49 = 4, M49 = 5, M49 = 6))),
              AND(D49 + E49 + G49 - 10 = 17, M49 &gt;= 9),
              AND(D49 + E49 + G49 - 10 = 18, M49 &gt;= 9)), 1, 0),
        IF(OR(D49 + E49 + G49 &lt;= 8,
              AND(D49 + E49 + G49 = 12, NOT(OR(M49 = 4, M49 = 5, M49 = 6))),
              AND(D49 + E49 + G49 &gt;= 13, D49 + E49 + G49 &lt;= 16, M49 &gt;= 7)), 1, 0)
    ), 0)</f>
        <v>0</v>
      </c>
      <c r="AC49">
        <f ca="1">IF(AB49=1,
    IF(Z49=1,
        IF(OR(D49 + E49 + G49 + I49 - 10 &lt;= 13,
              AND(D49 + E49 + G49 + I49 - 10 = 14, NOT(OR(M49 = 5, M49 = 6))),
              AND(D49 + E49 + G49 + I49 - 10 = 15, NOT(OR(M49 = 4, M49 = 5, M49 = 6))),
              AND(D49 + E49 + G49 + I49 - 10 = 16, NOT(OR(M49 = 3, M49 = 4, M49 = 5, M49 = 6))),
              AND(D49 + E49 + G49 + I49 - 10 = 17, M49 &gt;= 9),
              AND(D49 + E49 + G49 + I49 - 10 = 18, M49 &gt;= 9)), 1, 0),
        IF(OR(D49 + E49 + G49 + I49 &lt;= 8,
              AND(D49 + E49 + G49 + I49 = 12, NOT(OR(M49 = 4, M49 = 5, M49 = 6))),
              AND(D49 + E49 + G49 + I49 &gt;= 13, D49 + E49 + G49 + I49 &lt;= 16, M49 &gt;= 7)), 1, 0)
    ), 0)</f>
        <v>0</v>
      </c>
      <c r="AD49">
        <f ca="1">IF(AC49=1,
    IF(Z49=1,
        IF(OR(D49 + E49 + G49 + I49 + J49 - 10 &lt;= 13,
              AND(D49 + E49 + G49 + I49 + J49 - 10 = 14, NOT(OR(M49 = 5, M49 = 6))),
              AND(D49 + E49 + G49 + I49 + J49 - 10 = 15, NOT(OR(M49 = 4, M49 = 5, M49 = 6))),
              AND(D49 + E49 + G49 + I49 + J49 - 10 = 16, NOT(OR(M49 = 3, M49 = 4, M49 = 5, M49 = 6))),
              AND(D49 + E49 + G49 + I49 + J49 - 10 = 17, M49 &gt;= 9),
              AND(D49 + E49 + G49 + I49 + J49 - 10 = 18, M49 &gt;= 9)), 1, 0),
        IF(OR(D49 + E49 + G49 + I49 + J49 &lt;= 8,
              AND(D49 + E49 + G49 + I49 + J49 = 12, NOT(OR(M49 = 4, M49 = 5, M49 = 6))),
              AND(D49 + E49 + G49 + I49 + J49 &gt;= 13, D49 + E49 + G49 + I49 + J49 &lt;= 16, M49 &gt;= 7)), 1, 0)
    ), 0)</f>
        <v>0</v>
      </c>
      <c r="AE49">
        <f t="shared" ca="1" si="7"/>
        <v>0</v>
      </c>
    </row>
    <row r="50" spans="1:31" x14ac:dyDescent="0.3">
      <c r="A50">
        <v>29</v>
      </c>
      <c r="B50" t="str">
        <f t="shared" ca="1" si="8"/>
        <v>Regular</v>
      </c>
      <c r="C50" t="str">
        <f t="shared" ca="1" si="1"/>
        <v>Basic</v>
      </c>
      <c r="D50" cm="1">
        <f t="array" aca="1" ref="D50" ca="1">IF(A50=A49+1,
    IF(B49="Regular",
        IF(F49=1, E49, _xll.RiskDiscrete($F$9:$F$18, $G$9:$G$18)),
        IF(B49="First Split", D49,
            IF(B49="Second Split", _xll.RiskDiscrete($F$9:$F$18, $G$9:$G$18), _xll.RiskDiscrete($F$9:$F$18, $G$9:$G$18))
        )
    ),
    _xll.RiskDiscrete($F$9:$F$18, $G$9:$G$18)
)</f>
        <v>7</v>
      </c>
      <c r="E50" cm="1">
        <f t="array" aca="1" ref="E50" ca="1">_xll.RiskDiscrete($F$9:$F$18,$G$9:$G$18)</f>
        <v>7</v>
      </c>
      <c r="F50">
        <f t="shared" ca="1" si="2"/>
        <v>0</v>
      </c>
      <c r="G50" cm="1">
        <f t="array" aca="1" ref="G50" ca="1">IF(AA50=1, _xll.RiskDiscrete($F$9:$F$18,$G$9:$G$18), 0)</f>
        <v>7</v>
      </c>
      <c r="H50">
        <f t="shared" ca="1" si="3"/>
        <v>0</v>
      </c>
      <c r="I50" cm="1">
        <f t="array" aca="1" ref="I50" ca="1">IF(AB50=1, _xll.RiskDiscrete($F$9:$F$18, $G$9:$G$18), 0)</f>
        <v>0</v>
      </c>
      <c r="J50" cm="1">
        <f t="array" aca="1" ref="J50" ca="1">IF(AC50=1, _xll.RiskDiscrete($F$9:$F$18, $G$9:$G$18), 0)</f>
        <v>0</v>
      </c>
      <c r="K50" cm="1">
        <f t="array" aca="1" ref="K50" ca="1">IF(AD50=1, _xll.RiskDiscrete($F$9:$F$18, $G$9:$G$18), 0)</f>
        <v>0</v>
      </c>
      <c r="L50" cm="1">
        <f t="array" aca="1" ref="L50" ca="1">IF(AE50=1, _xll.RiskDiscrete($F$9:$F$18, $G$9:$G$18), 0)</f>
        <v>0</v>
      </c>
      <c r="M50" cm="1">
        <f t="array" aca="1" ref="M50" ca="1">_xll.RiskDiscrete($F$9:$F$18,$G$9:$G$18)</f>
        <v>7</v>
      </c>
      <c r="N50" cm="1">
        <f t="array" aca="1" ref="N50" ca="1">_xll.RiskDiscrete($F$9:$F$18,$G$9:$G$18)</f>
        <v>7</v>
      </c>
      <c r="O50">
        <f ca="1">IF(C50="Advanced",
    IF(Z50=0,
        IF(OR(
            AND(D50 + E50 = 9, OR(M50 = 3, M50 = 4, M50 = 5, M50 = 6)),
            AND(D50 + E50 = 10, OR(M50 = 2, M50 = 3, M50 = 4, M50 = 5, M50 = 6, M50 = 7, M50 = 8, M50 = 9)),
            AND(D50 + E50 = 11, OR(M50 = 2, M50 = 3, M50 = 4, M50 = 5, M50 = 6, M50 = 7, M50 = 8, M50 = 9, M50 = 10))),
           1, 0),
        IF(OR(
            AND(D50 + E50 - 10 = 13, OR(M50 = 5, M50 = 6)),
            AND(D50 + E50 - 10 = 14, OR(M50 = 5, M50 = 6)),
            AND(D50 + E50 - 10 = 15, OR(M50 = 4, M50 = 5, M50 = 6)),
            AND(D50 + E50 - 10 = 16, OR(M50 = 4, M50 = 5, M50 = 6)),
            AND(D50 + E50 - 10 = 17, OR(M50 = 3, M50 = 4, M50 = 5, M50 = 6)),
            AND(D50 + E50 - 10 = 18, OR(M50 = 2, M50 = 3, M50 = 4, M50 = 5, M50 = 6))),
           1, 0)),
    0)</f>
        <v>0</v>
      </c>
      <c r="P50" cm="1">
        <f t="array" aca="1" ref="P50" ca="1">IF(M50 + N50 &lt; 17, _xll.RiskDiscrete($F$9:$F$18, $G$9:$G$18), 0)</f>
        <v>7</v>
      </c>
      <c r="Q50" cm="1">
        <f t="array" aca="1" ref="Q50" ca="1">IF(P50+N50+M50&lt;17,_xll.RiskDiscrete($F$9:$F$18, $G$9:$G$18),0)</f>
        <v>0</v>
      </c>
      <c r="R50" cm="1">
        <f t="array" aca="1" ref="R50" ca="1">IF(P50+N50+M50+Q50&lt;17,_xll.RiskDiscrete($F$9:$F$18, $G$9:$G$18),0)</f>
        <v>0</v>
      </c>
      <c r="S50" cm="1">
        <f t="array" aca="1" ref="S50" ca="1">IF(P50+N50+M50+Q50+R50&lt;17,_xll.RiskDiscrete($F$9:$F$18, $G$9:$G$18),0)</f>
        <v>0</v>
      </c>
      <c r="T50" cm="1">
        <f t="array" aca="1" ref="T50" ca="1">IF(P50+N50+M50+Q50+R50+S50&lt;17,_xll.RiskDiscrete($F$9:$F$18, $G$9:$G$18),0)</f>
        <v>0</v>
      </c>
      <c r="U50">
        <f ca="1">IF(F50=1,
    IF(H50=1,
        IF(I50&gt;0,
            IF(J50&gt;0,
                MIN(D50 + G50 + I50 + J50 + 10 * (COUNTIF(D50:J50, 1) &gt; 0), D50 + G50 + I50 + J50),
                MIN(D50 + G50 + I50 + 10 * (COUNTIF(D50:I50, 1) &gt; 0), D50 + G50 + I50)
            ),
            MIN(D50 + G50 + 10 * (COUNTIF(D50:G50, 1) &gt; 0), D50 + G50)
        ),
        MIN(D50 + G50 + 10 * (COUNTIF(D50:G50, 1) &gt; 0), D50 + G50)
    ),
    IF(J50&gt;0,
        MIN(D50 + E50 + G50 + I50 + J50 + 10 * (COUNTIF(D50:J50, 1) &gt; 0), D50 + E50 + G50 + I50 + J50),
        MIN(D50 + E50 + G50 + I50 + 10 * (COUNTIF(D50:I50, 1) &gt; 0), D50 + E50 + G50 + I50)
    )
)</f>
        <v>21</v>
      </c>
      <c r="V50">
        <f t="shared" ca="1" si="4"/>
        <v>21</v>
      </c>
      <c r="W50">
        <f t="shared" ca="1" si="5"/>
        <v>100</v>
      </c>
      <c r="X50" t="str">
        <f ca="1">IF(AND(U50&lt;=21, U50&gt;V50), "win",
    IF(AND(U50&lt;=21, V50&gt;21), "win",
        IF(AND(OR(AND(D50=10, E50=11), AND(D50=11, E50=10)), NOT(OR(AND(M50=10, N50=11), AND(M50=11, N50=10)))), "Blackjack",
            IF(AND(U50&lt;=21, U50=V50), "tie",
                IF(U50&gt;21, "lose",
                    IF(V50&lt;=21, "lose",
                        IF(AND(U50&lt;=21, U50&lt;V50), "lose", "")
                    )
                )
            )
        )
    )
)</f>
        <v>tie</v>
      </c>
      <c r="Y50">
        <f t="shared" ca="1" si="6"/>
        <v>0</v>
      </c>
      <c r="Z50">
        <f ca="1">IF(OR(D50=1, E50=1), 1, 0)</f>
        <v>0</v>
      </c>
      <c r="AA50">
        <f ca="1">IF(F50=1, 1,
    IF(Z50=1,
        IF(OR(D50 + E50 - 10 &lt;= 13,
              AND(D50 + E50 - 10 = 14, NOT(OR(M50 = 5, M50 = 6))),
              AND(D50 + E50 - 10 = 15, NOT(OR(M50 = 4, M50 = 5, M50 = 6))),
              AND(D50 + E50 - 10 = 16, NOT(OR(M50 = 3, M50 = 4, M50 = 5, M50 = 6))),
              AND(D50 + E50 - 10 = 17, M50 &gt;= 9),
              AND(D50 + E50 - 10 = 18, M50 &gt;= 9)), 1, 0),
        IF(OR(D50 + E50 &lt;= 8,
              AND(D50 + E50 = 12, NOT(OR(M50 = 4, M50 = 5, M50 = 6))),
              AND(D50 + E50 &gt;= 13, D50 + E50 &lt;= 16, M50 &gt;= 7)), 1, 0)
    )
)</f>
        <v>1</v>
      </c>
      <c r="AB50">
        <f ca="1">IF(AA50=1,
    IF(Z50=1,
        IF(OR(D50 + E50 + G50 - 10 &lt;= 13,
              AND(D50 + E50 + G50 - 10 = 14, NOT(OR(M50 = 5, M50 = 6))),
              AND(D50 + E50 + G50 - 10 = 15, NOT(OR(M50 = 4, M50 = 5, M50 = 6))),
              AND(D50 + E50 + G50 - 10 = 16, NOT(OR(M50 = 3, M50 = 4, M50 = 5, M50 = 6))),
              AND(D50 + E50 + G50 - 10 = 17, M50 &gt;= 9),
              AND(D50 + E50 + G50 - 10 = 18, M50 &gt;= 9)), 1, 0),
        IF(OR(D50 + E50 + G50 &lt;= 8,
              AND(D50 + E50 + G50 = 12, NOT(OR(M50 = 4, M50 = 5, M50 = 6))),
              AND(D50 + E50 + G50 &gt;= 13, D50 + E50 + G50 &lt;= 16, M50 &gt;= 7)), 1, 0)
    ), 0)</f>
        <v>0</v>
      </c>
      <c r="AC50">
        <f ca="1">IF(AB50=1,
    IF(Z50=1,
        IF(OR(D50 + E50 + G50 + I50 - 10 &lt;= 13,
              AND(D50 + E50 + G50 + I50 - 10 = 14, NOT(OR(M50 = 5, M50 = 6))),
              AND(D50 + E50 + G50 + I50 - 10 = 15, NOT(OR(M50 = 4, M50 = 5, M50 = 6))),
              AND(D50 + E50 + G50 + I50 - 10 = 16, NOT(OR(M50 = 3, M50 = 4, M50 = 5, M50 = 6))),
              AND(D50 + E50 + G50 + I50 - 10 = 17, M50 &gt;= 9),
              AND(D50 + E50 + G50 + I50 - 10 = 18, M50 &gt;= 9)), 1, 0),
        IF(OR(D50 + E50 + G50 + I50 &lt;= 8,
              AND(D50 + E50 + G50 + I50 = 12, NOT(OR(M50 = 4, M50 = 5, M50 = 6))),
              AND(D50 + E50 + G50 + I50 &gt;= 13, D50 + E50 + G50 + I50 &lt;= 16, M50 &gt;= 7)), 1, 0)
    ), 0)</f>
        <v>0</v>
      </c>
      <c r="AD50">
        <f ca="1">IF(AC50=1,
    IF(Z50=1,
        IF(OR(D50 + E50 + G50 + I50 + J50 - 10 &lt;= 13,
              AND(D50 + E50 + G50 + I50 + J50 - 10 = 14, NOT(OR(M50 = 5, M50 = 6))),
              AND(D50 + E50 + G50 + I50 + J50 - 10 = 15, NOT(OR(M50 = 4, M50 = 5, M50 = 6))),
              AND(D50 + E50 + G50 + I50 + J50 - 10 = 16, NOT(OR(M50 = 3, M50 = 4, M50 = 5, M50 = 6))),
              AND(D50 + E50 + G50 + I50 + J50 - 10 = 17, M50 &gt;= 9),
              AND(D50 + E50 + G50 + I50 + J50 - 10 = 18, M50 &gt;= 9)), 1, 0),
        IF(OR(D50 + E50 + G50 + I50 + J50 &lt;= 8,
              AND(D50 + E50 + G50 + I50 + J50 = 12, NOT(OR(M50 = 4, M50 = 5, M50 = 6))),
              AND(D50 + E50 + G50 + I50 + J50 &gt;= 13, D50 + E50 + G50 + I50 + J50 &lt;= 16, M50 &gt;= 7)), 1, 0)
    ), 0)</f>
        <v>0</v>
      </c>
      <c r="AE50">
        <f t="shared" ca="1" si="7"/>
        <v>0</v>
      </c>
    </row>
    <row r="51" spans="1:31" x14ac:dyDescent="0.3">
      <c r="A51">
        <v>30</v>
      </c>
      <c r="B51" t="str">
        <f t="shared" ca="1" si="8"/>
        <v>Regular</v>
      </c>
      <c r="C51" t="str">
        <f t="shared" ca="1" si="1"/>
        <v>Basic</v>
      </c>
      <c r="D51" cm="1">
        <f t="array" aca="1" ref="D51" ca="1">IF(A51=A50+1,
    IF(B50="Regular",
        IF(F50=1, E50, _xll.RiskDiscrete($F$9:$F$18, $G$9:$G$18)),
        IF(B50="First Split", D50,
            IF(B50="Second Split", _xll.RiskDiscrete($F$9:$F$18, $G$9:$G$18), _xll.RiskDiscrete($F$9:$F$18, $G$9:$G$18))
        )
    ),
    _xll.RiskDiscrete($F$9:$F$18, $G$9:$G$18)
)</f>
        <v>7</v>
      </c>
      <c r="E51" cm="1">
        <f t="array" aca="1" ref="E51" ca="1">_xll.RiskDiscrete($F$9:$F$18,$G$9:$G$18)</f>
        <v>7</v>
      </c>
      <c r="F51">
        <f t="shared" ca="1" si="2"/>
        <v>0</v>
      </c>
      <c r="G51" cm="1">
        <f t="array" aca="1" ref="G51" ca="1">IF(AA51=1, _xll.RiskDiscrete($F$9:$F$18,$G$9:$G$18), 0)</f>
        <v>7</v>
      </c>
      <c r="H51">
        <f t="shared" ca="1" si="3"/>
        <v>0</v>
      </c>
      <c r="I51" cm="1">
        <f t="array" aca="1" ref="I51" ca="1">IF(AB51=1, _xll.RiskDiscrete($F$9:$F$18, $G$9:$G$18), 0)</f>
        <v>0</v>
      </c>
      <c r="J51" cm="1">
        <f t="array" aca="1" ref="J51" ca="1">IF(AC51=1, _xll.RiskDiscrete($F$9:$F$18, $G$9:$G$18), 0)</f>
        <v>0</v>
      </c>
      <c r="K51" cm="1">
        <f t="array" aca="1" ref="K51" ca="1">IF(AD51=1, _xll.RiskDiscrete($F$9:$F$18, $G$9:$G$18), 0)</f>
        <v>0</v>
      </c>
      <c r="L51" cm="1">
        <f t="array" aca="1" ref="L51" ca="1">IF(AE51=1, _xll.RiskDiscrete($F$9:$F$18, $G$9:$G$18), 0)</f>
        <v>0</v>
      </c>
      <c r="M51" cm="1">
        <f t="array" aca="1" ref="M51" ca="1">_xll.RiskDiscrete($F$9:$F$18,$G$9:$G$18)</f>
        <v>7</v>
      </c>
      <c r="N51" cm="1">
        <f t="array" aca="1" ref="N51" ca="1">_xll.RiskDiscrete($F$9:$F$18,$G$9:$G$18)</f>
        <v>7</v>
      </c>
      <c r="O51">
        <f ca="1">IF(C51="Advanced",
    IF(Z51=0,
        IF(OR(
            AND(D51 + E51 = 9, OR(M51 = 3, M51 = 4, M51 = 5, M51 = 6)),
            AND(D51 + E51 = 10, OR(M51 = 2, M51 = 3, M51 = 4, M51 = 5, M51 = 6, M51 = 7, M51 = 8, M51 = 9)),
            AND(D51 + E51 = 11, OR(M51 = 2, M51 = 3, M51 = 4, M51 = 5, M51 = 6, M51 = 7, M51 = 8, M51 = 9, M51 = 10))),
           1, 0),
        IF(OR(
            AND(D51 + E51 - 10 = 13, OR(M51 = 5, M51 = 6)),
            AND(D51 + E51 - 10 = 14, OR(M51 = 5, M51 = 6)),
            AND(D51 + E51 - 10 = 15, OR(M51 = 4, M51 = 5, M51 = 6)),
            AND(D51 + E51 - 10 = 16, OR(M51 = 4, M51 = 5, M51 = 6)),
            AND(D51 + E51 - 10 = 17, OR(M51 = 3, M51 = 4, M51 = 5, M51 = 6)),
            AND(D51 + E51 - 10 = 18, OR(M51 = 2, M51 = 3, M51 = 4, M51 = 5, M51 = 6))),
           1, 0)),
    0)</f>
        <v>0</v>
      </c>
      <c r="P51" cm="1">
        <f t="array" aca="1" ref="P51" ca="1">IF(M51 + N51 &lt; 17, _xll.RiskDiscrete($F$9:$F$18, $G$9:$G$18), 0)</f>
        <v>7</v>
      </c>
      <c r="Q51" cm="1">
        <f t="array" aca="1" ref="Q51" ca="1">IF(P51+N51+M51&lt;17,_xll.RiskDiscrete($F$9:$F$18, $G$9:$G$18),0)</f>
        <v>0</v>
      </c>
      <c r="R51" cm="1">
        <f t="array" aca="1" ref="R51" ca="1">IF(P51+N51+M51+Q51&lt;17,_xll.RiskDiscrete($F$9:$F$18, $G$9:$G$18),0)</f>
        <v>0</v>
      </c>
      <c r="S51" cm="1">
        <f t="array" aca="1" ref="S51" ca="1">IF(P51+N51+M51+Q51+R51&lt;17,_xll.RiskDiscrete($F$9:$F$18, $G$9:$G$18),0)</f>
        <v>0</v>
      </c>
      <c r="T51" cm="1">
        <f t="array" aca="1" ref="T51" ca="1">IF(P51+N51+M51+Q51+R51+S51&lt;17,_xll.RiskDiscrete($F$9:$F$18, $G$9:$G$18),0)</f>
        <v>0</v>
      </c>
      <c r="U51">
        <f ca="1">IF(F51=1,
    IF(H51=1,
        IF(I51&gt;0,
            IF(J51&gt;0,
                MIN(D51 + G51 + I51 + J51 + 10 * (COUNTIF(D51:J51, 1) &gt; 0), D51 + G51 + I51 + J51),
                MIN(D51 + G51 + I51 + 10 * (COUNTIF(D51:I51, 1) &gt; 0), D51 + G51 + I51)
            ),
            MIN(D51 + G51 + 10 * (COUNTIF(D51:G51, 1) &gt; 0), D51 + G51)
        ),
        MIN(D51 + G51 + 10 * (COUNTIF(D51:G51, 1) &gt; 0), D51 + G51)
    ),
    IF(J51&gt;0,
        MIN(D51 + E51 + G51 + I51 + J51 + 10 * (COUNTIF(D51:J51, 1) &gt; 0), D51 + E51 + G51 + I51 + J51),
        MIN(D51 + E51 + G51 + I51 + 10 * (COUNTIF(D51:I51, 1) &gt; 0), D51 + E51 + G51 + I51)
    )
)</f>
        <v>21</v>
      </c>
      <c r="V51">
        <f t="shared" ca="1" si="4"/>
        <v>21</v>
      </c>
      <c r="W51">
        <f t="shared" ca="1" si="5"/>
        <v>100</v>
      </c>
      <c r="X51" t="str">
        <f ca="1">IF(AND(U51&lt;=21, U51&gt;V51), "win",
    IF(AND(U51&lt;=21, V51&gt;21), "win",
        IF(AND(OR(AND(D51=10, E51=11), AND(D51=11, E51=10)), NOT(OR(AND(M51=10, N51=11), AND(M51=11, N51=10)))), "Blackjack",
            IF(AND(U51&lt;=21, U51=V51), "tie",
                IF(U51&gt;21, "lose",
                    IF(V51&lt;=21, "lose",
                        IF(AND(U51&lt;=21, U51&lt;V51), "lose", "")
                    )
                )
            )
        )
    )
)</f>
        <v>tie</v>
      </c>
      <c r="Y51">
        <f t="shared" ca="1" si="6"/>
        <v>0</v>
      </c>
      <c r="Z51">
        <f ca="1">IF(OR(D51=1, E51=1), 1, 0)</f>
        <v>0</v>
      </c>
      <c r="AA51">
        <f ca="1">IF(F51=1, 1,
    IF(Z51=1,
        IF(OR(D51 + E51 - 10 &lt;= 13,
              AND(D51 + E51 - 10 = 14, NOT(OR(M51 = 5, M51 = 6))),
              AND(D51 + E51 - 10 = 15, NOT(OR(M51 = 4, M51 = 5, M51 = 6))),
              AND(D51 + E51 - 10 = 16, NOT(OR(M51 = 3, M51 = 4, M51 = 5, M51 = 6))),
              AND(D51 + E51 - 10 = 17, M51 &gt;= 9),
              AND(D51 + E51 - 10 = 18, M51 &gt;= 9)), 1, 0),
        IF(OR(D51 + E51 &lt;= 8,
              AND(D51 + E51 = 12, NOT(OR(M51 = 4, M51 = 5, M51 = 6))),
              AND(D51 + E51 &gt;= 13, D51 + E51 &lt;= 16, M51 &gt;= 7)), 1, 0)
    )
)</f>
        <v>1</v>
      </c>
      <c r="AB51">
        <f ca="1">IF(AA51=1,
    IF(Z51=1,
        IF(OR(D51 + E51 + G51 - 10 &lt;= 13,
              AND(D51 + E51 + G51 - 10 = 14, NOT(OR(M51 = 5, M51 = 6))),
              AND(D51 + E51 + G51 - 10 = 15, NOT(OR(M51 = 4, M51 = 5, M51 = 6))),
              AND(D51 + E51 + G51 - 10 = 16, NOT(OR(M51 = 3, M51 = 4, M51 = 5, M51 = 6))),
              AND(D51 + E51 + G51 - 10 = 17, M51 &gt;= 9),
              AND(D51 + E51 + G51 - 10 = 18, M51 &gt;= 9)), 1, 0),
        IF(OR(D51 + E51 + G51 &lt;= 8,
              AND(D51 + E51 + G51 = 12, NOT(OR(M51 = 4, M51 = 5, M51 = 6))),
              AND(D51 + E51 + G51 &gt;= 13, D51 + E51 + G51 &lt;= 16, M51 &gt;= 7)), 1, 0)
    ), 0)</f>
        <v>0</v>
      </c>
      <c r="AC51">
        <f ca="1">IF(AB51=1,
    IF(Z51=1,
        IF(OR(D51 + E51 + G51 + I51 - 10 &lt;= 13,
              AND(D51 + E51 + G51 + I51 - 10 = 14, NOT(OR(M51 = 5, M51 = 6))),
              AND(D51 + E51 + G51 + I51 - 10 = 15, NOT(OR(M51 = 4, M51 = 5, M51 = 6))),
              AND(D51 + E51 + G51 + I51 - 10 = 16, NOT(OR(M51 = 3, M51 = 4, M51 = 5, M51 = 6))),
              AND(D51 + E51 + G51 + I51 - 10 = 17, M51 &gt;= 9),
              AND(D51 + E51 + G51 + I51 - 10 = 18, M51 &gt;= 9)), 1, 0),
        IF(OR(D51 + E51 + G51 + I51 &lt;= 8,
              AND(D51 + E51 + G51 + I51 = 12, NOT(OR(M51 = 4, M51 = 5, M51 = 6))),
              AND(D51 + E51 + G51 + I51 &gt;= 13, D51 + E51 + G51 + I51 &lt;= 16, M51 &gt;= 7)), 1, 0)
    ), 0)</f>
        <v>0</v>
      </c>
      <c r="AD51">
        <f ca="1">IF(AC51=1,
    IF(Z51=1,
        IF(OR(D51 + E51 + G51 + I51 + J51 - 10 &lt;= 13,
              AND(D51 + E51 + G51 + I51 + J51 - 10 = 14, NOT(OR(M51 = 5, M51 = 6))),
              AND(D51 + E51 + G51 + I51 + J51 - 10 = 15, NOT(OR(M51 = 4, M51 = 5, M51 = 6))),
              AND(D51 + E51 + G51 + I51 + J51 - 10 = 16, NOT(OR(M51 = 3, M51 = 4, M51 = 5, M51 = 6))),
              AND(D51 + E51 + G51 + I51 + J51 - 10 = 17, M51 &gt;= 9),
              AND(D51 + E51 + G51 + I51 + J51 - 10 = 18, M51 &gt;= 9)), 1, 0),
        IF(OR(D51 + E51 + G51 + I51 + J51 &lt;= 8,
              AND(D51 + E51 + G51 + I51 + J51 = 12, NOT(OR(M51 = 4, M51 = 5, M51 = 6))),
              AND(D51 + E51 + G51 + I51 + J51 &gt;= 13, D51 + E51 + G51 + I51 + J51 &lt;= 16, M51 &gt;= 7)), 1, 0)
    ), 0)</f>
        <v>0</v>
      </c>
      <c r="AE51">
        <f t="shared" ca="1" si="7"/>
        <v>0</v>
      </c>
    </row>
    <row r="52" spans="1:31" x14ac:dyDescent="0.3">
      <c r="A52">
        <v>31</v>
      </c>
      <c r="B52" t="str">
        <f t="shared" ca="1" si="8"/>
        <v>Regular</v>
      </c>
      <c r="C52" t="str">
        <f t="shared" ca="1" si="1"/>
        <v>Basic</v>
      </c>
      <c r="D52" cm="1">
        <f t="array" aca="1" ref="D52" ca="1">IF(A52=A51+1,
    IF(B51="Regular",
        IF(F51=1, E51, _xll.RiskDiscrete($F$9:$F$18, $G$9:$G$18)),
        IF(B51="First Split", D51,
            IF(B51="Second Split", _xll.RiskDiscrete($F$9:$F$18, $G$9:$G$18), _xll.RiskDiscrete($F$9:$F$18, $G$9:$G$18))
        )
    ),
    _xll.RiskDiscrete($F$9:$F$18, $G$9:$G$18)
)</f>
        <v>7</v>
      </c>
      <c r="E52" cm="1">
        <f t="array" aca="1" ref="E52" ca="1">_xll.RiskDiscrete($F$9:$F$18,$G$9:$G$18)</f>
        <v>7</v>
      </c>
      <c r="F52">
        <f t="shared" ca="1" si="2"/>
        <v>0</v>
      </c>
      <c r="G52" cm="1">
        <f t="array" aca="1" ref="G52" ca="1">IF(AA52=1, _xll.RiskDiscrete($F$9:$F$18,$G$9:$G$18), 0)</f>
        <v>7</v>
      </c>
      <c r="H52">
        <f t="shared" ca="1" si="3"/>
        <v>0</v>
      </c>
      <c r="I52" cm="1">
        <f t="array" aca="1" ref="I52" ca="1">IF(AB52=1, _xll.RiskDiscrete($F$9:$F$18, $G$9:$G$18), 0)</f>
        <v>0</v>
      </c>
      <c r="J52" cm="1">
        <f t="array" aca="1" ref="J52" ca="1">IF(AC52=1, _xll.RiskDiscrete($F$9:$F$18, $G$9:$G$18), 0)</f>
        <v>0</v>
      </c>
      <c r="K52" cm="1">
        <f t="array" aca="1" ref="K52" ca="1">IF(AD52=1, _xll.RiskDiscrete($F$9:$F$18, $G$9:$G$18), 0)</f>
        <v>0</v>
      </c>
      <c r="L52" cm="1">
        <f t="array" aca="1" ref="L52" ca="1">IF(AE52=1, _xll.RiskDiscrete($F$9:$F$18, $G$9:$G$18), 0)</f>
        <v>0</v>
      </c>
      <c r="M52" cm="1">
        <f t="array" aca="1" ref="M52" ca="1">_xll.RiskDiscrete($F$9:$F$18,$G$9:$G$18)</f>
        <v>7</v>
      </c>
      <c r="N52" cm="1">
        <f t="array" aca="1" ref="N52" ca="1">_xll.RiskDiscrete($F$9:$F$18,$G$9:$G$18)</f>
        <v>7</v>
      </c>
      <c r="O52">
        <f ca="1">IF(C52="Advanced",
    IF(Z52=0,
        IF(OR(
            AND(D52 + E52 = 9, OR(M52 = 3, M52 = 4, M52 = 5, M52 = 6)),
            AND(D52 + E52 = 10, OR(M52 = 2, M52 = 3, M52 = 4, M52 = 5, M52 = 6, M52 = 7, M52 = 8, M52 = 9)),
            AND(D52 + E52 = 11, OR(M52 = 2, M52 = 3, M52 = 4, M52 = 5, M52 = 6, M52 = 7, M52 = 8, M52 = 9, M52 = 10))),
           1, 0),
        IF(OR(
            AND(D52 + E52 - 10 = 13, OR(M52 = 5, M52 = 6)),
            AND(D52 + E52 - 10 = 14, OR(M52 = 5, M52 = 6)),
            AND(D52 + E52 - 10 = 15, OR(M52 = 4, M52 = 5, M52 = 6)),
            AND(D52 + E52 - 10 = 16, OR(M52 = 4, M52 = 5, M52 = 6)),
            AND(D52 + E52 - 10 = 17, OR(M52 = 3, M52 = 4, M52 = 5, M52 = 6)),
            AND(D52 + E52 - 10 = 18, OR(M52 = 2, M52 = 3, M52 = 4, M52 = 5, M52 = 6))),
           1, 0)),
    0)</f>
        <v>0</v>
      </c>
      <c r="P52" cm="1">
        <f t="array" aca="1" ref="P52" ca="1">IF(M52 + N52 &lt; 17, _xll.RiskDiscrete($F$9:$F$18, $G$9:$G$18), 0)</f>
        <v>7</v>
      </c>
      <c r="Q52" cm="1">
        <f t="array" aca="1" ref="Q52" ca="1">IF(P52+N52+M52&lt;17,_xll.RiskDiscrete($F$9:$F$18, $G$9:$G$18),0)</f>
        <v>0</v>
      </c>
      <c r="R52" cm="1">
        <f t="array" aca="1" ref="R52" ca="1">IF(P52+N52+M52+Q52&lt;17,_xll.RiskDiscrete($F$9:$F$18, $G$9:$G$18),0)</f>
        <v>0</v>
      </c>
      <c r="S52" cm="1">
        <f t="array" aca="1" ref="S52" ca="1">IF(P52+N52+M52+Q52+R52&lt;17,_xll.RiskDiscrete($F$9:$F$18, $G$9:$G$18),0)</f>
        <v>0</v>
      </c>
      <c r="T52" cm="1">
        <f t="array" aca="1" ref="T52" ca="1">IF(P52+N52+M52+Q52+R52+S52&lt;17,_xll.RiskDiscrete($F$9:$F$18, $G$9:$G$18),0)</f>
        <v>0</v>
      </c>
      <c r="U52">
        <f ca="1">IF(F52=1,
    IF(H52=1,
        IF(I52&gt;0,
            IF(J52&gt;0,
                MIN(D52 + G52 + I52 + J52 + 10 * (COUNTIF(D52:J52, 1) &gt; 0), D52 + G52 + I52 + J52),
                MIN(D52 + G52 + I52 + 10 * (COUNTIF(D52:I52, 1) &gt; 0), D52 + G52 + I52)
            ),
            MIN(D52 + G52 + 10 * (COUNTIF(D52:G52, 1) &gt; 0), D52 + G52)
        ),
        MIN(D52 + G52 + 10 * (COUNTIF(D52:G52, 1) &gt; 0), D52 + G52)
    ),
    IF(J52&gt;0,
        MIN(D52 + E52 + G52 + I52 + J52 + 10 * (COUNTIF(D52:J52, 1) &gt; 0), D52 + E52 + G52 + I52 + J52),
        MIN(D52 + E52 + G52 + I52 + 10 * (COUNTIF(D52:I52, 1) &gt; 0), D52 + E52 + G52 + I52)
    )
)</f>
        <v>21</v>
      </c>
      <c r="V52">
        <f t="shared" ca="1" si="4"/>
        <v>21</v>
      </c>
      <c r="W52">
        <f t="shared" ca="1" si="5"/>
        <v>100</v>
      </c>
      <c r="X52" t="str">
        <f ca="1">IF(AND(U52&lt;=21, U52&gt;V52), "win",
    IF(AND(U52&lt;=21, V52&gt;21), "win",
        IF(AND(OR(AND(D52=10, E52=11), AND(D52=11, E52=10)), NOT(OR(AND(M52=10, N52=11), AND(M52=11, N52=10)))), "Blackjack",
            IF(AND(U52&lt;=21, U52=V52), "tie",
                IF(U52&gt;21, "lose",
                    IF(V52&lt;=21, "lose",
                        IF(AND(U52&lt;=21, U52&lt;V52), "lose", "")
                    )
                )
            )
        )
    )
)</f>
        <v>tie</v>
      </c>
      <c r="Y52">
        <f t="shared" ca="1" si="6"/>
        <v>0</v>
      </c>
      <c r="Z52">
        <f ca="1">IF(OR(D52=1, E52=1), 1, 0)</f>
        <v>0</v>
      </c>
      <c r="AA52">
        <f ca="1">IF(F52=1, 1,
    IF(Z52=1,
        IF(OR(D52 + E52 - 10 &lt;= 13,
              AND(D52 + E52 - 10 = 14, NOT(OR(M52 = 5, M52 = 6))),
              AND(D52 + E52 - 10 = 15, NOT(OR(M52 = 4, M52 = 5, M52 = 6))),
              AND(D52 + E52 - 10 = 16, NOT(OR(M52 = 3, M52 = 4, M52 = 5, M52 = 6))),
              AND(D52 + E52 - 10 = 17, M52 &gt;= 9),
              AND(D52 + E52 - 10 = 18, M52 &gt;= 9)), 1, 0),
        IF(OR(D52 + E52 &lt;= 8,
              AND(D52 + E52 = 12, NOT(OR(M52 = 4, M52 = 5, M52 = 6))),
              AND(D52 + E52 &gt;= 13, D52 + E52 &lt;= 16, M52 &gt;= 7)), 1, 0)
    )
)</f>
        <v>1</v>
      </c>
      <c r="AB52">
        <f ca="1">IF(AA52=1,
    IF(Z52=1,
        IF(OR(D52 + E52 + G52 - 10 &lt;= 13,
              AND(D52 + E52 + G52 - 10 = 14, NOT(OR(M52 = 5, M52 = 6))),
              AND(D52 + E52 + G52 - 10 = 15, NOT(OR(M52 = 4, M52 = 5, M52 = 6))),
              AND(D52 + E52 + G52 - 10 = 16, NOT(OR(M52 = 3, M52 = 4, M52 = 5, M52 = 6))),
              AND(D52 + E52 + G52 - 10 = 17, M52 &gt;= 9),
              AND(D52 + E52 + G52 - 10 = 18, M52 &gt;= 9)), 1, 0),
        IF(OR(D52 + E52 + G52 &lt;= 8,
              AND(D52 + E52 + G52 = 12, NOT(OR(M52 = 4, M52 = 5, M52 = 6))),
              AND(D52 + E52 + G52 &gt;= 13, D52 + E52 + G52 &lt;= 16, M52 &gt;= 7)), 1, 0)
    ), 0)</f>
        <v>0</v>
      </c>
      <c r="AC52">
        <f ca="1">IF(AB52=1,
    IF(Z52=1,
        IF(OR(D52 + E52 + G52 + I52 - 10 &lt;= 13,
              AND(D52 + E52 + G52 + I52 - 10 = 14, NOT(OR(M52 = 5, M52 = 6))),
              AND(D52 + E52 + G52 + I52 - 10 = 15, NOT(OR(M52 = 4, M52 = 5, M52 = 6))),
              AND(D52 + E52 + G52 + I52 - 10 = 16, NOT(OR(M52 = 3, M52 = 4, M52 = 5, M52 = 6))),
              AND(D52 + E52 + G52 + I52 - 10 = 17, M52 &gt;= 9),
              AND(D52 + E52 + G52 + I52 - 10 = 18, M52 &gt;= 9)), 1, 0),
        IF(OR(D52 + E52 + G52 + I52 &lt;= 8,
              AND(D52 + E52 + G52 + I52 = 12, NOT(OR(M52 = 4, M52 = 5, M52 = 6))),
              AND(D52 + E52 + G52 + I52 &gt;= 13, D52 + E52 + G52 + I52 &lt;= 16, M52 &gt;= 7)), 1, 0)
    ), 0)</f>
        <v>0</v>
      </c>
      <c r="AD52">
        <f ca="1">IF(AC52=1,
    IF(Z52=1,
        IF(OR(D52 + E52 + G52 + I52 + J52 - 10 &lt;= 13,
              AND(D52 + E52 + G52 + I52 + J52 - 10 = 14, NOT(OR(M52 = 5, M52 = 6))),
              AND(D52 + E52 + G52 + I52 + J52 - 10 = 15, NOT(OR(M52 = 4, M52 = 5, M52 = 6))),
              AND(D52 + E52 + G52 + I52 + J52 - 10 = 16, NOT(OR(M52 = 3, M52 = 4, M52 = 5, M52 = 6))),
              AND(D52 + E52 + G52 + I52 + J52 - 10 = 17, M52 &gt;= 9),
              AND(D52 + E52 + G52 + I52 + J52 - 10 = 18, M52 &gt;= 9)), 1, 0),
        IF(OR(D52 + E52 + G52 + I52 + J52 &lt;= 8,
              AND(D52 + E52 + G52 + I52 + J52 = 12, NOT(OR(M52 = 4, M52 = 5, M52 = 6))),
              AND(D52 + E52 + G52 + I52 + J52 &gt;= 13, D52 + E52 + G52 + I52 + J52 &lt;= 16, M52 &gt;= 7)), 1, 0)
    ), 0)</f>
        <v>0</v>
      </c>
      <c r="AE52">
        <f t="shared" ca="1" si="7"/>
        <v>0</v>
      </c>
    </row>
    <row r="53" spans="1:31" x14ac:dyDescent="0.3">
      <c r="A53">
        <v>32</v>
      </c>
      <c r="B53" t="str">
        <f t="shared" ca="1" si="8"/>
        <v>Regular</v>
      </c>
      <c r="C53" t="str">
        <f t="shared" ca="1" si="1"/>
        <v>Basic</v>
      </c>
      <c r="D53" cm="1">
        <f t="array" aca="1" ref="D53" ca="1">IF(A53=A52+1,
    IF(B52="Regular",
        IF(F52=1, E52, _xll.RiskDiscrete($F$9:$F$18, $G$9:$G$18)),
        IF(B52="First Split", D52,
            IF(B52="Second Split", _xll.RiskDiscrete($F$9:$F$18, $G$9:$G$18), _xll.RiskDiscrete($F$9:$F$18, $G$9:$G$18))
        )
    ),
    _xll.RiskDiscrete($F$9:$F$18, $G$9:$G$18)
)</f>
        <v>7</v>
      </c>
      <c r="E53" cm="1">
        <f t="array" aca="1" ref="E53" ca="1">_xll.RiskDiscrete($F$9:$F$18,$G$9:$G$18)</f>
        <v>7</v>
      </c>
      <c r="F53">
        <f t="shared" ca="1" si="2"/>
        <v>0</v>
      </c>
      <c r="G53" cm="1">
        <f t="array" aca="1" ref="G53" ca="1">IF(AA53=1, _xll.RiskDiscrete($F$9:$F$18,$G$9:$G$18), 0)</f>
        <v>7</v>
      </c>
      <c r="H53">
        <f t="shared" ca="1" si="3"/>
        <v>0</v>
      </c>
      <c r="I53" cm="1">
        <f t="array" aca="1" ref="I53" ca="1">IF(AB53=1, _xll.RiskDiscrete($F$9:$F$18, $G$9:$G$18), 0)</f>
        <v>0</v>
      </c>
      <c r="J53" cm="1">
        <f t="array" aca="1" ref="J53" ca="1">IF(AC53=1, _xll.RiskDiscrete($F$9:$F$18, $G$9:$G$18), 0)</f>
        <v>0</v>
      </c>
      <c r="K53" cm="1">
        <f t="array" aca="1" ref="K53" ca="1">IF(AD53=1, _xll.RiskDiscrete($F$9:$F$18, $G$9:$G$18), 0)</f>
        <v>0</v>
      </c>
      <c r="L53" cm="1">
        <f t="array" aca="1" ref="L53" ca="1">IF(AE53=1, _xll.RiskDiscrete($F$9:$F$18, $G$9:$G$18), 0)</f>
        <v>0</v>
      </c>
      <c r="M53" cm="1">
        <f t="array" aca="1" ref="M53" ca="1">_xll.RiskDiscrete($F$9:$F$18,$G$9:$G$18)</f>
        <v>7</v>
      </c>
      <c r="N53" cm="1">
        <f t="array" aca="1" ref="N53" ca="1">_xll.RiskDiscrete($F$9:$F$18,$G$9:$G$18)</f>
        <v>7</v>
      </c>
      <c r="O53">
        <f ca="1">IF(C53="Advanced",
    IF(Z53=0,
        IF(OR(
            AND(D53 + E53 = 9, OR(M53 = 3, M53 = 4, M53 = 5, M53 = 6)),
            AND(D53 + E53 = 10, OR(M53 = 2, M53 = 3, M53 = 4, M53 = 5, M53 = 6, M53 = 7, M53 = 8, M53 = 9)),
            AND(D53 + E53 = 11, OR(M53 = 2, M53 = 3, M53 = 4, M53 = 5, M53 = 6, M53 = 7, M53 = 8, M53 = 9, M53 = 10))),
           1, 0),
        IF(OR(
            AND(D53 + E53 - 10 = 13, OR(M53 = 5, M53 = 6)),
            AND(D53 + E53 - 10 = 14, OR(M53 = 5, M53 = 6)),
            AND(D53 + E53 - 10 = 15, OR(M53 = 4, M53 = 5, M53 = 6)),
            AND(D53 + E53 - 10 = 16, OR(M53 = 4, M53 = 5, M53 = 6)),
            AND(D53 + E53 - 10 = 17, OR(M53 = 3, M53 = 4, M53 = 5, M53 = 6)),
            AND(D53 + E53 - 10 = 18, OR(M53 = 2, M53 = 3, M53 = 4, M53 = 5, M53 = 6))),
           1, 0)),
    0)</f>
        <v>0</v>
      </c>
      <c r="P53" cm="1">
        <f t="array" aca="1" ref="P53" ca="1">IF(M53 + N53 &lt; 17, _xll.RiskDiscrete($F$9:$F$18, $G$9:$G$18), 0)</f>
        <v>7</v>
      </c>
      <c r="Q53" cm="1">
        <f t="array" aca="1" ref="Q53" ca="1">IF(P53+N53+M53&lt;17,_xll.RiskDiscrete($F$9:$F$18, $G$9:$G$18),0)</f>
        <v>0</v>
      </c>
      <c r="R53" cm="1">
        <f t="array" aca="1" ref="R53" ca="1">IF(P53+N53+M53+Q53&lt;17,_xll.RiskDiscrete($F$9:$F$18, $G$9:$G$18),0)</f>
        <v>0</v>
      </c>
      <c r="S53" cm="1">
        <f t="array" aca="1" ref="S53" ca="1">IF(P53+N53+M53+Q53+R53&lt;17,_xll.RiskDiscrete($F$9:$F$18, $G$9:$G$18),0)</f>
        <v>0</v>
      </c>
      <c r="T53" cm="1">
        <f t="array" aca="1" ref="T53" ca="1">IF(P53+N53+M53+Q53+R53+S53&lt;17,_xll.RiskDiscrete($F$9:$F$18, $G$9:$G$18),0)</f>
        <v>0</v>
      </c>
      <c r="U53">
        <f ca="1">IF(F53=1,
    IF(H53=1,
        IF(I53&gt;0,
            IF(J53&gt;0,
                MIN(D53 + G53 + I53 + J53 + 10 * (COUNTIF(D53:J53, 1) &gt; 0), D53 + G53 + I53 + J53),
                MIN(D53 + G53 + I53 + 10 * (COUNTIF(D53:I53, 1) &gt; 0), D53 + G53 + I53)
            ),
            MIN(D53 + G53 + 10 * (COUNTIF(D53:G53, 1) &gt; 0), D53 + G53)
        ),
        MIN(D53 + G53 + 10 * (COUNTIF(D53:G53, 1) &gt; 0), D53 + G53)
    ),
    IF(J53&gt;0,
        MIN(D53 + E53 + G53 + I53 + J53 + 10 * (COUNTIF(D53:J53, 1) &gt; 0), D53 + E53 + G53 + I53 + J53),
        MIN(D53 + E53 + G53 + I53 + 10 * (COUNTIF(D53:I53, 1) &gt; 0), D53 + E53 + G53 + I53)
    )
)</f>
        <v>21</v>
      </c>
      <c r="V53">
        <f t="shared" ca="1" si="4"/>
        <v>21</v>
      </c>
      <c r="W53">
        <f t="shared" ca="1" si="5"/>
        <v>100</v>
      </c>
      <c r="X53" t="str">
        <f ca="1">IF(AND(U53&lt;=21, U53&gt;V53), "win",
    IF(AND(U53&lt;=21, V53&gt;21), "win",
        IF(AND(OR(AND(D53=10, E53=11), AND(D53=11, E53=10)), NOT(OR(AND(M53=10, N53=11), AND(M53=11, N53=10)))), "Blackjack",
            IF(AND(U53&lt;=21, U53=V53), "tie",
                IF(U53&gt;21, "lose",
                    IF(V53&lt;=21, "lose",
                        IF(AND(U53&lt;=21, U53&lt;V53), "lose", "")
                    )
                )
            )
        )
    )
)</f>
        <v>tie</v>
      </c>
      <c r="Y53">
        <f t="shared" ca="1" si="6"/>
        <v>0</v>
      </c>
      <c r="Z53">
        <f ca="1">IF(OR(D53=1, E53=1), 1, 0)</f>
        <v>0</v>
      </c>
      <c r="AA53">
        <f ca="1">IF(F53=1, 1,
    IF(Z53=1,
        IF(OR(D53 + E53 - 10 &lt;= 13,
              AND(D53 + E53 - 10 = 14, NOT(OR(M53 = 5, M53 = 6))),
              AND(D53 + E53 - 10 = 15, NOT(OR(M53 = 4, M53 = 5, M53 = 6))),
              AND(D53 + E53 - 10 = 16, NOT(OR(M53 = 3, M53 = 4, M53 = 5, M53 = 6))),
              AND(D53 + E53 - 10 = 17, M53 &gt;= 9),
              AND(D53 + E53 - 10 = 18, M53 &gt;= 9)), 1, 0),
        IF(OR(D53 + E53 &lt;= 8,
              AND(D53 + E53 = 12, NOT(OR(M53 = 4, M53 = 5, M53 = 6))),
              AND(D53 + E53 &gt;= 13, D53 + E53 &lt;= 16, M53 &gt;= 7)), 1, 0)
    )
)</f>
        <v>1</v>
      </c>
      <c r="AB53">
        <f ca="1">IF(AA53=1,
    IF(Z53=1,
        IF(OR(D53 + E53 + G53 - 10 &lt;= 13,
              AND(D53 + E53 + G53 - 10 = 14, NOT(OR(M53 = 5, M53 = 6))),
              AND(D53 + E53 + G53 - 10 = 15, NOT(OR(M53 = 4, M53 = 5, M53 = 6))),
              AND(D53 + E53 + G53 - 10 = 16, NOT(OR(M53 = 3, M53 = 4, M53 = 5, M53 = 6))),
              AND(D53 + E53 + G53 - 10 = 17, M53 &gt;= 9),
              AND(D53 + E53 + G53 - 10 = 18, M53 &gt;= 9)), 1, 0),
        IF(OR(D53 + E53 + G53 &lt;= 8,
              AND(D53 + E53 + G53 = 12, NOT(OR(M53 = 4, M53 = 5, M53 = 6))),
              AND(D53 + E53 + G53 &gt;= 13, D53 + E53 + G53 &lt;= 16, M53 &gt;= 7)), 1, 0)
    ), 0)</f>
        <v>0</v>
      </c>
      <c r="AC53">
        <f ca="1">IF(AB53=1,
    IF(Z53=1,
        IF(OR(D53 + E53 + G53 + I53 - 10 &lt;= 13,
              AND(D53 + E53 + G53 + I53 - 10 = 14, NOT(OR(M53 = 5, M53 = 6))),
              AND(D53 + E53 + G53 + I53 - 10 = 15, NOT(OR(M53 = 4, M53 = 5, M53 = 6))),
              AND(D53 + E53 + G53 + I53 - 10 = 16, NOT(OR(M53 = 3, M53 = 4, M53 = 5, M53 = 6))),
              AND(D53 + E53 + G53 + I53 - 10 = 17, M53 &gt;= 9),
              AND(D53 + E53 + G53 + I53 - 10 = 18, M53 &gt;= 9)), 1, 0),
        IF(OR(D53 + E53 + G53 + I53 &lt;= 8,
              AND(D53 + E53 + G53 + I53 = 12, NOT(OR(M53 = 4, M53 = 5, M53 = 6))),
              AND(D53 + E53 + G53 + I53 &gt;= 13, D53 + E53 + G53 + I53 &lt;= 16, M53 &gt;= 7)), 1, 0)
    ), 0)</f>
        <v>0</v>
      </c>
      <c r="AD53">
        <f ca="1">IF(AC53=1,
    IF(Z53=1,
        IF(OR(D53 + E53 + G53 + I53 + J53 - 10 &lt;= 13,
              AND(D53 + E53 + G53 + I53 + J53 - 10 = 14, NOT(OR(M53 = 5, M53 = 6))),
              AND(D53 + E53 + G53 + I53 + J53 - 10 = 15, NOT(OR(M53 = 4, M53 = 5, M53 = 6))),
              AND(D53 + E53 + G53 + I53 + J53 - 10 = 16, NOT(OR(M53 = 3, M53 = 4, M53 = 5, M53 = 6))),
              AND(D53 + E53 + G53 + I53 + J53 - 10 = 17, M53 &gt;= 9),
              AND(D53 + E53 + G53 + I53 + J53 - 10 = 18, M53 &gt;= 9)), 1, 0),
        IF(OR(D53 + E53 + G53 + I53 + J53 &lt;= 8,
              AND(D53 + E53 + G53 + I53 + J53 = 12, NOT(OR(M53 = 4, M53 = 5, M53 = 6))),
              AND(D53 + E53 + G53 + I53 + J53 &gt;= 13, D53 + E53 + G53 + I53 + J53 &lt;= 16, M53 &gt;= 7)), 1, 0)
    ), 0)</f>
        <v>0</v>
      </c>
      <c r="AE53">
        <f t="shared" ca="1" si="7"/>
        <v>0</v>
      </c>
    </row>
    <row r="54" spans="1:31" x14ac:dyDescent="0.3">
      <c r="A54">
        <v>33</v>
      </c>
      <c r="B54" t="str">
        <f t="shared" ca="1" si="8"/>
        <v>Regular</v>
      </c>
      <c r="C54" t="str">
        <f t="shared" ca="1" si="1"/>
        <v>Basic</v>
      </c>
      <c r="D54" cm="1">
        <f t="array" aca="1" ref="D54" ca="1">IF(A54=A53+1,
    IF(B53="Regular",
        IF(F53=1, E53, _xll.RiskDiscrete($F$9:$F$18, $G$9:$G$18)),
        IF(B53="First Split", D53,
            IF(B53="Second Split", _xll.RiskDiscrete($F$9:$F$18, $G$9:$G$18), _xll.RiskDiscrete($F$9:$F$18, $G$9:$G$18))
        )
    ),
    _xll.RiskDiscrete($F$9:$F$18, $G$9:$G$18)
)</f>
        <v>7</v>
      </c>
      <c r="E54" cm="1">
        <f t="array" aca="1" ref="E54" ca="1">_xll.RiskDiscrete($F$9:$F$18,$G$9:$G$18)</f>
        <v>7</v>
      </c>
      <c r="F54">
        <f t="shared" ca="1" si="2"/>
        <v>0</v>
      </c>
      <c r="G54" cm="1">
        <f t="array" aca="1" ref="G54" ca="1">IF(AA54=1, _xll.RiskDiscrete($F$9:$F$18,$G$9:$G$18), 0)</f>
        <v>7</v>
      </c>
      <c r="H54">
        <f t="shared" ca="1" si="3"/>
        <v>0</v>
      </c>
      <c r="I54" cm="1">
        <f t="array" aca="1" ref="I54" ca="1">IF(AB54=1, _xll.RiskDiscrete($F$9:$F$18, $G$9:$G$18), 0)</f>
        <v>0</v>
      </c>
      <c r="J54" cm="1">
        <f t="array" aca="1" ref="J54" ca="1">IF(AC54=1, _xll.RiskDiscrete($F$9:$F$18, $G$9:$G$18), 0)</f>
        <v>0</v>
      </c>
      <c r="K54" cm="1">
        <f t="array" aca="1" ref="K54" ca="1">IF(AD54=1, _xll.RiskDiscrete($F$9:$F$18, $G$9:$G$18), 0)</f>
        <v>0</v>
      </c>
      <c r="L54" cm="1">
        <f t="array" aca="1" ref="L54" ca="1">IF(AE54=1, _xll.RiskDiscrete($F$9:$F$18, $G$9:$G$18), 0)</f>
        <v>0</v>
      </c>
      <c r="M54" cm="1">
        <f t="array" aca="1" ref="M54" ca="1">_xll.RiskDiscrete($F$9:$F$18,$G$9:$G$18)</f>
        <v>7</v>
      </c>
      <c r="N54" cm="1">
        <f t="array" aca="1" ref="N54" ca="1">_xll.RiskDiscrete($F$9:$F$18,$G$9:$G$18)</f>
        <v>7</v>
      </c>
      <c r="O54">
        <f ca="1">IF(C54="Advanced",
    IF(Z54=0,
        IF(OR(
            AND(D54 + E54 = 9, OR(M54 = 3, M54 = 4, M54 = 5, M54 = 6)),
            AND(D54 + E54 = 10, OR(M54 = 2, M54 = 3, M54 = 4, M54 = 5, M54 = 6, M54 = 7, M54 = 8, M54 = 9)),
            AND(D54 + E54 = 11, OR(M54 = 2, M54 = 3, M54 = 4, M54 = 5, M54 = 6, M54 = 7, M54 = 8, M54 = 9, M54 = 10))),
           1, 0),
        IF(OR(
            AND(D54 + E54 - 10 = 13, OR(M54 = 5, M54 = 6)),
            AND(D54 + E54 - 10 = 14, OR(M54 = 5, M54 = 6)),
            AND(D54 + E54 - 10 = 15, OR(M54 = 4, M54 = 5, M54 = 6)),
            AND(D54 + E54 - 10 = 16, OR(M54 = 4, M54 = 5, M54 = 6)),
            AND(D54 + E54 - 10 = 17, OR(M54 = 3, M54 = 4, M54 = 5, M54 = 6)),
            AND(D54 + E54 - 10 = 18, OR(M54 = 2, M54 = 3, M54 = 4, M54 = 5, M54 = 6))),
           1, 0)),
    0)</f>
        <v>0</v>
      </c>
      <c r="P54" cm="1">
        <f t="array" aca="1" ref="P54" ca="1">IF(M54 + N54 &lt; 17, _xll.RiskDiscrete($F$9:$F$18, $G$9:$G$18), 0)</f>
        <v>7</v>
      </c>
      <c r="Q54" cm="1">
        <f t="array" aca="1" ref="Q54" ca="1">IF(P54+N54+M54&lt;17,_xll.RiskDiscrete($F$9:$F$18, $G$9:$G$18),0)</f>
        <v>0</v>
      </c>
      <c r="R54" cm="1">
        <f t="array" aca="1" ref="R54" ca="1">IF(P54+N54+M54+Q54&lt;17,_xll.RiskDiscrete($F$9:$F$18, $G$9:$G$18),0)</f>
        <v>0</v>
      </c>
      <c r="S54" cm="1">
        <f t="array" aca="1" ref="S54" ca="1">IF(P54+N54+M54+Q54+R54&lt;17,_xll.RiskDiscrete($F$9:$F$18, $G$9:$G$18),0)</f>
        <v>0</v>
      </c>
      <c r="T54" cm="1">
        <f t="array" aca="1" ref="T54" ca="1">IF(P54+N54+M54+Q54+R54+S54&lt;17,_xll.RiskDiscrete($F$9:$F$18, $G$9:$G$18),0)</f>
        <v>0</v>
      </c>
      <c r="U54">
        <f ca="1">IF(F54=1,
    IF(H54=1,
        IF(I54&gt;0,
            IF(J54&gt;0,
                MIN(D54 + G54 + I54 + J54 + 10 * (COUNTIF(D54:J54, 1) &gt; 0), D54 + G54 + I54 + J54),
                MIN(D54 + G54 + I54 + 10 * (COUNTIF(D54:I54, 1) &gt; 0), D54 + G54 + I54)
            ),
            MIN(D54 + G54 + 10 * (COUNTIF(D54:G54, 1) &gt; 0), D54 + G54)
        ),
        MIN(D54 + G54 + 10 * (COUNTIF(D54:G54, 1) &gt; 0), D54 + G54)
    ),
    IF(J54&gt;0,
        MIN(D54 + E54 + G54 + I54 + J54 + 10 * (COUNTIF(D54:J54, 1) &gt; 0), D54 + E54 + G54 + I54 + J54),
        MIN(D54 + E54 + G54 + I54 + 10 * (COUNTIF(D54:I54, 1) &gt; 0), D54 + E54 + G54 + I54)
    )
)</f>
        <v>21</v>
      </c>
      <c r="V54">
        <f t="shared" ca="1" si="4"/>
        <v>21</v>
      </c>
      <c r="W54">
        <f t="shared" ca="1" si="5"/>
        <v>100</v>
      </c>
      <c r="X54" t="str">
        <f ca="1">IF(AND(U54&lt;=21, U54&gt;V54), "win",
    IF(AND(U54&lt;=21, V54&gt;21), "win",
        IF(AND(OR(AND(D54=10, E54=11), AND(D54=11, E54=10)), NOT(OR(AND(M54=10, N54=11), AND(M54=11, N54=10)))), "Blackjack",
            IF(AND(U54&lt;=21, U54=V54), "tie",
                IF(U54&gt;21, "lose",
                    IF(V54&lt;=21, "lose",
                        IF(AND(U54&lt;=21, U54&lt;V54), "lose", "")
                    )
                )
            )
        )
    )
)</f>
        <v>tie</v>
      </c>
      <c r="Y54">
        <f t="shared" ca="1" si="6"/>
        <v>0</v>
      </c>
      <c r="Z54">
        <f ca="1">IF(OR(D54=1, E54=1), 1, 0)</f>
        <v>0</v>
      </c>
      <c r="AA54">
        <f ca="1">IF(F54=1, 1,
    IF(Z54=1,
        IF(OR(D54 + E54 - 10 &lt;= 13,
              AND(D54 + E54 - 10 = 14, NOT(OR(M54 = 5, M54 = 6))),
              AND(D54 + E54 - 10 = 15, NOT(OR(M54 = 4, M54 = 5, M54 = 6))),
              AND(D54 + E54 - 10 = 16, NOT(OR(M54 = 3, M54 = 4, M54 = 5, M54 = 6))),
              AND(D54 + E54 - 10 = 17, M54 &gt;= 9),
              AND(D54 + E54 - 10 = 18, M54 &gt;= 9)), 1, 0),
        IF(OR(D54 + E54 &lt;= 8,
              AND(D54 + E54 = 12, NOT(OR(M54 = 4, M54 = 5, M54 = 6))),
              AND(D54 + E54 &gt;= 13, D54 + E54 &lt;= 16, M54 &gt;= 7)), 1, 0)
    )
)</f>
        <v>1</v>
      </c>
      <c r="AB54">
        <f ca="1">IF(AA54=1,
    IF(Z54=1,
        IF(OR(D54 + E54 + G54 - 10 &lt;= 13,
              AND(D54 + E54 + G54 - 10 = 14, NOT(OR(M54 = 5, M54 = 6))),
              AND(D54 + E54 + G54 - 10 = 15, NOT(OR(M54 = 4, M54 = 5, M54 = 6))),
              AND(D54 + E54 + G54 - 10 = 16, NOT(OR(M54 = 3, M54 = 4, M54 = 5, M54 = 6))),
              AND(D54 + E54 + G54 - 10 = 17, M54 &gt;= 9),
              AND(D54 + E54 + G54 - 10 = 18, M54 &gt;= 9)), 1, 0),
        IF(OR(D54 + E54 + G54 &lt;= 8,
              AND(D54 + E54 + G54 = 12, NOT(OR(M54 = 4, M54 = 5, M54 = 6))),
              AND(D54 + E54 + G54 &gt;= 13, D54 + E54 + G54 &lt;= 16, M54 &gt;= 7)), 1, 0)
    ), 0)</f>
        <v>0</v>
      </c>
      <c r="AC54">
        <f ca="1">IF(AB54=1,
    IF(Z54=1,
        IF(OR(D54 + E54 + G54 + I54 - 10 &lt;= 13,
              AND(D54 + E54 + G54 + I54 - 10 = 14, NOT(OR(M54 = 5, M54 = 6))),
              AND(D54 + E54 + G54 + I54 - 10 = 15, NOT(OR(M54 = 4, M54 = 5, M54 = 6))),
              AND(D54 + E54 + G54 + I54 - 10 = 16, NOT(OR(M54 = 3, M54 = 4, M54 = 5, M54 = 6))),
              AND(D54 + E54 + G54 + I54 - 10 = 17, M54 &gt;= 9),
              AND(D54 + E54 + G54 + I54 - 10 = 18, M54 &gt;= 9)), 1, 0),
        IF(OR(D54 + E54 + G54 + I54 &lt;= 8,
              AND(D54 + E54 + G54 + I54 = 12, NOT(OR(M54 = 4, M54 = 5, M54 = 6))),
              AND(D54 + E54 + G54 + I54 &gt;= 13, D54 + E54 + G54 + I54 &lt;= 16, M54 &gt;= 7)), 1, 0)
    ), 0)</f>
        <v>0</v>
      </c>
      <c r="AD54">
        <f ca="1">IF(AC54=1,
    IF(Z54=1,
        IF(OR(D54 + E54 + G54 + I54 + J54 - 10 &lt;= 13,
              AND(D54 + E54 + G54 + I54 + J54 - 10 = 14, NOT(OR(M54 = 5, M54 = 6))),
              AND(D54 + E54 + G54 + I54 + J54 - 10 = 15, NOT(OR(M54 = 4, M54 = 5, M54 = 6))),
              AND(D54 + E54 + G54 + I54 + J54 - 10 = 16, NOT(OR(M54 = 3, M54 = 4, M54 = 5, M54 = 6))),
              AND(D54 + E54 + G54 + I54 + J54 - 10 = 17, M54 &gt;= 9),
              AND(D54 + E54 + G54 + I54 + J54 - 10 = 18, M54 &gt;= 9)), 1, 0),
        IF(OR(D54 + E54 + G54 + I54 + J54 &lt;= 8,
              AND(D54 + E54 + G54 + I54 + J54 = 12, NOT(OR(M54 = 4, M54 = 5, M54 = 6))),
              AND(D54 + E54 + G54 + I54 + J54 &gt;= 13, D54 + E54 + G54 + I54 + J54 &lt;= 16, M54 &gt;= 7)), 1, 0)
    ), 0)</f>
        <v>0</v>
      </c>
      <c r="AE54">
        <f t="shared" ca="1" si="7"/>
        <v>0</v>
      </c>
    </row>
    <row r="55" spans="1:31" x14ac:dyDescent="0.3">
      <c r="A55">
        <v>34</v>
      </c>
      <c r="B55" t="str">
        <f t="shared" ca="1" si="8"/>
        <v>Regular</v>
      </c>
      <c r="C55" t="str">
        <f t="shared" ca="1" si="1"/>
        <v>Basic</v>
      </c>
      <c r="D55" cm="1">
        <f t="array" aca="1" ref="D55" ca="1">IF(A55=A54+1,
    IF(B54="Regular",
        IF(F54=1, E54, _xll.RiskDiscrete($F$9:$F$18, $G$9:$G$18)),
        IF(B54="First Split", D54,
            IF(B54="Second Split", _xll.RiskDiscrete($F$9:$F$18, $G$9:$G$18), _xll.RiskDiscrete($F$9:$F$18, $G$9:$G$18))
        )
    ),
    _xll.RiskDiscrete($F$9:$F$18, $G$9:$G$18)
)</f>
        <v>7</v>
      </c>
      <c r="E55" cm="1">
        <f t="array" aca="1" ref="E55" ca="1">_xll.RiskDiscrete($F$9:$F$18,$G$9:$G$18)</f>
        <v>7</v>
      </c>
      <c r="F55">
        <f t="shared" ca="1" si="2"/>
        <v>0</v>
      </c>
      <c r="G55" cm="1">
        <f t="array" aca="1" ref="G55" ca="1">IF(AA55=1, _xll.RiskDiscrete($F$9:$F$18,$G$9:$G$18), 0)</f>
        <v>7</v>
      </c>
      <c r="H55">
        <f t="shared" ca="1" si="3"/>
        <v>0</v>
      </c>
      <c r="I55" cm="1">
        <f t="array" aca="1" ref="I55" ca="1">IF(AB55=1, _xll.RiskDiscrete($F$9:$F$18, $G$9:$G$18), 0)</f>
        <v>0</v>
      </c>
      <c r="J55" cm="1">
        <f t="array" aca="1" ref="J55" ca="1">IF(AC55=1, _xll.RiskDiscrete($F$9:$F$18, $G$9:$G$18), 0)</f>
        <v>0</v>
      </c>
      <c r="K55" cm="1">
        <f t="array" aca="1" ref="K55" ca="1">IF(AD55=1, _xll.RiskDiscrete($F$9:$F$18, $G$9:$G$18), 0)</f>
        <v>0</v>
      </c>
      <c r="L55" cm="1">
        <f t="array" aca="1" ref="L55" ca="1">IF(AE55=1, _xll.RiskDiscrete($F$9:$F$18, $G$9:$G$18), 0)</f>
        <v>0</v>
      </c>
      <c r="M55" cm="1">
        <f t="array" aca="1" ref="M55" ca="1">_xll.RiskDiscrete($F$9:$F$18,$G$9:$G$18)</f>
        <v>7</v>
      </c>
      <c r="N55" cm="1">
        <f t="array" aca="1" ref="N55" ca="1">_xll.RiskDiscrete($F$9:$F$18,$G$9:$G$18)</f>
        <v>7</v>
      </c>
      <c r="O55">
        <f ca="1">IF(C55="Advanced",
    IF(Z55=0,
        IF(OR(
            AND(D55 + E55 = 9, OR(M55 = 3, M55 = 4, M55 = 5, M55 = 6)),
            AND(D55 + E55 = 10, OR(M55 = 2, M55 = 3, M55 = 4, M55 = 5, M55 = 6, M55 = 7, M55 = 8, M55 = 9)),
            AND(D55 + E55 = 11, OR(M55 = 2, M55 = 3, M55 = 4, M55 = 5, M55 = 6, M55 = 7, M55 = 8, M55 = 9, M55 = 10))),
           1, 0),
        IF(OR(
            AND(D55 + E55 - 10 = 13, OR(M55 = 5, M55 = 6)),
            AND(D55 + E55 - 10 = 14, OR(M55 = 5, M55 = 6)),
            AND(D55 + E55 - 10 = 15, OR(M55 = 4, M55 = 5, M55 = 6)),
            AND(D55 + E55 - 10 = 16, OR(M55 = 4, M55 = 5, M55 = 6)),
            AND(D55 + E55 - 10 = 17, OR(M55 = 3, M55 = 4, M55 = 5, M55 = 6)),
            AND(D55 + E55 - 10 = 18, OR(M55 = 2, M55 = 3, M55 = 4, M55 = 5, M55 = 6))),
           1, 0)),
    0)</f>
        <v>0</v>
      </c>
      <c r="P55" cm="1">
        <f t="array" aca="1" ref="P55" ca="1">IF(M55 + N55 &lt; 17, _xll.RiskDiscrete($F$9:$F$18, $G$9:$G$18), 0)</f>
        <v>7</v>
      </c>
      <c r="Q55" cm="1">
        <f t="array" aca="1" ref="Q55" ca="1">IF(P55+N55+M55&lt;17,_xll.RiskDiscrete($F$9:$F$18, $G$9:$G$18),0)</f>
        <v>0</v>
      </c>
      <c r="R55" cm="1">
        <f t="array" aca="1" ref="R55" ca="1">IF(P55+N55+M55+Q55&lt;17,_xll.RiskDiscrete($F$9:$F$18, $G$9:$G$18),0)</f>
        <v>0</v>
      </c>
      <c r="S55" cm="1">
        <f t="array" aca="1" ref="S55" ca="1">IF(P55+N55+M55+Q55+R55&lt;17,_xll.RiskDiscrete($F$9:$F$18, $G$9:$G$18),0)</f>
        <v>0</v>
      </c>
      <c r="T55" cm="1">
        <f t="array" aca="1" ref="T55" ca="1">IF(P55+N55+M55+Q55+R55+S55&lt;17,_xll.RiskDiscrete($F$9:$F$18, $G$9:$G$18),0)</f>
        <v>0</v>
      </c>
      <c r="U55">
        <f ca="1">IF(F55=1,
    IF(H55=1,
        IF(I55&gt;0,
            IF(J55&gt;0,
                MIN(D55 + G55 + I55 + J55 + 10 * (COUNTIF(D55:J55, 1) &gt; 0), D55 + G55 + I55 + J55),
                MIN(D55 + G55 + I55 + 10 * (COUNTIF(D55:I55, 1) &gt; 0), D55 + G55 + I55)
            ),
            MIN(D55 + G55 + 10 * (COUNTIF(D55:G55, 1) &gt; 0), D55 + G55)
        ),
        MIN(D55 + G55 + 10 * (COUNTIF(D55:G55, 1) &gt; 0), D55 + G55)
    ),
    IF(J55&gt;0,
        MIN(D55 + E55 + G55 + I55 + J55 + 10 * (COUNTIF(D55:J55, 1) &gt; 0), D55 + E55 + G55 + I55 + J55),
        MIN(D55 + E55 + G55 + I55 + 10 * (COUNTIF(D55:I55, 1) &gt; 0), D55 + E55 + G55 + I55)
    )
)</f>
        <v>21</v>
      </c>
      <c r="V55">
        <f t="shared" ca="1" si="4"/>
        <v>21</v>
      </c>
      <c r="W55">
        <f t="shared" ca="1" si="5"/>
        <v>100</v>
      </c>
      <c r="X55" t="str">
        <f ca="1">IF(AND(U55&lt;=21, U55&gt;V55), "win",
    IF(AND(U55&lt;=21, V55&gt;21), "win",
        IF(AND(OR(AND(D55=10, E55=11), AND(D55=11, E55=10)), NOT(OR(AND(M55=10, N55=11), AND(M55=11, N55=10)))), "Blackjack",
            IF(AND(U55&lt;=21, U55=V55), "tie",
                IF(U55&gt;21, "lose",
                    IF(V55&lt;=21, "lose",
                        IF(AND(U55&lt;=21, U55&lt;V55), "lose", "")
                    )
                )
            )
        )
    )
)</f>
        <v>tie</v>
      </c>
      <c r="Y55">
        <f t="shared" ca="1" si="6"/>
        <v>0</v>
      </c>
      <c r="Z55">
        <f ca="1">IF(OR(D55=1, E55=1), 1, 0)</f>
        <v>0</v>
      </c>
      <c r="AA55">
        <f ca="1">IF(F55=1, 1,
    IF(Z55=1,
        IF(OR(D55 + E55 - 10 &lt;= 13,
              AND(D55 + E55 - 10 = 14, NOT(OR(M55 = 5, M55 = 6))),
              AND(D55 + E55 - 10 = 15, NOT(OR(M55 = 4, M55 = 5, M55 = 6))),
              AND(D55 + E55 - 10 = 16, NOT(OR(M55 = 3, M55 = 4, M55 = 5, M55 = 6))),
              AND(D55 + E55 - 10 = 17, M55 &gt;= 9),
              AND(D55 + E55 - 10 = 18, M55 &gt;= 9)), 1, 0),
        IF(OR(D55 + E55 &lt;= 8,
              AND(D55 + E55 = 12, NOT(OR(M55 = 4, M55 = 5, M55 = 6))),
              AND(D55 + E55 &gt;= 13, D55 + E55 &lt;= 16, M55 &gt;= 7)), 1, 0)
    )
)</f>
        <v>1</v>
      </c>
      <c r="AB55">
        <f ca="1">IF(AA55=1,
    IF(Z55=1,
        IF(OR(D55 + E55 + G55 - 10 &lt;= 13,
              AND(D55 + E55 + G55 - 10 = 14, NOT(OR(M55 = 5, M55 = 6))),
              AND(D55 + E55 + G55 - 10 = 15, NOT(OR(M55 = 4, M55 = 5, M55 = 6))),
              AND(D55 + E55 + G55 - 10 = 16, NOT(OR(M55 = 3, M55 = 4, M55 = 5, M55 = 6))),
              AND(D55 + E55 + G55 - 10 = 17, M55 &gt;= 9),
              AND(D55 + E55 + G55 - 10 = 18, M55 &gt;= 9)), 1, 0),
        IF(OR(D55 + E55 + G55 &lt;= 8,
              AND(D55 + E55 + G55 = 12, NOT(OR(M55 = 4, M55 = 5, M55 = 6))),
              AND(D55 + E55 + G55 &gt;= 13, D55 + E55 + G55 &lt;= 16, M55 &gt;= 7)), 1, 0)
    ), 0)</f>
        <v>0</v>
      </c>
      <c r="AC55">
        <f ca="1">IF(AB55=1,
    IF(Z55=1,
        IF(OR(D55 + E55 + G55 + I55 - 10 &lt;= 13,
              AND(D55 + E55 + G55 + I55 - 10 = 14, NOT(OR(M55 = 5, M55 = 6))),
              AND(D55 + E55 + G55 + I55 - 10 = 15, NOT(OR(M55 = 4, M55 = 5, M55 = 6))),
              AND(D55 + E55 + G55 + I55 - 10 = 16, NOT(OR(M55 = 3, M55 = 4, M55 = 5, M55 = 6))),
              AND(D55 + E55 + G55 + I55 - 10 = 17, M55 &gt;= 9),
              AND(D55 + E55 + G55 + I55 - 10 = 18, M55 &gt;= 9)), 1, 0),
        IF(OR(D55 + E55 + G55 + I55 &lt;= 8,
              AND(D55 + E55 + G55 + I55 = 12, NOT(OR(M55 = 4, M55 = 5, M55 = 6))),
              AND(D55 + E55 + G55 + I55 &gt;= 13, D55 + E55 + G55 + I55 &lt;= 16, M55 &gt;= 7)), 1, 0)
    ), 0)</f>
        <v>0</v>
      </c>
      <c r="AD55">
        <f ca="1">IF(AC55=1,
    IF(Z55=1,
        IF(OR(D55 + E55 + G55 + I55 + J55 - 10 &lt;= 13,
              AND(D55 + E55 + G55 + I55 + J55 - 10 = 14, NOT(OR(M55 = 5, M55 = 6))),
              AND(D55 + E55 + G55 + I55 + J55 - 10 = 15, NOT(OR(M55 = 4, M55 = 5, M55 = 6))),
              AND(D55 + E55 + G55 + I55 + J55 - 10 = 16, NOT(OR(M55 = 3, M55 = 4, M55 = 5, M55 = 6))),
              AND(D55 + E55 + G55 + I55 + J55 - 10 = 17, M55 &gt;= 9),
              AND(D55 + E55 + G55 + I55 + J55 - 10 = 18, M55 &gt;= 9)), 1, 0),
        IF(OR(D55 + E55 + G55 + I55 + J55 &lt;= 8,
              AND(D55 + E55 + G55 + I55 + J55 = 12, NOT(OR(M55 = 4, M55 = 5, M55 = 6))),
              AND(D55 + E55 + G55 + I55 + J55 &gt;= 13, D55 + E55 + G55 + I55 + J55 &lt;= 16, M55 &gt;= 7)), 1, 0)
    ), 0)</f>
        <v>0</v>
      </c>
      <c r="AE55">
        <f t="shared" ca="1" si="7"/>
        <v>0</v>
      </c>
    </row>
    <row r="56" spans="1:31" x14ac:dyDescent="0.3">
      <c r="A56">
        <v>35</v>
      </c>
      <c r="B56" t="str">
        <f t="shared" ca="1" si="8"/>
        <v>Regular</v>
      </c>
      <c r="C56" t="str">
        <f t="shared" ca="1" si="1"/>
        <v>Basic</v>
      </c>
      <c r="D56" cm="1">
        <f t="array" aca="1" ref="D56" ca="1">IF(A56=A55+1,
    IF(B55="Regular",
        IF(F55=1, E55, _xll.RiskDiscrete($F$9:$F$18, $G$9:$G$18)),
        IF(B55="First Split", D55,
            IF(B55="Second Split", _xll.RiskDiscrete($F$9:$F$18, $G$9:$G$18), _xll.RiskDiscrete($F$9:$F$18, $G$9:$G$18))
        )
    ),
    _xll.RiskDiscrete($F$9:$F$18, $G$9:$G$18)
)</f>
        <v>7</v>
      </c>
      <c r="E56" cm="1">
        <f t="array" aca="1" ref="E56" ca="1">_xll.RiskDiscrete($F$9:$F$18,$G$9:$G$18)</f>
        <v>7</v>
      </c>
      <c r="F56">
        <f t="shared" ca="1" si="2"/>
        <v>0</v>
      </c>
      <c r="G56" cm="1">
        <f t="array" aca="1" ref="G56" ca="1">IF(AA56=1, _xll.RiskDiscrete($F$9:$F$18,$G$9:$G$18), 0)</f>
        <v>7</v>
      </c>
      <c r="H56">
        <f t="shared" ca="1" si="3"/>
        <v>0</v>
      </c>
      <c r="I56" cm="1">
        <f t="array" aca="1" ref="I56" ca="1">IF(AB56=1, _xll.RiskDiscrete($F$9:$F$18, $G$9:$G$18), 0)</f>
        <v>0</v>
      </c>
      <c r="J56" cm="1">
        <f t="array" aca="1" ref="J56" ca="1">IF(AC56=1, _xll.RiskDiscrete($F$9:$F$18, $G$9:$G$18), 0)</f>
        <v>0</v>
      </c>
      <c r="K56" cm="1">
        <f t="array" aca="1" ref="K56" ca="1">IF(AD56=1, _xll.RiskDiscrete($F$9:$F$18, $G$9:$G$18), 0)</f>
        <v>0</v>
      </c>
      <c r="L56" cm="1">
        <f t="array" aca="1" ref="L56" ca="1">IF(AE56=1, _xll.RiskDiscrete($F$9:$F$18, $G$9:$G$18), 0)</f>
        <v>0</v>
      </c>
      <c r="M56" cm="1">
        <f t="array" aca="1" ref="M56" ca="1">_xll.RiskDiscrete($F$9:$F$18,$G$9:$G$18)</f>
        <v>7</v>
      </c>
      <c r="N56" cm="1">
        <f t="array" aca="1" ref="N56" ca="1">_xll.RiskDiscrete($F$9:$F$18,$G$9:$G$18)</f>
        <v>7</v>
      </c>
      <c r="O56">
        <f ca="1">IF(C56="Advanced",
    IF(Z56=0,
        IF(OR(
            AND(D56 + E56 = 9, OR(M56 = 3, M56 = 4, M56 = 5, M56 = 6)),
            AND(D56 + E56 = 10, OR(M56 = 2, M56 = 3, M56 = 4, M56 = 5, M56 = 6, M56 = 7, M56 = 8, M56 = 9)),
            AND(D56 + E56 = 11, OR(M56 = 2, M56 = 3, M56 = 4, M56 = 5, M56 = 6, M56 = 7, M56 = 8, M56 = 9, M56 = 10))),
           1, 0),
        IF(OR(
            AND(D56 + E56 - 10 = 13, OR(M56 = 5, M56 = 6)),
            AND(D56 + E56 - 10 = 14, OR(M56 = 5, M56 = 6)),
            AND(D56 + E56 - 10 = 15, OR(M56 = 4, M56 = 5, M56 = 6)),
            AND(D56 + E56 - 10 = 16, OR(M56 = 4, M56 = 5, M56 = 6)),
            AND(D56 + E56 - 10 = 17, OR(M56 = 3, M56 = 4, M56 = 5, M56 = 6)),
            AND(D56 + E56 - 10 = 18, OR(M56 = 2, M56 = 3, M56 = 4, M56 = 5, M56 = 6))),
           1, 0)),
    0)</f>
        <v>0</v>
      </c>
      <c r="P56" cm="1">
        <f t="array" aca="1" ref="P56" ca="1">IF(M56 + N56 &lt; 17, _xll.RiskDiscrete($F$9:$F$18, $G$9:$G$18), 0)</f>
        <v>7</v>
      </c>
      <c r="Q56" cm="1">
        <f t="array" aca="1" ref="Q56" ca="1">IF(P56+N56+M56&lt;17,_xll.RiskDiscrete($F$9:$F$18, $G$9:$G$18),0)</f>
        <v>0</v>
      </c>
      <c r="R56" cm="1">
        <f t="array" aca="1" ref="R56" ca="1">IF(P56+N56+M56+Q56&lt;17,_xll.RiskDiscrete($F$9:$F$18, $G$9:$G$18),0)</f>
        <v>0</v>
      </c>
      <c r="S56" cm="1">
        <f t="array" aca="1" ref="S56" ca="1">IF(P56+N56+M56+Q56+R56&lt;17,_xll.RiskDiscrete($F$9:$F$18, $G$9:$G$18),0)</f>
        <v>0</v>
      </c>
      <c r="T56" cm="1">
        <f t="array" aca="1" ref="T56" ca="1">IF(P56+N56+M56+Q56+R56+S56&lt;17,_xll.RiskDiscrete($F$9:$F$18, $G$9:$G$18),0)</f>
        <v>0</v>
      </c>
      <c r="U56">
        <f ca="1">IF(F56=1,
    IF(H56=1,
        IF(I56&gt;0,
            IF(J56&gt;0,
                MIN(D56 + G56 + I56 + J56 + 10 * (COUNTIF(D56:J56, 1) &gt; 0), D56 + G56 + I56 + J56),
                MIN(D56 + G56 + I56 + 10 * (COUNTIF(D56:I56, 1) &gt; 0), D56 + G56 + I56)
            ),
            MIN(D56 + G56 + 10 * (COUNTIF(D56:G56, 1) &gt; 0), D56 + G56)
        ),
        MIN(D56 + G56 + 10 * (COUNTIF(D56:G56, 1) &gt; 0), D56 + G56)
    ),
    IF(J56&gt;0,
        MIN(D56 + E56 + G56 + I56 + J56 + 10 * (COUNTIF(D56:J56, 1) &gt; 0), D56 + E56 + G56 + I56 + J56),
        MIN(D56 + E56 + G56 + I56 + 10 * (COUNTIF(D56:I56, 1) &gt; 0), D56 + E56 + G56 + I56)
    )
)</f>
        <v>21</v>
      </c>
      <c r="V56">
        <f t="shared" ca="1" si="4"/>
        <v>21</v>
      </c>
      <c r="W56">
        <f t="shared" ca="1" si="5"/>
        <v>100</v>
      </c>
      <c r="X56" t="str">
        <f ca="1">IF(AND(U56&lt;=21, U56&gt;V56), "win",
    IF(AND(U56&lt;=21, V56&gt;21), "win",
        IF(AND(OR(AND(D56=10, E56=11), AND(D56=11, E56=10)), NOT(OR(AND(M56=10, N56=11), AND(M56=11, N56=10)))), "Blackjack",
            IF(AND(U56&lt;=21, U56=V56), "tie",
                IF(U56&gt;21, "lose",
                    IF(V56&lt;=21, "lose",
                        IF(AND(U56&lt;=21, U56&lt;V56), "lose", "")
                    )
                )
            )
        )
    )
)</f>
        <v>tie</v>
      </c>
      <c r="Y56">
        <f t="shared" ca="1" si="6"/>
        <v>0</v>
      </c>
      <c r="Z56">
        <f ca="1">IF(OR(D56=1, E56=1), 1, 0)</f>
        <v>0</v>
      </c>
      <c r="AA56">
        <f ca="1">IF(F56=1, 1,
    IF(Z56=1,
        IF(OR(D56 + E56 - 10 &lt;= 13,
              AND(D56 + E56 - 10 = 14, NOT(OR(M56 = 5, M56 = 6))),
              AND(D56 + E56 - 10 = 15, NOT(OR(M56 = 4, M56 = 5, M56 = 6))),
              AND(D56 + E56 - 10 = 16, NOT(OR(M56 = 3, M56 = 4, M56 = 5, M56 = 6))),
              AND(D56 + E56 - 10 = 17, M56 &gt;= 9),
              AND(D56 + E56 - 10 = 18, M56 &gt;= 9)), 1, 0),
        IF(OR(D56 + E56 &lt;= 8,
              AND(D56 + E56 = 12, NOT(OR(M56 = 4, M56 = 5, M56 = 6))),
              AND(D56 + E56 &gt;= 13, D56 + E56 &lt;= 16, M56 &gt;= 7)), 1, 0)
    )
)</f>
        <v>1</v>
      </c>
      <c r="AB56">
        <f ca="1">IF(AA56=1,
    IF(Z56=1,
        IF(OR(D56 + E56 + G56 - 10 &lt;= 13,
              AND(D56 + E56 + G56 - 10 = 14, NOT(OR(M56 = 5, M56 = 6))),
              AND(D56 + E56 + G56 - 10 = 15, NOT(OR(M56 = 4, M56 = 5, M56 = 6))),
              AND(D56 + E56 + G56 - 10 = 16, NOT(OR(M56 = 3, M56 = 4, M56 = 5, M56 = 6))),
              AND(D56 + E56 + G56 - 10 = 17, M56 &gt;= 9),
              AND(D56 + E56 + G56 - 10 = 18, M56 &gt;= 9)), 1, 0),
        IF(OR(D56 + E56 + G56 &lt;= 8,
              AND(D56 + E56 + G56 = 12, NOT(OR(M56 = 4, M56 = 5, M56 = 6))),
              AND(D56 + E56 + G56 &gt;= 13, D56 + E56 + G56 &lt;= 16, M56 &gt;= 7)), 1, 0)
    ), 0)</f>
        <v>0</v>
      </c>
      <c r="AC56">
        <f ca="1">IF(AB56=1,
    IF(Z56=1,
        IF(OR(D56 + E56 + G56 + I56 - 10 &lt;= 13,
              AND(D56 + E56 + G56 + I56 - 10 = 14, NOT(OR(M56 = 5, M56 = 6))),
              AND(D56 + E56 + G56 + I56 - 10 = 15, NOT(OR(M56 = 4, M56 = 5, M56 = 6))),
              AND(D56 + E56 + G56 + I56 - 10 = 16, NOT(OR(M56 = 3, M56 = 4, M56 = 5, M56 = 6))),
              AND(D56 + E56 + G56 + I56 - 10 = 17, M56 &gt;= 9),
              AND(D56 + E56 + G56 + I56 - 10 = 18, M56 &gt;= 9)), 1, 0),
        IF(OR(D56 + E56 + G56 + I56 &lt;= 8,
              AND(D56 + E56 + G56 + I56 = 12, NOT(OR(M56 = 4, M56 = 5, M56 = 6))),
              AND(D56 + E56 + G56 + I56 &gt;= 13, D56 + E56 + G56 + I56 &lt;= 16, M56 &gt;= 7)), 1, 0)
    ), 0)</f>
        <v>0</v>
      </c>
      <c r="AD56">
        <f ca="1">IF(AC56=1,
    IF(Z56=1,
        IF(OR(D56 + E56 + G56 + I56 + J56 - 10 &lt;= 13,
              AND(D56 + E56 + G56 + I56 + J56 - 10 = 14, NOT(OR(M56 = 5, M56 = 6))),
              AND(D56 + E56 + G56 + I56 + J56 - 10 = 15, NOT(OR(M56 = 4, M56 = 5, M56 = 6))),
              AND(D56 + E56 + G56 + I56 + J56 - 10 = 16, NOT(OR(M56 = 3, M56 = 4, M56 = 5, M56 = 6))),
              AND(D56 + E56 + G56 + I56 + J56 - 10 = 17, M56 &gt;= 9),
              AND(D56 + E56 + G56 + I56 + J56 - 10 = 18, M56 &gt;= 9)), 1, 0),
        IF(OR(D56 + E56 + G56 + I56 + J56 &lt;= 8,
              AND(D56 + E56 + G56 + I56 + J56 = 12, NOT(OR(M56 = 4, M56 = 5, M56 = 6))),
              AND(D56 + E56 + G56 + I56 + J56 &gt;= 13, D56 + E56 + G56 + I56 + J56 &lt;= 16, M56 &gt;= 7)), 1, 0)
    ), 0)</f>
        <v>0</v>
      </c>
      <c r="AE56">
        <f t="shared" ca="1" si="7"/>
        <v>0</v>
      </c>
    </row>
    <row r="57" spans="1:31" x14ac:dyDescent="0.3">
      <c r="A57">
        <v>36</v>
      </c>
      <c r="B57" t="str">
        <f t="shared" ca="1" si="8"/>
        <v>Regular</v>
      </c>
      <c r="C57" t="str">
        <f t="shared" ca="1" si="1"/>
        <v>Basic</v>
      </c>
      <c r="D57" cm="1">
        <f t="array" aca="1" ref="D57" ca="1">IF(A57=A56+1,
    IF(B56="Regular",
        IF(F56=1, E56, _xll.RiskDiscrete($F$9:$F$18, $G$9:$G$18)),
        IF(B56="First Split", D56,
            IF(B56="Second Split", _xll.RiskDiscrete($F$9:$F$18, $G$9:$G$18), _xll.RiskDiscrete($F$9:$F$18, $G$9:$G$18))
        )
    ),
    _xll.RiskDiscrete($F$9:$F$18, $G$9:$G$18)
)</f>
        <v>7</v>
      </c>
      <c r="E57" cm="1">
        <f t="array" aca="1" ref="E57" ca="1">_xll.RiskDiscrete($F$9:$F$18,$G$9:$G$18)</f>
        <v>7</v>
      </c>
      <c r="F57">
        <f t="shared" ca="1" si="2"/>
        <v>0</v>
      </c>
      <c r="G57" cm="1">
        <f t="array" aca="1" ref="G57" ca="1">IF(AA57=1, _xll.RiskDiscrete($F$9:$F$18,$G$9:$G$18), 0)</f>
        <v>7</v>
      </c>
      <c r="H57">
        <f t="shared" ca="1" si="3"/>
        <v>0</v>
      </c>
      <c r="I57" cm="1">
        <f t="array" aca="1" ref="I57" ca="1">IF(AB57=1, _xll.RiskDiscrete($F$9:$F$18, $G$9:$G$18), 0)</f>
        <v>0</v>
      </c>
      <c r="J57" cm="1">
        <f t="array" aca="1" ref="J57" ca="1">IF(AC57=1, _xll.RiskDiscrete($F$9:$F$18, $G$9:$G$18), 0)</f>
        <v>0</v>
      </c>
      <c r="K57" cm="1">
        <f t="array" aca="1" ref="K57" ca="1">IF(AD57=1, _xll.RiskDiscrete($F$9:$F$18, $G$9:$G$18), 0)</f>
        <v>0</v>
      </c>
      <c r="L57" cm="1">
        <f t="array" aca="1" ref="L57" ca="1">IF(AE57=1, _xll.RiskDiscrete($F$9:$F$18, $G$9:$G$18), 0)</f>
        <v>0</v>
      </c>
      <c r="M57" cm="1">
        <f t="array" aca="1" ref="M57" ca="1">_xll.RiskDiscrete($F$9:$F$18,$G$9:$G$18)</f>
        <v>7</v>
      </c>
      <c r="N57" cm="1">
        <f t="array" aca="1" ref="N57" ca="1">_xll.RiskDiscrete($F$9:$F$18,$G$9:$G$18)</f>
        <v>7</v>
      </c>
      <c r="O57">
        <f ca="1">IF(C57="Advanced",
    IF(Z57=0,
        IF(OR(
            AND(D57 + E57 = 9, OR(M57 = 3, M57 = 4, M57 = 5, M57 = 6)),
            AND(D57 + E57 = 10, OR(M57 = 2, M57 = 3, M57 = 4, M57 = 5, M57 = 6, M57 = 7, M57 = 8, M57 = 9)),
            AND(D57 + E57 = 11, OR(M57 = 2, M57 = 3, M57 = 4, M57 = 5, M57 = 6, M57 = 7, M57 = 8, M57 = 9, M57 = 10))),
           1, 0),
        IF(OR(
            AND(D57 + E57 - 10 = 13, OR(M57 = 5, M57 = 6)),
            AND(D57 + E57 - 10 = 14, OR(M57 = 5, M57 = 6)),
            AND(D57 + E57 - 10 = 15, OR(M57 = 4, M57 = 5, M57 = 6)),
            AND(D57 + E57 - 10 = 16, OR(M57 = 4, M57 = 5, M57 = 6)),
            AND(D57 + E57 - 10 = 17, OR(M57 = 3, M57 = 4, M57 = 5, M57 = 6)),
            AND(D57 + E57 - 10 = 18, OR(M57 = 2, M57 = 3, M57 = 4, M57 = 5, M57 = 6))),
           1, 0)),
    0)</f>
        <v>0</v>
      </c>
      <c r="P57" cm="1">
        <f t="array" aca="1" ref="P57" ca="1">IF(M57 + N57 &lt; 17, _xll.RiskDiscrete($F$9:$F$18, $G$9:$G$18), 0)</f>
        <v>7</v>
      </c>
      <c r="Q57" cm="1">
        <f t="array" aca="1" ref="Q57" ca="1">IF(P57+N57+M57&lt;17,_xll.RiskDiscrete($F$9:$F$18, $G$9:$G$18),0)</f>
        <v>0</v>
      </c>
      <c r="R57" cm="1">
        <f t="array" aca="1" ref="R57" ca="1">IF(P57+N57+M57+Q57&lt;17,_xll.RiskDiscrete($F$9:$F$18, $G$9:$G$18),0)</f>
        <v>0</v>
      </c>
      <c r="S57" cm="1">
        <f t="array" aca="1" ref="S57" ca="1">IF(P57+N57+M57+Q57+R57&lt;17,_xll.RiskDiscrete($F$9:$F$18, $G$9:$G$18),0)</f>
        <v>0</v>
      </c>
      <c r="T57" cm="1">
        <f t="array" aca="1" ref="T57" ca="1">IF(P57+N57+M57+Q57+R57+S57&lt;17,_xll.RiskDiscrete($F$9:$F$18, $G$9:$G$18),0)</f>
        <v>0</v>
      </c>
      <c r="U57">
        <f ca="1">IF(F57=1,
    IF(H57=1,
        IF(I57&gt;0,
            IF(J57&gt;0,
                MIN(D57 + G57 + I57 + J57 + 10 * (COUNTIF(D57:J57, 1) &gt; 0), D57 + G57 + I57 + J57),
                MIN(D57 + G57 + I57 + 10 * (COUNTIF(D57:I57, 1) &gt; 0), D57 + G57 + I57)
            ),
            MIN(D57 + G57 + 10 * (COUNTIF(D57:G57, 1) &gt; 0), D57 + G57)
        ),
        MIN(D57 + G57 + 10 * (COUNTIF(D57:G57, 1) &gt; 0), D57 + G57)
    ),
    IF(J57&gt;0,
        MIN(D57 + E57 + G57 + I57 + J57 + 10 * (COUNTIF(D57:J57, 1) &gt; 0), D57 + E57 + G57 + I57 + J57),
        MIN(D57 + E57 + G57 + I57 + 10 * (COUNTIF(D57:I57, 1) &gt; 0), D57 + E57 + G57 + I57)
    )
)</f>
        <v>21</v>
      </c>
      <c r="V57">
        <f t="shared" ca="1" si="4"/>
        <v>21</v>
      </c>
      <c r="W57">
        <f t="shared" ca="1" si="5"/>
        <v>100</v>
      </c>
      <c r="X57" t="str">
        <f ca="1">IF(AND(U57&lt;=21, U57&gt;V57), "win",
    IF(AND(U57&lt;=21, V57&gt;21), "win",
        IF(AND(OR(AND(D57=10, E57=11), AND(D57=11, E57=10)), NOT(OR(AND(M57=10, N57=11), AND(M57=11, N57=10)))), "Blackjack",
            IF(AND(U57&lt;=21, U57=V57), "tie",
                IF(U57&gt;21, "lose",
                    IF(V57&lt;=21, "lose",
                        IF(AND(U57&lt;=21, U57&lt;V57), "lose", "")
                    )
                )
            )
        )
    )
)</f>
        <v>tie</v>
      </c>
      <c r="Y57">
        <f t="shared" ca="1" si="6"/>
        <v>0</v>
      </c>
      <c r="Z57">
        <f ca="1">IF(OR(D57=1, E57=1), 1, 0)</f>
        <v>0</v>
      </c>
      <c r="AA57">
        <f ca="1">IF(F57=1, 1,
    IF(Z57=1,
        IF(OR(D57 + E57 - 10 &lt;= 13,
              AND(D57 + E57 - 10 = 14, NOT(OR(M57 = 5, M57 = 6))),
              AND(D57 + E57 - 10 = 15, NOT(OR(M57 = 4, M57 = 5, M57 = 6))),
              AND(D57 + E57 - 10 = 16, NOT(OR(M57 = 3, M57 = 4, M57 = 5, M57 = 6))),
              AND(D57 + E57 - 10 = 17, M57 &gt;= 9),
              AND(D57 + E57 - 10 = 18, M57 &gt;= 9)), 1, 0),
        IF(OR(D57 + E57 &lt;= 8,
              AND(D57 + E57 = 12, NOT(OR(M57 = 4, M57 = 5, M57 = 6))),
              AND(D57 + E57 &gt;= 13, D57 + E57 &lt;= 16, M57 &gt;= 7)), 1, 0)
    )
)</f>
        <v>1</v>
      </c>
      <c r="AB57">
        <f ca="1">IF(AA57=1,
    IF(Z57=1,
        IF(OR(D57 + E57 + G57 - 10 &lt;= 13,
              AND(D57 + E57 + G57 - 10 = 14, NOT(OR(M57 = 5, M57 = 6))),
              AND(D57 + E57 + G57 - 10 = 15, NOT(OR(M57 = 4, M57 = 5, M57 = 6))),
              AND(D57 + E57 + G57 - 10 = 16, NOT(OR(M57 = 3, M57 = 4, M57 = 5, M57 = 6))),
              AND(D57 + E57 + G57 - 10 = 17, M57 &gt;= 9),
              AND(D57 + E57 + G57 - 10 = 18, M57 &gt;= 9)), 1, 0),
        IF(OR(D57 + E57 + G57 &lt;= 8,
              AND(D57 + E57 + G57 = 12, NOT(OR(M57 = 4, M57 = 5, M57 = 6))),
              AND(D57 + E57 + G57 &gt;= 13, D57 + E57 + G57 &lt;= 16, M57 &gt;= 7)), 1, 0)
    ), 0)</f>
        <v>0</v>
      </c>
      <c r="AC57">
        <f ca="1">IF(AB57=1,
    IF(Z57=1,
        IF(OR(D57 + E57 + G57 + I57 - 10 &lt;= 13,
              AND(D57 + E57 + G57 + I57 - 10 = 14, NOT(OR(M57 = 5, M57 = 6))),
              AND(D57 + E57 + G57 + I57 - 10 = 15, NOT(OR(M57 = 4, M57 = 5, M57 = 6))),
              AND(D57 + E57 + G57 + I57 - 10 = 16, NOT(OR(M57 = 3, M57 = 4, M57 = 5, M57 = 6))),
              AND(D57 + E57 + G57 + I57 - 10 = 17, M57 &gt;= 9),
              AND(D57 + E57 + G57 + I57 - 10 = 18, M57 &gt;= 9)), 1, 0),
        IF(OR(D57 + E57 + G57 + I57 &lt;= 8,
              AND(D57 + E57 + G57 + I57 = 12, NOT(OR(M57 = 4, M57 = 5, M57 = 6))),
              AND(D57 + E57 + G57 + I57 &gt;= 13, D57 + E57 + G57 + I57 &lt;= 16, M57 &gt;= 7)), 1, 0)
    ), 0)</f>
        <v>0</v>
      </c>
      <c r="AD57">
        <f ca="1">IF(AC57=1,
    IF(Z57=1,
        IF(OR(D57 + E57 + G57 + I57 + J57 - 10 &lt;= 13,
              AND(D57 + E57 + G57 + I57 + J57 - 10 = 14, NOT(OR(M57 = 5, M57 = 6))),
              AND(D57 + E57 + G57 + I57 + J57 - 10 = 15, NOT(OR(M57 = 4, M57 = 5, M57 = 6))),
              AND(D57 + E57 + G57 + I57 + J57 - 10 = 16, NOT(OR(M57 = 3, M57 = 4, M57 = 5, M57 = 6))),
              AND(D57 + E57 + G57 + I57 + J57 - 10 = 17, M57 &gt;= 9),
              AND(D57 + E57 + G57 + I57 + J57 - 10 = 18, M57 &gt;= 9)), 1, 0),
        IF(OR(D57 + E57 + G57 + I57 + J57 &lt;= 8,
              AND(D57 + E57 + G57 + I57 + J57 = 12, NOT(OR(M57 = 4, M57 = 5, M57 = 6))),
              AND(D57 + E57 + G57 + I57 + J57 &gt;= 13, D57 + E57 + G57 + I57 + J57 &lt;= 16, M57 &gt;= 7)), 1, 0)
    ), 0)</f>
        <v>0</v>
      </c>
      <c r="AE57">
        <f t="shared" ca="1" si="7"/>
        <v>0</v>
      </c>
    </row>
    <row r="58" spans="1:31" x14ac:dyDescent="0.3">
      <c r="A58">
        <v>37</v>
      </c>
      <c r="B58" t="str">
        <f t="shared" ca="1" si="8"/>
        <v>Regular</v>
      </c>
      <c r="C58" t="str">
        <f t="shared" ca="1" si="1"/>
        <v>Basic</v>
      </c>
      <c r="D58" cm="1">
        <f t="array" aca="1" ref="D58" ca="1">IF(A58=A57+1,
    IF(B57="Regular",
        IF(F57=1, E57, _xll.RiskDiscrete($F$9:$F$18, $G$9:$G$18)),
        IF(B57="First Split", D57,
            IF(B57="Second Split", _xll.RiskDiscrete($F$9:$F$18, $G$9:$G$18), _xll.RiskDiscrete($F$9:$F$18, $G$9:$G$18))
        )
    ),
    _xll.RiskDiscrete($F$9:$F$18, $G$9:$G$18)
)</f>
        <v>7</v>
      </c>
      <c r="E58" cm="1">
        <f t="array" aca="1" ref="E58" ca="1">_xll.RiskDiscrete($F$9:$F$18,$G$9:$G$18)</f>
        <v>7</v>
      </c>
      <c r="F58">
        <f t="shared" ca="1" si="2"/>
        <v>0</v>
      </c>
      <c r="G58" cm="1">
        <f t="array" aca="1" ref="G58" ca="1">IF(AA58=1, _xll.RiskDiscrete($F$9:$F$18,$G$9:$G$18), 0)</f>
        <v>7</v>
      </c>
      <c r="H58">
        <f t="shared" ca="1" si="3"/>
        <v>0</v>
      </c>
      <c r="I58" cm="1">
        <f t="array" aca="1" ref="I58" ca="1">IF(AB58=1, _xll.RiskDiscrete($F$9:$F$18, $G$9:$G$18), 0)</f>
        <v>0</v>
      </c>
      <c r="J58" cm="1">
        <f t="array" aca="1" ref="J58" ca="1">IF(AC58=1, _xll.RiskDiscrete($F$9:$F$18, $G$9:$G$18), 0)</f>
        <v>0</v>
      </c>
      <c r="K58" cm="1">
        <f t="array" aca="1" ref="K58" ca="1">IF(AD58=1, _xll.RiskDiscrete($F$9:$F$18, $G$9:$G$18), 0)</f>
        <v>0</v>
      </c>
      <c r="L58" cm="1">
        <f t="array" aca="1" ref="L58" ca="1">IF(AE58=1, _xll.RiskDiscrete($F$9:$F$18, $G$9:$G$18), 0)</f>
        <v>0</v>
      </c>
      <c r="M58" cm="1">
        <f t="array" aca="1" ref="M58" ca="1">_xll.RiskDiscrete($F$9:$F$18,$G$9:$G$18)</f>
        <v>7</v>
      </c>
      <c r="N58" cm="1">
        <f t="array" aca="1" ref="N58" ca="1">_xll.RiskDiscrete($F$9:$F$18,$G$9:$G$18)</f>
        <v>7</v>
      </c>
      <c r="O58">
        <f ca="1">IF(C58="Advanced",
    IF(Z58=0,
        IF(OR(
            AND(D58 + E58 = 9, OR(M58 = 3, M58 = 4, M58 = 5, M58 = 6)),
            AND(D58 + E58 = 10, OR(M58 = 2, M58 = 3, M58 = 4, M58 = 5, M58 = 6, M58 = 7, M58 = 8, M58 = 9)),
            AND(D58 + E58 = 11, OR(M58 = 2, M58 = 3, M58 = 4, M58 = 5, M58 = 6, M58 = 7, M58 = 8, M58 = 9, M58 = 10))),
           1, 0),
        IF(OR(
            AND(D58 + E58 - 10 = 13, OR(M58 = 5, M58 = 6)),
            AND(D58 + E58 - 10 = 14, OR(M58 = 5, M58 = 6)),
            AND(D58 + E58 - 10 = 15, OR(M58 = 4, M58 = 5, M58 = 6)),
            AND(D58 + E58 - 10 = 16, OR(M58 = 4, M58 = 5, M58 = 6)),
            AND(D58 + E58 - 10 = 17, OR(M58 = 3, M58 = 4, M58 = 5, M58 = 6)),
            AND(D58 + E58 - 10 = 18, OR(M58 = 2, M58 = 3, M58 = 4, M58 = 5, M58 = 6))),
           1, 0)),
    0)</f>
        <v>0</v>
      </c>
      <c r="P58" cm="1">
        <f t="array" aca="1" ref="P58" ca="1">IF(M58 + N58 &lt; 17, _xll.RiskDiscrete($F$9:$F$18, $G$9:$G$18), 0)</f>
        <v>7</v>
      </c>
      <c r="Q58" cm="1">
        <f t="array" aca="1" ref="Q58" ca="1">IF(P58+N58+M58&lt;17,_xll.RiskDiscrete($F$9:$F$18, $G$9:$G$18),0)</f>
        <v>0</v>
      </c>
      <c r="R58" cm="1">
        <f t="array" aca="1" ref="R58" ca="1">IF(P58+N58+M58+Q58&lt;17,_xll.RiskDiscrete($F$9:$F$18, $G$9:$G$18),0)</f>
        <v>0</v>
      </c>
      <c r="S58" cm="1">
        <f t="array" aca="1" ref="S58" ca="1">IF(P58+N58+M58+Q58+R58&lt;17,_xll.RiskDiscrete($F$9:$F$18, $G$9:$G$18),0)</f>
        <v>0</v>
      </c>
      <c r="T58" cm="1">
        <f t="array" aca="1" ref="T58" ca="1">IF(P58+N58+M58+Q58+R58+S58&lt;17,_xll.RiskDiscrete($F$9:$F$18, $G$9:$G$18),0)</f>
        <v>0</v>
      </c>
      <c r="U58">
        <f ca="1">IF(F58=1,
    IF(H58=1,
        IF(I58&gt;0,
            IF(J58&gt;0,
                MIN(D58 + G58 + I58 + J58 + 10 * (COUNTIF(D58:J58, 1) &gt; 0), D58 + G58 + I58 + J58),
                MIN(D58 + G58 + I58 + 10 * (COUNTIF(D58:I58, 1) &gt; 0), D58 + G58 + I58)
            ),
            MIN(D58 + G58 + 10 * (COUNTIF(D58:G58, 1) &gt; 0), D58 + G58)
        ),
        MIN(D58 + G58 + 10 * (COUNTIF(D58:G58, 1) &gt; 0), D58 + G58)
    ),
    IF(J58&gt;0,
        MIN(D58 + E58 + G58 + I58 + J58 + 10 * (COUNTIF(D58:J58, 1) &gt; 0), D58 + E58 + G58 + I58 + J58),
        MIN(D58 + E58 + G58 + I58 + 10 * (COUNTIF(D58:I58, 1) &gt; 0), D58 + E58 + G58 + I58)
    )
)</f>
        <v>21</v>
      </c>
      <c r="V58">
        <f t="shared" ca="1" si="4"/>
        <v>21</v>
      </c>
      <c r="W58">
        <f t="shared" ca="1" si="5"/>
        <v>100</v>
      </c>
      <c r="X58" t="str">
        <f ca="1">IF(AND(U58&lt;=21, U58&gt;V58), "win",
    IF(AND(U58&lt;=21, V58&gt;21), "win",
        IF(AND(OR(AND(D58=10, E58=11), AND(D58=11, E58=10)), NOT(OR(AND(M58=10, N58=11), AND(M58=11, N58=10)))), "Blackjack",
            IF(AND(U58&lt;=21, U58=V58), "tie",
                IF(U58&gt;21, "lose",
                    IF(V58&lt;=21, "lose",
                        IF(AND(U58&lt;=21, U58&lt;V58), "lose", "")
                    )
                )
            )
        )
    )
)</f>
        <v>tie</v>
      </c>
      <c r="Y58">
        <f t="shared" ca="1" si="6"/>
        <v>0</v>
      </c>
      <c r="Z58">
        <f ca="1">IF(OR(D58=1, E58=1), 1, 0)</f>
        <v>0</v>
      </c>
      <c r="AA58">
        <f ca="1">IF(F58=1, 1,
    IF(Z58=1,
        IF(OR(D58 + E58 - 10 &lt;= 13,
              AND(D58 + E58 - 10 = 14, NOT(OR(M58 = 5, M58 = 6))),
              AND(D58 + E58 - 10 = 15, NOT(OR(M58 = 4, M58 = 5, M58 = 6))),
              AND(D58 + E58 - 10 = 16, NOT(OR(M58 = 3, M58 = 4, M58 = 5, M58 = 6))),
              AND(D58 + E58 - 10 = 17, M58 &gt;= 9),
              AND(D58 + E58 - 10 = 18, M58 &gt;= 9)), 1, 0),
        IF(OR(D58 + E58 &lt;= 8,
              AND(D58 + E58 = 12, NOT(OR(M58 = 4, M58 = 5, M58 = 6))),
              AND(D58 + E58 &gt;= 13, D58 + E58 &lt;= 16, M58 &gt;= 7)), 1, 0)
    )
)</f>
        <v>1</v>
      </c>
      <c r="AB58">
        <f ca="1">IF(AA58=1,
    IF(Z58=1,
        IF(OR(D58 + E58 + G58 - 10 &lt;= 13,
              AND(D58 + E58 + G58 - 10 = 14, NOT(OR(M58 = 5, M58 = 6))),
              AND(D58 + E58 + G58 - 10 = 15, NOT(OR(M58 = 4, M58 = 5, M58 = 6))),
              AND(D58 + E58 + G58 - 10 = 16, NOT(OR(M58 = 3, M58 = 4, M58 = 5, M58 = 6))),
              AND(D58 + E58 + G58 - 10 = 17, M58 &gt;= 9),
              AND(D58 + E58 + G58 - 10 = 18, M58 &gt;= 9)), 1, 0),
        IF(OR(D58 + E58 + G58 &lt;= 8,
              AND(D58 + E58 + G58 = 12, NOT(OR(M58 = 4, M58 = 5, M58 = 6))),
              AND(D58 + E58 + G58 &gt;= 13, D58 + E58 + G58 &lt;= 16, M58 &gt;= 7)), 1, 0)
    ), 0)</f>
        <v>0</v>
      </c>
      <c r="AC58">
        <f ca="1">IF(AB58=1,
    IF(Z58=1,
        IF(OR(D58 + E58 + G58 + I58 - 10 &lt;= 13,
              AND(D58 + E58 + G58 + I58 - 10 = 14, NOT(OR(M58 = 5, M58 = 6))),
              AND(D58 + E58 + G58 + I58 - 10 = 15, NOT(OR(M58 = 4, M58 = 5, M58 = 6))),
              AND(D58 + E58 + G58 + I58 - 10 = 16, NOT(OR(M58 = 3, M58 = 4, M58 = 5, M58 = 6))),
              AND(D58 + E58 + G58 + I58 - 10 = 17, M58 &gt;= 9),
              AND(D58 + E58 + G58 + I58 - 10 = 18, M58 &gt;= 9)), 1, 0),
        IF(OR(D58 + E58 + G58 + I58 &lt;= 8,
              AND(D58 + E58 + G58 + I58 = 12, NOT(OR(M58 = 4, M58 = 5, M58 = 6))),
              AND(D58 + E58 + G58 + I58 &gt;= 13, D58 + E58 + G58 + I58 &lt;= 16, M58 &gt;= 7)), 1, 0)
    ), 0)</f>
        <v>0</v>
      </c>
      <c r="AD58">
        <f ca="1">IF(AC58=1,
    IF(Z58=1,
        IF(OR(D58 + E58 + G58 + I58 + J58 - 10 &lt;= 13,
              AND(D58 + E58 + G58 + I58 + J58 - 10 = 14, NOT(OR(M58 = 5, M58 = 6))),
              AND(D58 + E58 + G58 + I58 + J58 - 10 = 15, NOT(OR(M58 = 4, M58 = 5, M58 = 6))),
              AND(D58 + E58 + G58 + I58 + J58 - 10 = 16, NOT(OR(M58 = 3, M58 = 4, M58 = 5, M58 = 6))),
              AND(D58 + E58 + G58 + I58 + J58 - 10 = 17, M58 &gt;= 9),
              AND(D58 + E58 + G58 + I58 + J58 - 10 = 18, M58 &gt;= 9)), 1, 0),
        IF(OR(D58 + E58 + G58 + I58 + J58 &lt;= 8,
              AND(D58 + E58 + G58 + I58 + J58 = 12, NOT(OR(M58 = 4, M58 = 5, M58 = 6))),
              AND(D58 + E58 + G58 + I58 + J58 &gt;= 13, D58 + E58 + G58 + I58 + J58 &lt;= 16, M58 &gt;= 7)), 1, 0)
    ), 0)</f>
        <v>0</v>
      </c>
      <c r="AE58">
        <f t="shared" ca="1" si="7"/>
        <v>0</v>
      </c>
    </row>
    <row r="59" spans="1:31" x14ac:dyDescent="0.3">
      <c r="A59">
        <v>38</v>
      </c>
      <c r="B59" t="str">
        <f t="shared" ca="1" si="8"/>
        <v>Regular</v>
      </c>
      <c r="C59" t="str">
        <f t="shared" ca="1" si="1"/>
        <v>Basic</v>
      </c>
      <c r="D59" cm="1">
        <f t="array" aca="1" ref="D59" ca="1">IF(A59=A58+1,
    IF(B58="Regular",
        IF(F58=1, E58, _xll.RiskDiscrete($F$9:$F$18, $G$9:$G$18)),
        IF(B58="First Split", D58,
            IF(B58="Second Split", _xll.RiskDiscrete($F$9:$F$18, $G$9:$G$18), _xll.RiskDiscrete($F$9:$F$18, $G$9:$G$18))
        )
    ),
    _xll.RiskDiscrete($F$9:$F$18, $G$9:$G$18)
)</f>
        <v>7</v>
      </c>
      <c r="E59" cm="1">
        <f t="array" aca="1" ref="E59" ca="1">_xll.RiskDiscrete($F$9:$F$18,$G$9:$G$18)</f>
        <v>7</v>
      </c>
      <c r="F59">
        <f t="shared" ca="1" si="2"/>
        <v>0</v>
      </c>
      <c r="G59" cm="1">
        <f t="array" aca="1" ref="G59" ca="1">IF(AA59=1, _xll.RiskDiscrete($F$9:$F$18,$G$9:$G$18), 0)</f>
        <v>7</v>
      </c>
      <c r="H59">
        <f t="shared" ca="1" si="3"/>
        <v>0</v>
      </c>
      <c r="I59" cm="1">
        <f t="array" aca="1" ref="I59" ca="1">IF(AB59=1, _xll.RiskDiscrete($F$9:$F$18, $G$9:$G$18), 0)</f>
        <v>0</v>
      </c>
      <c r="J59" cm="1">
        <f t="array" aca="1" ref="J59" ca="1">IF(AC59=1, _xll.RiskDiscrete($F$9:$F$18, $G$9:$G$18), 0)</f>
        <v>0</v>
      </c>
      <c r="K59" cm="1">
        <f t="array" aca="1" ref="K59" ca="1">IF(AD59=1, _xll.RiskDiscrete($F$9:$F$18, $G$9:$G$18), 0)</f>
        <v>0</v>
      </c>
      <c r="L59" cm="1">
        <f t="array" aca="1" ref="L59" ca="1">IF(AE59=1, _xll.RiskDiscrete($F$9:$F$18, $G$9:$G$18), 0)</f>
        <v>0</v>
      </c>
      <c r="M59" cm="1">
        <f t="array" aca="1" ref="M59" ca="1">_xll.RiskDiscrete($F$9:$F$18,$G$9:$G$18)</f>
        <v>7</v>
      </c>
      <c r="N59" cm="1">
        <f t="array" aca="1" ref="N59" ca="1">_xll.RiskDiscrete($F$9:$F$18,$G$9:$G$18)</f>
        <v>7</v>
      </c>
      <c r="O59">
        <f ca="1">IF(C59="Advanced",
    IF(Z59=0,
        IF(OR(
            AND(D59 + E59 = 9, OR(M59 = 3, M59 = 4, M59 = 5, M59 = 6)),
            AND(D59 + E59 = 10, OR(M59 = 2, M59 = 3, M59 = 4, M59 = 5, M59 = 6, M59 = 7, M59 = 8, M59 = 9)),
            AND(D59 + E59 = 11, OR(M59 = 2, M59 = 3, M59 = 4, M59 = 5, M59 = 6, M59 = 7, M59 = 8, M59 = 9, M59 = 10))),
           1, 0),
        IF(OR(
            AND(D59 + E59 - 10 = 13, OR(M59 = 5, M59 = 6)),
            AND(D59 + E59 - 10 = 14, OR(M59 = 5, M59 = 6)),
            AND(D59 + E59 - 10 = 15, OR(M59 = 4, M59 = 5, M59 = 6)),
            AND(D59 + E59 - 10 = 16, OR(M59 = 4, M59 = 5, M59 = 6)),
            AND(D59 + E59 - 10 = 17, OR(M59 = 3, M59 = 4, M59 = 5, M59 = 6)),
            AND(D59 + E59 - 10 = 18, OR(M59 = 2, M59 = 3, M59 = 4, M59 = 5, M59 = 6))),
           1, 0)),
    0)</f>
        <v>0</v>
      </c>
      <c r="P59" cm="1">
        <f t="array" aca="1" ref="P59" ca="1">IF(M59 + N59 &lt; 17, _xll.RiskDiscrete($F$9:$F$18, $G$9:$G$18), 0)</f>
        <v>7</v>
      </c>
      <c r="Q59" cm="1">
        <f t="array" aca="1" ref="Q59" ca="1">IF(P59+N59+M59&lt;17,_xll.RiskDiscrete($F$9:$F$18, $G$9:$G$18),0)</f>
        <v>0</v>
      </c>
      <c r="R59" cm="1">
        <f t="array" aca="1" ref="R59" ca="1">IF(P59+N59+M59+Q59&lt;17,_xll.RiskDiscrete($F$9:$F$18, $G$9:$G$18),0)</f>
        <v>0</v>
      </c>
      <c r="S59" cm="1">
        <f t="array" aca="1" ref="S59" ca="1">IF(P59+N59+M59+Q59+R59&lt;17,_xll.RiskDiscrete($F$9:$F$18, $G$9:$G$18),0)</f>
        <v>0</v>
      </c>
      <c r="T59" cm="1">
        <f t="array" aca="1" ref="T59" ca="1">IF(P59+N59+M59+Q59+R59+S59&lt;17,_xll.RiskDiscrete($F$9:$F$18, $G$9:$G$18),0)</f>
        <v>0</v>
      </c>
      <c r="U59">
        <f ca="1">IF(F59=1,
    IF(H59=1,
        IF(I59&gt;0,
            IF(J59&gt;0,
                MIN(D59 + G59 + I59 + J59 + 10 * (COUNTIF(D59:J59, 1) &gt; 0), D59 + G59 + I59 + J59),
                MIN(D59 + G59 + I59 + 10 * (COUNTIF(D59:I59, 1) &gt; 0), D59 + G59 + I59)
            ),
            MIN(D59 + G59 + 10 * (COUNTIF(D59:G59, 1) &gt; 0), D59 + G59)
        ),
        MIN(D59 + G59 + 10 * (COUNTIF(D59:G59, 1) &gt; 0), D59 + G59)
    ),
    IF(J59&gt;0,
        MIN(D59 + E59 + G59 + I59 + J59 + 10 * (COUNTIF(D59:J59, 1) &gt; 0), D59 + E59 + G59 + I59 + J59),
        MIN(D59 + E59 + G59 + I59 + 10 * (COUNTIF(D59:I59, 1) &gt; 0), D59 + E59 + G59 + I59)
    )
)</f>
        <v>21</v>
      </c>
      <c r="V59">
        <f t="shared" ca="1" si="4"/>
        <v>21</v>
      </c>
      <c r="W59">
        <f t="shared" ca="1" si="5"/>
        <v>100</v>
      </c>
      <c r="X59" t="str">
        <f ca="1">IF(AND(U59&lt;=21, U59&gt;V59), "win",
    IF(AND(U59&lt;=21, V59&gt;21), "win",
        IF(AND(OR(AND(D59=10, E59=11), AND(D59=11, E59=10)), NOT(OR(AND(M59=10, N59=11), AND(M59=11, N59=10)))), "Blackjack",
            IF(AND(U59&lt;=21, U59=V59), "tie",
                IF(U59&gt;21, "lose",
                    IF(V59&lt;=21, "lose",
                        IF(AND(U59&lt;=21, U59&lt;V59), "lose", "")
                    )
                )
            )
        )
    )
)</f>
        <v>tie</v>
      </c>
      <c r="Y59">
        <f t="shared" ca="1" si="6"/>
        <v>0</v>
      </c>
      <c r="Z59">
        <f ca="1">IF(OR(D59=1, E59=1), 1, 0)</f>
        <v>0</v>
      </c>
      <c r="AA59">
        <f ca="1">IF(F59=1, 1,
    IF(Z59=1,
        IF(OR(D59 + E59 - 10 &lt;= 13,
              AND(D59 + E59 - 10 = 14, NOT(OR(M59 = 5, M59 = 6))),
              AND(D59 + E59 - 10 = 15, NOT(OR(M59 = 4, M59 = 5, M59 = 6))),
              AND(D59 + E59 - 10 = 16, NOT(OR(M59 = 3, M59 = 4, M59 = 5, M59 = 6))),
              AND(D59 + E59 - 10 = 17, M59 &gt;= 9),
              AND(D59 + E59 - 10 = 18, M59 &gt;= 9)), 1, 0),
        IF(OR(D59 + E59 &lt;= 8,
              AND(D59 + E59 = 12, NOT(OR(M59 = 4, M59 = 5, M59 = 6))),
              AND(D59 + E59 &gt;= 13, D59 + E59 &lt;= 16, M59 &gt;= 7)), 1, 0)
    )
)</f>
        <v>1</v>
      </c>
      <c r="AB59">
        <f ca="1">IF(AA59=1,
    IF(Z59=1,
        IF(OR(D59 + E59 + G59 - 10 &lt;= 13,
              AND(D59 + E59 + G59 - 10 = 14, NOT(OR(M59 = 5, M59 = 6))),
              AND(D59 + E59 + G59 - 10 = 15, NOT(OR(M59 = 4, M59 = 5, M59 = 6))),
              AND(D59 + E59 + G59 - 10 = 16, NOT(OR(M59 = 3, M59 = 4, M59 = 5, M59 = 6))),
              AND(D59 + E59 + G59 - 10 = 17, M59 &gt;= 9),
              AND(D59 + E59 + G59 - 10 = 18, M59 &gt;= 9)), 1, 0),
        IF(OR(D59 + E59 + G59 &lt;= 8,
              AND(D59 + E59 + G59 = 12, NOT(OR(M59 = 4, M59 = 5, M59 = 6))),
              AND(D59 + E59 + G59 &gt;= 13, D59 + E59 + G59 &lt;= 16, M59 &gt;= 7)), 1, 0)
    ), 0)</f>
        <v>0</v>
      </c>
      <c r="AC59">
        <f ca="1">IF(AB59=1,
    IF(Z59=1,
        IF(OR(D59 + E59 + G59 + I59 - 10 &lt;= 13,
              AND(D59 + E59 + G59 + I59 - 10 = 14, NOT(OR(M59 = 5, M59 = 6))),
              AND(D59 + E59 + G59 + I59 - 10 = 15, NOT(OR(M59 = 4, M59 = 5, M59 = 6))),
              AND(D59 + E59 + G59 + I59 - 10 = 16, NOT(OR(M59 = 3, M59 = 4, M59 = 5, M59 = 6))),
              AND(D59 + E59 + G59 + I59 - 10 = 17, M59 &gt;= 9),
              AND(D59 + E59 + G59 + I59 - 10 = 18, M59 &gt;= 9)), 1, 0),
        IF(OR(D59 + E59 + G59 + I59 &lt;= 8,
              AND(D59 + E59 + G59 + I59 = 12, NOT(OR(M59 = 4, M59 = 5, M59 = 6))),
              AND(D59 + E59 + G59 + I59 &gt;= 13, D59 + E59 + G59 + I59 &lt;= 16, M59 &gt;= 7)), 1, 0)
    ), 0)</f>
        <v>0</v>
      </c>
      <c r="AD59">
        <f ca="1">IF(AC59=1,
    IF(Z59=1,
        IF(OR(D59 + E59 + G59 + I59 + J59 - 10 &lt;= 13,
              AND(D59 + E59 + G59 + I59 + J59 - 10 = 14, NOT(OR(M59 = 5, M59 = 6))),
              AND(D59 + E59 + G59 + I59 + J59 - 10 = 15, NOT(OR(M59 = 4, M59 = 5, M59 = 6))),
              AND(D59 + E59 + G59 + I59 + J59 - 10 = 16, NOT(OR(M59 = 3, M59 = 4, M59 = 5, M59 = 6))),
              AND(D59 + E59 + G59 + I59 + J59 - 10 = 17, M59 &gt;= 9),
              AND(D59 + E59 + G59 + I59 + J59 - 10 = 18, M59 &gt;= 9)), 1, 0),
        IF(OR(D59 + E59 + G59 + I59 + J59 &lt;= 8,
              AND(D59 + E59 + G59 + I59 + J59 = 12, NOT(OR(M59 = 4, M59 = 5, M59 = 6))),
              AND(D59 + E59 + G59 + I59 + J59 &gt;= 13, D59 + E59 + G59 + I59 + J59 &lt;= 16, M59 &gt;= 7)), 1, 0)
    ), 0)</f>
        <v>0</v>
      </c>
      <c r="AE59">
        <f t="shared" ca="1" si="7"/>
        <v>0</v>
      </c>
    </row>
    <row r="60" spans="1:31" x14ac:dyDescent="0.3">
      <c r="A60">
        <v>39</v>
      </c>
      <c r="B60" t="str">
        <f t="shared" ca="1" si="8"/>
        <v>Regular</v>
      </c>
      <c r="C60" t="str">
        <f t="shared" ca="1" si="1"/>
        <v>Basic</v>
      </c>
      <c r="D60" cm="1">
        <f t="array" aca="1" ref="D60" ca="1">IF(A60=A59+1,
    IF(B59="Regular",
        IF(F59=1, E59, _xll.RiskDiscrete($F$9:$F$18, $G$9:$G$18)),
        IF(B59="First Split", D59,
            IF(B59="Second Split", _xll.RiskDiscrete($F$9:$F$18, $G$9:$G$18), _xll.RiskDiscrete($F$9:$F$18, $G$9:$G$18))
        )
    ),
    _xll.RiskDiscrete($F$9:$F$18, $G$9:$G$18)
)</f>
        <v>7</v>
      </c>
      <c r="E60" cm="1">
        <f t="array" aca="1" ref="E60" ca="1">_xll.RiskDiscrete($F$9:$F$18,$G$9:$G$18)</f>
        <v>7</v>
      </c>
      <c r="F60">
        <f t="shared" ca="1" si="2"/>
        <v>0</v>
      </c>
      <c r="G60" cm="1">
        <f t="array" aca="1" ref="G60" ca="1">IF(AA60=1, _xll.RiskDiscrete($F$9:$F$18,$G$9:$G$18), 0)</f>
        <v>7</v>
      </c>
      <c r="H60">
        <f t="shared" ca="1" si="3"/>
        <v>0</v>
      </c>
      <c r="I60" cm="1">
        <f t="array" aca="1" ref="I60" ca="1">IF(AB60=1, _xll.RiskDiscrete($F$9:$F$18, $G$9:$G$18), 0)</f>
        <v>0</v>
      </c>
      <c r="J60" cm="1">
        <f t="array" aca="1" ref="J60" ca="1">IF(AC60=1, _xll.RiskDiscrete($F$9:$F$18, $G$9:$G$18), 0)</f>
        <v>0</v>
      </c>
      <c r="K60" cm="1">
        <f t="array" aca="1" ref="K60" ca="1">IF(AD60=1, _xll.RiskDiscrete($F$9:$F$18, $G$9:$G$18), 0)</f>
        <v>0</v>
      </c>
      <c r="L60" cm="1">
        <f t="array" aca="1" ref="L60" ca="1">IF(AE60=1, _xll.RiskDiscrete($F$9:$F$18, $G$9:$G$18), 0)</f>
        <v>0</v>
      </c>
      <c r="M60" cm="1">
        <f t="array" aca="1" ref="M60" ca="1">_xll.RiskDiscrete($F$9:$F$18,$G$9:$G$18)</f>
        <v>7</v>
      </c>
      <c r="N60" cm="1">
        <f t="array" aca="1" ref="N60" ca="1">_xll.RiskDiscrete($F$9:$F$18,$G$9:$G$18)</f>
        <v>7</v>
      </c>
      <c r="O60">
        <f ca="1">IF(C60="Advanced",
    IF(Z60=0,
        IF(OR(
            AND(D60 + E60 = 9, OR(M60 = 3, M60 = 4, M60 = 5, M60 = 6)),
            AND(D60 + E60 = 10, OR(M60 = 2, M60 = 3, M60 = 4, M60 = 5, M60 = 6, M60 = 7, M60 = 8, M60 = 9)),
            AND(D60 + E60 = 11, OR(M60 = 2, M60 = 3, M60 = 4, M60 = 5, M60 = 6, M60 = 7, M60 = 8, M60 = 9, M60 = 10))),
           1, 0),
        IF(OR(
            AND(D60 + E60 - 10 = 13, OR(M60 = 5, M60 = 6)),
            AND(D60 + E60 - 10 = 14, OR(M60 = 5, M60 = 6)),
            AND(D60 + E60 - 10 = 15, OR(M60 = 4, M60 = 5, M60 = 6)),
            AND(D60 + E60 - 10 = 16, OR(M60 = 4, M60 = 5, M60 = 6)),
            AND(D60 + E60 - 10 = 17, OR(M60 = 3, M60 = 4, M60 = 5, M60 = 6)),
            AND(D60 + E60 - 10 = 18, OR(M60 = 2, M60 = 3, M60 = 4, M60 = 5, M60 = 6))),
           1, 0)),
    0)</f>
        <v>0</v>
      </c>
      <c r="P60" cm="1">
        <f t="array" aca="1" ref="P60" ca="1">IF(M60 + N60 &lt; 17, _xll.RiskDiscrete($F$9:$F$18, $G$9:$G$18), 0)</f>
        <v>7</v>
      </c>
      <c r="Q60" cm="1">
        <f t="array" aca="1" ref="Q60" ca="1">IF(P60+N60+M60&lt;17,_xll.RiskDiscrete($F$9:$F$18, $G$9:$G$18),0)</f>
        <v>0</v>
      </c>
      <c r="R60" cm="1">
        <f t="array" aca="1" ref="R60" ca="1">IF(P60+N60+M60+Q60&lt;17,_xll.RiskDiscrete($F$9:$F$18, $G$9:$G$18),0)</f>
        <v>0</v>
      </c>
      <c r="S60" cm="1">
        <f t="array" aca="1" ref="S60" ca="1">IF(P60+N60+M60+Q60+R60&lt;17,_xll.RiskDiscrete($F$9:$F$18, $G$9:$G$18),0)</f>
        <v>0</v>
      </c>
      <c r="T60" cm="1">
        <f t="array" aca="1" ref="T60" ca="1">IF(P60+N60+M60+Q60+R60+S60&lt;17,_xll.RiskDiscrete($F$9:$F$18, $G$9:$G$18),0)</f>
        <v>0</v>
      </c>
      <c r="U60">
        <f ca="1">IF(F60=1,
    IF(H60=1,
        IF(I60&gt;0,
            IF(J60&gt;0,
                MIN(D60 + G60 + I60 + J60 + 10 * (COUNTIF(D60:J60, 1) &gt; 0), D60 + G60 + I60 + J60),
                MIN(D60 + G60 + I60 + 10 * (COUNTIF(D60:I60, 1) &gt; 0), D60 + G60 + I60)
            ),
            MIN(D60 + G60 + 10 * (COUNTIF(D60:G60, 1) &gt; 0), D60 + G60)
        ),
        MIN(D60 + G60 + 10 * (COUNTIF(D60:G60, 1) &gt; 0), D60 + G60)
    ),
    IF(J60&gt;0,
        MIN(D60 + E60 + G60 + I60 + J60 + 10 * (COUNTIF(D60:J60, 1) &gt; 0), D60 + E60 + G60 + I60 + J60),
        MIN(D60 + E60 + G60 + I60 + 10 * (COUNTIF(D60:I60, 1) &gt; 0), D60 + E60 + G60 + I60)
    )
)</f>
        <v>21</v>
      </c>
      <c r="V60">
        <f t="shared" ca="1" si="4"/>
        <v>21</v>
      </c>
      <c r="W60">
        <f t="shared" ca="1" si="5"/>
        <v>100</v>
      </c>
      <c r="X60" t="str">
        <f ca="1">IF(AND(U60&lt;=21, U60&gt;V60), "win",
    IF(AND(U60&lt;=21, V60&gt;21), "win",
        IF(AND(OR(AND(D60=10, E60=11), AND(D60=11, E60=10)), NOT(OR(AND(M60=10, N60=11), AND(M60=11, N60=10)))), "Blackjack",
            IF(AND(U60&lt;=21, U60=V60), "tie",
                IF(U60&gt;21, "lose",
                    IF(V60&lt;=21, "lose",
                        IF(AND(U60&lt;=21, U60&lt;V60), "lose", "")
                    )
                )
            )
        )
    )
)</f>
        <v>tie</v>
      </c>
      <c r="Y60">
        <f t="shared" ca="1" si="6"/>
        <v>0</v>
      </c>
      <c r="Z60">
        <f ca="1">IF(OR(D60=1, E60=1), 1, 0)</f>
        <v>0</v>
      </c>
      <c r="AA60">
        <f ca="1">IF(F60=1, 1,
    IF(Z60=1,
        IF(OR(D60 + E60 - 10 &lt;= 13,
              AND(D60 + E60 - 10 = 14, NOT(OR(M60 = 5, M60 = 6))),
              AND(D60 + E60 - 10 = 15, NOT(OR(M60 = 4, M60 = 5, M60 = 6))),
              AND(D60 + E60 - 10 = 16, NOT(OR(M60 = 3, M60 = 4, M60 = 5, M60 = 6))),
              AND(D60 + E60 - 10 = 17, M60 &gt;= 9),
              AND(D60 + E60 - 10 = 18, M60 &gt;= 9)), 1, 0),
        IF(OR(D60 + E60 &lt;= 8,
              AND(D60 + E60 = 12, NOT(OR(M60 = 4, M60 = 5, M60 = 6))),
              AND(D60 + E60 &gt;= 13, D60 + E60 &lt;= 16, M60 &gt;= 7)), 1, 0)
    )
)</f>
        <v>1</v>
      </c>
      <c r="AB60">
        <f ca="1">IF(AA60=1,
    IF(Z60=1,
        IF(OR(D60 + E60 + G60 - 10 &lt;= 13,
              AND(D60 + E60 + G60 - 10 = 14, NOT(OR(M60 = 5, M60 = 6))),
              AND(D60 + E60 + G60 - 10 = 15, NOT(OR(M60 = 4, M60 = 5, M60 = 6))),
              AND(D60 + E60 + G60 - 10 = 16, NOT(OR(M60 = 3, M60 = 4, M60 = 5, M60 = 6))),
              AND(D60 + E60 + G60 - 10 = 17, M60 &gt;= 9),
              AND(D60 + E60 + G60 - 10 = 18, M60 &gt;= 9)), 1, 0),
        IF(OR(D60 + E60 + G60 &lt;= 8,
              AND(D60 + E60 + G60 = 12, NOT(OR(M60 = 4, M60 = 5, M60 = 6))),
              AND(D60 + E60 + G60 &gt;= 13, D60 + E60 + G60 &lt;= 16, M60 &gt;= 7)), 1, 0)
    ), 0)</f>
        <v>0</v>
      </c>
      <c r="AC60">
        <f ca="1">IF(AB60=1,
    IF(Z60=1,
        IF(OR(D60 + E60 + G60 + I60 - 10 &lt;= 13,
              AND(D60 + E60 + G60 + I60 - 10 = 14, NOT(OR(M60 = 5, M60 = 6))),
              AND(D60 + E60 + G60 + I60 - 10 = 15, NOT(OR(M60 = 4, M60 = 5, M60 = 6))),
              AND(D60 + E60 + G60 + I60 - 10 = 16, NOT(OR(M60 = 3, M60 = 4, M60 = 5, M60 = 6))),
              AND(D60 + E60 + G60 + I60 - 10 = 17, M60 &gt;= 9),
              AND(D60 + E60 + G60 + I60 - 10 = 18, M60 &gt;= 9)), 1, 0),
        IF(OR(D60 + E60 + G60 + I60 &lt;= 8,
              AND(D60 + E60 + G60 + I60 = 12, NOT(OR(M60 = 4, M60 = 5, M60 = 6))),
              AND(D60 + E60 + G60 + I60 &gt;= 13, D60 + E60 + G60 + I60 &lt;= 16, M60 &gt;= 7)), 1, 0)
    ), 0)</f>
        <v>0</v>
      </c>
      <c r="AD60">
        <f ca="1">IF(AC60=1,
    IF(Z60=1,
        IF(OR(D60 + E60 + G60 + I60 + J60 - 10 &lt;= 13,
              AND(D60 + E60 + G60 + I60 + J60 - 10 = 14, NOT(OR(M60 = 5, M60 = 6))),
              AND(D60 + E60 + G60 + I60 + J60 - 10 = 15, NOT(OR(M60 = 4, M60 = 5, M60 = 6))),
              AND(D60 + E60 + G60 + I60 + J60 - 10 = 16, NOT(OR(M60 = 3, M60 = 4, M60 = 5, M60 = 6))),
              AND(D60 + E60 + G60 + I60 + J60 - 10 = 17, M60 &gt;= 9),
              AND(D60 + E60 + G60 + I60 + J60 - 10 = 18, M60 &gt;= 9)), 1, 0),
        IF(OR(D60 + E60 + G60 + I60 + J60 &lt;= 8,
              AND(D60 + E60 + G60 + I60 + J60 = 12, NOT(OR(M60 = 4, M60 = 5, M60 = 6))),
              AND(D60 + E60 + G60 + I60 + J60 &gt;= 13, D60 + E60 + G60 + I60 + J60 &lt;= 16, M60 &gt;= 7)), 1, 0)
    ), 0)</f>
        <v>0</v>
      </c>
      <c r="AE60">
        <f t="shared" ca="1" si="7"/>
        <v>0</v>
      </c>
    </row>
    <row r="61" spans="1:31" x14ac:dyDescent="0.3">
      <c r="A61">
        <v>40</v>
      </c>
      <c r="B61" t="str">
        <f t="shared" ca="1" si="8"/>
        <v>Regular</v>
      </c>
      <c r="C61" t="str">
        <f t="shared" ca="1" si="1"/>
        <v>Basic</v>
      </c>
      <c r="D61" cm="1">
        <f t="array" aca="1" ref="D61" ca="1">IF(A61=A60+1,
    IF(B60="Regular",
        IF(F60=1, E60, _xll.RiskDiscrete($F$9:$F$18, $G$9:$G$18)),
        IF(B60="First Split", D60,
            IF(B60="Second Split", _xll.RiskDiscrete($F$9:$F$18, $G$9:$G$18), _xll.RiskDiscrete($F$9:$F$18, $G$9:$G$18))
        )
    ),
    _xll.RiskDiscrete($F$9:$F$18, $G$9:$G$18)
)</f>
        <v>7</v>
      </c>
      <c r="E61" cm="1">
        <f t="array" aca="1" ref="E61" ca="1">_xll.RiskDiscrete($F$9:$F$18,$G$9:$G$18)</f>
        <v>7</v>
      </c>
      <c r="F61">
        <f t="shared" ca="1" si="2"/>
        <v>0</v>
      </c>
      <c r="G61" cm="1">
        <f t="array" aca="1" ref="G61" ca="1">IF(AA61=1, _xll.RiskDiscrete($F$9:$F$18,$G$9:$G$18), 0)</f>
        <v>7</v>
      </c>
      <c r="H61">
        <f t="shared" ca="1" si="3"/>
        <v>0</v>
      </c>
      <c r="I61" cm="1">
        <f t="array" aca="1" ref="I61" ca="1">IF(AB61=1, _xll.RiskDiscrete($F$9:$F$18, $G$9:$G$18), 0)</f>
        <v>0</v>
      </c>
      <c r="J61" cm="1">
        <f t="array" aca="1" ref="J61" ca="1">IF(AC61=1, _xll.RiskDiscrete($F$9:$F$18, $G$9:$G$18), 0)</f>
        <v>0</v>
      </c>
      <c r="K61" cm="1">
        <f t="array" aca="1" ref="K61" ca="1">IF(AD61=1, _xll.RiskDiscrete($F$9:$F$18, $G$9:$G$18), 0)</f>
        <v>0</v>
      </c>
      <c r="L61" cm="1">
        <f t="array" aca="1" ref="L61" ca="1">IF(AE61=1, _xll.RiskDiscrete($F$9:$F$18, $G$9:$G$18), 0)</f>
        <v>0</v>
      </c>
      <c r="M61" cm="1">
        <f t="array" aca="1" ref="M61" ca="1">_xll.RiskDiscrete($F$9:$F$18,$G$9:$G$18)</f>
        <v>7</v>
      </c>
      <c r="N61" cm="1">
        <f t="array" aca="1" ref="N61" ca="1">_xll.RiskDiscrete($F$9:$F$18,$G$9:$G$18)</f>
        <v>7</v>
      </c>
      <c r="O61">
        <f ca="1">IF(C61="Advanced",
    IF(Z61=0,
        IF(OR(
            AND(D61 + E61 = 9, OR(M61 = 3, M61 = 4, M61 = 5, M61 = 6)),
            AND(D61 + E61 = 10, OR(M61 = 2, M61 = 3, M61 = 4, M61 = 5, M61 = 6, M61 = 7, M61 = 8, M61 = 9)),
            AND(D61 + E61 = 11, OR(M61 = 2, M61 = 3, M61 = 4, M61 = 5, M61 = 6, M61 = 7, M61 = 8, M61 = 9, M61 = 10))),
           1, 0),
        IF(OR(
            AND(D61 + E61 - 10 = 13, OR(M61 = 5, M61 = 6)),
            AND(D61 + E61 - 10 = 14, OR(M61 = 5, M61 = 6)),
            AND(D61 + E61 - 10 = 15, OR(M61 = 4, M61 = 5, M61 = 6)),
            AND(D61 + E61 - 10 = 16, OR(M61 = 4, M61 = 5, M61 = 6)),
            AND(D61 + E61 - 10 = 17, OR(M61 = 3, M61 = 4, M61 = 5, M61 = 6)),
            AND(D61 + E61 - 10 = 18, OR(M61 = 2, M61 = 3, M61 = 4, M61 = 5, M61 = 6))),
           1, 0)),
    0)</f>
        <v>0</v>
      </c>
      <c r="P61" cm="1">
        <f t="array" aca="1" ref="P61" ca="1">IF(M61 + N61 &lt; 17, _xll.RiskDiscrete($F$9:$F$18, $G$9:$G$18), 0)</f>
        <v>7</v>
      </c>
      <c r="Q61" cm="1">
        <f t="array" aca="1" ref="Q61" ca="1">IF(P61+N61+M61&lt;17,_xll.RiskDiscrete($F$9:$F$18, $G$9:$G$18),0)</f>
        <v>0</v>
      </c>
      <c r="R61" cm="1">
        <f t="array" aca="1" ref="R61" ca="1">IF(P61+N61+M61+Q61&lt;17,_xll.RiskDiscrete($F$9:$F$18, $G$9:$G$18),0)</f>
        <v>0</v>
      </c>
      <c r="S61" cm="1">
        <f t="array" aca="1" ref="S61" ca="1">IF(P61+N61+M61+Q61+R61&lt;17,_xll.RiskDiscrete($F$9:$F$18, $G$9:$G$18),0)</f>
        <v>0</v>
      </c>
      <c r="T61" cm="1">
        <f t="array" aca="1" ref="T61" ca="1">IF(P61+N61+M61+Q61+R61+S61&lt;17,_xll.RiskDiscrete($F$9:$F$18, $G$9:$G$18),0)</f>
        <v>0</v>
      </c>
      <c r="U61">
        <f ca="1">IF(F61=1,
    IF(H61=1,
        IF(I61&gt;0,
            IF(J61&gt;0,
                MIN(D61 + G61 + I61 + J61 + 10 * (COUNTIF(D61:J61, 1) &gt; 0), D61 + G61 + I61 + J61),
                MIN(D61 + G61 + I61 + 10 * (COUNTIF(D61:I61, 1) &gt; 0), D61 + G61 + I61)
            ),
            MIN(D61 + G61 + 10 * (COUNTIF(D61:G61, 1) &gt; 0), D61 + G61)
        ),
        MIN(D61 + G61 + 10 * (COUNTIF(D61:G61, 1) &gt; 0), D61 + G61)
    ),
    IF(J61&gt;0,
        MIN(D61 + E61 + G61 + I61 + J61 + 10 * (COUNTIF(D61:J61, 1) &gt; 0), D61 + E61 + G61 + I61 + J61),
        MIN(D61 + E61 + G61 + I61 + 10 * (COUNTIF(D61:I61, 1) &gt; 0), D61 + E61 + G61 + I61)
    )
)</f>
        <v>21</v>
      </c>
      <c r="V61">
        <f t="shared" ca="1" si="4"/>
        <v>21</v>
      </c>
      <c r="W61">
        <f t="shared" ca="1" si="5"/>
        <v>100</v>
      </c>
      <c r="X61" t="str">
        <f ca="1">IF(AND(U61&lt;=21, U61&gt;V61), "win",
    IF(AND(U61&lt;=21, V61&gt;21), "win",
        IF(AND(OR(AND(D61=10, E61=11), AND(D61=11, E61=10)), NOT(OR(AND(M61=10, N61=11), AND(M61=11, N61=10)))), "Blackjack",
            IF(AND(U61&lt;=21, U61=V61), "tie",
                IF(U61&gt;21, "lose",
                    IF(V61&lt;=21, "lose",
                        IF(AND(U61&lt;=21, U61&lt;V61), "lose", "")
                    )
                )
            )
        )
    )
)</f>
        <v>tie</v>
      </c>
      <c r="Y61">
        <f t="shared" ca="1" si="6"/>
        <v>0</v>
      </c>
      <c r="Z61">
        <f ca="1">IF(OR(D61=1, E61=1), 1, 0)</f>
        <v>0</v>
      </c>
      <c r="AA61">
        <f ca="1">IF(F61=1, 1,
    IF(Z61=1,
        IF(OR(D61 + E61 - 10 &lt;= 13,
              AND(D61 + E61 - 10 = 14, NOT(OR(M61 = 5, M61 = 6))),
              AND(D61 + E61 - 10 = 15, NOT(OR(M61 = 4, M61 = 5, M61 = 6))),
              AND(D61 + E61 - 10 = 16, NOT(OR(M61 = 3, M61 = 4, M61 = 5, M61 = 6))),
              AND(D61 + E61 - 10 = 17, M61 &gt;= 9),
              AND(D61 + E61 - 10 = 18, M61 &gt;= 9)), 1, 0),
        IF(OR(D61 + E61 &lt;= 8,
              AND(D61 + E61 = 12, NOT(OR(M61 = 4, M61 = 5, M61 = 6))),
              AND(D61 + E61 &gt;= 13, D61 + E61 &lt;= 16, M61 &gt;= 7)), 1, 0)
    )
)</f>
        <v>1</v>
      </c>
      <c r="AB61">
        <f ca="1">IF(AA61=1,
    IF(Z61=1,
        IF(OR(D61 + E61 + G61 - 10 &lt;= 13,
              AND(D61 + E61 + G61 - 10 = 14, NOT(OR(M61 = 5, M61 = 6))),
              AND(D61 + E61 + G61 - 10 = 15, NOT(OR(M61 = 4, M61 = 5, M61 = 6))),
              AND(D61 + E61 + G61 - 10 = 16, NOT(OR(M61 = 3, M61 = 4, M61 = 5, M61 = 6))),
              AND(D61 + E61 + G61 - 10 = 17, M61 &gt;= 9),
              AND(D61 + E61 + G61 - 10 = 18, M61 &gt;= 9)), 1, 0),
        IF(OR(D61 + E61 + G61 &lt;= 8,
              AND(D61 + E61 + G61 = 12, NOT(OR(M61 = 4, M61 = 5, M61 = 6))),
              AND(D61 + E61 + G61 &gt;= 13, D61 + E61 + G61 &lt;= 16, M61 &gt;= 7)), 1, 0)
    ), 0)</f>
        <v>0</v>
      </c>
      <c r="AC61">
        <f ca="1">IF(AB61=1,
    IF(Z61=1,
        IF(OR(D61 + E61 + G61 + I61 - 10 &lt;= 13,
              AND(D61 + E61 + G61 + I61 - 10 = 14, NOT(OR(M61 = 5, M61 = 6))),
              AND(D61 + E61 + G61 + I61 - 10 = 15, NOT(OR(M61 = 4, M61 = 5, M61 = 6))),
              AND(D61 + E61 + G61 + I61 - 10 = 16, NOT(OR(M61 = 3, M61 = 4, M61 = 5, M61 = 6))),
              AND(D61 + E61 + G61 + I61 - 10 = 17, M61 &gt;= 9),
              AND(D61 + E61 + G61 + I61 - 10 = 18, M61 &gt;= 9)), 1, 0),
        IF(OR(D61 + E61 + G61 + I61 &lt;= 8,
              AND(D61 + E61 + G61 + I61 = 12, NOT(OR(M61 = 4, M61 = 5, M61 = 6))),
              AND(D61 + E61 + G61 + I61 &gt;= 13, D61 + E61 + G61 + I61 &lt;= 16, M61 &gt;= 7)), 1, 0)
    ), 0)</f>
        <v>0</v>
      </c>
      <c r="AD61">
        <f ca="1">IF(AC61=1,
    IF(Z61=1,
        IF(OR(D61 + E61 + G61 + I61 + J61 - 10 &lt;= 13,
              AND(D61 + E61 + G61 + I61 + J61 - 10 = 14, NOT(OR(M61 = 5, M61 = 6))),
              AND(D61 + E61 + G61 + I61 + J61 - 10 = 15, NOT(OR(M61 = 4, M61 = 5, M61 = 6))),
              AND(D61 + E61 + G61 + I61 + J61 - 10 = 16, NOT(OR(M61 = 3, M61 = 4, M61 = 5, M61 = 6))),
              AND(D61 + E61 + G61 + I61 + J61 - 10 = 17, M61 &gt;= 9),
              AND(D61 + E61 + G61 + I61 + J61 - 10 = 18, M61 &gt;= 9)), 1, 0),
        IF(OR(D61 + E61 + G61 + I61 + J61 &lt;= 8,
              AND(D61 + E61 + G61 + I61 + J61 = 12, NOT(OR(M61 = 4, M61 = 5, M61 = 6))),
              AND(D61 + E61 + G61 + I61 + J61 &gt;= 13, D61 + E61 + G61 + I61 + J61 &lt;= 16, M61 &gt;= 7)), 1, 0)
    ), 0)</f>
        <v>0</v>
      </c>
      <c r="AE61">
        <f t="shared" ca="1" si="7"/>
        <v>0</v>
      </c>
    </row>
    <row r="62" spans="1:31" x14ac:dyDescent="0.3">
      <c r="A62">
        <v>41</v>
      </c>
      <c r="B62" t="str">
        <f t="shared" ca="1" si="8"/>
        <v>Regular</v>
      </c>
      <c r="C62" t="str">
        <f t="shared" ca="1" si="1"/>
        <v>Basic</v>
      </c>
      <c r="D62" cm="1">
        <f t="array" aca="1" ref="D62" ca="1">IF(A62=A61+1,
    IF(B61="Regular",
        IF(F61=1, E61, _xll.RiskDiscrete($F$9:$F$18, $G$9:$G$18)),
        IF(B61="First Split", D61,
            IF(B61="Second Split", _xll.RiskDiscrete($F$9:$F$18, $G$9:$G$18), _xll.RiskDiscrete($F$9:$F$18, $G$9:$G$18))
        )
    ),
    _xll.RiskDiscrete($F$9:$F$18, $G$9:$G$18)
)</f>
        <v>7</v>
      </c>
      <c r="E62" cm="1">
        <f t="array" aca="1" ref="E62" ca="1">_xll.RiskDiscrete($F$9:$F$18,$G$9:$G$18)</f>
        <v>7</v>
      </c>
      <c r="F62">
        <f t="shared" ca="1" si="2"/>
        <v>0</v>
      </c>
      <c r="G62" cm="1">
        <f t="array" aca="1" ref="G62" ca="1">IF(AA62=1, _xll.RiskDiscrete($F$9:$F$18,$G$9:$G$18), 0)</f>
        <v>7</v>
      </c>
      <c r="H62">
        <f t="shared" ca="1" si="3"/>
        <v>0</v>
      </c>
      <c r="I62" cm="1">
        <f t="array" aca="1" ref="I62" ca="1">IF(AB62=1, _xll.RiskDiscrete($F$9:$F$18, $G$9:$G$18), 0)</f>
        <v>0</v>
      </c>
      <c r="J62" cm="1">
        <f t="array" aca="1" ref="J62" ca="1">IF(AC62=1, _xll.RiskDiscrete($F$9:$F$18, $G$9:$G$18), 0)</f>
        <v>0</v>
      </c>
      <c r="K62" cm="1">
        <f t="array" aca="1" ref="K62" ca="1">IF(AD62=1, _xll.RiskDiscrete($F$9:$F$18, $G$9:$G$18), 0)</f>
        <v>0</v>
      </c>
      <c r="L62" cm="1">
        <f t="array" aca="1" ref="L62" ca="1">IF(AE62=1, _xll.RiskDiscrete($F$9:$F$18, $G$9:$G$18), 0)</f>
        <v>0</v>
      </c>
      <c r="M62" cm="1">
        <f t="array" aca="1" ref="M62" ca="1">_xll.RiskDiscrete($F$9:$F$18,$G$9:$G$18)</f>
        <v>7</v>
      </c>
      <c r="N62" cm="1">
        <f t="array" aca="1" ref="N62" ca="1">_xll.RiskDiscrete($F$9:$F$18,$G$9:$G$18)</f>
        <v>7</v>
      </c>
      <c r="O62">
        <f ca="1">IF(C62="Advanced",
    IF(Z62=0,
        IF(OR(
            AND(D62 + E62 = 9, OR(M62 = 3, M62 = 4, M62 = 5, M62 = 6)),
            AND(D62 + E62 = 10, OR(M62 = 2, M62 = 3, M62 = 4, M62 = 5, M62 = 6, M62 = 7, M62 = 8, M62 = 9)),
            AND(D62 + E62 = 11, OR(M62 = 2, M62 = 3, M62 = 4, M62 = 5, M62 = 6, M62 = 7, M62 = 8, M62 = 9, M62 = 10))),
           1, 0),
        IF(OR(
            AND(D62 + E62 - 10 = 13, OR(M62 = 5, M62 = 6)),
            AND(D62 + E62 - 10 = 14, OR(M62 = 5, M62 = 6)),
            AND(D62 + E62 - 10 = 15, OR(M62 = 4, M62 = 5, M62 = 6)),
            AND(D62 + E62 - 10 = 16, OR(M62 = 4, M62 = 5, M62 = 6)),
            AND(D62 + E62 - 10 = 17, OR(M62 = 3, M62 = 4, M62 = 5, M62 = 6)),
            AND(D62 + E62 - 10 = 18, OR(M62 = 2, M62 = 3, M62 = 4, M62 = 5, M62 = 6))),
           1, 0)),
    0)</f>
        <v>0</v>
      </c>
      <c r="P62" cm="1">
        <f t="array" aca="1" ref="P62" ca="1">IF(M62 + N62 &lt; 17, _xll.RiskDiscrete($F$9:$F$18, $G$9:$G$18), 0)</f>
        <v>7</v>
      </c>
      <c r="Q62" cm="1">
        <f t="array" aca="1" ref="Q62" ca="1">IF(P62+N62+M62&lt;17,_xll.RiskDiscrete($F$9:$F$18, $G$9:$G$18),0)</f>
        <v>0</v>
      </c>
      <c r="R62" cm="1">
        <f t="array" aca="1" ref="R62" ca="1">IF(P62+N62+M62+Q62&lt;17,_xll.RiskDiscrete($F$9:$F$18, $G$9:$G$18),0)</f>
        <v>0</v>
      </c>
      <c r="S62" cm="1">
        <f t="array" aca="1" ref="S62" ca="1">IF(P62+N62+M62+Q62+R62&lt;17,_xll.RiskDiscrete($F$9:$F$18, $G$9:$G$18),0)</f>
        <v>0</v>
      </c>
      <c r="T62" cm="1">
        <f t="array" aca="1" ref="T62" ca="1">IF(P62+N62+M62+Q62+R62+S62&lt;17,_xll.RiskDiscrete($F$9:$F$18, $G$9:$G$18),0)</f>
        <v>0</v>
      </c>
      <c r="U62">
        <f ca="1">IF(F62=1,
    IF(H62=1,
        IF(I62&gt;0,
            IF(J62&gt;0,
                MIN(D62 + G62 + I62 + J62 + 10 * (COUNTIF(D62:J62, 1) &gt; 0), D62 + G62 + I62 + J62),
                MIN(D62 + G62 + I62 + 10 * (COUNTIF(D62:I62, 1) &gt; 0), D62 + G62 + I62)
            ),
            MIN(D62 + G62 + 10 * (COUNTIF(D62:G62, 1) &gt; 0), D62 + G62)
        ),
        MIN(D62 + G62 + 10 * (COUNTIF(D62:G62, 1) &gt; 0), D62 + G62)
    ),
    IF(J62&gt;0,
        MIN(D62 + E62 + G62 + I62 + J62 + 10 * (COUNTIF(D62:J62, 1) &gt; 0), D62 + E62 + G62 + I62 + J62),
        MIN(D62 + E62 + G62 + I62 + 10 * (COUNTIF(D62:I62, 1) &gt; 0), D62 + E62 + G62 + I62)
    )
)</f>
        <v>21</v>
      </c>
      <c r="V62">
        <f t="shared" ca="1" si="4"/>
        <v>21</v>
      </c>
      <c r="W62">
        <f t="shared" ca="1" si="5"/>
        <v>100</v>
      </c>
      <c r="X62" t="str">
        <f ca="1">IF(AND(U62&lt;=21, U62&gt;V62), "win",
    IF(AND(U62&lt;=21, V62&gt;21), "win",
        IF(AND(OR(AND(D62=10, E62=11), AND(D62=11, E62=10)), NOT(OR(AND(M62=10, N62=11), AND(M62=11, N62=10)))), "Blackjack",
            IF(AND(U62&lt;=21, U62=V62), "tie",
                IF(U62&gt;21, "lose",
                    IF(V62&lt;=21, "lose",
                        IF(AND(U62&lt;=21, U62&lt;V62), "lose", "")
                    )
                )
            )
        )
    )
)</f>
        <v>tie</v>
      </c>
      <c r="Y62">
        <f t="shared" ca="1" si="6"/>
        <v>0</v>
      </c>
      <c r="Z62">
        <f ca="1">IF(OR(D62=1, E62=1), 1, 0)</f>
        <v>0</v>
      </c>
      <c r="AA62">
        <f ca="1">IF(F62=1, 1,
    IF(Z62=1,
        IF(OR(D62 + E62 - 10 &lt;= 13,
              AND(D62 + E62 - 10 = 14, NOT(OR(M62 = 5, M62 = 6))),
              AND(D62 + E62 - 10 = 15, NOT(OR(M62 = 4, M62 = 5, M62 = 6))),
              AND(D62 + E62 - 10 = 16, NOT(OR(M62 = 3, M62 = 4, M62 = 5, M62 = 6))),
              AND(D62 + E62 - 10 = 17, M62 &gt;= 9),
              AND(D62 + E62 - 10 = 18, M62 &gt;= 9)), 1, 0),
        IF(OR(D62 + E62 &lt;= 8,
              AND(D62 + E62 = 12, NOT(OR(M62 = 4, M62 = 5, M62 = 6))),
              AND(D62 + E62 &gt;= 13, D62 + E62 &lt;= 16, M62 &gt;= 7)), 1, 0)
    )
)</f>
        <v>1</v>
      </c>
      <c r="AB62">
        <f ca="1">IF(AA62=1,
    IF(Z62=1,
        IF(OR(D62 + E62 + G62 - 10 &lt;= 13,
              AND(D62 + E62 + G62 - 10 = 14, NOT(OR(M62 = 5, M62 = 6))),
              AND(D62 + E62 + G62 - 10 = 15, NOT(OR(M62 = 4, M62 = 5, M62 = 6))),
              AND(D62 + E62 + G62 - 10 = 16, NOT(OR(M62 = 3, M62 = 4, M62 = 5, M62 = 6))),
              AND(D62 + E62 + G62 - 10 = 17, M62 &gt;= 9),
              AND(D62 + E62 + G62 - 10 = 18, M62 &gt;= 9)), 1, 0),
        IF(OR(D62 + E62 + G62 &lt;= 8,
              AND(D62 + E62 + G62 = 12, NOT(OR(M62 = 4, M62 = 5, M62 = 6))),
              AND(D62 + E62 + G62 &gt;= 13, D62 + E62 + G62 &lt;= 16, M62 &gt;= 7)), 1, 0)
    ), 0)</f>
        <v>0</v>
      </c>
      <c r="AC62">
        <f ca="1">IF(AB62=1,
    IF(Z62=1,
        IF(OR(D62 + E62 + G62 + I62 - 10 &lt;= 13,
              AND(D62 + E62 + G62 + I62 - 10 = 14, NOT(OR(M62 = 5, M62 = 6))),
              AND(D62 + E62 + G62 + I62 - 10 = 15, NOT(OR(M62 = 4, M62 = 5, M62 = 6))),
              AND(D62 + E62 + G62 + I62 - 10 = 16, NOT(OR(M62 = 3, M62 = 4, M62 = 5, M62 = 6))),
              AND(D62 + E62 + G62 + I62 - 10 = 17, M62 &gt;= 9),
              AND(D62 + E62 + G62 + I62 - 10 = 18, M62 &gt;= 9)), 1, 0),
        IF(OR(D62 + E62 + G62 + I62 &lt;= 8,
              AND(D62 + E62 + G62 + I62 = 12, NOT(OR(M62 = 4, M62 = 5, M62 = 6))),
              AND(D62 + E62 + G62 + I62 &gt;= 13, D62 + E62 + G62 + I62 &lt;= 16, M62 &gt;= 7)), 1, 0)
    ), 0)</f>
        <v>0</v>
      </c>
      <c r="AD62">
        <f ca="1">IF(AC62=1,
    IF(Z62=1,
        IF(OR(D62 + E62 + G62 + I62 + J62 - 10 &lt;= 13,
              AND(D62 + E62 + G62 + I62 + J62 - 10 = 14, NOT(OR(M62 = 5, M62 = 6))),
              AND(D62 + E62 + G62 + I62 + J62 - 10 = 15, NOT(OR(M62 = 4, M62 = 5, M62 = 6))),
              AND(D62 + E62 + G62 + I62 + J62 - 10 = 16, NOT(OR(M62 = 3, M62 = 4, M62 = 5, M62 = 6))),
              AND(D62 + E62 + G62 + I62 + J62 - 10 = 17, M62 &gt;= 9),
              AND(D62 + E62 + G62 + I62 + J62 - 10 = 18, M62 &gt;= 9)), 1, 0),
        IF(OR(D62 + E62 + G62 + I62 + J62 &lt;= 8,
              AND(D62 + E62 + G62 + I62 + J62 = 12, NOT(OR(M62 = 4, M62 = 5, M62 = 6))),
              AND(D62 + E62 + G62 + I62 + J62 &gt;= 13, D62 + E62 + G62 + I62 + J62 &lt;= 16, M62 &gt;= 7)), 1, 0)
    ), 0)</f>
        <v>0</v>
      </c>
      <c r="AE62">
        <f t="shared" ca="1" si="7"/>
        <v>0</v>
      </c>
    </row>
    <row r="63" spans="1:31" x14ac:dyDescent="0.3">
      <c r="A63">
        <v>42</v>
      </c>
      <c r="B63" t="str">
        <f t="shared" ca="1" si="8"/>
        <v>Regular</v>
      </c>
      <c r="C63" t="str">
        <f t="shared" ca="1" si="1"/>
        <v>Basic</v>
      </c>
      <c r="D63" cm="1">
        <f t="array" aca="1" ref="D63" ca="1">IF(A63=A62+1,
    IF(B62="Regular",
        IF(F62=1, E62, _xll.RiskDiscrete($F$9:$F$18, $G$9:$G$18)),
        IF(B62="First Split", D62,
            IF(B62="Second Split", _xll.RiskDiscrete($F$9:$F$18, $G$9:$G$18), _xll.RiskDiscrete($F$9:$F$18, $G$9:$G$18))
        )
    ),
    _xll.RiskDiscrete($F$9:$F$18, $G$9:$G$18)
)</f>
        <v>7</v>
      </c>
      <c r="E63" cm="1">
        <f t="array" aca="1" ref="E63" ca="1">_xll.RiskDiscrete($F$9:$F$18,$G$9:$G$18)</f>
        <v>7</v>
      </c>
      <c r="F63">
        <f t="shared" ca="1" si="2"/>
        <v>0</v>
      </c>
      <c r="G63" cm="1">
        <f t="array" aca="1" ref="G63" ca="1">IF(AA63=1, _xll.RiskDiscrete($F$9:$F$18,$G$9:$G$18), 0)</f>
        <v>7</v>
      </c>
      <c r="H63">
        <f t="shared" ca="1" si="3"/>
        <v>0</v>
      </c>
      <c r="I63" cm="1">
        <f t="array" aca="1" ref="I63" ca="1">IF(AB63=1, _xll.RiskDiscrete($F$9:$F$18, $G$9:$G$18), 0)</f>
        <v>0</v>
      </c>
      <c r="J63" cm="1">
        <f t="array" aca="1" ref="J63" ca="1">IF(AC63=1, _xll.RiskDiscrete($F$9:$F$18, $G$9:$G$18), 0)</f>
        <v>0</v>
      </c>
      <c r="K63" cm="1">
        <f t="array" aca="1" ref="K63" ca="1">IF(AD63=1, _xll.RiskDiscrete($F$9:$F$18, $G$9:$G$18), 0)</f>
        <v>0</v>
      </c>
      <c r="L63" cm="1">
        <f t="array" aca="1" ref="L63" ca="1">IF(AE63=1, _xll.RiskDiscrete($F$9:$F$18, $G$9:$G$18), 0)</f>
        <v>0</v>
      </c>
      <c r="M63" cm="1">
        <f t="array" aca="1" ref="M63" ca="1">_xll.RiskDiscrete($F$9:$F$18,$G$9:$G$18)</f>
        <v>7</v>
      </c>
      <c r="N63" cm="1">
        <f t="array" aca="1" ref="N63" ca="1">_xll.RiskDiscrete($F$9:$F$18,$G$9:$G$18)</f>
        <v>7</v>
      </c>
      <c r="O63">
        <f ca="1">IF(C63="Advanced",
    IF(Z63=0,
        IF(OR(
            AND(D63 + E63 = 9, OR(M63 = 3, M63 = 4, M63 = 5, M63 = 6)),
            AND(D63 + E63 = 10, OR(M63 = 2, M63 = 3, M63 = 4, M63 = 5, M63 = 6, M63 = 7, M63 = 8, M63 = 9)),
            AND(D63 + E63 = 11, OR(M63 = 2, M63 = 3, M63 = 4, M63 = 5, M63 = 6, M63 = 7, M63 = 8, M63 = 9, M63 = 10))),
           1, 0),
        IF(OR(
            AND(D63 + E63 - 10 = 13, OR(M63 = 5, M63 = 6)),
            AND(D63 + E63 - 10 = 14, OR(M63 = 5, M63 = 6)),
            AND(D63 + E63 - 10 = 15, OR(M63 = 4, M63 = 5, M63 = 6)),
            AND(D63 + E63 - 10 = 16, OR(M63 = 4, M63 = 5, M63 = 6)),
            AND(D63 + E63 - 10 = 17, OR(M63 = 3, M63 = 4, M63 = 5, M63 = 6)),
            AND(D63 + E63 - 10 = 18, OR(M63 = 2, M63 = 3, M63 = 4, M63 = 5, M63 = 6))),
           1, 0)),
    0)</f>
        <v>0</v>
      </c>
      <c r="P63" cm="1">
        <f t="array" aca="1" ref="P63" ca="1">IF(M63 + N63 &lt; 17, _xll.RiskDiscrete($F$9:$F$18, $G$9:$G$18), 0)</f>
        <v>7</v>
      </c>
      <c r="Q63" cm="1">
        <f t="array" aca="1" ref="Q63" ca="1">IF(P63+N63+M63&lt;17,_xll.RiskDiscrete($F$9:$F$18, $G$9:$G$18),0)</f>
        <v>0</v>
      </c>
      <c r="R63" cm="1">
        <f t="array" aca="1" ref="R63" ca="1">IF(P63+N63+M63+Q63&lt;17,_xll.RiskDiscrete($F$9:$F$18, $G$9:$G$18),0)</f>
        <v>0</v>
      </c>
      <c r="S63" cm="1">
        <f t="array" aca="1" ref="S63" ca="1">IF(P63+N63+M63+Q63+R63&lt;17,_xll.RiskDiscrete($F$9:$F$18, $G$9:$G$18),0)</f>
        <v>0</v>
      </c>
      <c r="T63" cm="1">
        <f t="array" aca="1" ref="T63" ca="1">IF(P63+N63+M63+Q63+R63+S63&lt;17,_xll.RiskDiscrete($F$9:$F$18, $G$9:$G$18),0)</f>
        <v>0</v>
      </c>
      <c r="U63">
        <f ca="1">IF(F63=1,
    IF(H63=1,
        IF(I63&gt;0,
            IF(J63&gt;0,
                MIN(D63 + G63 + I63 + J63 + 10 * (COUNTIF(D63:J63, 1) &gt; 0), D63 + G63 + I63 + J63),
                MIN(D63 + G63 + I63 + 10 * (COUNTIF(D63:I63, 1) &gt; 0), D63 + G63 + I63)
            ),
            MIN(D63 + G63 + 10 * (COUNTIF(D63:G63, 1) &gt; 0), D63 + G63)
        ),
        MIN(D63 + G63 + 10 * (COUNTIF(D63:G63, 1) &gt; 0), D63 + G63)
    ),
    IF(J63&gt;0,
        MIN(D63 + E63 + G63 + I63 + J63 + 10 * (COUNTIF(D63:J63, 1) &gt; 0), D63 + E63 + G63 + I63 + J63),
        MIN(D63 + E63 + G63 + I63 + 10 * (COUNTIF(D63:I63, 1) &gt; 0), D63 + E63 + G63 + I63)
    )
)</f>
        <v>21</v>
      </c>
      <c r="V63">
        <f t="shared" ca="1" si="4"/>
        <v>21</v>
      </c>
      <c r="W63">
        <f t="shared" ca="1" si="5"/>
        <v>100</v>
      </c>
      <c r="X63" t="str">
        <f ca="1">IF(AND(U63&lt;=21, U63&gt;V63), "win",
    IF(AND(U63&lt;=21, V63&gt;21), "win",
        IF(AND(OR(AND(D63=10, E63=11), AND(D63=11, E63=10)), NOT(OR(AND(M63=10, N63=11), AND(M63=11, N63=10)))), "Blackjack",
            IF(AND(U63&lt;=21, U63=V63), "tie",
                IF(U63&gt;21, "lose",
                    IF(V63&lt;=21, "lose",
                        IF(AND(U63&lt;=21, U63&lt;V63), "lose", "")
                    )
                )
            )
        )
    )
)</f>
        <v>tie</v>
      </c>
      <c r="Y63">
        <f t="shared" ca="1" si="6"/>
        <v>0</v>
      </c>
      <c r="Z63">
        <f ca="1">IF(OR(D63=1, E63=1), 1, 0)</f>
        <v>0</v>
      </c>
      <c r="AA63">
        <f ca="1">IF(F63=1, 1,
    IF(Z63=1,
        IF(OR(D63 + E63 - 10 &lt;= 13,
              AND(D63 + E63 - 10 = 14, NOT(OR(M63 = 5, M63 = 6))),
              AND(D63 + E63 - 10 = 15, NOT(OR(M63 = 4, M63 = 5, M63 = 6))),
              AND(D63 + E63 - 10 = 16, NOT(OR(M63 = 3, M63 = 4, M63 = 5, M63 = 6))),
              AND(D63 + E63 - 10 = 17, M63 &gt;= 9),
              AND(D63 + E63 - 10 = 18, M63 &gt;= 9)), 1, 0),
        IF(OR(D63 + E63 &lt;= 8,
              AND(D63 + E63 = 12, NOT(OR(M63 = 4, M63 = 5, M63 = 6))),
              AND(D63 + E63 &gt;= 13, D63 + E63 &lt;= 16, M63 &gt;= 7)), 1, 0)
    )
)</f>
        <v>1</v>
      </c>
      <c r="AB63">
        <f ca="1">IF(AA63=1,
    IF(Z63=1,
        IF(OR(D63 + E63 + G63 - 10 &lt;= 13,
              AND(D63 + E63 + G63 - 10 = 14, NOT(OR(M63 = 5, M63 = 6))),
              AND(D63 + E63 + G63 - 10 = 15, NOT(OR(M63 = 4, M63 = 5, M63 = 6))),
              AND(D63 + E63 + G63 - 10 = 16, NOT(OR(M63 = 3, M63 = 4, M63 = 5, M63 = 6))),
              AND(D63 + E63 + G63 - 10 = 17, M63 &gt;= 9),
              AND(D63 + E63 + G63 - 10 = 18, M63 &gt;= 9)), 1, 0),
        IF(OR(D63 + E63 + G63 &lt;= 8,
              AND(D63 + E63 + G63 = 12, NOT(OR(M63 = 4, M63 = 5, M63 = 6))),
              AND(D63 + E63 + G63 &gt;= 13, D63 + E63 + G63 &lt;= 16, M63 &gt;= 7)), 1, 0)
    ), 0)</f>
        <v>0</v>
      </c>
      <c r="AC63">
        <f ca="1">IF(AB63=1,
    IF(Z63=1,
        IF(OR(D63 + E63 + G63 + I63 - 10 &lt;= 13,
              AND(D63 + E63 + G63 + I63 - 10 = 14, NOT(OR(M63 = 5, M63 = 6))),
              AND(D63 + E63 + G63 + I63 - 10 = 15, NOT(OR(M63 = 4, M63 = 5, M63 = 6))),
              AND(D63 + E63 + G63 + I63 - 10 = 16, NOT(OR(M63 = 3, M63 = 4, M63 = 5, M63 = 6))),
              AND(D63 + E63 + G63 + I63 - 10 = 17, M63 &gt;= 9),
              AND(D63 + E63 + G63 + I63 - 10 = 18, M63 &gt;= 9)), 1, 0),
        IF(OR(D63 + E63 + G63 + I63 &lt;= 8,
              AND(D63 + E63 + G63 + I63 = 12, NOT(OR(M63 = 4, M63 = 5, M63 = 6))),
              AND(D63 + E63 + G63 + I63 &gt;= 13, D63 + E63 + G63 + I63 &lt;= 16, M63 &gt;= 7)), 1, 0)
    ), 0)</f>
        <v>0</v>
      </c>
      <c r="AD63">
        <f ca="1">IF(AC63=1,
    IF(Z63=1,
        IF(OR(D63 + E63 + G63 + I63 + J63 - 10 &lt;= 13,
              AND(D63 + E63 + G63 + I63 + J63 - 10 = 14, NOT(OR(M63 = 5, M63 = 6))),
              AND(D63 + E63 + G63 + I63 + J63 - 10 = 15, NOT(OR(M63 = 4, M63 = 5, M63 = 6))),
              AND(D63 + E63 + G63 + I63 + J63 - 10 = 16, NOT(OR(M63 = 3, M63 = 4, M63 = 5, M63 = 6))),
              AND(D63 + E63 + G63 + I63 + J63 - 10 = 17, M63 &gt;= 9),
              AND(D63 + E63 + G63 + I63 + J63 - 10 = 18, M63 &gt;= 9)), 1, 0),
        IF(OR(D63 + E63 + G63 + I63 + J63 &lt;= 8,
              AND(D63 + E63 + G63 + I63 + J63 = 12, NOT(OR(M63 = 4, M63 = 5, M63 = 6))),
              AND(D63 + E63 + G63 + I63 + J63 &gt;= 13, D63 + E63 + G63 + I63 + J63 &lt;= 16, M63 &gt;= 7)), 1, 0)
    ), 0)</f>
        <v>0</v>
      </c>
      <c r="AE63">
        <f t="shared" ca="1" si="7"/>
        <v>0</v>
      </c>
    </row>
    <row r="64" spans="1:31" x14ac:dyDescent="0.3">
      <c r="A64">
        <v>43</v>
      </c>
      <c r="B64" t="str">
        <f t="shared" ca="1" si="8"/>
        <v>Regular</v>
      </c>
      <c r="C64" t="str">
        <f t="shared" ca="1" si="1"/>
        <v>Basic</v>
      </c>
      <c r="D64" cm="1">
        <f t="array" aca="1" ref="D64" ca="1">IF(A64=A63+1,
    IF(B63="Regular",
        IF(F63=1, E63, _xll.RiskDiscrete($F$9:$F$18, $G$9:$G$18)),
        IF(B63="First Split", D63,
            IF(B63="Second Split", _xll.RiskDiscrete($F$9:$F$18, $G$9:$G$18), _xll.RiskDiscrete($F$9:$F$18, $G$9:$G$18))
        )
    ),
    _xll.RiskDiscrete($F$9:$F$18, $G$9:$G$18)
)</f>
        <v>7</v>
      </c>
      <c r="E64" cm="1">
        <f t="array" aca="1" ref="E64" ca="1">_xll.RiskDiscrete($F$9:$F$18,$G$9:$G$18)</f>
        <v>7</v>
      </c>
      <c r="F64">
        <f t="shared" ca="1" si="2"/>
        <v>0</v>
      </c>
      <c r="G64" cm="1">
        <f t="array" aca="1" ref="G64" ca="1">IF(AA64=1, _xll.RiskDiscrete($F$9:$F$18,$G$9:$G$18), 0)</f>
        <v>7</v>
      </c>
      <c r="H64">
        <f t="shared" ca="1" si="3"/>
        <v>0</v>
      </c>
      <c r="I64" cm="1">
        <f t="array" aca="1" ref="I64" ca="1">IF(AB64=1, _xll.RiskDiscrete($F$9:$F$18, $G$9:$G$18), 0)</f>
        <v>0</v>
      </c>
      <c r="J64" cm="1">
        <f t="array" aca="1" ref="J64" ca="1">IF(AC64=1, _xll.RiskDiscrete($F$9:$F$18, $G$9:$G$18), 0)</f>
        <v>0</v>
      </c>
      <c r="K64" cm="1">
        <f t="array" aca="1" ref="K64" ca="1">IF(AD64=1, _xll.RiskDiscrete($F$9:$F$18, $G$9:$G$18), 0)</f>
        <v>0</v>
      </c>
      <c r="L64" cm="1">
        <f t="array" aca="1" ref="L64" ca="1">IF(AE64=1, _xll.RiskDiscrete($F$9:$F$18, $G$9:$G$18), 0)</f>
        <v>0</v>
      </c>
      <c r="M64" cm="1">
        <f t="array" aca="1" ref="M64" ca="1">_xll.RiskDiscrete($F$9:$F$18,$G$9:$G$18)</f>
        <v>7</v>
      </c>
      <c r="N64" cm="1">
        <f t="array" aca="1" ref="N64" ca="1">_xll.RiskDiscrete($F$9:$F$18,$G$9:$G$18)</f>
        <v>7</v>
      </c>
      <c r="O64">
        <f ca="1">IF(C64="Advanced",
    IF(Z64=0,
        IF(OR(
            AND(D64 + E64 = 9, OR(M64 = 3, M64 = 4, M64 = 5, M64 = 6)),
            AND(D64 + E64 = 10, OR(M64 = 2, M64 = 3, M64 = 4, M64 = 5, M64 = 6, M64 = 7, M64 = 8, M64 = 9)),
            AND(D64 + E64 = 11, OR(M64 = 2, M64 = 3, M64 = 4, M64 = 5, M64 = 6, M64 = 7, M64 = 8, M64 = 9, M64 = 10))),
           1, 0),
        IF(OR(
            AND(D64 + E64 - 10 = 13, OR(M64 = 5, M64 = 6)),
            AND(D64 + E64 - 10 = 14, OR(M64 = 5, M64 = 6)),
            AND(D64 + E64 - 10 = 15, OR(M64 = 4, M64 = 5, M64 = 6)),
            AND(D64 + E64 - 10 = 16, OR(M64 = 4, M64 = 5, M64 = 6)),
            AND(D64 + E64 - 10 = 17, OR(M64 = 3, M64 = 4, M64 = 5, M64 = 6)),
            AND(D64 + E64 - 10 = 18, OR(M64 = 2, M64 = 3, M64 = 4, M64 = 5, M64 = 6))),
           1, 0)),
    0)</f>
        <v>0</v>
      </c>
      <c r="P64" cm="1">
        <f t="array" aca="1" ref="P64" ca="1">IF(M64 + N64 &lt; 17, _xll.RiskDiscrete($F$9:$F$18, $G$9:$G$18), 0)</f>
        <v>7</v>
      </c>
      <c r="Q64" cm="1">
        <f t="array" aca="1" ref="Q64" ca="1">IF(P64+N64+M64&lt;17,_xll.RiskDiscrete($F$9:$F$18, $G$9:$G$18),0)</f>
        <v>0</v>
      </c>
      <c r="R64" cm="1">
        <f t="array" aca="1" ref="R64" ca="1">IF(P64+N64+M64+Q64&lt;17,_xll.RiskDiscrete($F$9:$F$18, $G$9:$G$18),0)</f>
        <v>0</v>
      </c>
      <c r="S64" cm="1">
        <f t="array" aca="1" ref="S64" ca="1">IF(P64+N64+M64+Q64+R64&lt;17,_xll.RiskDiscrete($F$9:$F$18, $G$9:$G$18),0)</f>
        <v>0</v>
      </c>
      <c r="T64" cm="1">
        <f t="array" aca="1" ref="T64" ca="1">IF(P64+N64+M64+Q64+R64+S64&lt;17,_xll.RiskDiscrete($F$9:$F$18, $G$9:$G$18),0)</f>
        <v>0</v>
      </c>
      <c r="U64">
        <f ca="1">IF(F64=1,
    IF(H64=1,
        IF(I64&gt;0,
            IF(J64&gt;0,
                MIN(D64 + G64 + I64 + J64 + 10 * (COUNTIF(D64:J64, 1) &gt; 0), D64 + G64 + I64 + J64),
                MIN(D64 + G64 + I64 + 10 * (COUNTIF(D64:I64, 1) &gt; 0), D64 + G64 + I64)
            ),
            MIN(D64 + G64 + 10 * (COUNTIF(D64:G64, 1) &gt; 0), D64 + G64)
        ),
        MIN(D64 + G64 + 10 * (COUNTIF(D64:G64, 1) &gt; 0), D64 + G64)
    ),
    IF(J64&gt;0,
        MIN(D64 + E64 + G64 + I64 + J64 + 10 * (COUNTIF(D64:J64, 1) &gt; 0), D64 + E64 + G64 + I64 + J64),
        MIN(D64 + E64 + G64 + I64 + 10 * (COUNTIF(D64:I64, 1) &gt; 0), D64 + E64 + G64 + I64)
    )
)</f>
        <v>21</v>
      </c>
      <c r="V64">
        <f t="shared" ca="1" si="4"/>
        <v>21</v>
      </c>
      <c r="W64">
        <f t="shared" ca="1" si="5"/>
        <v>100</v>
      </c>
      <c r="X64" t="str">
        <f ca="1">IF(AND(U64&lt;=21, U64&gt;V64), "win",
    IF(AND(U64&lt;=21, V64&gt;21), "win",
        IF(AND(OR(AND(D64=10, E64=11), AND(D64=11, E64=10)), NOT(OR(AND(M64=10, N64=11), AND(M64=11, N64=10)))), "Blackjack",
            IF(AND(U64&lt;=21, U64=V64), "tie",
                IF(U64&gt;21, "lose",
                    IF(V64&lt;=21, "lose",
                        IF(AND(U64&lt;=21, U64&lt;V64), "lose", "")
                    )
                )
            )
        )
    )
)</f>
        <v>tie</v>
      </c>
      <c r="Y64">
        <f t="shared" ca="1" si="6"/>
        <v>0</v>
      </c>
      <c r="Z64">
        <f ca="1">IF(OR(D64=1, E64=1), 1, 0)</f>
        <v>0</v>
      </c>
      <c r="AA64">
        <f ca="1">IF(F64=1, 1,
    IF(Z64=1,
        IF(OR(D64 + E64 - 10 &lt;= 13,
              AND(D64 + E64 - 10 = 14, NOT(OR(M64 = 5, M64 = 6))),
              AND(D64 + E64 - 10 = 15, NOT(OR(M64 = 4, M64 = 5, M64 = 6))),
              AND(D64 + E64 - 10 = 16, NOT(OR(M64 = 3, M64 = 4, M64 = 5, M64 = 6))),
              AND(D64 + E64 - 10 = 17, M64 &gt;= 9),
              AND(D64 + E64 - 10 = 18, M64 &gt;= 9)), 1, 0),
        IF(OR(D64 + E64 &lt;= 8,
              AND(D64 + E64 = 12, NOT(OR(M64 = 4, M64 = 5, M64 = 6))),
              AND(D64 + E64 &gt;= 13, D64 + E64 &lt;= 16, M64 &gt;= 7)), 1, 0)
    )
)</f>
        <v>1</v>
      </c>
      <c r="AB64">
        <f ca="1">IF(AA64=1,
    IF(Z64=1,
        IF(OR(D64 + E64 + G64 - 10 &lt;= 13,
              AND(D64 + E64 + G64 - 10 = 14, NOT(OR(M64 = 5, M64 = 6))),
              AND(D64 + E64 + G64 - 10 = 15, NOT(OR(M64 = 4, M64 = 5, M64 = 6))),
              AND(D64 + E64 + G64 - 10 = 16, NOT(OR(M64 = 3, M64 = 4, M64 = 5, M64 = 6))),
              AND(D64 + E64 + G64 - 10 = 17, M64 &gt;= 9),
              AND(D64 + E64 + G64 - 10 = 18, M64 &gt;= 9)), 1, 0),
        IF(OR(D64 + E64 + G64 &lt;= 8,
              AND(D64 + E64 + G64 = 12, NOT(OR(M64 = 4, M64 = 5, M64 = 6))),
              AND(D64 + E64 + G64 &gt;= 13, D64 + E64 + G64 &lt;= 16, M64 &gt;= 7)), 1, 0)
    ), 0)</f>
        <v>0</v>
      </c>
      <c r="AC64">
        <f ca="1">IF(AB64=1,
    IF(Z64=1,
        IF(OR(D64 + E64 + G64 + I64 - 10 &lt;= 13,
              AND(D64 + E64 + G64 + I64 - 10 = 14, NOT(OR(M64 = 5, M64 = 6))),
              AND(D64 + E64 + G64 + I64 - 10 = 15, NOT(OR(M64 = 4, M64 = 5, M64 = 6))),
              AND(D64 + E64 + G64 + I64 - 10 = 16, NOT(OR(M64 = 3, M64 = 4, M64 = 5, M64 = 6))),
              AND(D64 + E64 + G64 + I64 - 10 = 17, M64 &gt;= 9),
              AND(D64 + E64 + G64 + I64 - 10 = 18, M64 &gt;= 9)), 1, 0),
        IF(OR(D64 + E64 + G64 + I64 &lt;= 8,
              AND(D64 + E64 + G64 + I64 = 12, NOT(OR(M64 = 4, M64 = 5, M64 = 6))),
              AND(D64 + E64 + G64 + I64 &gt;= 13, D64 + E64 + G64 + I64 &lt;= 16, M64 &gt;= 7)), 1, 0)
    ), 0)</f>
        <v>0</v>
      </c>
      <c r="AD64">
        <f ca="1">IF(AC64=1,
    IF(Z64=1,
        IF(OR(D64 + E64 + G64 + I64 + J64 - 10 &lt;= 13,
              AND(D64 + E64 + G64 + I64 + J64 - 10 = 14, NOT(OR(M64 = 5, M64 = 6))),
              AND(D64 + E64 + G64 + I64 + J64 - 10 = 15, NOT(OR(M64 = 4, M64 = 5, M64 = 6))),
              AND(D64 + E64 + G64 + I64 + J64 - 10 = 16, NOT(OR(M64 = 3, M64 = 4, M64 = 5, M64 = 6))),
              AND(D64 + E64 + G64 + I64 + J64 - 10 = 17, M64 &gt;= 9),
              AND(D64 + E64 + G64 + I64 + J64 - 10 = 18, M64 &gt;= 9)), 1, 0),
        IF(OR(D64 + E64 + G64 + I64 + J64 &lt;= 8,
              AND(D64 + E64 + G64 + I64 + J64 = 12, NOT(OR(M64 = 4, M64 = 5, M64 = 6))),
              AND(D64 + E64 + G64 + I64 + J64 &gt;= 13, D64 + E64 + G64 + I64 + J64 &lt;= 16, M64 &gt;= 7)), 1, 0)
    ), 0)</f>
        <v>0</v>
      </c>
      <c r="AE64">
        <f t="shared" ca="1" si="7"/>
        <v>0</v>
      </c>
    </row>
    <row r="65" spans="1:31" x14ac:dyDescent="0.3">
      <c r="A65">
        <v>44</v>
      </c>
      <c r="B65" t="str">
        <f t="shared" ca="1" si="8"/>
        <v>Regular</v>
      </c>
      <c r="C65" t="str">
        <f t="shared" ca="1" si="1"/>
        <v>Basic</v>
      </c>
      <c r="D65" cm="1">
        <f t="array" aca="1" ref="D65" ca="1">IF(A65=A64+1,
    IF(B64="Regular",
        IF(F64=1, E64, _xll.RiskDiscrete($F$9:$F$18, $G$9:$G$18)),
        IF(B64="First Split", D64,
            IF(B64="Second Split", _xll.RiskDiscrete($F$9:$F$18, $G$9:$G$18), _xll.RiskDiscrete($F$9:$F$18, $G$9:$G$18))
        )
    ),
    _xll.RiskDiscrete($F$9:$F$18, $G$9:$G$18)
)</f>
        <v>7</v>
      </c>
      <c r="E65" cm="1">
        <f t="array" aca="1" ref="E65" ca="1">_xll.RiskDiscrete($F$9:$F$18,$G$9:$G$18)</f>
        <v>7</v>
      </c>
      <c r="F65">
        <f t="shared" ca="1" si="2"/>
        <v>0</v>
      </c>
      <c r="G65" cm="1">
        <f t="array" aca="1" ref="G65" ca="1">IF(AA65=1, _xll.RiskDiscrete($F$9:$F$18,$G$9:$G$18), 0)</f>
        <v>7</v>
      </c>
      <c r="H65">
        <f t="shared" ca="1" si="3"/>
        <v>0</v>
      </c>
      <c r="I65" cm="1">
        <f t="array" aca="1" ref="I65" ca="1">IF(AB65=1, _xll.RiskDiscrete($F$9:$F$18, $G$9:$G$18), 0)</f>
        <v>0</v>
      </c>
      <c r="J65" cm="1">
        <f t="array" aca="1" ref="J65" ca="1">IF(AC65=1, _xll.RiskDiscrete($F$9:$F$18, $G$9:$G$18), 0)</f>
        <v>0</v>
      </c>
      <c r="K65" cm="1">
        <f t="array" aca="1" ref="K65" ca="1">IF(AD65=1, _xll.RiskDiscrete($F$9:$F$18, $G$9:$G$18), 0)</f>
        <v>0</v>
      </c>
      <c r="L65" cm="1">
        <f t="array" aca="1" ref="L65" ca="1">IF(AE65=1, _xll.RiskDiscrete($F$9:$F$18, $G$9:$G$18), 0)</f>
        <v>0</v>
      </c>
      <c r="M65" cm="1">
        <f t="array" aca="1" ref="M65" ca="1">_xll.RiskDiscrete($F$9:$F$18,$G$9:$G$18)</f>
        <v>7</v>
      </c>
      <c r="N65" cm="1">
        <f t="array" aca="1" ref="N65" ca="1">_xll.RiskDiscrete($F$9:$F$18,$G$9:$G$18)</f>
        <v>7</v>
      </c>
      <c r="O65">
        <f ca="1">IF(C65="Advanced",
    IF(Z65=0,
        IF(OR(
            AND(D65 + E65 = 9, OR(M65 = 3, M65 = 4, M65 = 5, M65 = 6)),
            AND(D65 + E65 = 10, OR(M65 = 2, M65 = 3, M65 = 4, M65 = 5, M65 = 6, M65 = 7, M65 = 8, M65 = 9)),
            AND(D65 + E65 = 11, OR(M65 = 2, M65 = 3, M65 = 4, M65 = 5, M65 = 6, M65 = 7, M65 = 8, M65 = 9, M65 = 10))),
           1, 0),
        IF(OR(
            AND(D65 + E65 - 10 = 13, OR(M65 = 5, M65 = 6)),
            AND(D65 + E65 - 10 = 14, OR(M65 = 5, M65 = 6)),
            AND(D65 + E65 - 10 = 15, OR(M65 = 4, M65 = 5, M65 = 6)),
            AND(D65 + E65 - 10 = 16, OR(M65 = 4, M65 = 5, M65 = 6)),
            AND(D65 + E65 - 10 = 17, OR(M65 = 3, M65 = 4, M65 = 5, M65 = 6)),
            AND(D65 + E65 - 10 = 18, OR(M65 = 2, M65 = 3, M65 = 4, M65 = 5, M65 = 6))),
           1, 0)),
    0)</f>
        <v>0</v>
      </c>
      <c r="P65" cm="1">
        <f t="array" aca="1" ref="P65" ca="1">IF(M65 + N65 &lt; 17, _xll.RiskDiscrete($F$9:$F$18, $G$9:$G$18), 0)</f>
        <v>7</v>
      </c>
      <c r="Q65" cm="1">
        <f t="array" aca="1" ref="Q65" ca="1">IF(P65+N65+M65&lt;17,_xll.RiskDiscrete($F$9:$F$18, $G$9:$G$18),0)</f>
        <v>0</v>
      </c>
      <c r="R65" cm="1">
        <f t="array" aca="1" ref="R65" ca="1">IF(P65+N65+M65+Q65&lt;17,_xll.RiskDiscrete($F$9:$F$18, $G$9:$G$18),0)</f>
        <v>0</v>
      </c>
      <c r="S65" cm="1">
        <f t="array" aca="1" ref="S65" ca="1">IF(P65+N65+M65+Q65+R65&lt;17,_xll.RiskDiscrete($F$9:$F$18, $G$9:$G$18),0)</f>
        <v>0</v>
      </c>
      <c r="T65" cm="1">
        <f t="array" aca="1" ref="T65" ca="1">IF(P65+N65+M65+Q65+R65+S65&lt;17,_xll.RiskDiscrete($F$9:$F$18, $G$9:$G$18),0)</f>
        <v>0</v>
      </c>
      <c r="U65">
        <f ca="1">IF(F65=1,
    IF(H65=1,
        IF(I65&gt;0,
            IF(J65&gt;0,
                MIN(D65 + G65 + I65 + J65 + 10 * (COUNTIF(D65:J65, 1) &gt; 0), D65 + G65 + I65 + J65),
                MIN(D65 + G65 + I65 + 10 * (COUNTIF(D65:I65, 1) &gt; 0), D65 + G65 + I65)
            ),
            MIN(D65 + G65 + 10 * (COUNTIF(D65:G65, 1) &gt; 0), D65 + G65)
        ),
        MIN(D65 + G65 + 10 * (COUNTIF(D65:G65, 1) &gt; 0), D65 + G65)
    ),
    IF(J65&gt;0,
        MIN(D65 + E65 + G65 + I65 + J65 + 10 * (COUNTIF(D65:J65, 1) &gt; 0), D65 + E65 + G65 + I65 + J65),
        MIN(D65 + E65 + G65 + I65 + 10 * (COUNTIF(D65:I65, 1) &gt; 0), D65 + E65 + G65 + I65)
    )
)</f>
        <v>21</v>
      </c>
      <c r="V65">
        <f t="shared" ca="1" si="4"/>
        <v>21</v>
      </c>
      <c r="W65">
        <f t="shared" ca="1" si="5"/>
        <v>100</v>
      </c>
      <c r="X65" t="str">
        <f ca="1">IF(AND(U65&lt;=21, U65&gt;V65), "win",
    IF(AND(U65&lt;=21, V65&gt;21), "win",
        IF(AND(OR(AND(D65=10, E65=11), AND(D65=11, E65=10)), NOT(OR(AND(M65=10, N65=11), AND(M65=11, N65=10)))), "Blackjack",
            IF(AND(U65&lt;=21, U65=V65), "tie",
                IF(U65&gt;21, "lose",
                    IF(V65&lt;=21, "lose",
                        IF(AND(U65&lt;=21, U65&lt;V65), "lose", "")
                    )
                )
            )
        )
    )
)</f>
        <v>tie</v>
      </c>
      <c r="Y65">
        <f t="shared" ca="1" si="6"/>
        <v>0</v>
      </c>
      <c r="Z65">
        <f ca="1">IF(OR(D65=1, E65=1), 1, 0)</f>
        <v>0</v>
      </c>
      <c r="AA65">
        <f ca="1">IF(F65=1, 1,
    IF(Z65=1,
        IF(OR(D65 + E65 - 10 &lt;= 13,
              AND(D65 + E65 - 10 = 14, NOT(OR(M65 = 5, M65 = 6))),
              AND(D65 + E65 - 10 = 15, NOT(OR(M65 = 4, M65 = 5, M65 = 6))),
              AND(D65 + E65 - 10 = 16, NOT(OR(M65 = 3, M65 = 4, M65 = 5, M65 = 6))),
              AND(D65 + E65 - 10 = 17, M65 &gt;= 9),
              AND(D65 + E65 - 10 = 18, M65 &gt;= 9)), 1, 0),
        IF(OR(D65 + E65 &lt;= 8,
              AND(D65 + E65 = 12, NOT(OR(M65 = 4, M65 = 5, M65 = 6))),
              AND(D65 + E65 &gt;= 13, D65 + E65 &lt;= 16, M65 &gt;= 7)), 1, 0)
    )
)</f>
        <v>1</v>
      </c>
      <c r="AB65">
        <f ca="1">IF(AA65=1,
    IF(Z65=1,
        IF(OR(D65 + E65 + G65 - 10 &lt;= 13,
              AND(D65 + E65 + G65 - 10 = 14, NOT(OR(M65 = 5, M65 = 6))),
              AND(D65 + E65 + G65 - 10 = 15, NOT(OR(M65 = 4, M65 = 5, M65 = 6))),
              AND(D65 + E65 + G65 - 10 = 16, NOT(OR(M65 = 3, M65 = 4, M65 = 5, M65 = 6))),
              AND(D65 + E65 + G65 - 10 = 17, M65 &gt;= 9),
              AND(D65 + E65 + G65 - 10 = 18, M65 &gt;= 9)), 1, 0),
        IF(OR(D65 + E65 + G65 &lt;= 8,
              AND(D65 + E65 + G65 = 12, NOT(OR(M65 = 4, M65 = 5, M65 = 6))),
              AND(D65 + E65 + G65 &gt;= 13, D65 + E65 + G65 &lt;= 16, M65 &gt;= 7)), 1, 0)
    ), 0)</f>
        <v>0</v>
      </c>
      <c r="AC65">
        <f ca="1">IF(AB65=1,
    IF(Z65=1,
        IF(OR(D65 + E65 + G65 + I65 - 10 &lt;= 13,
              AND(D65 + E65 + G65 + I65 - 10 = 14, NOT(OR(M65 = 5, M65 = 6))),
              AND(D65 + E65 + G65 + I65 - 10 = 15, NOT(OR(M65 = 4, M65 = 5, M65 = 6))),
              AND(D65 + E65 + G65 + I65 - 10 = 16, NOT(OR(M65 = 3, M65 = 4, M65 = 5, M65 = 6))),
              AND(D65 + E65 + G65 + I65 - 10 = 17, M65 &gt;= 9),
              AND(D65 + E65 + G65 + I65 - 10 = 18, M65 &gt;= 9)), 1, 0),
        IF(OR(D65 + E65 + G65 + I65 &lt;= 8,
              AND(D65 + E65 + G65 + I65 = 12, NOT(OR(M65 = 4, M65 = 5, M65 = 6))),
              AND(D65 + E65 + G65 + I65 &gt;= 13, D65 + E65 + G65 + I65 &lt;= 16, M65 &gt;= 7)), 1, 0)
    ), 0)</f>
        <v>0</v>
      </c>
      <c r="AD65">
        <f ca="1">IF(AC65=1,
    IF(Z65=1,
        IF(OR(D65 + E65 + G65 + I65 + J65 - 10 &lt;= 13,
              AND(D65 + E65 + G65 + I65 + J65 - 10 = 14, NOT(OR(M65 = 5, M65 = 6))),
              AND(D65 + E65 + G65 + I65 + J65 - 10 = 15, NOT(OR(M65 = 4, M65 = 5, M65 = 6))),
              AND(D65 + E65 + G65 + I65 + J65 - 10 = 16, NOT(OR(M65 = 3, M65 = 4, M65 = 5, M65 = 6))),
              AND(D65 + E65 + G65 + I65 + J65 - 10 = 17, M65 &gt;= 9),
              AND(D65 + E65 + G65 + I65 + J65 - 10 = 18, M65 &gt;= 9)), 1, 0),
        IF(OR(D65 + E65 + G65 + I65 + J65 &lt;= 8,
              AND(D65 + E65 + G65 + I65 + J65 = 12, NOT(OR(M65 = 4, M65 = 5, M65 = 6))),
              AND(D65 + E65 + G65 + I65 + J65 &gt;= 13, D65 + E65 + G65 + I65 + J65 &lt;= 16, M65 &gt;= 7)), 1, 0)
    ), 0)</f>
        <v>0</v>
      </c>
      <c r="AE65">
        <f t="shared" ca="1" si="7"/>
        <v>0</v>
      </c>
    </row>
    <row r="66" spans="1:31" x14ac:dyDescent="0.3">
      <c r="A66">
        <v>45</v>
      </c>
      <c r="B66" t="str">
        <f t="shared" ca="1" si="8"/>
        <v>Regular</v>
      </c>
      <c r="C66" t="str">
        <f t="shared" ca="1" si="1"/>
        <v>Basic</v>
      </c>
      <c r="D66" cm="1">
        <f t="array" aca="1" ref="D66" ca="1">IF(A66=A65+1,
    IF(B65="Regular",
        IF(F65=1, E65, _xll.RiskDiscrete($F$9:$F$18, $G$9:$G$18)),
        IF(B65="First Split", D65,
            IF(B65="Second Split", _xll.RiskDiscrete($F$9:$F$18, $G$9:$G$18), _xll.RiskDiscrete($F$9:$F$18, $G$9:$G$18))
        )
    ),
    _xll.RiskDiscrete($F$9:$F$18, $G$9:$G$18)
)</f>
        <v>7</v>
      </c>
      <c r="E66" cm="1">
        <f t="array" aca="1" ref="E66" ca="1">_xll.RiskDiscrete($F$9:$F$18,$G$9:$G$18)</f>
        <v>7</v>
      </c>
      <c r="F66">
        <f t="shared" ca="1" si="2"/>
        <v>0</v>
      </c>
      <c r="G66" cm="1">
        <f t="array" aca="1" ref="G66" ca="1">IF(AA66=1, _xll.RiskDiscrete($F$9:$F$18,$G$9:$G$18), 0)</f>
        <v>7</v>
      </c>
      <c r="H66">
        <f t="shared" ca="1" si="3"/>
        <v>0</v>
      </c>
      <c r="I66" cm="1">
        <f t="array" aca="1" ref="I66" ca="1">IF(AB66=1, _xll.RiskDiscrete($F$9:$F$18, $G$9:$G$18), 0)</f>
        <v>0</v>
      </c>
      <c r="J66" cm="1">
        <f t="array" aca="1" ref="J66" ca="1">IF(AC66=1, _xll.RiskDiscrete($F$9:$F$18, $G$9:$G$18), 0)</f>
        <v>0</v>
      </c>
      <c r="K66" cm="1">
        <f t="array" aca="1" ref="K66" ca="1">IF(AD66=1, _xll.RiskDiscrete($F$9:$F$18, $G$9:$G$18), 0)</f>
        <v>0</v>
      </c>
      <c r="L66" cm="1">
        <f t="array" aca="1" ref="L66" ca="1">IF(AE66=1, _xll.RiskDiscrete($F$9:$F$18, $G$9:$G$18), 0)</f>
        <v>0</v>
      </c>
      <c r="M66" cm="1">
        <f t="array" aca="1" ref="M66" ca="1">_xll.RiskDiscrete($F$9:$F$18,$G$9:$G$18)</f>
        <v>7</v>
      </c>
      <c r="N66" cm="1">
        <f t="array" aca="1" ref="N66" ca="1">_xll.RiskDiscrete($F$9:$F$18,$G$9:$G$18)</f>
        <v>7</v>
      </c>
      <c r="O66">
        <f ca="1">IF(C66="Advanced",
    IF(Z66=0,
        IF(OR(
            AND(D66 + E66 = 9, OR(M66 = 3, M66 = 4, M66 = 5, M66 = 6)),
            AND(D66 + E66 = 10, OR(M66 = 2, M66 = 3, M66 = 4, M66 = 5, M66 = 6, M66 = 7, M66 = 8, M66 = 9)),
            AND(D66 + E66 = 11, OR(M66 = 2, M66 = 3, M66 = 4, M66 = 5, M66 = 6, M66 = 7, M66 = 8, M66 = 9, M66 = 10))),
           1, 0),
        IF(OR(
            AND(D66 + E66 - 10 = 13, OR(M66 = 5, M66 = 6)),
            AND(D66 + E66 - 10 = 14, OR(M66 = 5, M66 = 6)),
            AND(D66 + E66 - 10 = 15, OR(M66 = 4, M66 = 5, M66 = 6)),
            AND(D66 + E66 - 10 = 16, OR(M66 = 4, M66 = 5, M66 = 6)),
            AND(D66 + E66 - 10 = 17, OR(M66 = 3, M66 = 4, M66 = 5, M66 = 6)),
            AND(D66 + E66 - 10 = 18, OR(M66 = 2, M66 = 3, M66 = 4, M66 = 5, M66 = 6))),
           1, 0)),
    0)</f>
        <v>0</v>
      </c>
      <c r="P66" cm="1">
        <f t="array" aca="1" ref="P66" ca="1">IF(M66 + N66 &lt; 17, _xll.RiskDiscrete($F$9:$F$18, $G$9:$G$18), 0)</f>
        <v>7</v>
      </c>
      <c r="Q66" cm="1">
        <f t="array" aca="1" ref="Q66" ca="1">IF(P66+N66+M66&lt;17,_xll.RiskDiscrete($F$9:$F$18, $G$9:$G$18),0)</f>
        <v>0</v>
      </c>
      <c r="R66" cm="1">
        <f t="array" aca="1" ref="R66" ca="1">IF(P66+N66+M66+Q66&lt;17,_xll.RiskDiscrete($F$9:$F$18, $G$9:$G$18),0)</f>
        <v>0</v>
      </c>
      <c r="S66" cm="1">
        <f t="array" aca="1" ref="S66" ca="1">IF(P66+N66+M66+Q66+R66&lt;17,_xll.RiskDiscrete($F$9:$F$18, $G$9:$G$18),0)</f>
        <v>0</v>
      </c>
      <c r="T66" cm="1">
        <f t="array" aca="1" ref="T66" ca="1">IF(P66+N66+M66+Q66+R66+S66&lt;17,_xll.RiskDiscrete($F$9:$F$18, $G$9:$G$18),0)</f>
        <v>0</v>
      </c>
      <c r="U66">
        <f ca="1">IF(F66=1,
    IF(H66=1,
        IF(I66&gt;0,
            IF(J66&gt;0,
                MIN(D66 + G66 + I66 + J66 + 10 * (COUNTIF(D66:J66, 1) &gt; 0), D66 + G66 + I66 + J66),
                MIN(D66 + G66 + I66 + 10 * (COUNTIF(D66:I66, 1) &gt; 0), D66 + G66 + I66)
            ),
            MIN(D66 + G66 + 10 * (COUNTIF(D66:G66, 1) &gt; 0), D66 + G66)
        ),
        MIN(D66 + G66 + 10 * (COUNTIF(D66:G66, 1) &gt; 0), D66 + G66)
    ),
    IF(J66&gt;0,
        MIN(D66 + E66 + G66 + I66 + J66 + 10 * (COUNTIF(D66:J66, 1) &gt; 0), D66 + E66 + G66 + I66 + J66),
        MIN(D66 + E66 + G66 + I66 + 10 * (COUNTIF(D66:I66, 1) &gt; 0), D66 + E66 + G66 + I66)
    )
)</f>
        <v>21</v>
      </c>
      <c r="V66">
        <f t="shared" ca="1" si="4"/>
        <v>21</v>
      </c>
      <c r="W66">
        <f t="shared" ca="1" si="5"/>
        <v>100</v>
      </c>
      <c r="X66" t="str">
        <f ca="1">IF(AND(U66&lt;=21, U66&gt;V66), "win",
    IF(AND(U66&lt;=21, V66&gt;21), "win",
        IF(AND(OR(AND(D66=10, E66=11), AND(D66=11, E66=10)), NOT(OR(AND(M66=10, N66=11), AND(M66=11, N66=10)))), "Blackjack",
            IF(AND(U66&lt;=21, U66=V66), "tie",
                IF(U66&gt;21, "lose",
                    IF(V66&lt;=21, "lose",
                        IF(AND(U66&lt;=21, U66&lt;V66), "lose", "")
                    )
                )
            )
        )
    )
)</f>
        <v>tie</v>
      </c>
      <c r="Y66">
        <f t="shared" ca="1" si="6"/>
        <v>0</v>
      </c>
      <c r="Z66">
        <f ca="1">IF(OR(D66=1, E66=1), 1, 0)</f>
        <v>0</v>
      </c>
      <c r="AA66">
        <f ca="1">IF(F66=1, 1,
    IF(Z66=1,
        IF(OR(D66 + E66 - 10 &lt;= 13,
              AND(D66 + E66 - 10 = 14, NOT(OR(M66 = 5, M66 = 6))),
              AND(D66 + E66 - 10 = 15, NOT(OR(M66 = 4, M66 = 5, M66 = 6))),
              AND(D66 + E66 - 10 = 16, NOT(OR(M66 = 3, M66 = 4, M66 = 5, M66 = 6))),
              AND(D66 + E66 - 10 = 17, M66 &gt;= 9),
              AND(D66 + E66 - 10 = 18, M66 &gt;= 9)), 1, 0),
        IF(OR(D66 + E66 &lt;= 8,
              AND(D66 + E66 = 12, NOT(OR(M66 = 4, M66 = 5, M66 = 6))),
              AND(D66 + E66 &gt;= 13, D66 + E66 &lt;= 16, M66 &gt;= 7)), 1, 0)
    )
)</f>
        <v>1</v>
      </c>
      <c r="AB66">
        <f ca="1">IF(AA66=1,
    IF(Z66=1,
        IF(OR(D66 + E66 + G66 - 10 &lt;= 13,
              AND(D66 + E66 + G66 - 10 = 14, NOT(OR(M66 = 5, M66 = 6))),
              AND(D66 + E66 + G66 - 10 = 15, NOT(OR(M66 = 4, M66 = 5, M66 = 6))),
              AND(D66 + E66 + G66 - 10 = 16, NOT(OR(M66 = 3, M66 = 4, M66 = 5, M66 = 6))),
              AND(D66 + E66 + G66 - 10 = 17, M66 &gt;= 9),
              AND(D66 + E66 + G66 - 10 = 18, M66 &gt;= 9)), 1, 0),
        IF(OR(D66 + E66 + G66 &lt;= 8,
              AND(D66 + E66 + G66 = 12, NOT(OR(M66 = 4, M66 = 5, M66 = 6))),
              AND(D66 + E66 + G66 &gt;= 13, D66 + E66 + G66 &lt;= 16, M66 &gt;= 7)), 1, 0)
    ), 0)</f>
        <v>0</v>
      </c>
      <c r="AC66">
        <f ca="1">IF(AB66=1,
    IF(Z66=1,
        IF(OR(D66 + E66 + G66 + I66 - 10 &lt;= 13,
              AND(D66 + E66 + G66 + I66 - 10 = 14, NOT(OR(M66 = 5, M66 = 6))),
              AND(D66 + E66 + G66 + I66 - 10 = 15, NOT(OR(M66 = 4, M66 = 5, M66 = 6))),
              AND(D66 + E66 + G66 + I66 - 10 = 16, NOT(OR(M66 = 3, M66 = 4, M66 = 5, M66 = 6))),
              AND(D66 + E66 + G66 + I66 - 10 = 17, M66 &gt;= 9),
              AND(D66 + E66 + G66 + I66 - 10 = 18, M66 &gt;= 9)), 1, 0),
        IF(OR(D66 + E66 + G66 + I66 &lt;= 8,
              AND(D66 + E66 + G66 + I66 = 12, NOT(OR(M66 = 4, M66 = 5, M66 = 6))),
              AND(D66 + E66 + G66 + I66 &gt;= 13, D66 + E66 + G66 + I66 &lt;= 16, M66 &gt;= 7)), 1, 0)
    ), 0)</f>
        <v>0</v>
      </c>
      <c r="AD66">
        <f ca="1">IF(AC66=1,
    IF(Z66=1,
        IF(OR(D66 + E66 + G66 + I66 + J66 - 10 &lt;= 13,
              AND(D66 + E66 + G66 + I66 + J66 - 10 = 14, NOT(OR(M66 = 5, M66 = 6))),
              AND(D66 + E66 + G66 + I66 + J66 - 10 = 15, NOT(OR(M66 = 4, M66 = 5, M66 = 6))),
              AND(D66 + E66 + G66 + I66 + J66 - 10 = 16, NOT(OR(M66 = 3, M66 = 4, M66 = 5, M66 = 6))),
              AND(D66 + E66 + G66 + I66 + J66 - 10 = 17, M66 &gt;= 9),
              AND(D66 + E66 + G66 + I66 + J66 - 10 = 18, M66 &gt;= 9)), 1, 0),
        IF(OR(D66 + E66 + G66 + I66 + J66 &lt;= 8,
              AND(D66 + E66 + G66 + I66 + J66 = 12, NOT(OR(M66 = 4, M66 = 5, M66 = 6))),
              AND(D66 + E66 + G66 + I66 + J66 &gt;= 13, D66 + E66 + G66 + I66 + J66 &lt;= 16, M66 &gt;= 7)), 1, 0)
    ), 0)</f>
        <v>0</v>
      </c>
      <c r="AE66">
        <f t="shared" ca="1" si="7"/>
        <v>0</v>
      </c>
    </row>
    <row r="67" spans="1:31" x14ac:dyDescent="0.3">
      <c r="A67">
        <v>46</v>
      </c>
      <c r="B67" t="str">
        <f t="shared" ca="1" si="8"/>
        <v>Regular</v>
      </c>
      <c r="C67" t="str">
        <f t="shared" ca="1" si="1"/>
        <v>Basic</v>
      </c>
      <c r="D67" cm="1">
        <f t="array" aca="1" ref="D67" ca="1">IF(A67=A66+1,
    IF(B66="Regular",
        IF(F66=1, E66, _xll.RiskDiscrete($F$9:$F$18, $G$9:$G$18)),
        IF(B66="First Split", D66,
            IF(B66="Second Split", _xll.RiskDiscrete($F$9:$F$18, $G$9:$G$18), _xll.RiskDiscrete($F$9:$F$18, $G$9:$G$18))
        )
    ),
    _xll.RiskDiscrete($F$9:$F$18, $G$9:$G$18)
)</f>
        <v>7</v>
      </c>
      <c r="E67" cm="1">
        <f t="array" aca="1" ref="E67" ca="1">_xll.RiskDiscrete($F$9:$F$18,$G$9:$G$18)</f>
        <v>7</v>
      </c>
      <c r="F67">
        <f t="shared" ca="1" si="2"/>
        <v>0</v>
      </c>
      <c r="G67" cm="1">
        <f t="array" aca="1" ref="G67" ca="1">IF(AA67=1, _xll.RiskDiscrete($F$9:$F$18,$G$9:$G$18), 0)</f>
        <v>7</v>
      </c>
      <c r="H67">
        <f t="shared" ca="1" si="3"/>
        <v>0</v>
      </c>
      <c r="I67" cm="1">
        <f t="array" aca="1" ref="I67" ca="1">IF(AB67=1, _xll.RiskDiscrete($F$9:$F$18, $G$9:$G$18), 0)</f>
        <v>0</v>
      </c>
      <c r="J67" cm="1">
        <f t="array" aca="1" ref="J67" ca="1">IF(AC67=1, _xll.RiskDiscrete($F$9:$F$18, $G$9:$G$18), 0)</f>
        <v>0</v>
      </c>
      <c r="K67" cm="1">
        <f t="array" aca="1" ref="K67" ca="1">IF(AD67=1, _xll.RiskDiscrete($F$9:$F$18, $G$9:$G$18), 0)</f>
        <v>0</v>
      </c>
      <c r="L67" cm="1">
        <f t="array" aca="1" ref="L67" ca="1">IF(AE67=1, _xll.RiskDiscrete($F$9:$F$18, $G$9:$G$18), 0)</f>
        <v>0</v>
      </c>
      <c r="M67" cm="1">
        <f t="array" aca="1" ref="M67" ca="1">_xll.RiskDiscrete($F$9:$F$18,$G$9:$G$18)</f>
        <v>7</v>
      </c>
      <c r="N67" cm="1">
        <f t="array" aca="1" ref="N67" ca="1">_xll.RiskDiscrete($F$9:$F$18,$G$9:$G$18)</f>
        <v>7</v>
      </c>
      <c r="O67">
        <f ca="1">IF(C67="Advanced",
    IF(Z67=0,
        IF(OR(
            AND(D67 + E67 = 9, OR(M67 = 3, M67 = 4, M67 = 5, M67 = 6)),
            AND(D67 + E67 = 10, OR(M67 = 2, M67 = 3, M67 = 4, M67 = 5, M67 = 6, M67 = 7, M67 = 8, M67 = 9)),
            AND(D67 + E67 = 11, OR(M67 = 2, M67 = 3, M67 = 4, M67 = 5, M67 = 6, M67 = 7, M67 = 8, M67 = 9, M67 = 10))),
           1, 0),
        IF(OR(
            AND(D67 + E67 - 10 = 13, OR(M67 = 5, M67 = 6)),
            AND(D67 + E67 - 10 = 14, OR(M67 = 5, M67 = 6)),
            AND(D67 + E67 - 10 = 15, OR(M67 = 4, M67 = 5, M67 = 6)),
            AND(D67 + E67 - 10 = 16, OR(M67 = 4, M67 = 5, M67 = 6)),
            AND(D67 + E67 - 10 = 17, OR(M67 = 3, M67 = 4, M67 = 5, M67 = 6)),
            AND(D67 + E67 - 10 = 18, OR(M67 = 2, M67 = 3, M67 = 4, M67 = 5, M67 = 6))),
           1, 0)),
    0)</f>
        <v>0</v>
      </c>
      <c r="P67" cm="1">
        <f t="array" aca="1" ref="P67" ca="1">IF(M67 + N67 &lt; 17, _xll.RiskDiscrete($F$9:$F$18, $G$9:$G$18), 0)</f>
        <v>7</v>
      </c>
      <c r="Q67" cm="1">
        <f t="array" aca="1" ref="Q67" ca="1">IF(P67+N67+M67&lt;17,_xll.RiskDiscrete($F$9:$F$18, $G$9:$G$18),0)</f>
        <v>0</v>
      </c>
      <c r="R67" cm="1">
        <f t="array" aca="1" ref="R67" ca="1">IF(P67+N67+M67+Q67&lt;17,_xll.RiskDiscrete($F$9:$F$18, $G$9:$G$18),0)</f>
        <v>0</v>
      </c>
      <c r="S67" cm="1">
        <f t="array" aca="1" ref="S67" ca="1">IF(P67+N67+M67+Q67+R67&lt;17,_xll.RiskDiscrete($F$9:$F$18, $G$9:$G$18),0)</f>
        <v>0</v>
      </c>
      <c r="T67" cm="1">
        <f t="array" aca="1" ref="T67" ca="1">IF(P67+N67+M67+Q67+R67+S67&lt;17,_xll.RiskDiscrete($F$9:$F$18, $G$9:$G$18),0)</f>
        <v>0</v>
      </c>
      <c r="U67">
        <f ca="1">IF(F67=1,
    IF(H67=1,
        IF(I67&gt;0,
            IF(J67&gt;0,
                MIN(D67 + G67 + I67 + J67 + 10 * (COUNTIF(D67:J67, 1) &gt; 0), D67 + G67 + I67 + J67),
                MIN(D67 + G67 + I67 + 10 * (COUNTIF(D67:I67, 1) &gt; 0), D67 + G67 + I67)
            ),
            MIN(D67 + G67 + 10 * (COUNTIF(D67:G67, 1) &gt; 0), D67 + G67)
        ),
        MIN(D67 + G67 + 10 * (COUNTIF(D67:G67, 1) &gt; 0), D67 + G67)
    ),
    IF(J67&gt;0,
        MIN(D67 + E67 + G67 + I67 + J67 + 10 * (COUNTIF(D67:J67, 1) &gt; 0), D67 + E67 + G67 + I67 + J67),
        MIN(D67 + E67 + G67 + I67 + 10 * (COUNTIF(D67:I67, 1) &gt; 0), D67 + E67 + G67 + I67)
    )
)</f>
        <v>21</v>
      </c>
      <c r="V67">
        <f t="shared" ca="1" si="4"/>
        <v>21</v>
      </c>
      <c r="W67">
        <f t="shared" ca="1" si="5"/>
        <v>100</v>
      </c>
      <c r="X67" t="str">
        <f ca="1">IF(AND(U67&lt;=21, U67&gt;V67), "win",
    IF(AND(U67&lt;=21, V67&gt;21), "win",
        IF(AND(OR(AND(D67=10, E67=11), AND(D67=11, E67=10)), NOT(OR(AND(M67=10, N67=11), AND(M67=11, N67=10)))), "Blackjack",
            IF(AND(U67&lt;=21, U67=V67), "tie",
                IF(U67&gt;21, "lose",
                    IF(V67&lt;=21, "lose",
                        IF(AND(U67&lt;=21, U67&lt;V67), "lose", "")
                    )
                )
            )
        )
    )
)</f>
        <v>tie</v>
      </c>
      <c r="Y67">
        <f t="shared" ca="1" si="6"/>
        <v>0</v>
      </c>
      <c r="Z67">
        <f ca="1">IF(OR(D67=1, E67=1), 1, 0)</f>
        <v>0</v>
      </c>
      <c r="AA67">
        <f ca="1">IF(F67=1, 1,
    IF(Z67=1,
        IF(OR(D67 + E67 - 10 &lt;= 13,
              AND(D67 + E67 - 10 = 14, NOT(OR(M67 = 5, M67 = 6))),
              AND(D67 + E67 - 10 = 15, NOT(OR(M67 = 4, M67 = 5, M67 = 6))),
              AND(D67 + E67 - 10 = 16, NOT(OR(M67 = 3, M67 = 4, M67 = 5, M67 = 6))),
              AND(D67 + E67 - 10 = 17, M67 &gt;= 9),
              AND(D67 + E67 - 10 = 18, M67 &gt;= 9)), 1, 0),
        IF(OR(D67 + E67 &lt;= 8,
              AND(D67 + E67 = 12, NOT(OR(M67 = 4, M67 = 5, M67 = 6))),
              AND(D67 + E67 &gt;= 13, D67 + E67 &lt;= 16, M67 &gt;= 7)), 1, 0)
    )
)</f>
        <v>1</v>
      </c>
      <c r="AB67">
        <f ca="1">IF(AA67=1,
    IF(Z67=1,
        IF(OR(D67 + E67 + G67 - 10 &lt;= 13,
              AND(D67 + E67 + G67 - 10 = 14, NOT(OR(M67 = 5, M67 = 6))),
              AND(D67 + E67 + G67 - 10 = 15, NOT(OR(M67 = 4, M67 = 5, M67 = 6))),
              AND(D67 + E67 + G67 - 10 = 16, NOT(OR(M67 = 3, M67 = 4, M67 = 5, M67 = 6))),
              AND(D67 + E67 + G67 - 10 = 17, M67 &gt;= 9),
              AND(D67 + E67 + G67 - 10 = 18, M67 &gt;= 9)), 1, 0),
        IF(OR(D67 + E67 + G67 &lt;= 8,
              AND(D67 + E67 + G67 = 12, NOT(OR(M67 = 4, M67 = 5, M67 = 6))),
              AND(D67 + E67 + G67 &gt;= 13, D67 + E67 + G67 &lt;= 16, M67 &gt;= 7)), 1, 0)
    ), 0)</f>
        <v>0</v>
      </c>
      <c r="AC67">
        <f ca="1">IF(AB67=1,
    IF(Z67=1,
        IF(OR(D67 + E67 + G67 + I67 - 10 &lt;= 13,
              AND(D67 + E67 + G67 + I67 - 10 = 14, NOT(OR(M67 = 5, M67 = 6))),
              AND(D67 + E67 + G67 + I67 - 10 = 15, NOT(OR(M67 = 4, M67 = 5, M67 = 6))),
              AND(D67 + E67 + G67 + I67 - 10 = 16, NOT(OR(M67 = 3, M67 = 4, M67 = 5, M67 = 6))),
              AND(D67 + E67 + G67 + I67 - 10 = 17, M67 &gt;= 9),
              AND(D67 + E67 + G67 + I67 - 10 = 18, M67 &gt;= 9)), 1, 0),
        IF(OR(D67 + E67 + G67 + I67 &lt;= 8,
              AND(D67 + E67 + G67 + I67 = 12, NOT(OR(M67 = 4, M67 = 5, M67 = 6))),
              AND(D67 + E67 + G67 + I67 &gt;= 13, D67 + E67 + G67 + I67 &lt;= 16, M67 &gt;= 7)), 1, 0)
    ), 0)</f>
        <v>0</v>
      </c>
      <c r="AD67">
        <f ca="1">IF(AC67=1,
    IF(Z67=1,
        IF(OR(D67 + E67 + G67 + I67 + J67 - 10 &lt;= 13,
              AND(D67 + E67 + G67 + I67 + J67 - 10 = 14, NOT(OR(M67 = 5, M67 = 6))),
              AND(D67 + E67 + G67 + I67 + J67 - 10 = 15, NOT(OR(M67 = 4, M67 = 5, M67 = 6))),
              AND(D67 + E67 + G67 + I67 + J67 - 10 = 16, NOT(OR(M67 = 3, M67 = 4, M67 = 5, M67 = 6))),
              AND(D67 + E67 + G67 + I67 + J67 - 10 = 17, M67 &gt;= 9),
              AND(D67 + E67 + G67 + I67 + J67 - 10 = 18, M67 &gt;= 9)), 1, 0),
        IF(OR(D67 + E67 + G67 + I67 + J67 &lt;= 8,
              AND(D67 + E67 + G67 + I67 + J67 = 12, NOT(OR(M67 = 4, M67 = 5, M67 = 6))),
              AND(D67 + E67 + G67 + I67 + J67 &gt;= 13, D67 + E67 + G67 + I67 + J67 &lt;= 16, M67 &gt;= 7)), 1, 0)
    ), 0)</f>
        <v>0</v>
      </c>
      <c r="AE67">
        <f t="shared" ca="1" si="7"/>
        <v>0</v>
      </c>
    </row>
    <row r="68" spans="1:31" x14ac:dyDescent="0.3">
      <c r="A68">
        <v>47</v>
      </c>
      <c r="B68" t="str">
        <f t="shared" ca="1" si="8"/>
        <v>Regular</v>
      </c>
      <c r="C68" t="str">
        <f t="shared" ca="1" si="1"/>
        <v>Basic</v>
      </c>
      <c r="D68" cm="1">
        <f t="array" aca="1" ref="D68" ca="1">IF(A68=A67+1,
    IF(B67="Regular",
        IF(F67=1, E67, _xll.RiskDiscrete($F$9:$F$18, $G$9:$G$18)),
        IF(B67="First Split", D67,
            IF(B67="Second Split", _xll.RiskDiscrete($F$9:$F$18, $G$9:$G$18), _xll.RiskDiscrete($F$9:$F$18, $G$9:$G$18))
        )
    ),
    _xll.RiskDiscrete($F$9:$F$18, $G$9:$G$18)
)</f>
        <v>7</v>
      </c>
      <c r="E68" cm="1">
        <f t="array" aca="1" ref="E68" ca="1">_xll.RiskDiscrete($F$9:$F$18,$G$9:$G$18)</f>
        <v>7</v>
      </c>
      <c r="F68">
        <f t="shared" ca="1" si="2"/>
        <v>0</v>
      </c>
      <c r="G68" cm="1">
        <f t="array" aca="1" ref="G68" ca="1">IF(AA68=1, _xll.RiskDiscrete($F$9:$F$18,$G$9:$G$18), 0)</f>
        <v>7</v>
      </c>
      <c r="H68">
        <f t="shared" ca="1" si="3"/>
        <v>0</v>
      </c>
      <c r="I68" cm="1">
        <f t="array" aca="1" ref="I68" ca="1">IF(AB68=1, _xll.RiskDiscrete($F$9:$F$18, $G$9:$G$18), 0)</f>
        <v>0</v>
      </c>
      <c r="J68" cm="1">
        <f t="array" aca="1" ref="J68" ca="1">IF(AC68=1, _xll.RiskDiscrete($F$9:$F$18, $G$9:$G$18), 0)</f>
        <v>0</v>
      </c>
      <c r="K68" cm="1">
        <f t="array" aca="1" ref="K68" ca="1">IF(AD68=1, _xll.RiskDiscrete($F$9:$F$18, $G$9:$G$18), 0)</f>
        <v>0</v>
      </c>
      <c r="L68" cm="1">
        <f t="array" aca="1" ref="L68" ca="1">IF(AE68=1, _xll.RiskDiscrete($F$9:$F$18, $G$9:$G$18), 0)</f>
        <v>0</v>
      </c>
      <c r="M68" cm="1">
        <f t="array" aca="1" ref="M68" ca="1">_xll.RiskDiscrete($F$9:$F$18,$G$9:$G$18)</f>
        <v>7</v>
      </c>
      <c r="N68" cm="1">
        <f t="array" aca="1" ref="N68" ca="1">_xll.RiskDiscrete($F$9:$F$18,$G$9:$G$18)</f>
        <v>7</v>
      </c>
      <c r="O68">
        <f ca="1">IF(C68="Advanced",
    IF(Z68=0,
        IF(OR(
            AND(D68 + E68 = 9, OR(M68 = 3, M68 = 4, M68 = 5, M68 = 6)),
            AND(D68 + E68 = 10, OR(M68 = 2, M68 = 3, M68 = 4, M68 = 5, M68 = 6, M68 = 7, M68 = 8, M68 = 9)),
            AND(D68 + E68 = 11, OR(M68 = 2, M68 = 3, M68 = 4, M68 = 5, M68 = 6, M68 = 7, M68 = 8, M68 = 9, M68 = 10))),
           1, 0),
        IF(OR(
            AND(D68 + E68 - 10 = 13, OR(M68 = 5, M68 = 6)),
            AND(D68 + E68 - 10 = 14, OR(M68 = 5, M68 = 6)),
            AND(D68 + E68 - 10 = 15, OR(M68 = 4, M68 = 5, M68 = 6)),
            AND(D68 + E68 - 10 = 16, OR(M68 = 4, M68 = 5, M68 = 6)),
            AND(D68 + E68 - 10 = 17, OR(M68 = 3, M68 = 4, M68 = 5, M68 = 6)),
            AND(D68 + E68 - 10 = 18, OR(M68 = 2, M68 = 3, M68 = 4, M68 = 5, M68 = 6))),
           1, 0)),
    0)</f>
        <v>0</v>
      </c>
      <c r="P68" cm="1">
        <f t="array" aca="1" ref="P68" ca="1">IF(M68 + N68 &lt; 17, _xll.RiskDiscrete($F$9:$F$18, $G$9:$G$18), 0)</f>
        <v>7</v>
      </c>
      <c r="Q68" cm="1">
        <f t="array" aca="1" ref="Q68" ca="1">IF(P68+N68+M68&lt;17,_xll.RiskDiscrete($F$9:$F$18, $G$9:$G$18),0)</f>
        <v>0</v>
      </c>
      <c r="R68" cm="1">
        <f t="array" aca="1" ref="R68" ca="1">IF(P68+N68+M68+Q68&lt;17,_xll.RiskDiscrete($F$9:$F$18, $G$9:$G$18),0)</f>
        <v>0</v>
      </c>
      <c r="S68" cm="1">
        <f t="array" aca="1" ref="S68" ca="1">IF(P68+N68+M68+Q68+R68&lt;17,_xll.RiskDiscrete($F$9:$F$18, $G$9:$G$18),0)</f>
        <v>0</v>
      </c>
      <c r="T68" cm="1">
        <f t="array" aca="1" ref="T68" ca="1">IF(P68+N68+M68+Q68+R68+S68&lt;17,_xll.RiskDiscrete($F$9:$F$18, $G$9:$G$18),0)</f>
        <v>0</v>
      </c>
      <c r="U68">
        <f ca="1">IF(F68=1,
    IF(H68=1,
        IF(I68&gt;0,
            IF(J68&gt;0,
                MIN(D68 + G68 + I68 + J68 + 10 * (COUNTIF(D68:J68, 1) &gt; 0), D68 + G68 + I68 + J68),
                MIN(D68 + G68 + I68 + 10 * (COUNTIF(D68:I68, 1) &gt; 0), D68 + G68 + I68)
            ),
            MIN(D68 + G68 + 10 * (COUNTIF(D68:G68, 1) &gt; 0), D68 + G68)
        ),
        MIN(D68 + G68 + 10 * (COUNTIF(D68:G68, 1) &gt; 0), D68 + G68)
    ),
    IF(J68&gt;0,
        MIN(D68 + E68 + G68 + I68 + J68 + 10 * (COUNTIF(D68:J68, 1) &gt; 0), D68 + E68 + G68 + I68 + J68),
        MIN(D68 + E68 + G68 + I68 + 10 * (COUNTIF(D68:I68, 1) &gt; 0), D68 + E68 + G68 + I68)
    )
)</f>
        <v>21</v>
      </c>
      <c r="V68">
        <f t="shared" ca="1" si="4"/>
        <v>21</v>
      </c>
      <c r="W68">
        <f t="shared" ca="1" si="5"/>
        <v>100</v>
      </c>
      <c r="X68" t="str">
        <f ca="1">IF(AND(U68&lt;=21, U68&gt;V68), "win",
    IF(AND(U68&lt;=21, V68&gt;21), "win",
        IF(AND(OR(AND(D68=10, E68=11), AND(D68=11, E68=10)), NOT(OR(AND(M68=10, N68=11), AND(M68=11, N68=10)))), "Blackjack",
            IF(AND(U68&lt;=21, U68=V68), "tie",
                IF(U68&gt;21, "lose",
                    IF(V68&lt;=21, "lose",
                        IF(AND(U68&lt;=21, U68&lt;V68), "lose", "")
                    )
                )
            )
        )
    )
)</f>
        <v>tie</v>
      </c>
      <c r="Y68">
        <f t="shared" ca="1" si="6"/>
        <v>0</v>
      </c>
      <c r="Z68">
        <f ca="1">IF(OR(D68=1, E68=1), 1, 0)</f>
        <v>0</v>
      </c>
      <c r="AA68">
        <f ca="1">IF(F68=1, 1,
    IF(Z68=1,
        IF(OR(D68 + E68 - 10 &lt;= 13,
              AND(D68 + E68 - 10 = 14, NOT(OR(M68 = 5, M68 = 6))),
              AND(D68 + E68 - 10 = 15, NOT(OR(M68 = 4, M68 = 5, M68 = 6))),
              AND(D68 + E68 - 10 = 16, NOT(OR(M68 = 3, M68 = 4, M68 = 5, M68 = 6))),
              AND(D68 + E68 - 10 = 17, M68 &gt;= 9),
              AND(D68 + E68 - 10 = 18, M68 &gt;= 9)), 1, 0),
        IF(OR(D68 + E68 &lt;= 8,
              AND(D68 + E68 = 12, NOT(OR(M68 = 4, M68 = 5, M68 = 6))),
              AND(D68 + E68 &gt;= 13, D68 + E68 &lt;= 16, M68 &gt;= 7)), 1, 0)
    )
)</f>
        <v>1</v>
      </c>
      <c r="AB68">
        <f ca="1">IF(AA68=1,
    IF(Z68=1,
        IF(OR(D68 + E68 + G68 - 10 &lt;= 13,
              AND(D68 + E68 + G68 - 10 = 14, NOT(OR(M68 = 5, M68 = 6))),
              AND(D68 + E68 + G68 - 10 = 15, NOT(OR(M68 = 4, M68 = 5, M68 = 6))),
              AND(D68 + E68 + G68 - 10 = 16, NOT(OR(M68 = 3, M68 = 4, M68 = 5, M68 = 6))),
              AND(D68 + E68 + G68 - 10 = 17, M68 &gt;= 9),
              AND(D68 + E68 + G68 - 10 = 18, M68 &gt;= 9)), 1, 0),
        IF(OR(D68 + E68 + G68 &lt;= 8,
              AND(D68 + E68 + G68 = 12, NOT(OR(M68 = 4, M68 = 5, M68 = 6))),
              AND(D68 + E68 + G68 &gt;= 13, D68 + E68 + G68 &lt;= 16, M68 &gt;= 7)), 1, 0)
    ), 0)</f>
        <v>0</v>
      </c>
      <c r="AC68">
        <f ca="1">IF(AB68=1,
    IF(Z68=1,
        IF(OR(D68 + E68 + G68 + I68 - 10 &lt;= 13,
              AND(D68 + E68 + G68 + I68 - 10 = 14, NOT(OR(M68 = 5, M68 = 6))),
              AND(D68 + E68 + G68 + I68 - 10 = 15, NOT(OR(M68 = 4, M68 = 5, M68 = 6))),
              AND(D68 + E68 + G68 + I68 - 10 = 16, NOT(OR(M68 = 3, M68 = 4, M68 = 5, M68 = 6))),
              AND(D68 + E68 + G68 + I68 - 10 = 17, M68 &gt;= 9),
              AND(D68 + E68 + G68 + I68 - 10 = 18, M68 &gt;= 9)), 1, 0),
        IF(OR(D68 + E68 + G68 + I68 &lt;= 8,
              AND(D68 + E68 + G68 + I68 = 12, NOT(OR(M68 = 4, M68 = 5, M68 = 6))),
              AND(D68 + E68 + G68 + I68 &gt;= 13, D68 + E68 + G68 + I68 &lt;= 16, M68 &gt;= 7)), 1, 0)
    ), 0)</f>
        <v>0</v>
      </c>
      <c r="AD68">
        <f ca="1">IF(AC68=1,
    IF(Z68=1,
        IF(OR(D68 + E68 + G68 + I68 + J68 - 10 &lt;= 13,
              AND(D68 + E68 + G68 + I68 + J68 - 10 = 14, NOT(OR(M68 = 5, M68 = 6))),
              AND(D68 + E68 + G68 + I68 + J68 - 10 = 15, NOT(OR(M68 = 4, M68 = 5, M68 = 6))),
              AND(D68 + E68 + G68 + I68 + J68 - 10 = 16, NOT(OR(M68 = 3, M68 = 4, M68 = 5, M68 = 6))),
              AND(D68 + E68 + G68 + I68 + J68 - 10 = 17, M68 &gt;= 9),
              AND(D68 + E68 + G68 + I68 + J68 - 10 = 18, M68 &gt;= 9)), 1, 0),
        IF(OR(D68 + E68 + G68 + I68 + J68 &lt;= 8,
              AND(D68 + E68 + G68 + I68 + J68 = 12, NOT(OR(M68 = 4, M68 = 5, M68 = 6))),
              AND(D68 + E68 + G68 + I68 + J68 &gt;= 13, D68 + E68 + G68 + I68 + J68 &lt;= 16, M68 &gt;= 7)), 1, 0)
    ), 0)</f>
        <v>0</v>
      </c>
      <c r="AE68">
        <f t="shared" ca="1" si="7"/>
        <v>0</v>
      </c>
    </row>
    <row r="69" spans="1:31" x14ac:dyDescent="0.3">
      <c r="A69">
        <v>48</v>
      </c>
      <c r="B69" t="str">
        <f t="shared" ca="1" si="8"/>
        <v>Regular</v>
      </c>
      <c r="C69" t="str">
        <f t="shared" ca="1" si="1"/>
        <v>Basic</v>
      </c>
      <c r="D69" cm="1">
        <f t="array" aca="1" ref="D69" ca="1">IF(A69=A68+1,
    IF(B68="Regular",
        IF(F68=1, E68, _xll.RiskDiscrete($F$9:$F$18, $G$9:$G$18)),
        IF(B68="First Split", D68,
            IF(B68="Second Split", _xll.RiskDiscrete($F$9:$F$18, $G$9:$G$18), _xll.RiskDiscrete($F$9:$F$18, $G$9:$G$18))
        )
    ),
    _xll.RiskDiscrete($F$9:$F$18, $G$9:$G$18)
)</f>
        <v>7</v>
      </c>
      <c r="E69" cm="1">
        <f t="array" aca="1" ref="E69" ca="1">_xll.RiskDiscrete($F$9:$F$18,$G$9:$G$18)</f>
        <v>7</v>
      </c>
      <c r="F69">
        <f t="shared" ca="1" si="2"/>
        <v>0</v>
      </c>
      <c r="G69" cm="1">
        <f t="array" aca="1" ref="G69" ca="1">IF(AA69=1, _xll.RiskDiscrete($F$9:$F$18,$G$9:$G$18), 0)</f>
        <v>7</v>
      </c>
      <c r="H69">
        <f t="shared" ca="1" si="3"/>
        <v>0</v>
      </c>
      <c r="I69" cm="1">
        <f t="array" aca="1" ref="I69" ca="1">IF(AB69=1, _xll.RiskDiscrete($F$9:$F$18, $G$9:$G$18), 0)</f>
        <v>0</v>
      </c>
      <c r="J69" cm="1">
        <f t="array" aca="1" ref="J69" ca="1">IF(AC69=1, _xll.RiskDiscrete($F$9:$F$18, $G$9:$G$18), 0)</f>
        <v>0</v>
      </c>
      <c r="K69" cm="1">
        <f t="array" aca="1" ref="K69" ca="1">IF(AD69=1, _xll.RiskDiscrete($F$9:$F$18, $G$9:$G$18), 0)</f>
        <v>0</v>
      </c>
      <c r="L69" cm="1">
        <f t="array" aca="1" ref="L69" ca="1">IF(AE69=1, _xll.RiskDiscrete($F$9:$F$18, $G$9:$G$18), 0)</f>
        <v>0</v>
      </c>
      <c r="M69" cm="1">
        <f t="array" aca="1" ref="M69" ca="1">_xll.RiskDiscrete($F$9:$F$18,$G$9:$G$18)</f>
        <v>7</v>
      </c>
      <c r="N69" cm="1">
        <f t="array" aca="1" ref="N69" ca="1">_xll.RiskDiscrete($F$9:$F$18,$G$9:$G$18)</f>
        <v>7</v>
      </c>
      <c r="O69">
        <f ca="1">IF(C69="Advanced",
    IF(Z69=0,
        IF(OR(
            AND(D69 + E69 = 9, OR(M69 = 3, M69 = 4, M69 = 5, M69 = 6)),
            AND(D69 + E69 = 10, OR(M69 = 2, M69 = 3, M69 = 4, M69 = 5, M69 = 6, M69 = 7, M69 = 8, M69 = 9)),
            AND(D69 + E69 = 11, OR(M69 = 2, M69 = 3, M69 = 4, M69 = 5, M69 = 6, M69 = 7, M69 = 8, M69 = 9, M69 = 10))),
           1, 0),
        IF(OR(
            AND(D69 + E69 - 10 = 13, OR(M69 = 5, M69 = 6)),
            AND(D69 + E69 - 10 = 14, OR(M69 = 5, M69 = 6)),
            AND(D69 + E69 - 10 = 15, OR(M69 = 4, M69 = 5, M69 = 6)),
            AND(D69 + E69 - 10 = 16, OR(M69 = 4, M69 = 5, M69 = 6)),
            AND(D69 + E69 - 10 = 17, OR(M69 = 3, M69 = 4, M69 = 5, M69 = 6)),
            AND(D69 + E69 - 10 = 18, OR(M69 = 2, M69 = 3, M69 = 4, M69 = 5, M69 = 6))),
           1, 0)),
    0)</f>
        <v>0</v>
      </c>
      <c r="P69" cm="1">
        <f t="array" aca="1" ref="P69" ca="1">IF(M69 + N69 &lt; 17, _xll.RiskDiscrete($F$9:$F$18, $G$9:$G$18), 0)</f>
        <v>7</v>
      </c>
      <c r="Q69" cm="1">
        <f t="array" aca="1" ref="Q69" ca="1">IF(P69+N69+M69&lt;17,_xll.RiskDiscrete($F$9:$F$18, $G$9:$G$18),0)</f>
        <v>0</v>
      </c>
      <c r="R69" cm="1">
        <f t="array" aca="1" ref="R69" ca="1">IF(P69+N69+M69+Q69&lt;17,_xll.RiskDiscrete($F$9:$F$18, $G$9:$G$18),0)</f>
        <v>0</v>
      </c>
      <c r="S69" cm="1">
        <f t="array" aca="1" ref="S69" ca="1">IF(P69+N69+M69+Q69+R69&lt;17,_xll.RiskDiscrete($F$9:$F$18, $G$9:$G$18),0)</f>
        <v>0</v>
      </c>
      <c r="T69" cm="1">
        <f t="array" aca="1" ref="T69" ca="1">IF(P69+N69+M69+Q69+R69+S69&lt;17,_xll.RiskDiscrete($F$9:$F$18, $G$9:$G$18),0)</f>
        <v>0</v>
      </c>
      <c r="U69">
        <f ca="1">IF(F69=1,
    IF(H69=1,
        IF(I69&gt;0,
            IF(J69&gt;0,
                MIN(D69 + G69 + I69 + J69 + 10 * (COUNTIF(D69:J69, 1) &gt; 0), D69 + G69 + I69 + J69),
                MIN(D69 + G69 + I69 + 10 * (COUNTIF(D69:I69, 1) &gt; 0), D69 + G69 + I69)
            ),
            MIN(D69 + G69 + 10 * (COUNTIF(D69:G69, 1) &gt; 0), D69 + G69)
        ),
        MIN(D69 + G69 + 10 * (COUNTIF(D69:G69, 1) &gt; 0), D69 + G69)
    ),
    IF(J69&gt;0,
        MIN(D69 + E69 + G69 + I69 + J69 + 10 * (COUNTIF(D69:J69, 1) &gt; 0), D69 + E69 + G69 + I69 + J69),
        MIN(D69 + E69 + G69 + I69 + 10 * (COUNTIF(D69:I69, 1) &gt; 0), D69 + E69 + G69 + I69)
    )
)</f>
        <v>21</v>
      </c>
      <c r="V69">
        <f t="shared" ca="1" si="4"/>
        <v>21</v>
      </c>
      <c r="W69">
        <f t="shared" ca="1" si="5"/>
        <v>100</v>
      </c>
      <c r="X69" t="str">
        <f ca="1">IF(AND(U69&lt;=21, U69&gt;V69), "win",
    IF(AND(U69&lt;=21, V69&gt;21), "win",
        IF(AND(OR(AND(D69=10, E69=11), AND(D69=11, E69=10)), NOT(OR(AND(M69=10, N69=11), AND(M69=11, N69=10)))), "Blackjack",
            IF(AND(U69&lt;=21, U69=V69), "tie",
                IF(U69&gt;21, "lose",
                    IF(V69&lt;=21, "lose",
                        IF(AND(U69&lt;=21, U69&lt;V69), "lose", "")
                    )
                )
            )
        )
    )
)</f>
        <v>tie</v>
      </c>
      <c r="Y69">
        <f t="shared" ca="1" si="6"/>
        <v>0</v>
      </c>
      <c r="Z69">
        <f ca="1">IF(OR(D69=1, E69=1), 1, 0)</f>
        <v>0</v>
      </c>
      <c r="AA69">
        <f ca="1">IF(F69=1, 1,
    IF(Z69=1,
        IF(OR(D69 + E69 - 10 &lt;= 13,
              AND(D69 + E69 - 10 = 14, NOT(OR(M69 = 5, M69 = 6))),
              AND(D69 + E69 - 10 = 15, NOT(OR(M69 = 4, M69 = 5, M69 = 6))),
              AND(D69 + E69 - 10 = 16, NOT(OR(M69 = 3, M69 = 4, M69 = 5, M69 = 6))),
              AND(D69 + E69 - 10 = 17, M69 &gt;= 9),
              AND(D69 + E69 - 10 = 18, M69 &gt;= 9)), 1, 0),
        IF(OR(D69 + E69 &lt;= 8,
              AND(D69 + E69 = 12, NOT(OR(M69 = 4, M69 = 5, M69 = 6))),
              AND(D69 + E69 &gt;= 13, D69 + E69 &lt;= 16, M69 &gt;= 7)), 1, 0)
    )
)</f>
        <v>1</v>
      </c>
      <c r="AB69">
        <f ca="1">IF(AA69=1,
    IF(Z69=1,
        IF(OR(D69 + E69 + G69 - 10 &lt;= 13,
              AND(D69 + E69 + G69 - 10 = 14, NOT(OR(M69 = 5, M69 = 6))),
              AND(D69 + E69 + G69 - 10 = 15, NOT(OR(M69 = 4, M69 = 5, M69 = 6))),
              AND(D69 + E69 + G69 - 10 = 16, NOT(OR(M69 = 3, M69 = 4, M69 = 5, M69 = 6))),
              AND(D69 + E69 + G69 - 10 = 17, M69 &gt;= 9),
              AND(D69 + E69 + G69 - 10 = 18, M69 &gt;= 9)), 1, 0),
        IF(OR(D69 + E69 + G69 &lt;= 8,
              AND(D69 + E69 + G69 = 12, NOT(OR(M69 = 4, M69 = 5, M69 = 6))),
              AND(D69 + E69 + G69 &gt;= 13, D69 + E69 + G69 &lt;= 16, M69 &gt;= 7)), 1, 0)
    ), 0)</f>
        <v>0</v>
      </c>
      <c r="AC69">
        <f ca="1">IF(AB69=1,
    IF(Z69=1,
        IF(OR(D69 + E69 + G69 + I69 - 10 &lt;= 13,
              AND(D69 + E69 + G69 + I69 - 10 = 14, NOT(OR(M69 = 5, M69 = 6))),
              AND(D69 + E69 + G69 + I69 - 10 = 15, NOT(OR(M69 = 4, M69 = 5, M69 = 6))),
              AND(D69 + E69 + G69 + I69 - 10 = 16, NOT(OR(M69 = 3, M69 = 4, M69 = 5, M69 = 6))),
              AND(D69 + E69 + G69 + I69 - 10 = 17, M69 &gt;= 9),
              AND(D69 + E69 + G69 + I69 - 10 = 18, M69 &gt;= 9)), 1, 0),
        IF(OR(D69 + E69 + G69 + I69 &lt;= 8,
              AND(D69 + E69 + G69 + I69 = 12, NOT(OR(M69 = 4, M69 = 5, M69 = 6))),
              AND(D69 + E69 + G69 + I69 &gt;= 13, D69 + E69 + G69 + I69 &lt;= 16, M69 &gt;= 7)), 1, 0)
    ), 0)</f>
        <v>0</v>
      </c>
      <c r="AD69">
        <f ca="1">IF(AC69=1,
    IF(Z69=1,
        IF(OR(D69 + E69 + G69 + I69 + J69 - 10 &lt;= 13,
              AND(D69 + E69 + G69 + I69 + J69 - 10 = 14, NOT(OR(M69 = 5, M69 = 6))),
              AND(D69 + E69 + G69 + I69 + J69 - 10 = 15, NOT(OR(M69 = 4, M69 = 5, M69 = 6))),
              AND(D69 + E69 + G69 + I69 + J69 - 10 = 16, NOT(OR(M69 = 3, M69 = 4, M69 = 5, M69 = 6))),
              AND(D69 + E69 + G69 + I69 + J69 - 10 = 17, M69 &gt;= 9),
              AND(D69 + E69 + G69 + I69 + J69 - 10 = 18, M69 &gt;= 9)), 1, 0),
        IF(OR(D69 + E69 + G69 + I69 + J69 &lt;= 8,
              AND(D69 + E69 + G69 + I69 + J69 = 12, NOT(OR(M69 = 4, M69 = 5, M69 = 6))),
              AND(D69 + E69 + G69 + I69 + J69 &gt;= 13, D69 + E69 + G69 + I69 + J69 &lt;= 16, M69 &gt;= 7)), 1, 0)
    ), 0)</f>
        <v>0</v>
      </c>
      <c r="AE69">
        <f t="shared" ca="1" si="7"/>
        <v>0</v>
      </c>
    </row>
    <row r="70" spans="1:31" x14ac:dyDescent="0.3">
      <c r="A70">
        <v>49</v>
      </c>
      <c r="B70" t="str">
        <f t="shared" ca="1" si="8"/>
        <v>Regular</v>
      </c>
      <c r="C70" t="str">
        <f t="shared" ca="1" si="1"/>
        <v>Basic</v>
      </c>
      <c r="D70" cm="1">
        <f t="array" aca="1" ref="D70" ca="1">IF(A70=A69+1,
    IF(B69="Regular",
        IF(F69=1, E69, _xll.RiskDiscrete($F$9:$F$18, $G$9:$G$18)),
        IF(B69="First Split", D69,
            IF(B69="Second Split", _xll.RiskDiscrete($F$9:$F$18, $G$9:$G$18), _xll.RiskDiscrete($F$9:$F$18, $G$9:$G$18))
        )
    ),
    _xll.RiskDiscrete($F$9:$F$18, $G$9:$G$18)
)</f>
        <v>7</v>
      </c>
      <c r="E70" cm="1">
        <f t="array" aca="1" ref="E70" ca="1">_xll.RiskDiscrete($F$9:$F$18,$G$9:$G$18)</f>
        <v>7</v>
      </c>
      <c r="F70">
        <f t="shared" ca="1" si="2"/>
        <v>0</v>
      </c>
      <c r="G70" cm="1">
        <f t="array" aca="1" ref="G70" ca="1">IF(AA70=1, _xll.RiskDiscrete($F$9:$F$18,$G$9:$G$18), 0)</f>
        <v>7</v>
      </c>
      <c r="H70">
        <f t="shared" ca="1" si="3"/>
        <v>0</v>
      </c>
      <c r="I70" cm="1">
        <f t="array" aca="1" ref="I70" ca="1">IF(AB70=1, _xll.RiskDiscrete($F$9:$F$18, $G$9:$G$18), 0)</f>
        <v>0</v>
      </c>
      <c r="J70" cm="1">
        <f t="array" aca="1" ref="J70" ca="1">IF(AC70=1, _xll.RiskDiscrete($F$9:$F$18, $G$9:$G$18), 0)</f>
        <v>0</v>
      </c>
      <c r="K70" cm="1">
        <f t="array" aca="1" ref="K70" ca="1">IF(AD70=1, _xll.RiskDiscrete($F$9:$F$18, $G$9:$G$18), 0)</f>
        <v>0</v>
      </c>
      <c r="L70" cm="1">
        <f t="array" aca="1" ref="L70" ca="1">IF(AE70=1, _xll.RiskDiscrete($F$9:$F$18, $G$9:$G$18), 0)</f>
        <v>0</v>
      </c>
      <c r="M70" cm="1">
        <f t="array" aca="1" ref="M70" ca="1">_xll.RiskDiscrete($F$9:$F$18,$G$9:$G$18)</f>
        <v>7</v>
      </c>
      <c r="N70" cm="1">
        <f t="array" aca="1" ref="N70" ca="1">_xll.RiskDiscrete($F$9:$F$18,$G$9:$G$18)</f>
        <v>7</v>
      </c>
      <c r="O70">
        <f ca="1">IF(C70="Advanced",
    IF(Z70=0,
        IF(OR(
            AND(D70 + E70 = 9, OR(M70 = 3, M70 = 4, M70 = 5, M70 = 6)),
            AND(D70 + E70 = 10, OR(M70 = 2, M70 = 3, M70 = 4, M70 = 5, M70 = 6, M70 = 7, M70 = 8, M70 = 9)),
            AND(D70 + E70 = 11, OR(M70 = 2, M70 = 3, M70 = 4, M70 = 5, M70 = 6, M70 = 7, M70 = 8, M70 = 9, M70 = 10))),
           1, 0),
        IF(OR(
            AND(D70 + E70 - 10 = 13, OR(M70 = 5, M70 = 6)),
            AND(D70 + E70 - 10 = 14, OR(M70 = 5, M70 = 6)),
            AND(D70 + E70 - 10 = 15, OR(M70 = 4, M70 = 5, M70 = 6)),
            AND(D70 + E70 - 10 = 16, OR(M70 = 4, M70 = 5, M70 = 6)),
            AND(D70 + E70 - 10 = 17, OR(M70 = 3, M70 = 4, M70 = 5, M70 = 6)),
            AND(D70 + E70 - 10 = 18, OR(M70 = 2, M70 = 3, M70 = 4, M70 = 5, M70 = 6))),
           1, 0)),
    0)</f>
        <v>0</v>
      </c>
      <c r="P70" cm="1">
        <f t="array" aca="1" ref="P70" ca="1">IF(M70 + N70 &lt; 17, _xll.RiskDiscrete($F$9:$F$18, $G$9:$G$18), 0)</f>
        <v>7</v>
      </c>
      <c r="Q70" cm="1">
        <f t="array" aca="1" ref="Q70" ca="1">IF(P70+N70+M70&lt;17,_xll.RiskDiscrete($F$9:$F$18, $G$9:$G$18),0)</f>
        <v>0</v>
      </c>
      <c r="R70" cm="1">
        <f t="array" aca="1" ref="R70" ca="1">IF(P70+N70+M70+Q70&lt;17,_xll.RiskDiscrete($F$9:$F$18, $G$9:$G$18),0)</f>
        <v>0</v>
      </c>
      <c r="S70" cm="1">
        <f t="array" aca="1" ref="S70" ca="1">IF(P70+N70+M70+Q70+R70&lt;17,_xll.RiskDiscrete($F$9:$F$18, $G$9:$G$18),0)</f>
        <v>0</v>
      </c>
      <c r="T70" cm="1">
        <f t="array" aca="1" ref="T70" ca="1">IF(P70+N70+M70+Q70+R70+S70&lt;17,_xll.RiskDiscrete($F$9:$F$18, $G$9:$G$18),0)</f>
        <v>0</v>
      </c>
      <c r="U70">
        <f ca="1">IF(F70=1,
    IF(H70=1,
        IF(I70&gt;0,
            IF(J70&gt;0,
                MIN(D70 + G70 + I70 + J70 + 10 * (COUNTIF(D70:J70, 1) &gt; 0), D70 + G70 + I70 + J70),
                MIN(D70 + G70 + I70 + 10 * (COUNTIF(D70:I70, 1) &gt; 0), D70 + G70 + I70)
            ),
            MIN(D70 + G70 + 10 * (COUNTIF(D70:G70, 1) &gt; 0), D70 + G70)
        ),
        MIN(D70 + G70 + 10 * (COUNTIF(D70:G70, 1) &gt; 0), D70 + G70)
    ),
    IF(J70&gt;0,
        MIN(D70 + E70 + G70 + I70 + J70 + 10 * (COUNTIF(D70:J70, 1) &gt; 0), D70 + E70 + G70 + I70 + J70),
        MIN(D70 + E70 + G70 + I70 + 10 * (COUNTIF(D70:I70, 1) &gt; 0), D70 + E70 + G70 + I70)
    )
)</f>
        <v>21</v>
      </c>
      <c r="V70">
        <f t="shared" ca="1" si="4"/>
        <v>21</v>
      </c>
      <c r="W70">
        <f t="shared" ca="1" si="5"/>
        <v>100</v>
      </c>
      <c r="X70" t="str">
        <f ca="1">IF(AND(U70&lt;=21, U70&gt;V70), "win",
    IF(AND(U70&lt;=21, V70&gt;21), "win",
        IF(AND(OR(AND(D70=10, E70=11), AND(D70=11, E70=10)), NOT(OR(AND(M70=10, N70=11), AND(M70=11, N70=10)))), "Blackjack",
            IF(AND(U70&lt;=21, U70=V70), "tie",
                IF(U70&gt;21, "lose",
                    IF(V70&lt;=21, "lose",
                        IF(AND(U70&lt;=21, U70&lt;V70), "lose", "")
                    )
                )
            )
        )
    )
)</f>
        <v>tie</v>
      </c>
      <c r="Y70">
        <f t="shared" ca="1" si="6"/>
        <v>0</v>
      </c>
      <c r="Z70">
        <f ca="1">IF(OR(D70=1, E70=1), 1, 0)</f>
        <v>0</v>
      </c>
      <c r="AA70">
        <f ca="1">IF(F70=1, 1,
    IF(Z70=1,
        IF(OR(D70 + E70 - 10 &lt;= 13,
              AND(D70 + E70 - 10 = 14, NOT(OR(M70 = 5, M70 = 6))),
              AND(D70 + E70 - 10 = 15, NOT(OR(M70 = 4, M70 = 5, M70 = 6))),
              AND(D70 + E70 - 10 = 16, NOT(OR(M70 = 3, M70 = 4, M70 = 5, M70 = 6))),
              AND(D70 + E70 - 10 = 17, M70 &gt;= 9),
              AND(D70 + E70 - 10 = 18, M70 &gt;= 9)), 1, 0),
        IF(OR(D70 + E70 &lt;= 8,
              AND(D70 + E70 = 12, NOT(OR(M70 = 4, M70 = 5, M70 = 6))),
              AND(D70 + E70 &gt;= 13, D70 + E70 &lt;= 16, M70 &gt;= 7)), 1, 0)
    )
)</f>
        <v>1</v>
      </c>
      <c r="AB70">
        <f ca="1">IF(AA70=1,
    IF(Z70=1,
        IF(OR(D70 + E70 + G70 - 10 &lt;= 13,
              AND(D70 + E70 + G70 - 10 = 14, NOT(OR(M70 = 5, M70 = 6))),
              AND(D70 + E70 + G70 - 10 = 15, NOT(OR(M70 = 4, M70 = 5, M70 = 6))),
              AND(D70 + E70 + G70 - 10 = 16, NOT(OR(M70 = 3, M70 = 4, M70 = 5, M70 = 6))),
              AND(D70 + E70 + G70 - 10 = 17, M70 &gt;= 9),
              AND(D70 + E70 + G70 - 10 = 18, M70 &gt;= 9)), 1, 0),
        IF(OR(D70 + E70 + G70 &lt;= 8,
              AND(D70 + E70 + G70 = 12, NOT(OR(M70 = 4, M70 = 5, M70 = 6))),
              AND(D70 + E70 + G70 &gt;= 13, D70 + E70 + G70 &lt;= 16, M70 &gt;= 7)), 1, 0)
    ), 0)</f>
        <v>0</v>
      </c>
      <c r="AC70">
        <f ca="1">IF(AB70=1,
    IF(Z70=1,
        IF(OR(D70 + E70 + G70 + I70 - 10 &lt;= 13,
              AND(D70 + E70 + G70 + I70 - 10 = 14, NOT(OR(M70 = 5, M70 = 6))),
              AND(D70 + E70 + G70 + I70 - 10 = 15, NOT(OR(M70 = 4, M70 = 5, M70 = 6))),
              AND(D70 + E70 + G70 + I70 - 10 = 16, NOT(OR(M70 = 3, M70 = 4, M70 = 5, M70 = 6))),
              AND(D70 + E70 + G70 + I70 - 10 = 17, M70 &gt;= 9),
              AND(D70 + E70 + G70 + I70 - 10 = 18, M70 &gt;= 9)), 1, 0),
        IF(OR(D70 + E70 + G70 + I70 &lt;= 8,
              AND(D70 + E70 + G70 + I70 = 12, NOT(OR(M70 = 4, M70 = 5, M70 = 6))),
              AND(D70 + E70 + G70 + I70 &gt;= 13, D70 + E70 + G70 + I70 &lt;= 16, M70 &gt;= 7)), 1, 0)
    ), 0)</f>
        <v>0</v>
      </c>
      <c r="AD70">
        <f ca="1">IF(AC70=1,
    IF(Z70=1,
        IF(OR(D70 + E70 + G70 + I70 + J70 - 10 &lt;= 13,
              AND(D70 + E70 + G70 + I70 + J70 - 10 = 14, NOT(OR(M70 = 5, M70 = 6))),
              AND(D70 + E70 + G70 + I70 + J70 - 10 = 15, NOT(OR(M70 = 4, M70 = 5, M70 = 6))),
              AND(D70 + E70 + G70 + I70 + J70 - 10 = 16, NOT(OR(M70 = 3, M70 = 4, M70 = 5, M70 = 6))),
              AND(D70 + E70 + G70 + I70 + J70 - 10 = 17, M70 &gt;= 9),
              AND(D70 + E70 + G70 + I70 + J70 - 10 = 18, M70 &gt;= 9)), 1, 0),
        IF(OR(D70 + E70 + G70 + I70 + J70 &lt;= 8,
              AND(D70 + E70 + G70 + I70 + J70 = 12, NOT(OR(M70 = 4, M70 = 5, M70 = 6))),
              AND(D70 + E70 + G70 + I70 + J70 &gt;= 13, D70 + E70 + G70 + I70 + J70 &lt;= 16, M70 &gt;= 7)), 1, 0)
    ), 0)</f>
        <v>0</v>
      </c>
      <c r="AE70">
        <f t="shared" ca="1" si="7"/>
        <v>0</v>
      </c>
    </row>
    <row r="71" spans="1:31" x14ac:dyDescent="0.3">
      <c r="A71">
        <v>50</v>
      </c>
      <c r="B71" t="str">
        <f t="shared" ca="1" si="8"/>
        <v>Regular</v>
      </c>
      <c r="C71" t="str">
        <f t="shared" ca="1" si="1"/>
        <v>Basic</v>
      </c>
      <c r="D71" cm="1">
        <f t="array" aca="1" ref="D71" ca="1">IF(A71=A70+1,
    IF(B70="Regular",
        IF(F70=1, E70, _xll.RiskDiscrete($F$9:$F$18, $G$9:$G$18)),
        IF(B70="First Split", D70,
            IF(B70="Second Split", _xll.RiskDiscrete($F$9:$F$18, $G$9:$G$18), _xll.RiskDiscrete($F$9:$F$18, $G$9:$G$18))
        )
    ),
    _xll.RiskDiscrete($F$9:$F$18, $G$9:$G$18)
)</f>
        <v>7</v>
      </c>
      <c r="E71" cm="1">
        <f t="array" aca="1" ref="E71" ca="1">_xll.RiskDiscrete($F$9:$F$18,$G$9:$G$18)</f>
        <v>7</v>
      </c>
      <c r="F71">
        <f t="shared" ca="1" si="2"/>
        <v>0</v>
      </c>
      <c r="G71" cm="1">
        <f t="array" aca="1" ref="G71" ca="1">IF(AA71=1, _xll.RiskDiscrete($F$9:$F$18,$G$9:$G$18), 0)</f>
        <v>7</v>
      </c>
      <c r="H71">
        <f t="shared" ca="1" si="3"/>
        <v>0</v>
      </c>
      <c r="I71" cm="1">
        <f t="array" aca="1" ref="I71" ca="1">IF(AB71=1, _xll.RiskDiscrete($F$9:$F$18, $G$9:$G$18), 0)</f>
        <v>0</v>
      </c>
      <c r="J71" cm="1">
        <f t="array" aca="1" ref="J71" ca="1">IF(AC71=1, _xll.RiskDiscrete($F$9:$F$18, $G$9:$G$18), 0)</f>
        <v>0</v>
      </c>
      <c r="K71" cm="1">
        <f t="array" aca="1" ref="K71" ca="1">IF(AD71=1, _xll.RiskDiscrete($F$9:$F$18, $G$9:$G$18), 0)</f>
        <v>0</v>
      </c>
      <c r="L71" cm="1">
        <f t="array" aca="1" ref="L71" ca="1">IF(AE71=1, _xll.RiskDiscrete($F$9:$F$18, $G$9:$G$18), 0)</f>
        <v>0</v>
      </c>
      <c r="M71" cm="1">
        <f t="array" aca="1" ref="M71" ca="1">_xll.RiskDiscrete($F$9:$F$18,$G$9:$G$18)</f>
        <v>7</v>
      </c>
      <c r="N71" cm="1">
        <f t="array" aca="1" ref="N71" ca="1">_xll.RiskDiscrete($F$9:$F$18,$G$9:$G$18)</f>
        <v>7</v>
      </c>
      <c r="O71">
        <f ca="1">IF(C71="Advanced",
    IF(Z71=0,
        IF(OR(
            AND(D71 + E71 = 9, OR(M71 = 3, M71 = 4, M71 = 5, M71 = 6)),
            AND(D71 + E71 = 10, OR(M71 = 2, M71 = 3, M71 = 4, M71 = 5, M71 = 6, M71 = 7, M71 = 8, M71 = 9)),
            AND(D71 + E71 = 11, OR(M71 = 2, M71 = 3, M71 = 4, M71 = 5, M71 = 6, M71 = 7, M71 = 8, M71 = 9, M71 = 10))),
           1, 0),
        IF(OR(
            AND(D71 + E71 - 10 = 13, OR(M71 = 5, M71 = 6)),
            AND(D71 + E71 - 10 = 14, OR(M71 = 5, M71 = 6)),
            AND(D71 + E71 - 10 = 15, OR(M71 = 4, M71 = 5, M71 = 6)),
            AND(D71 + E71 - 10 = 16, OR(M71 = 4, M71 = 5, M71 = 6)),
            AND(D71 + E71 - 10 = 17, OR(M71 = 3, M71 = 4, M71 = 5, M71 = 6)),
            AND(D71 + E71 - 10 = 18, OR(M71 = 2, M71 = 3, M71 = 4, M71 = 5, M71 = 6))),
           1, 0)),
    0)</f>
        <v>0</v>
      </c>
      <c r="P71" cm="1">
        <f t="array" aca="1" ref="P71" ca="1">IF(M71 + N71 &lt; 17, _xll.RiskDiscrete($F$9:$F$18, $G$9:$G$18), 0)</f>
        <v>7</v>
      </c>
      <c r="Q71" cm="1">
        <f t="array" aca="1" ref="Q71" ca="1">IF(P71+N71+M71&lt;17,_xll.RiskDiscrete($F$9:$F$18, $G$9:$G$18),0)</f>
        <v>0</v>
      </c>
      <c r="R71" cm="1">
        <f t="array" aca="1" ref="R71" ca="1">IF(P71+N71+M71+Q71&lt;17,_xll.RiskDiscrete($F$9:$F$18, $G$9:$G$18),0)</f>
        <v>0</v>
      </c>
      <c r="S71" cm="1">
        <f t="array" aca="1" ref="S71" ca="1">IF(P71+N71+M71+Q71+R71&lt;17,_xll.RiskDiscrete($F$9:$F$18, $G$9:$G$18),0)</f>
        <v>0</v>
      </c>
      <c r="T71" cm="1">
        <f t="array" aca="1" ref="T71" ca="1">IF(P71+N71+M71+Q71+R71+S71&lt;17,_xll.RiskDiscrete($F$9:$F$18, $G$9:$G$18),0)</f>
        <v>0</v>
      </c>
      <c r="U71">
        <f ca="1">IF(F71=1,
    IF(H71=1,
        IF(I71&gt;0,
            IF(J71&gt;0,
                MIN(D71 + G71 + I71 + J71 + 10 * (COUNTIF(D71:J71, 1) &gt; 0), D71 + G71 + I71 + J71),
                MIN(D71 + G71 + I71 + 10 * (COUNTIF(D71:I71, 1) &gt; 0), D71 + G71 + I71)
            ),
            MIN(D71 + G71 + 10 * (COUNTIF(D71:G71, 1) &gt; 0), D71 + G71)
        ),
        MIN(D71 + G71 + 10 * (COUNTIF(D71:G71, 1) &gt; 0), D71 + G71)
    ),
    IF(J71&gt;0,
        MIN(D71 + E71 + G71 + I71 + J71 + 10 * (COUNTIF(D71:J71, 1) &gt; 0), D71 + E71 + G71 + I71 + J71),
        MIN(D71 + E71 + G71 + I71 + 10 * (COUNTIF(D71:I71, 1) &gt; 0), D71 + E71 + G71 + I71)
    )
)</f>
        <v>21</v>
      </c>
      <c r="V71">
        <f t="shared" ca="1" si="4"/>
        <v>21</v>
      </c>
      <c r="W71">
        <f t="shared" ca="1" si="5"/>
        <v>100</v>
      </c>
      <c r="X71" t="str">
        <f ca="1">IF(AND(U71&lt;=21, U71&gt;V71), "win",
    IF(AND(U71&lt;=21, V71&gt;21), "win",
        IF(AND(OR(AND(D71=10, E71=11), AND(D71=11, E71=10)), NOT(OR(AND(M71=10, N71=11), AND(M71=11, N71=10)))), "Blackjack",
            IF(AND(U71&lt;=21, U71=V71), "tie",
                IF(U71&gt;21, "lose",
                    IF(V71&lt;=21, "lose",
                        IF(AND(U71&lt;=21, U71&lt;V71), "lose", "")
                    )
                )
            )
        )
    )
)</f>
        <v>tie</v>
      </c>
      <c r="Y71">
        <f t="shared" ca="1" si="6"/>
        <v>0</v>
      </c>
      <c r="Z71">
        <f ca="1">IF(OR(D71=1, E71=1), 1, 0)</f>
        <v>0</v>
      </c>
      <c r="AA71">
        <f ca="1">IF(F71=1, 1,
    IF(Z71=1,
        IF(OR(D71 + E71 - 10 &lt;= 13,
              AND(D71 + E71 - 10 = 14, NOT(OR(M71 = 5, M71 = 6))),
              AND(D71 + E71 - 10 = 15, NOT(OR(M71 = 4, M71 = 5, M71 = 6))),
              AND(D71 + E71 - 10 = 16, NOT(OR(M71 = 3, M71 = 4, M71 = 5, M71 = 6))),
              AND(D71 + E71 - 10 = 17, M71 &gt;= 9),
              AND(D71 + E71 - 10 = 18, M71 &gt;= 9)), 1, 0),
        IF(OR(D71 + E71 &lt;= 8,
              AND(D71 + E71 = 12, NOT(OR(M71 = 4, M71 = 5, M71 = 6))),
              AND(D71 + E71 &gt;= 13, D71 + E71 &lt;= 16, M71 &gt;= 7)), 1, 0)
    )
)</f>
        <v>1</v>
      </c>
      <c r="AB71">
        <f ca="1">IF(AA71=1,
    IF(Z71=1,
        IF(OR(D71 + E71 + G71 - 10 &lt;= 13,
              AND(D71 + E71 + G71 - 10 = 14, NOT(OR(M71 = 5, M71 = 6))),
              AND(D71 + E71 + G71 - 10 = 15, NOT(OR(M71 = 4, M71 = 5, M71 = 6))),
              AND(D71 + E71 + G71 - 10 = 16, NOT(OR(M71 = 3, M71 = 4, M71 = 5, M71 = 6))),
              AND(D71 + E71 + G71 - 10 = 17, M71 &gt;= 9),
              AND(D71 + E71 + G71 - 10 = 18, M71 &gt;= 9)), 1, 0),
        IF(OR(D71 + E71 + G71 &lt;= 8,
              AND(D71 + E71 + G71 = 12, NOT(OR(M71 = 4, M71 = 5, M71 = 6))),
              AND(D71 + E71 + G71 &gt;= 13, D71 + E71 + G71 &lt;= 16, M71 &gt;= 7)), 1, 0)
    ), 0)</f>
        <v>0</v>
      </c>
      <c r="AC71">
        <f ca="1">IF(AB71=1,
    IF(Z71=1,
        IF(OR(D71 + E71 + G71 + I71 - 10 &lt;= 13,
              AND(D71 + E71 + G71 + I71 - 10 = 14, NOT(OR(M71 = 5, M71 = 6))),
              AND(D71 + E71 + G71 + I71 - 10 = 15, NOT(OR(M71 = 4, M71 = 5, M71 = 6))),
              AND(D71 + E71 + G71 + I71 - 10 = 16, NOT(OR(M71 = 3, M71 = 4, M71 = 5, M71 = 6))),
              AND(D71 + E71 + G71 + I71 - 10 = 17, M71 &gt;= 9),
              AND(D71 + E71 + G71 + I71 - 10 = 18, M71 &gt;= 9)), 1, 0),
        IF(OR(D71 + E71 + G71 + I71 &lt;= 8,
              AND(D71 + E71 + G71 + I71 = 12, NOT(OR(M71 = 4, M71 = 5, M71 = 6))),
              AND(D71 + E71 + G71 + I71 &gt;= 13, D71 + E71 + G71 + I71 &lt;= 16, M71 &gt;= 7)), 1, 0)
    ), 0)</f>
        <v>0</v>
      </c>
      <c r="AD71">
        <f ca="1">IF(AC71=1,
    IF(Z71=1,
        IF(OR(D71 + E71 + G71 + I71 + J71 - 10 &lt;= 13,
              AND(D71 + E71 + G71 + I71 + J71 - 10 = 14, NOT(OR(M71 = 5, M71 = 6))),
              AND(D71 + E71 + G71 + I71 + J71 - 10 = 15, NOT(OR(M71 = 4, M71 = 5, M71 = 6))),
              AND(D71 + E71 + G71 + I71 + J71 - 10 = 16, NOT(OR(M71 = 3, M71 = 4, M71 = 5, M71 = 6))),
              AND(D71 + E71 + G71 + I71 + J71 - 10 = 17, M71 &gt;= 9),
              AND(D71 + E71 + G71 + I71 + J71 - 10 = 18, M71 &gt;= 9)), 1, 0),
        IF(OR(D71 + E71 + G71 + I71 + J71 &lt;= 8,
              AND(D71 + E71 + G71 + I71 + J71 = 12, NOT(OR(M71 = 4, M71 = 5, M71 = 6))),
              AND(D71 + E71 + G71 + I71 + J71 &gt;= 13, D71 + E71 + G71 + I71 + J71 &lt;= 16, M71 &gt;= 7)), 1, 0)
    ), 0)</f>
        <v>0</v>
      </c>
      <c r="AE71">
        <f t="shared" ca="1" si="7"/>
        <v>0</v>
      </c>
    </row>
    <row r="72" spans="1:31" x14ac:dyDescent="0.3">
      <c r="A72">
        <v>51</v>
      </c>
      <c r="B72" t="str">
        <f t="shared" ca="1" si="8"/>
        <v>Regular</v>
      </c>
      <c r="C72" t="str">
        <f t="shared" ca="1" si="1"/>
        <v>Basic</v>
      </c>
      <c r="D72" cm="1">
        <f t="array" aca="1" ref="D72" ca="1">IF(A72=A71+1,
    IF(B71="Regular",
        IF(F71=1, E71, _xll.RiskDiscrete($F$9:$F$18, $G$9:$G$18)),
        IF(B71="First Split", D71,
            IF(B71="Second Split", _xll.RiskDiscrete($F$9:$F$18, $G$9:$G$18), _xll.RiskDiscrete($F$9:$F$18, $G$9:$G$18))
        )
    ),
    _xll.RiskDiscrete($F$9:$F$18, $G$9:$G$18)
)</f>
        <v>7</v>
      </c>
      <c r="E72" cm="1">
        <f t="array" aca="1" ref="E72" ca="1">_xll.RiskDiscrete($F$9:$F$18,$G$9:$G$18)</f>
        <v>7</v>
      </c>
      <c r="F72">
        <f t="shared" ca="1" si="2"/>
        <v>0</v>
      </c>
      <c r="G72" cm="1">
        <f t="array" aca="1" ref="G72" ca="1">IF(AA72=1, _xll.RiskDiscrete($F$9:$F$18,$G$9:$G$18), 0)</f>
        <v>7</v>
      </c>
      <c r="H72">
        <f t="shared" ca="1" si="3"/>
        <v>0</v>
      </c>
      <c r="I72" cm="1">
        <f t="array" aca="1" ref="I72" ca="1">IF(AB72=1, _xll.RiskDiscrete($F$9:$F$18, $G$9:$G$18), 0)</f>
        <v>0</v>
      </c>
      <c r="J72" cm="1">
        <f t="array" aca="1" ref="J72" ca="1">IF(AC72=1, _xll.RiskDiscrete($F$9:$F$18, $G$9:$G$18), 0)</f>
        <v>0</v>
      </c>
      <c r="K72" cm="1">
        <f t="array" aca="1" ref="K72" ca="1">IF(AD72=1, _xll.RiskDiscrete($F$9:$F$18, $G$9:$G$18), 0)</f>
        <v>0</v>
      </c>
      <c r="L72" cm="1">
        <f t="array" aca="1" ref="L72" ca="1">IF(AE72=1, _xll.RiskDiscrete($F$9:$F$18, $G$9:$G$18), 0)</f>
        <v>0</v>
      </c>
      <c r="M72" cm="1">
        <f t="array" aca="1" ref="M72" ca="1">_xll.RiskDiscrete($F$9:$F$18,$G$9:$G$18)</f>
        <v>7</v>
      </c>
      <c r="N72" cm="1">
        <f t="array" aca="1" ref="N72" ca="1">_xll.RiskDiscrete($F$9:$F$18,$G$9:$G$18)</f>
        <v>7</v>
      </c>
      <c r="O72">
        <f ca="1">IF(C72="Advanced",
    IF(Z72=0,
        IF(OR(
            AND(D72 + E72 = 9, OR(M72 = 3, M72 = 4, M72 = 5, M72 = 6)),
            AND(D72 + E72 = 10, OR(M72 = 2, M72 = 3, M72 = 4, M72 = 5, M72 = 6, M72 = 7, M72 = 8, M72 = 9)),
            AND(D72 + E72 = 11, OR(M72 = 2, M72 = 3, M72 = 4, M72 = 5, M72 = 6, M72 = 7, M72 = 8, M72 = 9, M72 = 10))),
           1, 0),
        IF(OR(
            AND(D72 + E72 - 10 = 13, OR(M72 = 5, M72 = 6)),
            AND(D72 + E72 - 10 = 14, OR(M72 = 5, M72 = 6)),
            AND(D72 + E72 - 10 = 15, OR(M72 = 4, M72 = 5, M72 = 6)),
            AND(D72 + E72 - 10 = 16, OR(M72 = 4, M72 = 5, M72 = 6)),
            AND(D72 + E72 - 10 = 17, OR(M72 = 3, M72 = 4, M72 = 5, M72 = 6)),
            AND(D72 + E72 - 10 = 18, OR(M72 = 2, M72 = 3, M72 = 4, M72 = 5, M72 = 6))),
           1, 0)),
    0)</f>
        <v>0</v>
      </c>
      <c r="P72" cm="1">
        <f t="array" aca="1" ref="P72" ca="1">IF(M72 + N72 &lt; 17, _xll.RiskDiscrete($F$9:$F$18, $G$9:$G$18), 0)</f>
        <v>7</v>
      </c>
      <c r="Q72" cm="1">
        <f t="array" aca="1" ref="Q72" ca="1">IF(P72+N72+M72&lt;17,_xll.RiskDiscrete($F$9:$F$18, $G$9:$G$18),0)</f>
        <v>0</v>
      </c>
      <c r="R72" cm="1">
        <f t="array" aca="1" ref="R72" ca="1">IF(P72+N72+M72+Q72&lt;17,_xll.RiskDiscrete($F$9:$F$18, $G$9:$G$18),0)</f>
        <v>0</v>
      </c>
      <c r="S72" cm="1">
        <f t="array" aca="1" ref="S72" ca="1">IF(P72+N72+M72+Q72+R72&lt;17,_xll.RiskDiscrete($F$9:$F$18, $G$9:$G$18),0)</f>
        <v>0</v>
      </c>
      <c r="T72" cm="1">
        <f t="array" aca="1" ref="T72" ca="1">IF(P72+N72+M72+Q72+R72+S72&lt;17,_xll.RiskDiscrete($F$9:$F$18, $G$9:$G$18),0)</f>
        <v>0</v>
      </c>
      <c r="U72">
        <f ca="1">IF(F72=1,
    IF(H72=1,
        IF(I72&gt;0,
            IF(J72&gt;0,
                MIN(D72 + G72 + I72 + J72 + 10 * (COUNTIF(D72:J72, 1) &gt; 0), D72 + G72 + I72 + J72),
                MIN(D72 + G72 + I72 + 10 * (COUNTIF(D72:I72, 1) &gt; 0), D72 + G72 + I72)
            ),
            MIN(D72 + G72 + 10 * (COUNTIF(D72:G72, 1) &gt; 0), D72 + G72)
        ),
        MIN(D72 + G72 + 10 * (COUNTIF(D72:G72, 1) &gt; 0), D72 + G72)
    ),
    IF(J72&gt;0,
        MIN(D72 + E72 + G72 + I72 + J72 + 10 * (COUNTIF(D72:J72, 1) &gt; 0), D72 + E72 + G72 + I72 + J72),
        MIN(D72 + E72 + G72 + I72 + 10 * (COUNTIF(D72:I72, 1) &gt; 0), D72 + E72 + G72 + I72)
    )
)</f>
        <v>21</v>
      </c>
      <c r="V72">
        <f t="shared" ca="1" si="4"/>
        <v>21</v>
      </c>
      <c r="W72">
        <f t="shared" ca="1" si="5"/>
        <v>100</v>
      </c>
      <c r="X72" t="str">
        <f ca="1">IF(AND(U72&lt;=21, U72&gt;V72), "win",
    IF(AND(U72&lt;=21, V72&gt;21), "win",
        IF(AND(OR(AND(D72=10, E72=11), AND(D72=11, E72=10)), NOT(OR(AND(M72=10, N72=11), AND(M72=11, N72=10)))), "Blackjack",
            IF(AND(U72&lt;=21, U72=V72), "tie",
                IF(U72&gt;21, "lose",
                    IF(V72&lt;=21, "lose",
                        IF(AND(U72&lt;=21, U72&lt;V72), "lose", "")
                    )
                )
            )
        )
    )
)</f>
        <v>tie</v>
      </c>
      <c r="Y72">
        <f t="shared" ca="1" si="6"/>
        <v>0</v>
      </c>
      <c r="Z72">
        <f ca="1">IF(OR(D72=1, E72=1), 1, 0)</f>
        <v>0</v>
      </c>
      <c r="AA72">
        <f ca="1">IF(F72=1, 1,
    IF(Z72=1,
        IF(OR(D72 + E72 - 10 &lt;= 13,
              AND(D72 + E72 - 10 = 14, NOT(OR(M72 = 5, M72 = 6))),
              AND(D72 + E72 - 10 = 15, NOT(OR(M72 = 4, M72 = 5, M72 = 6))),
              AND(D72 + E72 - 10 = 16, NOT(OR(M72 = 3, M72 = 4, M72 = 5, M72 = 6))),
              AND(D72 + E72 - 10 = 17, M72 &gt;= 9),
              AND(D72 + E72 - 10 = 18, M72 &gt;= 9)), 1, 0),
        IF(OR(D72 + E72 &lt;= 8,
              AND(D72 + E72 = 12, NOT(OR(M72 = 4, M72 = 5, M72 = 6))),
              AND(D72 + E72 &gt;= 13, D72 + E72 &lt;= 16, M72 &gt;= 7)), 1, 0)
    )
)</f>
        <v>1</v>
      </c>
      <c r="AB72">
        <f ca="1">IF(AA72=1,
    IF(Z72=1,
        IF(OR(D72 + E72 + G72 - 10 &lt;= 13,
              AND(D72 + E72 + G72 - 10 = 14, NOT(OR(M72 = 5, M72 = 6))),
              AND(D72 + E72 + G72 - 10 = 15, NOT(OR(M72 = 4, M72 = 5, M72 = 6))),
              AND(D72 + E72 + G72 - 10 = 16, NOT(OR(M72 = 3, M72 = 4, M72 = 5, M72 = 6))),
              AND(D72 + E72 + G72 - 10 = 17, M72 &gt;= 9),
              AND(D72 + E72 + G72 - 10 = 18, M72 &gt;= 9)), 1, 0),
        IF(OR(D72 + E72 + G72 &lt;= 8,
              AND(D72 + E72 + G72 = 12, NOT(OR(M72 = 4, M72 = 5, M72 = 6))),
              AND(D72 + E72 + G72 &gt;= 13, D72 + E72 + G72 &lt;= 16, M72 &gt;= 7)), 1, 0)
    ), 0)</f>
        <v>0</v>
      </c>
      <c r="AC72">
        <f ca="1">IF(AB72=1,
    IF(Z72=1,
        IF(OR(D72 + E72 + G72 + I72 - 10 &lt;= 13,
              AND(D72 + E72 + G72 + I72 - 10 = 14, NOT(OR(M72 = 5, M72 = 6))),
              AND(D72 + E72 + G72 + I72 - 10 = 15, NOT(OR(M72 = 4, M72 = 5, M72 = 6))),
              AND(D72 + E72 + G72 + I72 - 10 = 16, NOT(OR(M72 = 3, M72 = 4, M72 = 5, M72 = 6))),
              AND(D72 + E72 + G72 + I72 - 10 = 17, M72 &gt;= 9),
              AND(D72 + E72 + G72 + I72 - 10 = 18, M72 &gt;= 9)), 1, 0),
        IF(OR(D72 + E72 + G72 + I72 &lt;= 8,
              AND(D72 + E72 + G72 + I72 = 12, NOT(OR(M72 = 4, M72 = 5, M72 = 6))),
              AND(D72 + E72 + G72 + I72 &gt;= 13, D72 + E72 + G72 + I72 &lt;= 16, M72 &gt;= 7)), 1, 0)
    ), 0)</f>
        <v>0</v>
      </c>
      <c r="AD72">
        <f ca="1">IF(AC72=1,
    IF(Z72=1,
        IF(OR(D72 + E72 + G72 + I72 + J72 - 10 &lt;= 13,
              AND(D72 + E72 + G72 + I72 + J72 - 10 = 14, NOT(OR(M72 = 5, M72 = 6))),
              AND(D72 + E72 + G72 + I72 + J72 - 10 = 15, NOT(OR(M72 = 4, M72 = 5, M72 = 6))),
              AND(D72 + E72 + G72 + I72 + J72 - 10 = 16, NOT(OR(M72 = 3, M72 = 4, M72 = 5, M72 = 6))),
              AND(D72 + E72 + G72 + I72 + J72 - 10 = 17, M72 &gt;= 9),
              AND(D72 + E72 + G72 + I72 + J72 - 10 = 18, M72 &gt;= 9)), 1, 0),
        IF(OR(D72 + E72 + G72 + I72 + J72 &lt;= 8,
              AND(D72 + E72 + G72 + I72 + J72 = 12, NOT(OR(M72 = 4, M72 = 5, M72 = 6))),
              AND(D72 + E72 + G72 + I72 + J72 &gt;= 13, D72 + E72 + G72 + I72 + J72 &lt;= 16, M72 &gt;= 7)), 1, 0)
    ), 0)</f>
        <v>0</v>
      </c>
      <c r="AE72">
        <f t="shared" ca="1" si="7"/>
        <v>0</v>
      </c>
    </row>
    <row r="73" spans="1:31" x14ac:dyDescent="0.3">
      <c r="A73">
        <v>52</v>
      </c>
      <c r="B73" t="str">
        <f t="shared" ca="1" si="8"/>
        <v>Regular</v>
      </c>
      <c r="C73" t="str">
        <f t="shared" ca="1" si="1"/>
        <v>Basic</v>
      </c>
      <c r="D73" cm="1">
        <f t="array" aca="1" ref="D73" ca="1">IF(A73=A72+1,
    IF(B72="Regular",
        IF(F72=1, E72, _xll.RiskDiscrete($F$9:$F$18, $G$9:$G$18)),
        IF(B72="First Split", D72,
            IF(B72="Second Split", _xll.RiskDiscrete($F$9:$F$18, $G$9:$G$18), _xll.RiskDiscrete($F$9:$F$18, $G$9:$G$18))
        )
    ),
    _xll.RiskDiscrete($F$9:$F$18, $G$9:$G$18)
)</f>
        <v>7</v>
      </c>
      <c r="E73" cm="1">
        <f t="array" aca="1" ref="E73" ca="1">_xll.RiskDiscrete($F$9:$F$18,$G$9:$G$18)</f>
        <v>7</v>
      </c>
      <c r="F73">
        <f t="shared" ca="1" si="2"/>
        <v>0</v>
      </c>
      <c r="G73" cm="1">
        <f t="array" aca="1" ref="G73" ca="1">IF(AA73=1, _xll.RiskDiscrete($F$9:$F$18,$G$9:$G$18), 0)</f>
        <v>7</v>
      </c>
      <c r="H73">
        <f t="shared" ca="1" si="3"/>
        <v>0</v>
      </c>
      <c r="I73" cm="1">
        <f t="array" aca="1" ref="I73" ca="1">IF(AB73=1, _xll.RiskDiscrete($F$9:$F$18, $G$9:$G$18), 0)</f>
        <v>0</v>
      </c>
      <c r="J73" cm="1">
        <f t="array" aca="1" ref="J73" ca="1">IF(AC73=1, _xll.RiskDiscrete($F$9:$F$18, $G$9:$G$18), 0)</f>
        <v>0</v>
      </c>
      <c r="K73" cm="1">
        <f t="array" aca="1" ref="K73" ca="1">IF(AD73=1, _xll.RiskDiscrete($F$9:$F$18, $G$9:$G$18), 0)</f>
        <v>0</v>
      </c>
      <c r="L73" cm="1">
        <f t="array" aca="1" ref="L73" ca="1">IF(AE73=1, _xll.RiskDiscrete($F$9:$F$18, $G$9:$G$18), 0)</f>
        <v>0</v>
      </c>
      <c r="M73" cm="1">
        <f t="array" aca="1" ref="M73" ca="1">_xll.RiskDiscrete($F$9:$F$18,$G$9:$G$18)</f>
        <v>7</v>
      </c>
      <c r="N73" cm="1">
        <f t="array" aca="1" ref="N73" ca="1">_xll.RiskDiscrete($F$9:$F$18,$G$9:$G$18)</f>
        <v>7</v>
      </c>
      <c r="O73">
        <f ca="1">IF(C73="Advanced",
    IF(Z73=0,
        IF(OR(
            AND(D73 + E73 = 9, OR(M73 = 3, M73 = 4, M73 = 5, M73 = 6)),
            AND(D73 + E73 = 10, OR(M73 = 2, M73 = 3, M73 = 4, M73 = 5, M73 = 6, M73 = 7, M73 = 8, M73 = 9)),
            AND(D73 + E73 = 11, OR(M73 = 2, M73 = 3, M73 = 4, M73 = 5, M73 = 6, M73 = 7, M73 = 8, M73 = 9, M73 = 10))),
           1, 0),
        IF(OR(
            AND(D73 + E73 - 10 = 13, OR(M73 = 5, M73 = 6)),
            AND(D73 + E73 - 10 = 14, OR(M73 = 5, M73 = 6)),
            AND(D73 + E73 - 10 = 15, OR(M73 = 4, M73 = 5, M73 = 6)),
            AND(D73 + E73 - 10 = 16, OR(M73 = 4, M73 = 5, M73 = 6)),
            AND(D73 + E73 - 10 = 17, OR(M73 = 3, M73 = 4, M73 = 5, M73 = 6)),
            AND(D73 + E73 - 10 = 18, OR(M73 = 2, M73 = 3, M73 = 4, M73 = 5, M73 = 6))),
           1, 0)),
    0)</f>
        <v>0</v>
      </c>
      <c r="P73" cm="1">
        <f t="array" aca="1" ref="P73" ca="1">IF(M73 + N73 &lt; 17, _xll.RiskDiscrete($F$9:$F$18, $G$9:$G$18), 0)</f>
        <v>7</v>
      </c>
      <c r="Q73" cm="1">
        <f t="array" aca="1" ref="Q73" ca="1">IF(P73+N73+M73&lt;17,_xll.RiskDiscrete($F$9:$F$18, $G$9:$G$18),0)</f>
        <v>0</v>
      </c>
      <c r="R73" cm="1">
        <f t="array" aca="1" ref="R73" ca="1">IF(P73+N73+M73+Q73&lt;17,_xll.RiskDiscrete($F$9:$F$18, $G$9:$G$18),0)</f>
        <v>0</v>
      </c>
      <c r="S73" cm="1">
        <f t="array" aca="1" ref="S73" ca="1">IF(P73+N73+M73+Q73+R73&lt;17,_xll.RiskDiscrete($F$9:$F$18, $G$9:$G$18),0)</f>
        <v>0</v>
      </c>
      <c r="T73" cm="1">
        <f t="array" aca="1" ref="T73" ca="1">IF(P73+N73+M73+Q73+R73+S73&lt;17,_xll.RiskDiscrete($F$9:$F$18, $G$9:$G$18),0)</f>
        <v>0</v>
      </c>
      <c r="U73">
        <f ca="1">IF(F73=1,
    IF(H73=1,
        IF(I73&gt;0,
            IF(J73&gt;0,
                MIN(D73 + G73 + I73 + J73 + 10 * (COUNTIF(D73:J73, 1) &gt; 0), D73 + G73 + I73 + J73),
                MIN(D73 + G73 + I73 + 10 * (COUNTIF(D73:I73, 1) &gt; 0), D73 + G73 + I73)
            ),
            MIN(D73 + G73 + 10 * (COUNTIF(D73:G73, 1) &gt; 0), D73 + G73)
        ),
        MIN(D73 + G73 + 10 * (COUNTIF(D73:G73, 1) &gt; 0), D73 + G73)
    ),
    IF(J73&gt;0,
        MIN(D73 + E73 + G73 + I73 + J73 + 10 * (COUNTIF(D73:J73, 1) &gt; 0), D73 + E73 + G73 + I73 + J73),
        MIN(D73 + E73 + G73 + I73 + 10 * (COUNTIF(D73:I73, 1) &gt; 0), D73 + E73 + G73 + I73)
    )
)</f>
        <v>21</v>
      </c>
      <c r="V73">
        <f t="shared" ca="1" si="4"/>
        <v>21</v>
      </c>
      <c r="W73">
        <f t="shared" ca="1" si="5"/>
        <v>100</v>
      </c>
      <c r="X73" t="str">
        <f ca="1">IF(AND(U73&lt;=21, U73&gt;V73), "win",
    IF(AND(U73&lt;=21, V73&gt;21), "win",
        IF(AND(OR(AND(D73=10, E73=11), AND(D73=11, E73=10)), NOT(OR(AND(M73=10, N73=11), AND(M73=11, N73=10)))), "Blackjack",
            IF(AND(U73&lt;=21, U73=V73), "tie",
                IF(U73&gt;21, "lose",
                    IF(V73&lt;=21, "lose",
                        IF(AND(U73&lt;=21, U73&lt;V73), "lose", "")
                    )
                )
            )
        )
    )
)</f>
        <v>tie</v>
      </c>
      <c r="Y73">
        <f t="shared" ca="1" si="6"/>
        <v>0</v>
      </c>
      <c r="Z73">
        <f ca="1">IF(OR(D73=1, E73=1), 1, 0)</f>
        <v>0</v>
      </c>
      <c r="AA73">
        <f ca="1">IF(F73=1, 1,
    IF(Z73=1,
        IF(OR(D73 + E73 - 10 &lt;= 13,
              AND(D73 + E73 - 10 = 14, NOT(OR(M73 = 5, M73 = 6))),
              AND(D73 + E73 - 10 = 15, NOT(OR(M73 = 4, M73 = 5, M73 = 6))),
              AND(D73 + E73 - 10 = 16, NOT(OR(M73 = 3, M73 = 4, M73 = 5, M73 = 6))),
              AND(D73 + E73 - 10 = 17, M73 &gt;= 9),
              AND(D73 + E73 - 10 = 18, M73 &gt;= 9)), 1, 0),
        IF(OR(D73 + E73 &lt;= 8,
              AND(D73 + E73 = 12, NOT(OR(M73 = 4, M73 = 5, M73 = 6))),
              AND(D73 + E73 &gt;= 13, D73 + E73 &lt;= 16, M73 &gt;= 7)), 1, 0)
    )
)</f>
        <v>1</v>
      </c>
      <c r="AB73">
        <f ca="1">IF(AA73=1,
    IF(Z73=1,
        IF(OR(D73 + E73 + G73 - 10 &lt;= 13,
              AND(D73 + E73 + G73 - 10 = 14, NOT(OR(M73 = 5, M73 = 6))),
              AND(D73 + E73 + G73 - 10 = 15, NOT(OR(M73 = 4, M73 = 5, M73 = 6))),
              AND(D73 + E73 + G73 - 10 = 16, NOT(OR(M73 = 3, M73 = 4, M73 = 5, M73 = 6))),
              AND(D73 + E73 + G73 - 10 = 17, M73 &gt;= 9),
              AND(D73 + E73 + G73 - 10 = 18, M73 &gt;= 9)), 1, 0),
        IF(OR(D73 + E73 + G73 &lt;= 8,
              AND(D73 + E73 + G73 = 12, NOT(OR(M73 = 4, M73 = 5, M73 = 6))),
              AND(D73 + E73 + G73 &gt;= 13, D73 + E73 + G73 &lt;= 16, M73 &gt;= 7)), 1, 0)
    ), 0)</f>
        <v>0</v>
      </c>
      <c r="AC73">
        <f ca="1">IF(AB73=1,
    IF(Z73=1,
        IF(OR(D73 + E73 + G73 + I73 - 10 &lt;= 13,
              AND(D73 + E73 + G73 + I73 - 10 = 14, NOT(OR(M73 = 5, M73 = 6))),
              AND(D73 + E73 + G73 + I73 - 10 = 15, NOT(OR(M73 = 4, M73 = 5, M73 = 6))),
              AND(D73 + E73 + G73 + I73 - 10 = 16, NOT(OR(M73 = 3, M73 = 4, M73 = 5, M73 = 6))),
              AND(D73 + E73 + G73 + I73 - 10 = 17, M73 &gt;= 9),
              AND(D73 + E73 + G73 + I73 - 10 = 18, M73 &gt;= 9)), 1, 0),
        IF(OR(D73 + E73 + G73 + I73 &lt;= 8,
              AND(D73 + E73 + G73 + I73 = 12, NOT(OR(M73 = 4, M73 = 5, M73 = 6))),
              AND(D73 + E73 + G73 + I73 &gt;= 13, D73 + E73 + G73 + I73 &lt;= 16, M73 &gt;= 7)), 1, 0)
    ), 0)</f>
        <v>0</v>
      </c>
      <c r="AD73">
        <f ca="1">IF(AC73=1,
    IF(Z73=1,
        IF(OR(D73 + E73 + G73 + I73 + J73 - 10 &lt;= 13,
              AND(D73 + E73 + G73 + I73 + J73 - 10 = 14, NOT(OR(M73 = 5, M73 = 6))),
              AND(D73 + E73 + G73 + I73 + J73 - 10 = 15, NOT(OR(M73 = 4, M73 = 5, M73 = 6))),
              AND(D73 + E73 + G73 + I73 + J73 - 10 = 16, NOT(OR(M73 = 3, M73 = 4, M73 = 5, M73 = 6))),
              AND(D73 + E73 + G73 + I73 + J73 - 10 = 17, M73 &gt;= 9),
              AND(D73 + E73 + G73 + I73 + J73 - 10 = 18, M73 &gt;= 9)), 1, 0),
        IF(OR(D73 + E73 + G73 + I73 + J73 &lt;= 8,
              AND(D73 + E73 + G73 + I73 + J73 = 12, NOT(OR(M73 = 4, M73 = 5, M73 = 6))),
              AND(D73 + E73 + G73 + I73 + J73 &gt;= 13, D73 + E73 + G73 + I73 + J73 &lt;= 16, M73 &gt;= 7)), 1, 0)
    ), 0)</f>
        <v>0</v>
      </c>
      <c r="AE73">
        <f t="shared" ca="1" si="7"/>
        <v>0</v>
      </c>
    </row>
    <row r="74" spans="1:31" x14ac:dyDescent="0.3">
      <c r="A74">
        <v>53</v>
      </c>
      <c r="B74" t="str">
        <f t="shared" ca="1" si="8"/>
        <v>Regular</v>
      </c>
      <c r="C74" t="str">
        <f t="shared" ca="1" si="1"/>
        <v>Basic</v>
      </c>
      <c r="D74" cm="1">
        <f t="array" aca="1" ref="D74" ca="1">IF(A74=A73+1,
    IF(B73="Regular",
        IF(F73=1, E73, _xll.RiskDiscrete($F$9:$F$18, $G$9:$G$18)),
        IF(B73="First Split", D73,
            IF(B73="Second Split", _xll.RiskDiscrete($F$9:$F$18, $G$9:$G$18), _xll.RiskDiscrete($F$9:$F$18, $G$9:$G$18))
        )
    ),
    _xll.RiskDiscrete($F$9:$F$18, $G$9:$G$18)
)</f>
        <v>7</v>
      </c>
      <c r="E74" cm="1">
        <f t="array" aca="1" ref="E74" ca="1">_xll.RiskDiscrete($F$9:$F$18,$G$9:$G$18)</f>
        <v>7</v>
      </c>
      <c r="F74">
        <f t="shared" ca="1" si="2"/>
        <v>0</v>
      </c>
      <c r="G74" cm="1">
        <f t="array" aca="1" ref="G74" ca="1">IF(AA74=1, _xll.RiskDiscrete($F$9:$F$18,$G$9:$G$18), 0)</f>
        <v>7</v>
      </c>
      <c r="H74">
        <f t="shared" ca="1" si="3"/>
        <v>0</v>
      </c>
      <c r="I74" cm="1">
        <f t="array" aca="1" ref="I74" ca="1">IF(AB74=1, _xll.RiskDiscrete($F$9:$F$18, $G$9:$G$18), 0)</f>
        <v>0</v>
      </c>
      <c r="J74" cm="1">
        <f t="array" aca="1" ref="J74" ca="1">IF(AC74=1, _xll.RiskDiscrete($F$9:$F$18, $G$9:$G$18), 0)</f>
        <v>0</v>
      </c>
      <c r="K74" cm="1">
        <f t="array" aca="1" ref="K74" ca="1">IF(AD74=1, _xll.RiskDiscrete($F$9:$F$18, $G$9:$G$18), 0)</f>
        <v>0</v>
      </c>
      <c r="L74" cm="1">
        <f t="array" aca="1" ref="L74" ca="1">IF(AE74=1, _xll.RiskDiscrete($F$9:$F$18, $G$9:$G$18), 0)</f>
        <v>0</v>
      </c>
      <c r="M74" cm="1">
        <f t="array" aca="1" ref="M74" ca="1">_xll.RiskDiscrete($F$9:$F$18,$G$9:$G$18)</f>
        <v>7</v>
      </c>
      <c r="N74" cm="1">
        <f t="array" aca="1" ref="N74" ca="1">_xll.RiskDiscrete($F$9:$F$18,$G$9:$G$18)</f>
        <v>7</v>
      </c>
      <c r="O74">
        <f ca="1">IF(C74="Advanced",
    IF(Z74=0,
        IF(OR(
            AND(D74 + E74 = 9, OR(M74 = 3, M74 = 4, M74 = 5, M74 = 6)),
            AND(D74 + E74 = 10, OR(M74 = 2, M74 = 3, M74 = 4, M74 = 5, M74 = 6, M74 = 7, M74 = 8, M74 = 9)),
            AND(D74 + E74 = 11, OR(M74 = 2, M74 = 3, M74 = 4, M74 = 5, M74 = 6, M74 = 7, M74 = 8, M74 = 9, M74 = 10))),
           1, 0),
        IF(OR(
            AND(D74 + E74 - 10 = 13, OR(M74 = 5, M74 = 6)),
            AND(D74 + E74 - 10 = 14, OR(M74 = 5, M74 = 6)),
            AND(D74 + E74 - 10 = 15, OR(M74 = 4, M74 = 5, M74 = 6)),
            AND(D74 + E74 - 10 = 16, OR(M74 = 4, M74 = 5, M74 = 6)),
            AND(D74 + E74 - 10 = 17, OR(M74 = 3, M74 = 4, M74 = 5, M74 = 6)),
            AND(D74 + E74 - 10 = 18, OR(M74 = 2, M74 = 3, M74 = 4, M74 = 5, M74 = 6))),
           1, 0)),
    0)</f>
        <v>0</v>
      </c>
      <c r="P74" cm="1">
        <f t="array" aca="1" ref="P74" ca="1">IF(M74 + N74 &lt; 17, _xll.RiskDiscrete($F$9:$F$18, $G$9:$G$18), 0)</f>
        <v>7</v>
      </c>
      <c r="Q74" cm="1">
        <f t="array" aca="1" ref="Q74" ca="1">IF(P74+N74+M74&lt;17,_xll.RiskDiscrete($F$9:$F$18, $G$9:$G$18),0)</f>
        <v>0</v>
      </c>
      <c r="R74" cm="1">
        <f t="array" aca="1" ref="R74" ca="1">IF(P74+N74+M74+Q74&lt;17,_xll.RiskDiscrete($F$9:$F$18, $G$9:$G$18),0)</f>
        <v>0</v>
      </c>
      <c r="S74" cm="1">
        <f t="array" aca="1" ref="S74" ca="1">IF(P74+N74+M74+Q74+R74&lt;17,_xll.RiskDiscrete($F$9:$F$18, $G$9:$G$18),0)</f>
        <v>0</v>
      </c>
      <c r="T74" cm="1">
        <f t="array" aca="1" ref="T74" ca="1">IF(P74+N74+M74+Q74+R74+S74&lt;17,_xll.RiskDiscrete($F$9:$F$18, $G$9:$G$18),0)</f>
        <v>0</v>
      </c>
      <c r="U74">
        <f ca="1">IF(F74=1,
    IF(H74=1,
        IF(I74&gt;0,
            IF(J74&gt;0,
                MIN(D74 + G74 + I74 + J74 + 10 * (COUNTIF(D74:J74, 1) &gt; 0), D74 + G74 + I74 + J74),
                MIN(D74 + G74 + I74 + 10 * (COUNTIF(D74:I74, 1) &gt; 0), D74 + G74 + I74)
            ),
            MIN(D74 + G74 + 10 * (COUNTIF(D74:G74, 1) &gt; 0), D74 + G74)
        ),
        MIN(D74 + G74 + 10 * (COUNTIF(D74:G74, 1) &gt; 0), D74 + G74)
    ),
    IF(J74&gt;0,
        MIN(D74 + E74 + G74 + I74 + J74 + 10 * (COUNTIF(D74:J74, 1) &gt; 0), D74 + E74 + G74 + I74 + J74),
        MIN(D74 + E74 + G74 + I74 + 10 * (COUNTIF(D74:I74, 1) &gt; 0), D74 + E74 + G74 + I74)
    )
)</f>
        <v>21</v>
      </c>
      <c r="V74">
        <f t="shared" ca="1" si="4"/>
        <v>21</v>
      </c>
      <c r="W74">
        <f t="shared" ca="1" si="5"/>
        <v>100</v>
      </c>
      <c r="X74" t="str">
        <f ca="1">IF(AND(U74&lt;=21, U74&gt;V74), "win",
    IF(AND(U74&lt;=21, V74&gt;21), "win",
        IF(AND(OR(AND(D74=10, E74=11), AND(D74=11, E74=10)), NOT(OR(AND(M74=10, N74=11), AND(M74=11, N74=10)))), "Blackjack",
            IF(AND(U74&lt;=21, U74=V74), "tie",
                IF(U74&gt;21, "lose",
                    IF(V74&lt;=21, "lose",
                        IF(AND(U74&lt;=21, U74&lt;V74), "lose", "")
                    )
                )
            )
        )
    )
)</f>
        <v>tie</v>
      </c>
      <c r="Y74">
        <f t="shared" ca="1" si="6"/>
        <v>0</v>
      </c>
      <c r="Z74">
        <f ca="1">IF(OR(D74=1, E74=1), 1, 0)</f>
        <v>0</v>
      </c>
      <c r="AA74">
        <f ca="1">IF(F74=1, 1,
    IF(Z74=1,
        IF(OR(D74 + E74 - 10 &lt;= 13,
              AND(D74 + E74 - 10 = 14, NOT(OR(M74 = 5, M74 = 6))),
              AND(D74 + E74 - 10 = 15, NOT(OR(M74 = 4, M74 = 5, M74 = 6))),
              AND(D74 + E74 - 10 = 16, NOT(OR(M74 = 3, M74 = 4, M74 = 5, M74 = 6))),
              AND(D74 + E74 - 10 = 17, M74 &gt;= 9),
              AND(D74 + E74 - 10 = 18, M74 &gt;= 9)), 1, 0),
        IF(OR(D74 + E74 &lt;= 8,
              AND(D74 + E74 = 12, NOT(OR(M74 = 4, M74 = 5, M74 = 6))),
              AND(D74 + E74 &gt;= 13, D74 + E74 &lt;= 16, M74 &gt;= 7)), 1, 0)
    )
)</f>
        <v>1</v>
      </c>
      <c r="AB74">
        <f ca="1">IF(AA74=1,
    IF(Z74=1,
        IF(OR(D74 + E74 + G74 - 10 &lt;= 13,
              AND(D74 + E74 + G74 - 10 = 14, NOT(OR(M74 = 5, M74 = 6))),
              AND(D74 + E74 + G74 - 10 = 15, NOT(OR(M74 = 4, M74 = 5, M74 = 6))),
              AND(D74 + E74 + G74 - 10 = 16, NOT(OR(M74 = 3, M74 = 4, M74 = 5, M74 = 6))),
              AND(D74 + E74 + G74 - 10 = 17, M74 &gt;= 9),
              AND(D74 + E74 + G74 - 10 = 18, M74 &gt;= 9)), 1, 0),
        IF(OR(D74 + E74 + G74 &lt;= 8,
              AND(D74 + E74 + G74 = 12, NOT(OR(M74 = 4, M74 = 5, M74 = 6))),
              AND(D74 + E74 + G74 &gt;= 13, D74 + E74 + G74 &lt;= 16, M74 &gt;= 7)), 1, 0)
    ), 0)</f>
        <v>0</v>
      </c>
      <c r="AC74">
        <f ca="1">IF(AB74=1,
    IF(Z74=1,
        IF(OR(D74 + E74 + G74 + I74 - 10 &lt;= 13,
              AND(D74 + E74 + G74 + I74 - 10 = 14, NOT(OR(M74 = 5, M74 = 6))),
              AND(D74 + E74 + G74 + I74 - 10 = 15, NOT(OR(M74 = 4, M74 = 5, M74 = 6))),
              AND(D74 + E74 + G74 + I74 - 10 = 16, NOT(OR(M74 = 3, M74 = 4, M74 = 5, M74 = 6))),
              AND(D74 + E74 + G74 + I74 - 10 = 17, M74 &gt;= 9),
              AND(D74 + E74 + G74 + I74 - 10 = 18, M74 &gt;= 9)), 1, 0),
        IF(OR(D74 + E74 + G74 + I74 &lt;= 8,
              AND(D74 + E74 + G74 + I74 = 12, NOT(OR(M74 = 4, M74 = 5, M74 = 6))),
              AND(D74 + E74 + G74 + I74 &gt;= 13, D74 + E74 + G74 + I74 &lt;= 16, M74 &gt;= 7)), 1, 0)
    ), 0)</f>
        <v>0</v>
      </c>
      <c r="AD74">
        <f ca="1">IF(AC74=1,
    IF(Z74=1,
        IF(OR(D74 + E74 + G74 + I74 + J74 - 10 &lt;= 13,
              AND(D74 + E74 + G74 + I74 + J74 - 10 = 14, NOT(OR(M74 = 5, M74 = 6))),
              AND(D74 + E74 + G74 + I74 + J74 - 10 = 15, NOT(OR(M74 = 4, M74 = 5, M74 = 6))),
              AND(D74 + E74 + G74 + I74 + J74 - 10 = 16, NOT(OR(M74 = 3, M74 = 4, M74 = 5, M74 = 6))),
              AND(D74 + E74 + G74 + I74 + J74 - 10 = 17, M74 &gt;= 9),
              AND(D74 + E74 + G74 + I74 + J74 - 10 = 18, M74 &gt;= 9)), 1, 0),
        IF(OR(D74 + E74 + G74 + I74 + J74 &lt;= 8,
              AND(D74 + E74 + G74 + I74 + J74 = 12, NOT(OR(M74 = 4, M74 = 5, M74 = 6))),
              AND(D74 + E74 + G74 + I74 + J74 &gt;= 13, D74 + E74 + G74 + I74 + J74 &lt;= 16, M74 &gt;= 7)), 1, 0)
    ), 0)</f>
        <v>0</v>
      </c>
      <c r="AE74">
        <f t="shared" ca="1" si="7"/>
        <v>0</v>
      </c>
    </row>
    <row r="75" spans="1:31" x14ac:dyDescent="0.3">
      <c r="A75">
        <v>54</v>
      </c>
      <c r="B75" t="str">
        <f t="shared" ca="1" si="8"/>
        <v>Regular</v>
      </c>
      <c r="C75" t="str">
        <f t="shared" ca="1" si="1"/>
        <v>Basic</v>
      </c>
      <c r="D75" cm="1">
        <f t="array" aca="1" ref="D75" ca="1">IF(A75=A74+1,
    IF(B74="Regular",
        IF(F74=1, E74, _xll.RiskDiscrete($F$9:$F$18, $G$9:$G$18)),
        IF(B74="First Split", D74,
            IF(B74="Second Split", _xll.RiskDiscrete($F$9:$F$18, $G$9:$G$18), _xll.RiskDiscrete($F$9:$F$18, $G$9:$G$18))
        )
    ),
    _xll.RiskDiscrete($F$9:$F$18, $G$9:$G$18)
)</f>
        <v>7</v>
      </c>
      <c r="E75" cm="1">
        <f t="array" aca="1" ref="E75" ca="1">_xll.RiskDiscrete($F$9:$F$18,$G$9:$G$18)</f>
        <v>7</v>
      </c>
      <c r="F75">
        <f t="shared" ca="1" si="2"/>
        <v>0</v>
      </c>
      <c r="G75" cm="1">
        <f t="array" aca="1" ref="G75" ca="1">IF(AA75=1, _xll.RiskDiscrete($F$9:$F$18,$G$9:$G$18), 0)</f>
        <v>7</v>
      </c>
      <c r="H75">
        <f t="shared" ca="1" si="3"/>
        <v>0</v>
      </c>
      <c r="I75" cm="1">
        <f t="array" aca="1" ref="I75" ca="1">IF(AB75=1, _xll.RiskDiscrete($F$9:$F$18, $G$9:$G$18), 0)</f>
        <v>0</v>
      </c>
      <c r="J75" cm="1">
        <f t="array" aca="1" ref="J75" ca="1">IF(AC75=1, _xll.RiskDiscrete($F$9:$F$18, $G$9:$G$18), 0)</f>
        <v>0</v>
      </c>
      <c r="K75" cm="1">
        <f t="array" aca="1" ref="K75" ca="1">IF(AD75=1, _xll.RiskDiscrete($F$9:$F$18, $G$9:$G$18), 0)</f>
        <v>0</v>
      </c>
      <c r="L75" cm="1">
        <f t="array" aca="1" ref="L75" ca="1">IF(AE75=1, _xll.RiskDiscrete($F$9:$F$18, $G$9:$G$18), 0)</f>
        <v>0</v>
      </c>
      <c r="M75" cm="1">
        <f t="array" aca="1" ref="M75" ca="1">_xll.RiskDiscrete($F$9:$F$18,$G$9:$G$18)</f>
        <v>7</v>
      </c>
      <c r="N75" cm="1">
        <f t="array" aca="1" ref="N75" ca="1">_xll.RiskDiscrete($F$9:$F$18,$G$9:$G$18)</f>
        <v>7</v>
      </c>
      <c r="O75">
        <f ca="1">IF(C75="Advanced",
    IF(Z75=0,
        IF(OR(
            AND(D75 + E75 = 9, OR(M75 = 3, M75 = 4, M75 = 5, M75 = 6)),
            AND(D75 + E75 = 10, OR(M75 = 2, M75 = 3, M75 = 4, M75 = 5, M75 = 6, M75 = 7, M75 = 8, M75 = 9)),
            AND(D75 + E75 = 11, OR(M75 = 2, M75 = 3, M75 = 4, M75 = 5, M75 = 6, M75 = 7, M75 = 8, M75 = 9, M75 = 10))),
           1, 0),
        IF(OR(
            AND(D75 + E75 - 10 = 13, OR(M75 = 5, M75 = 6)),
            AND(D75 + E75 - 10 = 14, OR(M75 = 5, M75 = 6)),
            AND(D75 + E75 - 10 = 15, OR(M75 = 4, M75 = 5, M75 = 6)),
            AND(D75 + E75 - 10 = 16, OR(M75 = 4, M75 = 5, M75 = 6)),
            AND(D75 + E75 - 10 = 17, OR(M75 = 3, M75 = 4, M75 = 5, M75 = 6)),
            AND(D75 + E75 - 10 = 18, OR(M75 = 2, M75 = 3, M75 = 4, M75 = 5, M75 = 6))),
           1, 0)),
    0)</f>
        <v>0</v>
      </c>
      <c r="P75" cm="1">
        <f t="array" aca="1" ref="P75" ca="1">IF(M75 + N75 &lt; 17, _xll.RiskDiscrete($F$9:$F$18, $G$9:$G$18), 0)</f>
        <v>7</v>
      </c>
      <c r="Q75" cm="1">
        <f t="array" aca="1" ref="Q75" ca="1">IF(P75+N75+M75&lt;17,_xll.RiskDiscrete($F$9:$F$18, $G$9:$G$18),0)</f>
        <v>0</v>
      </c>
      <c r="R75" cm="1">
        <f t="array" aca="1" ref="R75" ca="1">IF(P75+N75+M75+Q75&lt;17,_xll.RiskDiscrete($F$9:$F$18, $G$9:$G$18),0)</f>
        <v>0</v>
      </c>
      <c r="S75" cm="1">
        <f t="array" aca="1" ref="S75" ca="1">IF(P75+N75+M75+Q75+R75&lt;17,_xll.RiskDiscrete($F$9:$F$18, $G$9:$G$18),0)</f>
        <v>0</v>
      </c>
      <c r="T75" cm="1">
        <f t="array" aca="1" ref="T75" ca="1">IF(P75+N75+M75+Q75+R75+S75&lt;17,_xll.RiskDiscrete($F$9:$F$18, $G$9:$G$18),0)</f>
        <v>0</v>
      </c>
      <c r="U75">
        <f ca="1">IF(F75=1,
    IF(H75=1,
        IF(I75&gt;0,
            IF(J75&gt;0,
                MIN(D75 + G75 + I75 + J75 + 10 * (COUNTIF(D75:J75, 1) &gt; 0), D75 + G75 + I75 + J75),
                MIN(D75 + G75 + I75 + 10 * (COUNTIF(D75:I75, 1) &gt; 0), D75 + G75 + I75)
            ),
            MIN(D75 + G75 + 10 * (COUNTIF(D75:G75, 1) &gt; 0), D75 + G75)
        ),
        MIN(D75 + G75 + 10 * (COUNTIF(D75:G75, 1) &gt; 0), D75 + G75)
    ),
    IF(J75&gt;0,
        MIN(D75 + E75 + G75 + I75 + J75 + 10 * (COUNTIF(D75:J75, 1) &gt; 0), D75 + E75 + G75 + I75 + J75),
        MIN(D75 + E75 + G75 + I75 + 10 * (COUNTIF(D75:I75, 1) &gt; 0), D75 + E75 + G75 + I75)
    )
)</f>
        <v>21</v>
      </c>
      <c r="V75">
        <f t="shared" ca="1" si="4"/>
        <v>21</v>
      </c>
      <c r="W75">
        <f t="shared" ca="1" si="5"/>
        <v>100</v>
      </c>
      <c r="X75" t="str">
        <f ca="1">IF(AND(U75&lt;=21, U75&gt;V75), "win",
    IF(AND(U75&lt;=21, V75&gt;21), "win",
        IF(AND(OR(AND(D75=10, E75=11), AND(D75=11, E75=10)), NOT(OR(AND(M75=10, N75=11), AND(M75=11, N75=10)))), "Blackjack",
            IF(AND(U75&lt;=21, U75=V75), "tie",
                IF(U75&gt;21, "lose",
                    IF(V75&lt;=21, "lose",
                        IF(AND(U75&lt;=21, U75&lt;V75), "lose", "")
                    )
                )
            )
        )
    )
)</f>
        <v>tie</v>
      </c>
      <c r="Y75">
        <f t="shared" ca="1" si="6"/>
        <v>0</v>
      </c>
      <c r="Z75">
        <f ca="1">IF(OR(D75=1, E75=1), 1, 0)</f>
        <v>0</v>
      </c>
      <c r="AA75">
        <f ca="1">IF(F75=1, 1,
    IF(Z75=1,
        IF(OR(D75 + E75 - 10 &lt;= 13,
              AND(D75 + E75 - 10 = 14, NOT(OR(M75 = 5, M75 = 6))),
              AND(D75 + E75 - 10 = 15, NOT(OR(M75 = 4, M75 = 5, M75 = 6))),
              AND(D75 + E75 - 10 = 16, NOT(OR(M75 = 3, M75 = 4, M75 = 5, M75 = 6))),
              AND(D75 + E75 - 10 = 17, M75 &gt;= 9),
              AND(D75 + E75 - 10 = 18, M75 &gt;= 9)), 1, 0),
        IF(OR(D75 + E75 &lt;= 8,
              AND(D75 + E75 = 12, NOT(OR(M75 = 4, M75 = 5, M75 = 6))),
              AND(D75 + E75 &gt;= 13, D75 + E75 &lt;= 16, M75 &gt;= 7)), 1, 0)
    )
)</f>
        <v>1</v>
      </c>
      <c r="AB75">
        <f ca="1">IF(AA75=1,
    IF(Z75=1,
        IF(OR(D75 + E75 + G75 - 10 &lt;= 13,
              AND(D75 + E75 + G75 - 10 = 14, NOT(OR(M75 = 5, M75 = 6))),
              AND(D75 + E75 + G75 - 10 = 15, NOT(OR(M75 = 4, M75 = 5, M75 = 6))),
              AND(D75 + E75 + G75 - 10 = 16, NOT(OR(M75 = 3, M75 = 4, M75 = 5, M75 = 6))),
              AND(D75 + E75 + G75 - 10 = 17, M75 &gt;= 9),
              AND(D75 + E75 + G75 - 10 = 18, M75 &gt;= 9)), 1, 0),
        IF(OR(D75 + E75 + G75 &lt;= 8,
              AND(D75 + E75 + G75 = 12, NOT(OR(M75 = 4, M75 = 5, M75 = 6))),
              AND(D75 + E75 + G75 &gt;= 13, D75 + E75 + G75 &lt;= 16, M75 &gt;= 7)), 1, 0)
    ), 0)</f>
        <v>0</v>
      </c>
      <c r="AC75">
        <f ca="1">IF(AB75=1,
    IF(Z75=1,
        IF(OR(D75 + E75 + G75 + I75 - 10 &lt;= 13,
              AND(D75 + E75 + G75 + I75 - 10 = 14, NOT(OR(M75 = 5, M75 = 6))),
              AND(D75 + E75 + G75 + I75 - 10 = 15, NOT(OR(M75 = 4, M75 = 5, M75 = 6))),
              AND(D75 + E75 + G75 + I75 - 10 = 16, NOT(OR(M75 = 3, M75 = 4, M75 = 5, M75 = 6))),
              AND(D75 + E75 + G75 + I75 - 10 = 17, M75 &gt;= 9),
              AND(D75 + E75 + G75 + I75 - 10 = 18, M75 &gt;= 9)), 1, 0),
        IF(OR(D75 + E75 + G75 + I75 &lt;= 8,
              AND(D75 + E75 + G75 + I75 = 12, NOT(OR(M75 = 4, M75 = 5, M75 = 6))),
              AND(D75 + E75 + G75 + I75 &gt;= 13, D75 + E75 + G75 + I75 &lt;= 16, M75 &gt;= 7)), 1, 0)
    ), 0)</f>
        <v>0</v>
      </c>
      <c r="AD75">
        <f ca="1">IF(AC75=1,
    IF(Z75=1,
        IF(OR(D75 + E75 + G75 + I75 + J75 - 10 &lt;= 13,
              AND(D75 + E75 + G75 + I75 + J75 - 10 = 14, NOT(OR(M75 = 5, M75 = 6))),
              AND(D75 + E75 + G75 + I75 + J75 - 10 = 15, NOT(OR(M75 = 4, M75 = 5, M75 = 6))),
              AND(D75 + E75 + G75 + I75 + J75 - 10 = 16, NOT(OR(M75 = 3, M75 = 4, M75 = 5, M75 = 6))),
              AND(D75 + E75 + G75 + I75 + J75 - 10 = 17, M75 &gt;= 9),
              AND(D75 + E75 + G75 + I75 + J75 - 10 = 18, M75 &gt;= 9)), 1, 0),
        IF(OR(D75 + E75 + G75 + I75 + J75 &lt;= 8,
              AND(D75 + E75 + G75 + I75 + J75 = 12, NOT(OR(M75 = 4, M75 = 5, M75 = 6))),
              AND(D75 + E75 + G75 + I75 + J75 &gt;= 13, D75 + E75 + G75 + I75 + J75 &lt;= 16, M75 &gt;= 7)), 1, 0)
    ), 0)</f>
        <v>0</v>
      </c>
      <c r="AE75">
        <f t="shared" ca="1" si="7"/>
        <v>0</v>
      </c>
    </row>
    <row r="76" spans="1:31" x14ac:dyDescent="0.3">
      <c r="A76">
        <v>55</v>
      </c>
      <c r="B76" t="str">
        <f t="shared" ca="1" si="8"/>
        <v>Regular</v>
      </c>
      <c r="C76" t="str">
        <f t="shared" ca="1" si="1"/>
        <v>Basic</v>
      </c>
      <c r="D76" cm="1">
        <f t="array" aca="1" ref="D76" ca="1">IF(A76=A75+1,
    IF(B75="Regular",
        IF(F75=1, E75, _xll.RiskDiscrete($F$9:$F$18, $G$9:$G$18)),
        IF(B75="First Split", D75,
            IF(B75="Second Split", _xll.RiskDiscrete($F$9:$F$18, $G$9:$G$18), _xll.RiskDiscrete($F$9:$F$18, $G$9:$G$18))
        )
    ),
    _xll.RiskDiscrete($F$9:$F$18, $G$9:$G$18)
)</f>
        <v>7</v>
      </c>
      <c r="E76" cm="1">
        <f t="array" aca="1" ref="E76" ca="1">_xll.RiskDiscrete($F$9:$F$18,$G$9:$G$18)</f>
        <v>7</v>
      </c>
      <c r="F76">
        <f t="shared" ca="1" si="2"/>
        <v>0</v>
      </c>
      <c r="G76" cm="1">
        <f t="array" aca="1" ref="G76" ca="1">IF(AA76=1, _xll.RiskDiscrete($F$9:$F$18,$G$9:$G$18), 0)</f>
        <v>7</v>
      </c>
      <c r="H76">
        <f t="shared" ca="1" si="3"/>
        <v>0</v>
      </c>
      <c r="I76" cm="1">
        <f t="array" aca="1" ref="I76" ca="1">IF(AB76=1, _xll.RiskDiscrete($F$9:$F$18, $G$9:$G$18), 0)</f>
        <v>0</v>
      </c>
      <c r="J76" cm="1">
        <f t="array" aca="1" ref="J76" ca="1">IF(AC76=1, _xll.RiskDiscrete($F$9:$F$18, $G$9:$G$18), 0)</f>
        <v>0</v>
      </c>
      <c r="K76" cm="1">
        <f t="array" aca="1" ref="K76" ca="1">IF(AD76=1, _xll.RiskDiscrete($F$9:$F$18, $G$9:$G$18), 0)</f>
        <v>0</v>
      </c>
      <c r="L76" cm="1">
        <f t="array" aca="1" ref="L76" ca="1">IF(AE76=1, _xll.RiskDiscrete($F$9:$F$18, $G$9:$G$18), 0)</f>
        <v>0</v>
      </c>
      <c r="M76" cm="1">
        <f t="array" aca="1" ref="M76" ca="1">_xll.RiskDiscrete($F$9:$F$18,$G$9:$G$18)</f>
        <v>7</v>
      </c>
      <c r="N76" cm="1">
        <f t="array" aca="1" ref="N76" ca="1">_xll.RiskDiscrete($F$9:$F$18,$G$9:$G$18)</f>
        <v>7</v>
      </c>
      <c r="O76">
        <f ca="1">IF(C76="Advanced",
    IF(Z76=0,
        IF(OR(
            AND(D76 + E76 = 9, OR(M76 = 3, M76 = 4, M76 = 5, M76 = 6)),
            AND(D76 + E76 = 10, OR(M76 = 2, M76 = 3, M76 = 4, M76 = 5, M76 = 6, M76 = 7, M76 = 8, M76 = 9)),
            AND(D76 + E76 = 11, OR(M76 = 2, M76 = 3, M76 = 4, M76 = 5, M76 = 6, M76 = 7, M76 = 8, M76 = 9, M76 = 10))),
           1, 0),
        IF(OR(
            AND(D76 + E76 - 10 = 13, OR(M76 = 5, M76 = 6)),
            AND(D76 + E76 - 10 = 14, OR(M76 = 5, M76 = 6)),
            AND(D76 + E76 - 10 = 15, OR(M76 = 4, M76 = 5, M76 = 6)),
            AND(D76 + E76 - 10 = 16, OR(M76 = 4, M76 = 5, M76 = 6)),
            AND(D76 + E76 - 10 = 17, OR(M76 = 3, M76 = 4, M76 = 5, M76 = 6)),
            AND(D76 + E76 - 10 = 18, OR(M76 = 2, M76 = 3, M76 = 4, M76 = 5, M76 = 6))),
           1, 0)),
    0)</f>
        <v>0</v>
      </c>
      <c r="P76" cm="1">
        <f t="array" aca="1" ref="P76" ca="1">IF(M76 + N76 &lt; 17, _xll.RiskDiscrete($F$9:$F$18, $G$9:$G$18), 0)</f>
        <v>7</v>
      </c>
      <c r="Q76" cm="1">
        <f t="array" aca="1" ref="Q76" ca="1">IF(P76+N76+M76&lt;17,_xll.RiskDiscrete($F$9:$F$18, $G$9:$G$18),0)</f>
        <v>0</v>
      </c>
      <c r="R76" cm="1">
        <f t="array" aca="1" ref="R76" ca="1">IF(P76+N76+M76+Q76&lt;17,_xll.RiskDiscrete($F$9:$F$18, $G$9:$G$18),0)</f>
        <v>0</v>
      </c>
      <c r="S76" cm="1">
        <f t="array" aca="1" ref="S76" ca="1">IF(P76+N76+M76+Q76+R76&lt;17,_xll.RiskDiscrete($F$9:$F$18, $G$9:$G$18),0)</f>
        <v>0</v>
      </c>
      <c r="T76" cm="1">
        <f t="array" aca="1" ref="T76" ca="1">IF(P76+N76+M76+Q76+R76+S76&lt;17,_xll.RiskDiscrete($F$9:$F$18, $G$9:$G$18),0)</f>
        <v>0</v>
      </c>
      <c r="U76">
        <f ca="1">IF(F76=1,
    IF(H76=1,
        IF(I76&gt;0,
            IF(J76&gt;0,
                MIN(D76 + G76 + I76 + J76 + 10 * (COUNTIF(D76:J76, 1) &gt; 0), D76 + G76 + I76 + J76),
                MIN(D76 + G76 + I76 + 10 * (COUNTIF(D76:I76, 1) &gt; 0), D76 + G76 + I76)
            ),
            MIN(D76 + G76 + 10 * (COUNTIF(D76:G76, 1) &gt; 0), D76 + G76)
        ),
        MIN(D76 + G76 + 10 * (COUNTIF(D76:G76, 1) &gt; 0), D76 + G76)
    ),
    IF(J76&gt;0,
        MIN(D76 + E76 + G76 + I76 + J76 + 10 * (COUNTIF(D76:J76, 1) &gt; 0), D76 + E76 + G76 + I76 + J76),
        MIN(D76 + E76 + G76 + I76 + 10 * (COUNTIF(D76:I76, 1) &gt; 0), D76 + E76 + G76 + I76)
    )
)</f>
        <v>21</v>
      </c>
      <c r="V76">
        <f t="shared" ca="1" si="4"/>
        <v>21</v>
      </c>
      <c r="W76">
        <f t="shared" ca="1" si="5"/>
        <v>100</v>
      </c>
      <c r="X76" t="str">
        <f ca="1">IF(AND(U76&lt;=21, U76&gt;V76), "win",
    IF(AND(U76&lt;=21, V76&gt;21), "win",
        IF(AND(OR(AND(D76=10, E76=11), AND(D76=11, E76=10)), NOT(OR(AND(M76=10, N76=11), AND(M76=11, N76=10)))), "Blackjack",
            IF(AND(U76&lt;=21, U76=V76), "tie",
                IF(U76&gt;21, "lose",
                    IF(V76&lt;=21, "lose",
                        IF(AND(U76&lt;=21, U76&lt;V76), "lose", "")
                    )
                )
            )
        )
    )
)</f>
        <v>tie</v>
      </c>
      <c r="Y76">
        <f t="shared" ca="1" si="6"/>
        <v>0</v>
      </c>
      <c r="Z76">
        <f ca="1">IF(OR(D76=1, E76=1), 1, 0)</f>
        <v>0</v>
      </c>
      <c r="AA76">
        <f ca="1">IF(F76=1, 1,
    IF(Z76=1,
        IF(OR(D76 + E76 - 10 &lt;= 13,
              AND(D76 + E76 - 10 = 14, NOT(OR(M76 = 5, M76 = 6))),
              AND(D76 + E76 - 10 = 15, NOT(OR(M76 = 4, M76 = 5, M76 = 6))),
              AND(D76 + E76 - 10 = 16, NOT(OR(M76 = 3, M76 = 4, M76 = 5, M76 = 6))),
              AND(D76 + E76 - 10 = 17, M76 &gt;= 9),
              AND(D76 + E76 - 10 = 18, M76 &gt;= 9)), 1, 0),
        IF(OR(D76 + E76 &lt;= 8,
              AND(D76 + E76 = 12, NOT(OR(M76 = 4, M76 = 5, M76 = 6))),
              AND(D76 + E76 &gt;= 13, D76 + E76 &lt;= 16, M76 &gt;= 7)), 1, 0)
    )
)</f>
        <v>1</v>
      </c>
      <c r="AB76">
        <f ca="1">IF(AA76=1,
    IF(Z76=1,
        IF(OR(D76 + E76 + G76 - 10 &lt;= 13,
              AND(D76 + E76 + G76 - 10 = 14, NOT(OR(M76 = 5, M76 = 6))),
              AND(D76 + E76 + G76 - 10 = 15, NOT(OR(M76 = 4, M76 = 5, M76 = 6))),
              AND(D76 + E76 + G76 - 10 = 16, NOT(OR(M76 = 3, M76 = 4, M76 = 5, M76 = 6))),
              AND(D76 + E76 + G76 - 10 = 17, M76 &gt;= 9),
              AND(D76 + E76 + G76 - 10 = 18, M76 &gt;= 9)), 1, 0),
        IF(OR(D76 + E76 + G76 &lt;= 8,
              AND(D76 + E76 + G76 = 12, NOT(OR(M76 = 4, M76 = 5, M76 = 6))),
              AND(D76 + E76 + G76 &gt;= 13, D76 + E76 + G76 &lt;= 16, M76 &gt;= 7)), 1, 0)
    ), 0)</f>
        <v>0</v>
      </c>
      <c r="AC76">
        <f ca="1">IF(AB76=1,
    IF(Z76=1,
        IF(OR(D76 + E76 + G76 + I76 - 10 &lt;= 13,
              AND(D76 + E76 + G76 + I76 - 10 = 14, NOT(OR(M76 = 5, M76 = 6))),
              AND(D76 + E76 + G76 + I76 - 10 = 15, NOT(OR(M76 = 4, M76 = 5, M76 = 6))),
              AND(D76 + E76 + G76 + I76 - 10 = 16, NOT(OR(M76 = 3, M76 = 4, M76 = 5, M76 = 6))),
              AND(D76 + E76 + G76 + I76 - 10 = 17, M76 &gt;= 9),
              AND(D76 + E76 + G76 + I76 - 10 = 18, M76 &gt;= 9)), 1, 0),
        IF(OR(D76 + E76 + G76 + I76 &lt;= 8,
              AND(D76 + E76 + G76 + I76 = 12, NOT(OR(M76 = 4, M76 = 5, M76 = 6))),
              AND(D76 + E76 + G76 + I76 &gt;= 13, D76 + E76 + G76 + I76 &lt;= 16, M76 &gt;= 7)), 1, 0)
    ), 0)</f>
        <v>0</v>
      </c>
      <c r="AD76">
        <f ca="1">IF(AC76=1,
    IF(Z76=1,
        IF(OR(D76 + E76 + G76 + I76 + J76 - 10 &lt;= 13,
              AND(D76 + E76 + G76 + I76 + J76 - 10 = 14, NOT(OR(M76 = 5, M76 = 6))),
              AND(D76 + E76 + G76 + I76 + J76 - 10 = 15, NOT(OR(M76 = 4, M76 = 5, M76 = 6))),
              AND(D76 + E76 + G76 + I76 + J76 - 10 = 16, NOT(OR(M76 = 3, M76 = 4, M76 = 5, M76 = 6))),
              AND(D76 + E76 + G76 + I76 + J76 - 10 = 17, M76 &gt;= 9),
              AND(D76 + E76 + G76 + I76 + J76 - 10 = 18, M76 &gt;= 9)), 1, 0),
        IF(OR(D76 + E76 + G76 + I76 + J76 &lt;= 8,
              AND(D76 + E76 + G76 + I76 + J76 = 12, NOT(OR(M76 = 4, M76 = 5, M76 = 6))),
              AND(D76 + E76 + G76 + I76 + J76 &gt;= 13, D76 + E76 + G76 + I76 + J76 &lt;= 16, M76 &gt;= 7)), 1, 0)
    ), 0)</f>
        <v>0</v>
      </c>
      <c r="AE76">
        <f t="shared" ca="1" si="7"/>
        <v>0</v>
      </c>
    </row>
    <row r="77" spans="1:31" x14ac:dyDescent="0.3">
      <c r="A77">
        <v>56</v>
      </c>
      <c r="B77" t="str">
        <f t="shared" ca="1" si="8"/>
        <v>Regular</v>
      </c>
      <c r="C77" t="str">
        <f t="shared" ca="1" si="1"/>
        <v>Basic</v>
      </c>
      <c r="D77" cm="1">
        <f t="array" aca="1" ref="D77" ca="1">IF(A77=A76+1,
    IF(B76="Regular",
        IF(F76=1, E76, _xll.RiskDiscrete($F$9:$F$18, $G$9:$G$18)),
        IF(B76="First Split", D76,
            IF(B76="Second Split", _xll.RiskDiscrete($F$9:$F$18, $G$9:$G$18), _xll.RiskDiscrete($F$9:$F$18, $G$9:$G$18))
        )
    ),
    _xll.RiskDiscrete($F$9:$F$18, $G$9:$G$18)
)</f>
        <v>7</v>
      </c>
      <c r="E77" cm="1">
        <f t="array" aca="1" ref="E77" ca="1">_xll.RiskDiscrete($F$9:$F$18,$G$9:$G$18)</f>
        <v>7</v>
      </c>
      <c r="F77">
        <f t="shared" ca="1" si="2"/>
        <v>0</v>
      </c>
      <c r="G77" cm="1">
        <f t="array" aca="1" ref="G77" ca="1">IF(AA77=1, _xll.RiskDiscrete($F$9:$F$18,$G$9:$G$18), 0)</f>
        <v>7</v>
      </c>
      <c r="H77">
        <f t="shared" ca="1" si="3"/>
        <v>0</v>
      </c>
      <c r="I77" cm="1">
        <f t="array" aca="1" ref="I77" ca="1">IF(AB77=1, _xll.RiskDiscrete($F$9:$F$18, $G$9:$G$18), 0)</f>
        <v>0</v>
      </c>
      <c r="J77" cm="1">
        <f t="array" aca="1" ref="J77" ca="1">IF(AC77=1, _xll.RiskDiscrete($F$9:$F$18, $G$9:$G$18), 0)</f>
        <v>0</v>
      </c>
      <c r="K77" cm="1">
        <f t="array" aca="1" ref="K77" ca="1">IF(AD77=1, _xll.RiskDiscrete($F$9:$F$18, $G$9:$G$18), 0)</f>
        <v>0</v>
      </c>
      <c r="L77" cm="1">
        <f t="array" aca="1" ref="L77" ca="1">IF(AE77=1, _xll.RiskDiscrete($F$9:$F$18, $G$9:$G$18), 0)</f>
        <v>0</v>
      </c>
      <c r="M77" cm="1">
        <f t="array" aca="1" ref="M77" ca="1">_xll.RiskDiscrete($F$9:$F$18,$G$9:$G$18)</f>
        <v>7</v>
      </c>
      <c r="N77" cm="1">
        <f t="array" aca="1" ref="N77" ca="1">_xll.RiskDiscrete($F$9:$F$18,$G$9:$G$18)</f>
        <v>7</v>
      </c>
      <c r="O77">
        <f ca="1">IF(C77="Advanced",
    IF(Z77=0,
        IF(OR(
            AND(D77 + E77 = 9, OR(M77 = 3, M77 = 4, M77 = 5, M77 = 6)),
            AND(D77 + E77 = 10, OR(M77 = 2, M77 = 3, M77 = 4, M77 = 5, M77 = 6, M77 = 7, M77 = 8, M77 = 9)),
            AND(D77 + E77 = 11, OR(M77 = 2, M77 = 3, M77 = 4, M77 = 5, M77 = 6, M77 = 7, M77 = 8, M77 = 9, M77 = 10))),
           1, 0),
        IF(OR(
            AND(D77 + E77 - 10 = 13, OR(M77 = 5, M77 = 6)),
            AND(D77 + E77 - 10 = 14, OR(M77 = 5, M77 = 6)),
            AND(D77 + E77 - 10 = 15, OR(M77 = 4, M77 = 5, M77 = 6)),
            AND(D77 + E77 - 10 = 16, OR(M77 = 4, M77 = 5, M77 = 6)),
            AND(D77 + E77 - 10 = 17, OR(M77 = 3, M77 = 4, M77 = 5, M77 = 6)),
            AND(D77 + E77 - 10 = 18, OR(M77 = 2, M77 = 3, M77 = 4, M77 = 5, M77 = 6))),
           1, 0)),
    0)</f>
        <v>0</v>
      </c>
      <c r="P77" cm="1">
        <f t="array" aca="1" ref="P77" ca="1">IF(M77 + N77 &lt; 17, _xll.RiskDiscrete($F$9:$F$18, $G$9:$G$18), 0)</f>
        <v>7</v>
      </c>
      <c r="Q77" cm="1">
        <f t="array" aca="1" ref="Q77" ca="1">IF(P77+N77+M77&lt;17,_xll.RiskDiscrete($F$9:$F$18, $G$9:$G$18),0)</f>
        <v>0</v>
      </c>
      <c r="R77" cm="1">
        <f t="array" aca="1" ref="R77" ca="1">IF(P77+N77+M77+Q77&lt;17,_xll.RiskDiscrete($F$9:$F$18, $G$9:$G$18),0)</f>
        <v>0</v>
      </c>
      <c r="S77" cm="1">
        <f t="array" aca="1" ref="S77" ca="1">IF(P77+N77+M77+Q77+R77&lt;17,_xll.RiskDiscrete($F$9:$F$18, $G$9:$G$18),0)</f>
        <v>0</v>
      </c>
      <c r="T77" cm="1">
        <f t="array" aca="1" ref="T77" ca="1">IF(P77+N77+M77+Q77+R77+S77&lt;17,_xll.RiskDiscrete($F$9:$F$18, $G$9:$G$18),0)</f>
        <v>0</v>
      </c>
      <c r="U77">
        <f ca="1">IF(F77=1,
    IF(H77=1,
        IF(I77&gt;0,
            IF(J77&gt;0,
                MIN(D77 + G77 + I77 + J77 + 10 * (COUNTIF(D77:J77, 1) &gt; 0), D77 + G77 + I77 + J77),
                MIN(D77 + G77 + I77 + 10 * (COUNTIF(D77:I77, 1) &gt; 0), D77 + G77 + I77)
            ),
            MIN(D77 + G77 + 10 * (COUNTIF(D77:G77, 1) &gt; 0), D77 + G77)
        ),
        MIN(D77 + G77 + 10 * (COUNTIF(D77:G77, 1) &gt; 0), D77 + G77)
    ),
    IF(J77&gt;0,
        MIN(D77 + E77 + G77 + I77 + J77 + 10 * (COUNTIF(D77:J77, 1) &gt; 0), D77 + E77 + G77 + I77 + J77),
        MIN(D77 + E77 + G77 + I77 + 10 * (COUNTIF(D77:I77, 1) &gt; 0), D77 + E77 + G77 + I77)
    )
)</f>
        <v>21</v>
      </c>
      <c r="V77">
        <f t="shared" ca="1" si="4"/>
        <v>21</v>
      </c>
      <c r="W77">
        <f t="shared" ca="1" si="5"/>
        <v>100</v>
      </c>
      <c r="X77" t="str">
        <f ca="1">IF(AND(U77&lt;=21, U77&gt;V77), "win",
    IF(AND(U77&lt;=21, V77&gt;21), "win",
        IF(AND(OR(AND(D77=10, E77=11), AND(D77=11, E77=10)), NOT(OR(AND(M77=10, N77=11), AND(M77=11, N77=10)))), "Blackjack",
            IF(AND(U77&lt;=21, U77=V77), "tie",
                IF(U77&gt;21, "lose",
                    IF(V77&lt;=21, "lose",
                        IF(AND(U77&lt;=21, U77&lt;V77), "lose", "")
                    )
                )
            )
        )
    )
)</f>
        <v>tie</v>
      </c>
      <c r="Y77">
        <f t="shared" ca="1" si="6"/>
        <v>0</v>
      </c>
      <c r="Z77">
        <f ca="1">IF(OR(D77=1, E77=1), 1, 0)</f>
        <v>0</v>
      </c>
      <c r="AA77">
        <f ca="1">IF(F77=1, 1,
    IF(Z77=1,
        IF(OR(D77 + E77 - 10 &lt;= 13,
              AND(D77 + E77 - 10 = 14, NOT(OR(M77 = 5, M77 = 6))),
              AND(D77 + E77 - 10 = 15, NOT(OR(M77 = 4, M77 = 5, M77 = 6))),
              AND(D77 + E77 - 10 = 16, NOT(OR(M77 = 3, M77 = 4, M77 = 5, M77 = 6))),
              AND(D77 + E77 - 10 = 17, M77 &gt;= 9),
              AND(D77 + E77 - 10 = 18, M77 &gt;= 9)), 1, 0),
        IF(OR(D77 + E77 &lt;= 8,
              AND(D77 + E77 = 12, NOT(OR(M77 = 4, M77 = 5, M77 = 6))),
              AND(D77 + E77 &gt;= 13, D77 + E77 &lt;= 16, M77 &gt;= 7)), 1, 0)
    )
)</f>
        <v>1</v>
      </c>
      <c r="AB77">
        <f ca="1">IF(AA77=1,
    IF(Z77=1,
        IF(OR(D77 + E77 + G77 - 10 &lt;= 13,
              AND(D77 + E77 + G77 - 10 = 14, NOT(OR(M77 = 5, M77 = 6))),
              AND(D77 + E77 + G77 - 10 = 15, NOT(OR(M77 = 4, M77 = 5, M77 = 6))),
              AND(D77 + E77 + G77 - 10 = 16, NOT(OR(M77 = 3, M77 = 4, M77 = 5, M77 = 6))),
              AND(D77 + E77 + G77 - 10 = 17, M77 &gt;= 9),
              AND(D77 + E77 + G77 - 10 = 18, M77 &gt;= 9)), 1, 0),
        IF(OR(D77 + E77 + G77 &lt;= 8,
              AND(D77 + E77 + G77 = 12, NOT(OR(M77 = 4, M77 = 5, M77 = 6))),
              AND(D77 + E77 + G77 &gt;= 13, D77 + E77 + G77 &lt;= 16, M77 &gt;= 7)), 1, 0)
    ), 0)</f>
        <v>0</v>
      </c>
      <c r="AC77">
        <f ca="1">IF(AB77=1,
    IF(Z77=1,
        IF(OR(D77 + E77 + G77 + I77 - 10 &lt;= 13,
              AND(D77 + E77 + G77 + I77 - 10 = 14, NOT(OR(M77 = 5, M77 = 6))),
              AND(D77 + E77 + G77 + I77 - 10 = 15, NOT(OR(M77 = 4, M77 = 5, M77 = 6))),
              AND(D77 + E77 + G77 + I77 - 10 = 16, NOT(OR(M77 = 3, M77 = 4, M77 = 5, M77 = 6))),
              AND(D77 + E77 + G77 + I77 - 10 = 17, M77 &gt;= 9),
              AND(D77 + E77 + G77 + I77 - 10 = 18, M77 &gt;= 9)), 1, 0),
        IF(OR(D77 + E77 + G77 + I77 &lt;= 8,
              AND(D77 + E77 + G77 + I77 = 12, NOT(OR(M77 = 4, M77 = 5, M77 = 6))),
              AND(D77 + E77 + G77 + I77 &gt;= 13, D77 + E77 + G77 + I77 &lt;= 16, M77 &gt;= 7)), 1, 0)
    ), 0)</f>
        <v>0</v>
      </c>
      <c r="AD77">
        <f ca="1">IF(AC77=1,
    IF(Z77=1,
        IF(OR(D77 + E77 + G77 + I77 + J77 - 10 &lt;= 13,
              AND(D77 + E77 + G77 + I77 + J77 - 10 = 14, NOT(OR(M77 = 5, M77 = 6))),
              AND(D77 + E77 + G77 + I77 + J77 - 10 = 15, NOT(OR(M77 = 4, M77 = 5, M77 = 6))),
              AND(D77 + E77 + G77 + I77 + J77 - 10 = 16, NOT(OR(M77 = 3, M77 = 4, M77 = 5, M77 = 6))),
              AND(D77 + E77 + G77 + I77 + J77 - 10 = 17, M77 &gt;= 9),
              AND(D77 + E77 + G77 + I77 + J77 - 10 = 18, M77 &gt;= 9)), 1, 0),
        IF(OR(D77 + E77 + G77 + I77 + J77 &lt;= 8,
              AND(D77 + E77 + G77 + I77 + J77 = 12, NOT(OR(M77 = 4, M77 = 5, M77 = 6))),
              AND(D77 + E77 + G77 + I77 + J77 &gt;= 13, D77 + E77 + G77 + I77 + J77 &lt;= 16, M77 &gt;= 7)), 1, 0)
    ), 0)</f>
        <v>0</v>
      </c>
      <c r="AE77">
        <f t="shared" ca="1" si="7"/>
        <v>0</v>
      </c>
    </row>
    <row r="78" spans="1:31" x14ac:dyDescent="0.3">
      <c r="A78">
        <v>57</v>
      </c>
      <c r="B78" t="str">
        <f t="shared" ca="1" si="8"/>
        <v>Regular</v>
      </c>
      <c r="C78" t="str">
        <f t="shared" ca="1" si="1"/>
        <v>Basic</v>
      </c>
      <c r="D78" cm="1">
        <f t="array" aca="1" ref="D78" ca="1">IF(A78=A77+1,
    IF(B77="Regular",
        IF(F77=1, E77, _xll.RiskDiscrete($F$9:$F$18, $G$9:$G$18)),
        IF(B77="First Split", D77,
            IF(B77="Second Split", _xll.RiskDiscrete($F$9:$F$18, $G$9:$G$18), _xll.RiskDiscrete($F$9:$F$18, $G$9:$G$18))
        )
    ),
    _xll.RiskDiscrete($F$9:$F$18, $G$9:$G$18)
)</f>
        <v>7</v>
      </c>
      <c r="E78" cm="1">
        <f t="array" aca="1" ref="E78" ca="1">_xll.RiskDiscrete($F$9:$F$18,$G$9:$G$18)</f>
        <v>7</v>
      </c>
      <c r="F78">
        <f t="shared" ca="1" si="2"/>
        <v>0</v>
      </c>
      <c r="G78" cm="1">
        <f t="array" aca="1" ref="G78" ca="1">IF(AA78=1, _xll.RiskDiscrete($F$9:$F$18,$G$9:$G$18), 0)</f>
        <v>7</v>
      </c>
      <c r="H78">
        <f t="shared" ca="1" si="3"/>
        <v>0</v>
      </c>
      <c r="I78" cm="1">
        <f t="array" aca="1" ref="I78" ca="1">IF(AB78=1, _xll.RiskDiscrete($F$9:$F$18, $G$9:$G$18), 0)</f>
        <v>0</v>
      </c>
      <c r="J78" cm="1">
        <f t="array" aca="1" ref="J78" ca="1">IF(AC78=1, _xll.RiskDiscrete($F$9:$F$18, $G$9:$G$18), 0)</f>
        <v>0</v>
      </c>
      <c r="K78" cm="1">
        <f t="array" aca="1" ref="K78" ca="1">IF(AD78=1, _xll.RiskDiscrete($F$9:$F$18, $G$9:$G$18), 0)</f>
        <v>0</v>
      </c>
      <c r="L78" cm="1">
        <f t="array" aca="1" ref="L78" ca="1">IF(AE78=1, _xll.RiskDiscrete($F$9:$F$18, $G$9:$G$18), 0)</f>
        <v>0</v>
      </c>
      <c r="M78" cm="1">
        <f t="array" aca="1" ref="M78" ca="1">_xll.RiskDiscrete($F$9:$F$18,$G$9:$G$18)</f>
        <v>7</v>
      </c>
      <c r="N78" cm="1">
        <f t="array" aca="1" ref="N78" ca="1">_xll.RiskDiscrete($F$9:$F$18,$G$9:$G$18)</f>
        <v>7</v>
      </c>
      <c r="O78">
        <f ca="1">IF(C78="Advanced",
    IF(Z78=0,
        IF(OR(
            AND(D78 + E78 = 9, OR(M78 = 3, M78 = 4, M78 = 5, M78 = 6)),
            AND(D78 + E78 = 10, OR(M78 = 2, M78 = 3, M78 = 4, M78 = 5, M78 = 6, M78 = 7, M78 = 8, M78 = 9)),
            AND(D78 + E78 = 11, OR(M78 = 2, M78 = 3, M78 = 4, M78 = 5, M78 = 6, M78 = 7, M78 = 8, M78 = 9, M78 = 10))),
           1, 0),
        IF(OR(
            AND(D78 + E78 - 10 = 13, OR(M78 = 5, M78 = 6)),
            AND(D78 + E78 - 10 = 14, OR(M78 = 5, M78 = 6)),
            AND(D78 + E78 - 10 = 15, OR(M78 = 4, M78 = 5, M78 = 6)),
            AND(D78 + E78 - 10 = 16, OR(M78 = 4, M78 = 5, M78 = 6)),
            AND(D78 + E78 - 10 = 17, OR(M78 = 3, M78 = 4, M78 = 5, M78 = 6)),
            AND(D78 + E78 - 10 = 18, OR(M78 = 2, M78 = 3, M78 = 4, M78 = 5, M78 = 6))),
           1, 0)),
    0)</f>
        <v>0</v>
      </c>
      <c r="P78" cm="1">
        <f t="array" aca="1" ref="P78" ca="1">IF(M78 + N78 &lt; 17, _xll.RiskDiscrete($F$9:$F$18, $G$9:$G$18), 0)</f>
        <v>7</v>
      </c>
      <c r="Q78" cm="1">
        <f t="array" aca="1" ref="Q78" ca="1">IF(P78+N78+M78&lt;17,_xll.RiskDiscrete($F$9:$F$18, $G$9:$G$18),0)</f>
        <v>0</v>
      </c>
      <c r="R78" cm="1">
        <f t="array" aca="1" ref="R78" ca="1">IF(P78+N78+M78+Q78&lt;17,_xll.RiskDiscrete($F$9:$F$18, $G$9:$G$18),0)</f>
        <v>0</v>
      </c>
      <c r="S78" cm="1">
        <f t="array" aca="1" ref="S78" ca="1">IF(P78+N78+M78+Q78+R78&lt;17,_xll.RiskDiscrete($F$9:$F$18, $G$9:$G$18),0)</f>
        <v>0</v>
      </c>
      <c r="T78" cm="1">
        <f t="array" aca="1" ref="T78" ca="1">IF(P78+N78+M78+Q78+R78+S78&lt;17,_xll.RiskDiscrete($F$9:$F$18, $G$9:$G$18),0)</f>
        <v>0</v>
      </c>
      <c r="U78">
        <f ca="1">IF(F78=1,
    IF(H78=1,
        IF(I78&gt;0,
            IF(J78&gt;0,
                MIN(D78 + G78 + I78 + J78 + 10 * (COUNTIF(D78:J78, 1) &gt; 0), D78 + G78 + I78 + J78),
                MIN(D78 + G78 + I78 + 10 * (COUNTIF(D78:I78, 1) &gt; 0), D78 + G78 + I78)
            ),
            MIN(D78 + G78 + 10 * (COUNTIF(D78:G78, 1) &gt; 0), D78 + G78)
        ),
        MIN(D78 + G78 + 10 * (COUNTIF(D78:G78, 1) &gt; 0), D78 + G78)
    ),
    IF(J78&gt;0,
        MIN(D78 + E78 + G78 + I78 + J78 + 10 * (COUNTIF(D78:J78, 1) &gt; 0), D78 + E78 + G78 + I78 + J78),
        MIN(D78 + E78 + G78 + I78 + 10 * (COUNTIF(D78:I78, 1) &gt; 0), D78 + E78 + G78 + I78)
    )
)</f>
        <v>21</v>
      </c>
      <c r="V78">
        <f t="shared" ca="1" si="4"/>
        <v>21</v>
      </c>
      <c r="W78">
        <f t="shared" ca="1" si="5"/>
        <v>100</v>
      </c>
      <c r="X78" t="str">
        <f ca="1">IF(AND(U78&lt;=21, U78&gt;V78), "win",
    IF(AND(U78&lt;=21, V78&gt;21), "win",
        IF(AND(OR(AND(D78=10, E78=11), AND(D78=11, E78=10)), NOT(OR(AND(M78=10, N78=11), AND(M78=11, N78=10)))), "Blackjack",
            IF(AND(U78&lt;=21, U78=V78), "tie",
                IF(U78&gt;21, "lose",
                    IF(V78&lt;=21, "lose",
                        IF(AND(U78&lt;=21, U78&lt;V78), "lose", "")
                    )
                )
            )
        )
    )
)</f>
        <v>tie</v>
      </c>
      <c r="Y78">
        <f t="shared" ca="1" si="6"/>
        <v>0</v>
      </c>
      <c r="Z78">
        <f ca="1">IF(OR(D78=1, E78=1), 1, 0)</f>
        <v>0</v>
      </c>
      <c r="AA78">
        <f ca="1">IF(F78=1, 1,
    IF(Z78=1,
        IF(OR(D78 + E78 - 10 &lt;= 13,
              AND(D78 + E78 - 10 = 14, NOT(OR(M78 = 5, M78 = 6))),
              AND(D78 + E78 - 10 = 15, NOT(OR(M78 = 4, M78 = 5, M78 = 6))),
              AND(D78 + E78 - 10 = 16, NOT(OR(M78 = 3, M78 = 4, M78 = 5, M78 = 6))),
              AND(D78 + E78 - 10 = 17, M78 &gt;= 9),
              AND(D78 + E78 - 10 = 18, M78 &gt;= 9)), 1, 0),
        IF(OR(D78 + E78 &lt;= 8,
              AND(D78 + E78 = 12, NOT(OR(M78 = 4, M78 = 5, M78 = 6))),
              AND(D78 + E78 &gt;= 13, D78 + E78 &lt;= 16, M78 &gt;= 7)), 1, 0)
    )
)</f>
        <v>1</v>
      </c>
      <c r="AB78">
        <f ca="1">IF(AA78=1,
    IF(Z78=1,
        IF(OR(D78 + E78 + G78 - 10 &lt;= 13,
              AND(D78 + E78 + G78 - 10 = 14, NOT(OR(M78 = 5, M78 = 6))),
              AND(D78 + E78 + G78 - 10 = 15, NOT(OR(M78 = 4, M78 = 5, M78 = 6))),
              AND(D78 + E78 + G78 - 10 = 16, NOT(OR(M78 = 3, M78 = 4, M78 = 5, M78 = 6))),
              AND(D78 + E78 + G78 - 10 = 17, M78 &gt;= 9),
              AND(D78 + E78 + G78 - 10 = 18, M78 &gt;= 9)), 1, 0),
        IF(OR(D78 + E78 + G78 &lt;= 8,
              AND(D78 + E78 + G78 = 12, NOT(OR(M78 = 4, M78 = 5, M78 = 6))),
              AND(D78 + E78 + G78 &gt;= 13, D78 + E78 + G78 &lt;= 16, M78 &gt;= 7)), 1, 0)
    ), 0)</f>
        <v>0</v>
      </c>
      <c r="AC78">
        <f ca="1">IF(AB78=1,
    IF(Z78=1,
        IF(OR(D78 + E78 + G78 + I78 - 10 &lt;= 13,
              AND(D78 + E78 + G78 + I78 - 10 = 14, NOT(OR(M78 = 5, M78 = 6))),
              AND(D78 + E78 + G78 + I78 - 10 = 15, NOT(OR(M78 = 4, M78 = 5, M78 = 6))),
              AND(D78 + E78 + G78 + I78 - 10 = 16, NOT(OR(M78 = 3, M78 = 4, M78 = 5, M78 = 6))),
              AND(D78 + E78 + G78 + I78 - 10 = 17, M78 &gt;= 9),
              AND(D78 + E78 + G78 + I78 - 10 = 18, M78 &gt;= 9)), 1, 0),
        IF(OR(D78 + E78 + G78 + I78 &lt;= 8,
              AND(D78 + E78 + G78 + I78 = 12, NOT(OR(M78 = 4, M78 = 5, M78 = 6))),
              AND(D78 + E78 + G78 + I78 &gt;= 13, D78 + E78 + G78 + I78 &lt;= 16, M78 &gt;= 7)), 1, 0)
    ), 0)</f>
        <v>0</v>
      </c>
      <c r="AD78">
        <f ca="1">IF(AC78=1,
    IF(Z78=1,
        IF(OR(D78 + E78 + G78 + I78 + J78 - 10 &lt;= 13,
              AND(D78 + E78 + G78 + I78 + J78 - 10 = 14, NOT(OR(M78 = 5, M78 = 6))),
              AND(D78 + E78 + G78 + I78 + J78 - 10 = 15, NOT(OR(M78 = 4, M78 = 5, M78 = 6))),
              AND(D78 + E78 + G78 + I78 + J78 - 10 = 16, NOT(OR(M78 = 3, M78 = 4, M78 = 5, M78 = 6))),
              AND(D78 + E78 + G78 + I78 + J78 - 10 = 17, M78 &gt;= 9),
              AND(D78 + E78 + G78 + I78 + J78 - 10 = 18, M78 &gt;= 9)), 1, 0),
        IF(OR(D78 + E78 + G78 + I78 + J78 &lt;= 8,
              AND(D78 + E78 + G78 + I78 + J78 = 12, NOT(OR(M78 = 4, M78 = 5, M78 = 6))),
              AND(D78 + E78 + G78 + I78 + J78 &gt;= 13, D78 + E78 + G78 + I78 + J78 &lt;= 16, M78 &gt;= 7)), 1, 0)
    ), 0)</f>
        <v>0</v>
      </c>
      <c r="AE78">
        <f t="shared" ca="1" si="7"/>
        <v>0</v>
      </c>
    </row>
    <row r="79" spans="1:31" x14ac:dyDescent="0.3">
      <c r="A79">
        <v>58</v>
      </c>
      <c r="B79" t="str">
        <f t="shared" ca="1" si="8"/>
        <v>Regular</v>
      </c>
      <c r="C79" t="str">
        <f t="shared" ca="1" si="1"/>
        <v>Basic</v>
      </c>
      <c r="D79" cm="1">
        <f t="array" aca="1" ref="D79" ca="1">IF(A79=A78+1,
    IF(B78="Regular",
        IF(F78=1, E78, _xll.RiskDiscrete($F$9:$F$18, $G$9:$G$18)),
        IF(B78="First Split", D78,
            IF(B78="Second Split", _xll.RiskDiscrete($F$9:$F$18, $G$9:$G$18), _xll.RiskDiscrete($F$9:$F$18, $G$9:$G$18))
        )
    ),
    _xll.RiskDiscrete($F$9:$F$18, $G$9:$G$18)
)</f>
        <v>7</v>
      </c>
      <c r="E79" cm="1">
        <f t="array" aca="1" ref="E79" ca="1">_xll.RiskDiscrete($F$9:$F$18,$G$9:$G$18)</f>
        <v>7</v>
      </c>
      <c r="F79">
        <f t="shared" ca="1" si="2"/>
        <v>0</v>
      </c>
      <c r="G79" cm="1">
        <f t="array" aca="1" ref="G79" ca="1">IF(AA79=1, _xll.RiskDiscrete($F$9:$F$18,$G$9:$G$18), 0)</f>
        <v>7</v>
      </c>
      <c r="H79">
        <f t="shared" ca="1" si="3"/>
        <v>0</v>
      </c>
      <c r="I79" cm="1">
        <f t="array" aca="1" ref="I79" ca="1">IF(AB79=1, _xll.RiskDiscrete($F$9:$F$18, $G$9:$G$18), 0)</f>
        <v>0</v>
      </c>
      <c r="J79" cm="1">
        <f t="array" aca="1" ref="J79" ca="1">IF(AC79=1, _xll.RiskDiscrete($F$9:$F$18, $G$9:$G$18), 0)</f>
        <v>0</v>
      </c>
      <c r="K79" cm="1">
        <f t="array" aca="1" ref="K79" ca="1">IF(AD79=1, _xll.RiskDiscrete($F$9:$F$18, $G$9:$G$18), 0)</f>
        <v>0</v>
      </c>
      <c r="L79" cm="1">
        <f t="array" aca="1" ref="L79" ca="1">IF(AE79=1, _xll.RiskDiscrete($F$9:$F$18, $G$9:$G$18), 0)</f>
        <v>0</v>
      </c>
      <c r="M79" cm="1">
        <f t="array" aca="1" ref="M79" ca="1">_xll.RiskDiscrete($F$9:$F$18,$G$9:$G$18)</f>
        <v>7</v>
      </c>
      <c r="N79" cm="1">
        <f t="array" aca="1" ref="N79" ca="1">_xll.RiskDiscrete($F$9:$F$18,$G$9:$G$18)</f>
        <v>7</v>
      </c>
      <c r="O79">
        <f ca="1">IF(C79="Advanced",
    IF(Z79=0,
        IF(OR(
            AND(D79 + E79 = 9, OR(M79 = 3, M79 = 4, M79 = 5, M79 = 6)),
            AND(D79 + E79 = 10, OR(M79 = 2, M79 = 3, M79 = 4, M79 = 5, M79 = 6, M79 = 7, M79 = 8, M79 = 9)),
            AND(D79 + E79 = 11, OR(M79 = 2, M79 = 3, M79 = 4, M79 = 5, M79 = 6, M79 = 7, M79 = 8, M79 = 9, M79 = 10))),
           1, 0),
        IF(OR(
            AND(D79 + E79 - 10 = 13, OR(M79 = 5, M79 = 6)),
            AND(D79 + E79 - 10 = 14, OR(M79 = 5, M79 = 6)),
            AND(D79 + E79 - 10 = 15, OR(M79 = 4, M79 = 5, M79 = 6)),
            AND(D79 + E79 - 10 = 16, OR(M79 = 4, M79 = 5, M79 = 6)),
            AND(D79 + E79 - 10 = 17, OR(M79 = 3, M79 = 4, M79 = 5, M79 = 6)),
            AND(D79 + E79 - 10 = 18, OR(M79 = 2, M79 = 3, M79 = 4, M79 = 5, M79 = 6))),
           1, 0)),
    0)</f>
        <v>0</v>
      </c>
      <c r="P79" cm="1">
        <f t="array" aca="1" ref="P79" ca="1">IF(M79 + N79 &lt; 17, _xll.RiskDiscrete($F$9:$F$18, $G$9:$G$18), 0)</f>
        <v>7</v>
      </c>
      <c r="Q79" cm="1">
        <f t="array" aca="1" ref="Q79" ca="1">IF(P79+N79+M79&lt;17,_xll.RiskDiscrete($F$9:$F$18, $G$9:$G$18),0)</f>
        <v>0</v>
      </c>
      <c r="R79" cm="1">
        <f t="array" aca="1" ref="R79" ca="1">IF(P79+N79+M79+Q79&lt;17,_xll.RiskDiscrete($F$9:$F$18, $G$9:$G$18),0)</f>
        <v>0</v>
      </c>
      <c r="S79" cm="1">
        <f t="array" aca="1" ref="S79" ca="1">IF(P79+N79+M79+Q79+R79&lt;17,_xll.RiskDiscrete($F$9:$F$18, $G$9:$G$18),0)</f>
        <v>0</v>
      </c>
      <c r="T79" cm="1">
        <f t="array" aca="1" ref="T79" ca="1">IF(P79+N79+M79+Q79+R79+S79&lt;17,_xll.RiskDiscrete($F$9:$F$18, $G$9:$G$18),0)</f>
        <v>0</v>
      </c>
      <c r="U79">
        <f ca="1">IF(F79=1,
    IF(H79=1,
        IF(I79&gt;0,
            IF(J79&gt;0,
                MIN(D79 + G79 + I79 + J79 + 10 * (COUNTIF(D79:J79, 1) &gt; 0), D79 + G79 + I79 + J79),
                MIN(D79 + G79 + I79 + 10 * (COUNTIF(D79:I79, 1) &gt; 0), D79 + G79 + I79)
            ),
            MIN(D79 + G79 + 10 * (COUNTIF(D79:G79, 1) &gt; 0), D79 + G79)
        ),
        MIN(D79 + G79 + 10 * (COUNTIF(D79:G79, 1) &gt; 0), D79 + G79)
    ),
    IF(J79&gt;0,
        MIN(D79 + E79 + G79 + I79 + J79 + 10 * (COUNTIF(D79:J79, 1) &gt; 0), D79 + E79 + G79 + I79 + J79),
        MIN(D79 + E79 + G79 + I79 + 10 * (COUNTIF(D79:I79, 1) &gt; 0), D79 + E79 + G79 + I79)
    )
)</f>
        <v>21</v>
      </c>
      <c r="V79">
        <f t="shared" ca="1" si="4"/>
        <v>21</v>
      </c>
      <c r="W79">
        <f t="shared" ca="1" si="5"/>
        <v>100</v>
      </c>
      <c r="X79" t="str">
        <f ca="1">IF(AND(U79&lt;=21, U79&gt;V79), "win",
    IF(AND(U79&lt;=21, V79&gt;21), "win",
        IF(AND(OR(AND(D79=10, E79=11), AND(D79=11, E79=10)), NOT(OR(AND(M79=10, N79=11), AND(M79=11, N79=10)))), "Blackjack",
            IF(AND(U79&lt;=21, U79=V79), "tie",
                IF(U79&gt;21, "lose",
                    IF(V79&lt;=21, "lose",
                        IF(AND(U79&lt;=21, U79&lt;V79), "lose", "")
                    )
                )
            )
        )
    )
)</f>
        <v>tie</v>
      </c>
      <c r="Y79">
        <f t="shared" ca="1" si="6"/>
        <v>0</v>
      </c>
      <c r="Z79">
        <f ca="1">IF(OR(D79=1, E79=1), 1, 0)</f>
        <v>0</v>
      </c>
      <c r="AA79">
        <f ca="1">IF(F79=1, 1,
    IF(Z79=1,
        IF(OR(D79 + E79 - 10 &lt;= 13,
              AND(D79 + E79 - 10 = 14, NOT(OR(M79 = 5, M79 = 6))),
              AND(D79 + E79 - 10 = 15, NOT(OR(M79 = 4, M79 = 5, M79 = 6))),
              AND(D79 + E79 - 10 = 16, NOT(OR(M79 = 3, M79 = 4, M79 = 5, M79 = 6))),
              AND(D79 + E79 - 10 = 17, M79 &gt;= 9),
              AND(D79 + E79 - 10 = 18, M79 &gt;= 9)), 1, 0),
        IF(OR(D79 + E79 &lt;= 8,
              AND(D79 + E79 = 12, NOT(OR(M79 = 4, M79 = 5, M79 = 6))),
              AND(D79 + E79 &gt;= 13, D79 + E79 &lt;= 16, M79 &gt;= 7)), 1, 0)
    )
)</f>
        <v>1</v>
      </c>
      <c r="AB79">
        <f ca="1">IF(AA79=1,
    IF(Z79=1,
        IF(OR(D79 + E79 + G79 - 10 &lt;= 13,
              AND(D79 + E79 + G79 - 10 = 14, NOT(OR(M79 = 5, M79 = 6))),
              AND(D79 + E79 + G79 - 10 = 15, NOT(OR(M79 = 4, M79 = 5, M79 = 6))),
              AND(D79 + E79 + G79 - 10 = 16, NOT(OR(M79 = 3, M79 = 4, M79 = 5, M79 = 6))),
              AND(D79 + E79 + G79 - 10 = 17, M79 &gt;= 9),
              AND(D79 + E79 + G79 - 10 = 18, M79 &gt;= 9)), 1, 0),
        IF(OR(D79 + E79 + G79 &lt;= 8,
              AND(D79 + E79 + G79 = 12, NOT(OR(M79 = 4, M79 = 5, M79 = 6))),
              AND(D79 + E79 + G79 &gt;= 13, D79 + E79 + G79 &lt;= 16, M79 &gt;= 7)), 1, 0)
    ), 0)</f>
        <v>0</v>
      </c>
      <c r="AC79">
        <f ca="1">IF(AB79=1,
    IF(Z79=1,
        IF(OR(D79 + E79 + G79 + I79 - 10 &lt;= 13,
              AND(D79 + E79 + G79 + I79 - 10 = 14, NOT(OR(M79 = 5, M79 = 6))),
              AND(D79 + E79 + G79 + I79 - 10 = 15, NOT(OR(M79 = 4, M79 = 5, M79 = 6))),
              AND(D79 + E79 + G79 + I79 - 10 = 16, NOT(OR(M79 = 3, M79 = 4, M79 = 5, M79 = 6))),
              AND(D79 + E79 + G79 + I79 - 10 = 17, M79 &gt;= 9),
              AND(D79 + E79 + G79 + I79 - 10 = 18, M79 &gt;= 9)), 1, 0),
        IF(OR(D79 + E79 + G79 + I79 &lt;= 8,
              AND(D79 + E79 + G79 + I79 = 12, NOT(OR(M79 = 4, M79 = 5, M79 = 6))),
              AND(D79 + E79 + G79 + I79 &gt;= 13, D79 + E79 + G79 + I79 &lt;= 16, M79 &gt;= 7)), 1, 0)
    ), 0)</f>
        <v>0</v>
      </c>
      <c r="AD79">
        <f ca="1">IF(AC79=1,
    IF(Z79=1,
        IF(OR(D79 + E79 + G79 + I79 + J79 - 10 &lt;= 13,
              AND(D79 + E79 + G79 + I79 + J79 - 10 = 14, NOT(OR(M79 = 5, M79 = 6))),
              AND(D79 + E79 + G79 + I79 + J79 - 10 = 15, NOT(OR(M79 = 4, M79 = 5, M79 = 6))),
              AND(D79 + E79 + G79 + I79 + J79 - 10 = 16, NOT(OR(M79 = 3, M79 = 4, M79 = 5, M79 = 6))),
              AND(D79 + E79 + G79 + I79 + J79 - 10 = 17, M79 &gt;= 9),
              AND(D79 + E79 + G79 + I79 + J79 - 10 = 18, M79 &gt;= 9)), 1, 0),
        IF(OR(D79 + E79 + G79 + I79 + J79 &lt;= 8,
              AND(D79 + E79 + G79 + I79 + J79 = 12, NOT(OR(M79 = 4, M79 = 5, M79 = 6))),
              AND(D79 + E79 + G79 + I79 + J79 &gt;= 13, D79 + E79 + G79 + I79 + J79 &lt;= 16, M79 &gt;= 7)), 1, 0)
    ), 0)</f>
        <v>0</v>
      </c>
      <c r="AE79">
        <f t="shared" ca="1" si="7"/>
        <v>0</v>
      </c>
    </row>
    <row r="80" spans="1:31" x14ac:dyDescent="0.3">
      <c r="A80">
        <v>59</v>
      </c>
      <c r="B80" t="str">
        <f t="shared" ca="1" si="8"/>
        <v>Regular</v>
      </c>
      <c r="C80" t="str">
        <f t="shared" ca="1" si="1"/>
        <v>Basic</v>
      </c>
      <c r="D80" cm="1">
        <f t="array" aca="1" ref="D80" ca="1">IF(A80=A79+1,
    IF(B79="Regular",
        IF(F79=1, E79, _xll.RiskDiscrete($F$9:$F$18, $G$9:$G$18)),
        IF(B79="First Split", D79,
            IF(B79="Second Split", _xll.RiskDiscrete($F$9:$F$18, $G$9:$G$18), _xll.RiskDiscrete($F$9:$F$18, $G$9:$G$18))
        )
    ),
    _xll.RiskDiscrete($F$9:$F$18, $G$9:$G$18)
)</f>
        <v>7</v>
      </c>
      <c r="E80" cm="1">
        <f t="array" aca="1" ref="E80" ca="1">_xll.RiskDiscrete($F$9:$F$18,$G$9:$G$18)</f>
        <v>7</v>
      </c>
      <c r="F80">
        <f t="shared" ca="1" si="2"/>
        <v>0</v>
      </c>
      <c r="G80" cm="1">
        <f t="array" aca="1" ref="G80" ca="1">IF(AA80=1, _xll.RiskDiscrete($F$9:$F$18,$G$9:$G$18), 0)</f>
        <v>7</v>
      </c>
      <c r="H80">
        <f t="shared" ca="1" si="3"/>
        <v>0</v>
      </c>
      <c r="I80" cm="1">
        <f t="array" aca="1" ref="I80" ca="1">IF(AB80=1, _xll.RiskDiscrete($F$9:$F$18, $G$9:$G$18), 0)</f>
        <v>0</v>
      </c>
      <c r="J80" cm="1">
        <f t="array" aca="1" ref="J80" ca="1">IF(AC80=1, _xll.RiskDiscrete($F$9:$F$18, $G$9:$G$18), 0)</f>
        <v>0</v>
      </c>
      <c r="K80" cm="1">
        <f t="array" aca="1" ref="K80" ca="1">IF(AD80=1, _xll.RiskDiscrete($F$9:$F$18, $G$9:$G$18), 0)</f>
        <v>0</v>
      </c>
      <c r="L80" cm="1">
        <f t="array" aca="1" ref="L80" ca="1">IF(AE80=1, _xll.RiskDiscrete($F$9:$F$18, $G$9:$G$18), 0)</f>
        <v>0</v>
      </c>
      <c r="M80" cm="1">
        <f t="array" aca="1" ref="M80" ca="1">_xll.RiskDiscrete($F$9:$F$18,$G$9:$G$18)</f>
        <v>7</v>
      </c>
      <c r="N80" cm="1">
        <f t="array" aca="1" ref="N80" ca="1">_xll.RiskDiscrete($F$9:$F$18,$G$9:$G$18)</f>
        <v>7</v>
      </c>
      <c r="O80">
        <f ca="1">IF(C80="Advanced",
    IF(Z80=0,
        IF(OR(
            AND(D80 + E80 = 9, OR(M80 = 3, M80 = 4, M80 = 5, M80 = 6)),
            AND(D80 + E80 = 10, OR(M80 = 2, M80 = 3, M80 = 4, M80 = 5, M80 = 6, M80 = 7, M80 = 8, M80 = 9)),
            AND(D80 + E80 = 11, OR(M80 = 2, M80 = 3, M80 = 4, M80 = 5, M80 = 6, M80 = 7, M80 = 8, M80 = 9, M80 = 10))),
           1, 0),
        IF(OR(
            AND(D80 + E80 - 10 = 13, OR(M80 = 5, M80 = 6)),
            AND(D80 + E80 - 10 = 14, OR(M80 = 5, M80 = 6)),
            AND(D80 + E80 - 10 = 15, OR(M80 = 4, M80 = 5, M80 = 6)),
            AND(D80 + E80 - 10 = 16, OR(M80 = 4, M80 = 5, M80 = 6)),
            AND(D80 + E80 - 10 = 17, OR(M80 = 3, M80 = 4, M80 = 5, M80 = 6)),
            AND(D80 + E80 - 10 = 18, OR(M80 = 2, M80 = 3, M80 = 4, M80 = 5, M80 = 6))),
           1, 0)),
    0)</f>
        <v>0</v>
      </c>
      <c r="P80" cm="1">
        <f t="array" aca="1" ref="P80" ca="1">IF(M80 + N80 &lt; 17, _xll.RiskDiscrete($F$9:$F$18, $G$9:$G$18), 0)</f>
        <v>7</v>
      </c>
      <c r="Q80" cm="1">
        <f t="array" aca="1" ref="Q80" ca="1">IF(P80+N80+M80&lt;17,_xll.RiskDiscrete($F$9:$F$18, $G$9:$G$18),0)</f>
        <v>0</v>
      </c>
      <c r="R80" cm="1">
        <f t="array" aca="1" ref="R80" ca="1">IF(P80+N80+M80+Q80&lt;17,_xll.RiskDiscrete($F$9:$F$18, $G$9:$G$18),0)</f>
        <v>0</v>
      </c>
      <c r="S80" cm="1">
        <f t="array" aca="1" ref="S80" ca="1">IF(P80+N80+M80+Q80+R80&lt;17,_xll.RiskDiscrete($F$9:$F$18, $G$9:$G$18),0)</f>
        <v>0</v>
      </c>
      <c r="T80" cm="1">
        <f t="array" aca="1" ref="T80" ca="1">IF(P80+N80+M80+Q80+R80+S80&lt;17,_xll.RiskDiscrete($F$9:$F$18, $G$9:$G$18),0)</f>
        <v>0</v>
      </c>
      <c r="U80">
        <f ca="1">IF(F80=1,
    IF(H80=1,
        IF(I80&gt;0,
            IF(J80&gt;0,
                MIN(D80 + G80 + I80 + J80 + 10 * (COUNTIF(D80:J80, 1) &gt; 0), D80 + G80 + I80 + J80),
                MIN(D80 + G80 + I80 + 10 * (COUNTIF(D80:I80, 1) &gt; 0), D80 + G80 + I80)
            ),
            MIN(D80 + G80 + 10 * (COUNTIF(D80:G80, 1) &gt; 0), D80 + G80)
        ),
        MIN(D80 + G80 + 10 * (COUNTIF(D80:G80, 1) &gt; 0), D80 + G80)
    ),
    IF(J80&gt;0,
        MIN(D80 + E80 + G80 + I80 + J80 + 10 * (COUNTIF(D80:J80, 1) &gt; 0), D80 + E80 + G80 + I80 + J80),
        MIN(D80 + E80 + G80 + I80 + 10 * (COUNTIF(D80:I80, 1) &gt; 0), D80 + E80 + G80 + I80)
    )
)</f>
        <v>21</v>
      </c>
      <c r="V80">
        <f t="shared" ca="1" si="4"/>
        <v>21</v>
      </c>
      <c r="W80">
        <f t="shared" ca="1" si="5"/>
        <v>100</v>
      </c>
      <c r="X80" t="str">
        <f ca="1">IF(AND(U80&lt;=21, U80&gt;V80), "win",
    IF(AND(U80&lt;=21, V80&gt;21), "win",
        IF(AND(OR(AND(D80=10, E80=11), AND(D80=11, E80=10)), NOT(OR(AND(M80=10, N80=11), AND(M80=11, N80=10)))), "Blackjack",
            IF(AND(U80&lt;=21, U80=V80), "tie",
                IF(U80&gt;21, "lose",
                    IF(V80&lt;=21, "lose",
                        IF(AND(U80&lt;=21, U80&lt;V80), "lose", "")
                    )
                )
            )
        )
    )
)</f>
        <v>tie</v>
      </c>
      <c r="Y80">
        <f t="shared" ca="1" si="6"/>
        <v>0</v>
      </c>
      <c r="Z80">
        <f ca="1">IF(OR(D80=1, E80=1), 1, 0)</f>
        <v>0</v>
      </c>
      <c r="AA80">
        <f ca="1">IF(F80=1, 1,
    IF(Z80=1,
        IF(OR(D80 + E80 - 10 &lt;= 13,
              AND(D80 + E80 - 10 = 14, NOT(OR(M80 = 5, M80 = 6))),
              AND(D80 + E80 - 10 = 15, NOT(OR(M80 = 4, M80 = 5, M80 = 6))),
              AND(D80 + E80 - 10 = 16, NOT(OR(M80 = 3, M80 = 4, M80 = 5, M80 = 6))),
              AND(D80 + E80 - 10 = 17, M80 &gt;= 9),
              AND(D80 + E80 - 10 = 18, M80 &gt;= 9)), 1, 0),
        IF(OR(D80 + E80 &lt;= 8,
              AND(D80 + E80 = 12, NOT(OR(M80 = 4, M80 = 5, M80 = 6))),
              AND(D80 + E80 &gt;= 13, D80 + E80 &lt;= 16, M80 &gt;= 7)), 1, 0)
    )
)</f>
        <v>1</v>
      </c>
      <c r="AB80">
        <f ca="1">IF(AA80=1,
    IF(Z80=1,
        IF(OR(D80 + E80 + G80 - 10 &lt;= 13,
              AND(D80 + E80 + G80 - 10 = 14, NOT(OR(M80 = 5, M80 = 6))),
              AND(D80 + E80 + G80 - 10 = 15, NOT(OR(M80 = 4, M80 = 5, M80 = 6))),
              AND(D80 + E80 + G80 - 10 = 16, NOT(OR(M80 = 3, M80 = 4, M80 = 5, M80 = 6))),
              AND(D80 + E80 + G80 - 10 = 17, M80 &gt;= 9),
              AND(D80 + E80 + G80 - 10 = 18, M80 &gt;= 9)), 1, 0),
        IF(OR(D80 + E80 + G80 &lt;= 8,
              AND(D80 + E80 + G80 = 12, NOT(OR(M80 = 4, M80 = 5, M80 = 6))),
              AND(D80 + E80 + G80 &gt;= 13, D80 + E80 + G80 &lt;= 16, M80 &gt;= 7)), 1, 0)
    ), 0)</f>
        <v>0</v>
      </c>
      <c r="AC80">
        <f ca="1">IF(AB80=1,
    IF(Z80=1,
        IF(OR(D80 + E80 + G80 + I80 - 10 &lt;= 13,
              AND(D80 + E80 + G80 + I80 - 10 = 14, NOT(OR(M80 = 5, M80 = 6))),
              AND(D80 + E80 + G80 + I80 - 10 = 15, NOT(OR(M80 = 4, M80 = 5, M80 = 6))),
              AND(D80 + E80 + G80 + I80 - 10 = 16, NOT(OR(M80 = 3, M80 = 4, M80 = 5, M80 = 6))),
              AND(D80 + E80 + G80 + I80 - 10 = 17, M80 &gt;= 9),
              AND(D80 + E80 + G80 + I80 - 10 = 18, M80 &gt;= 9)), 1, 0),
        IF(OR(D80 + E80 + G80 + I80 &lt;= 8,
              AND(D80 + E80 + G80 + I80 = 12, NOT(OR(M80 = 4, M80 = 5, M80 = 6))),
              AND(D80 + E80 + G80 + I80 &gt;= 13, D80 + E80 + G80 + I80 &lt;= 16, M80 &gt;= 7)), 1, 0)
    ), 0)</f>
        <v>0</v>
      </c>
      <c r="AD80">
        <f ca="1">IF(AC80=1,
    IF(Z80=1,
        IF(OR(D80 + E80 + G80 + I80 + J80 - 10 &lt;= 13,
              AND(D80 + E80 + G80 + I80 + J80 - 10 = 14, NOT(OR(M80 = 5, M80 = 6))),
              AND(D80 + E80 + G80 + I80 + J80 - 10 = 15, NOT(OR(M80 = 4, M80 = 5, M80 = 6))),
              AND(D80 + E80 + G80 + I80 + J80 - 10 = 16, NOT(OR(M80 = 3, M80 = 4, M80 = 5, M80 = 6))),
              AND(D80 + E80 + G80 + I80 + J80 - 10 = 17, M80 &gt;= 9),
              AND(D80 + E80 + G80 + I80 + J80 - 10 = 18, M80 &gt;= 9)), 1, 0),
        IF(OR(D80 + E80 + G80 + I80 + J80 &lt;= 8,
              AND(D80 + E80 + G80 + I80 + J80 = 12, NOT(OR(M80 = 4, M80 = 5, M80 = 6))),
              AND(D80 + E80 + G80 + I80 + J80 &gt;= 13, D80 + E80 + G80 + I80 + J80 &lt;= 16, M80 &gt;= 7)), 1, 0)
    ), 0)</f>
        <v>0</v>
      </c>
      <c r="AE80">
        <f t="shared" ca="1" si="7"/>
        <v>0</v>
      </c>
    </row>
    <row r="81" spans="1:31" x14ac:dyDescent="0.3">
      <c r="A81">
        <v>60</v>
      </c>
      <c r="B81" t="str">
        <f t="shared" ca="1" si="8"/>
        <v>Regular</v>
      </c>
      <c r="C81" t="str">
        <f t="shared" ca="1" si="1"/>
        <v>Basic</v>
      </c>
      <c r="D81" cm="1">
        <f t="array" aca="1" ref="D81" ca="1">IF(A81=A80+1,
    IF(B80="Regular",
        IF(F80=1, E80, _xll.RiskDiscrete($F$9:$F$18, $G$9:$G$18)),
        IF(B80="First Split", D80,
            IF(B80="Second Split", _xll.RiskDiscrete($F$9:$F$18, $G$9:$G$18), _xll.RiskDiscrete($F$9:$F$18, $G$9:$G$18))
        )
    ),
    _xll.RiskDiscrete($F$9:$F$18, $G$9:$G$18)
)</f>
        <v>7</v>
      </c>
      <c r="E81" cm="1">
        <f t="array" aca="1" ref="E81" ca="1">_xll.RiskDiscrete($F$9:$F$18,$G$9:$G$18)</f>
        <v>7</v>
      </c>
      <c r="F81">
        <f t="shared" ca="1" si="2"/>
        <v>0</v>
      </c>
      <c r="G81" cm="1">
        <f t="array" aca="1" ref="G81" ca="1">IF(AA81=1, _xll.RiskDiscrete($F$9:$F$18,$G$9:$G$18), 0)</f>
        <v>7</v>
      </c>
      <c r="H81">
        <f t="shared" ca="1" si="3"/>
        <v>0</v>
      </c>
      <c r="I81" cm="1">
        <f t="array" aca="1" ref="I81" ca="1">IF(AB81=1, _xll.RiskDiscrete($F$9:$F$18, $G$9:$G$18), 0)</f>
        <v>0</v>
      </c>
      <c r="J81" cm="1">
        <f t="array" aca="1" ref="J81" ca="1">IF(AC81=1, _xll.RiskDiscrete($F$9:$F$18, $G$9:$G$18), 0)</f>
        <v>0</v>
      </c>
      <c r="K81" cm="1">
        <f t="array" aca="1" ref="K81" ca="1">IF(AD81=1, _xll.RiskDiscrete($F$9:$F$18, $G$9:$G$18), 0)</f>
        <v>0</v>
      </c>
      <c r="L81" cm="1">
        <f t="array" aca="1" ref="L81" ca="1">IF(AE81=1, _xll.RiskDiscrete($F$9:$F$18, $G$9:$G$18), 0)</f>
        <v>0</v>
      </c>
      <c r="M81" cm="1">
        <f t="array" aca="1" ref="M81" ca="1">_xll.RiskDiscrete($F$9:$F$18,$G$9:$G$18)</f>
        <v>7</v>
      </c>
      <c r="N81" cm="1">
        <f t="array" aca="1" ref="N81" ca="1">_xll.RiskDiscrete($F$9:$F$18,$G$9:$G$18)</f>
        <v>7</v>
      </c>
      <c r="O81">
        <f ca="1">IF(C81="Advanced",
    IF(Z81=0,
        IF(OR(
            AND(D81 + E81 = 9, OR(M81 = 3, M81 = 4, M81 = 5, M81 = 6)),
            AND(D81 + E81 = 10, OR(M81 = 2, M81 = 3, M81 = 4, M81 = 5, M81 = 6, M81 = 7, M81 = 8, M81 = 9)),
            AND(D81 + E81 = 11, OR(M81 = 2, M81 = 3, M81 = 4, M81 = 5, M81 = 6, M81 = 7, M81 = 8, M81 = 9, M81 = 10))),
           1, 0),
        IF(OR(
            AND(D81 + E81 - 10 = 13, OR(M81 = 5, M81 = 6)),
            AND(D81 + E81 - 10 = 14, OR(M81 = 5, M81 = 6)),
            AND(D81 + E81 - 10 = 15, OR(M81 = 4, M81 = 5, M81 = 6)),
            AND(D81 + E81 - 10 = 16, OR(M81 = 4, M81 = 5, M81 = 6)),
            AND(D81 + E81 - 10 = 17, OR(M81 = 3, M81 = 4, M81 = 5, M81 = 6)),
            AND(D81 + E81 - 10 = 18, OR(M81 = 2, M81 = 3, M81 = 4, M81 = 5, M81 = 6))),
           1, 0)),
    0)</f>
        <v>0</v>
      </c>
      <c r="P81" cm="1">
        <f t="array" aca="1" ref="P81" ca="1">IF(M81 + N81 &lt; 17, _xll.RiskDiscrete($F$9:$F$18, $G$9:$G$18), 0)</f>
        <v>7</v>
      </c>
      <c r="Q81" cm="1">
        <f t="array" aca="1" ref="Q81" ca="1">IF(P81+N81+M81&lt;17,_xll.RiskDiscrete($F$9:$F$18, $G$9:$G$18),0)</f>
        <v>0</v>
      </c>
      <c r="R81" cm="1">
        <f t="array" aca="1" ref="R81" ca="1">IF(P81+N81+M81+Q81&lt;17,_xll.RiskDiscrete($F$9:$F$18, $G$9:$G$18),0)</f>
        <v>0</v>
      </c>
      <c r="S81" cm="1">
        <f t="array" aca="1" ref="S81" ca="1">IF(P81+N81+M81+Q81+R81&lt;17,_xll.RiskDiscrete($F$9:$F$18, $G$9:$G$18),0)</f>
        <v>0</v>
      </c>
      <c r="T81" cm="1">
        <f t="array" aca="1" ref="T81" ca="1">IF(P81+N81+M81+Q81+R81+S81&lt;17,_xll.RiskDiscrete($F$9:$F$18, $G$9:$G$18),0)</f>
        <v>0</v>
      </c>
      <c r="U81">
        <f ca="1">IF(F81=1,
    IF(H81=1,
        IF(I81&gt;0,
            IF(J81&gt;0,
                MIN(D81 + G81 + I81 + J81 + 10 * (COUNTIF(D81:J81, 1) &gt; 0), D81 + G81 + I81 + J81),
                MIN(D81 + G81 + I81 + 10 * (COUNTIF(D81:I81, 1) &gt; 0), D81 + G81 + I81)
            ),
            MIN(D81 + G81 + 10 * (COUNTIF(D81:G81, 1) &gt; 0), D81 + G81)
        ),
        MIN(D81 + G81 + 10 * (COUNTIF(D81:G81, 1) &gt; 0), D81 + G81)
    ),
    IF(J81&gt;0,
        MIN(D81 + E81 + G81 + I81 + J81 + 10 * (COUNTIF(D81:J81, 1) &gt; 0), D81 + E81 + G81 + I81 + J81),
        MIN(D81 + E81 + G81 + I81 + 10 * (COUNTIF(D81:I81, 1) &gt; 0), D81 + E81 + G81 + I81)
    )
)</f>
        <v>21</v>
      </c>
      <c r="V81">
        <f t="shared" ca="1" si="4"/>
        <v>21</v>
      </c>
      <c r="W81">
        <f t="shared" ca="1" si="5"/>
        <v>100</v>
      </c>
      <c r="X81" t="str">
        <f ca="1">IF(AND(U81&lt;=21, U81&gt;V81), "win",
    IF(AND(U81&lt;=21, V81&gt;21), "win",
        IF(AND(OR(AND(D81=10, E81=11), AND(D81=11, E81=10)), NOT(OR(AND(M81=10, N81=11), AND(M81=11, N81=10)))), "Blackjack",
            IF(AND(U81&lt;=21, U81=V81), "tie",
                IF(U81&gt;21, "lose",
                    IF(V81&lt;=21, "lose",
                        IF(AND(U81&lt;=21, U81&lt;V81), "lose", "")
                    )
                )
            )
        )
    )
)</f>
        <v>tie</v>
      </c>
      <c r="Y81">
        <f t="shared" ca="1" si="6"/>
        <v>0</v>
      </c>
      <c r="Z81">
        <f ca="1">IF(OR(D81=1, E81=1), 1, 0)</f>
        <v>0</v>
      </c>
      <c r="AA81">
        <f ca="1">IF(F81=1, 1,
    IF(Z81=1,
        IF(OR(D81 + E81 - 10 &lt;= 13,
              AND(D81 + E81 - 10 = 14, NOT(OR(M81 = 5, M81 = 6))),
              AND(D81 + E81 - 10 = 15, NOT(OR(M81 = 4, M81 = 5, M81 = 6))),
              AND(D81 + E81 - 10 = 16, NOT(OR(M81 = 3, M81 = 4, M81 = 5, M81 = 6))),
              AND(D81 + E81 - 10 = 17, M81 &gt;= 9),
              AND(D81 + E81 - 10 = 18, M81 &gt;= 9)), 1, 0),
        IF(OR(D81 + E81 &lt;= 8,
              AND(D81 + E81 = 12, NOT(OR(M81 = 4, M81 = 5, M81 = 6))),
              AND(D81 + E81 &gt;= 13, D81 + E81 &lt;= 16, M81 &gt;= 7)), 1, 0)
    )
)</f>
        <v>1</v>
      </c>
      <c r="AB81">
        <f ca="1">IF(AA81=1,
    IF(Z81=1,
        IF(OR(D81 + E81 + G81 - 10 &lt;= 13,
              AND(D81 + E81 + G81 - 10 = 14, NOT(OR(M81 = 5, M81 = 6))),
              AND(D81 + E81 + G81 - 10 = 15, NOT(OR(M81 = 4, M81 = 5, M81 = 6))),
              AND(D81 + E81 + G81 - 10 = 16, NOT(OR(M81 = 3, M81 = 4, M81 = 5, M81 = 6))),
              AND(D81 + E81 + G81 - 10 = 17, M81 &gt;= 9),
              AND(D81 + E81 + G81 - 10 = 18, M81 &gt;= 9)), 1, 0),
        IF(OR(D81 + E81 + G81 &lt;= 8,
              AND(D81 + E81 + G81 = 12, NOT(OR(M81 = 4, M81 = 5, M81 = 6))),
              AND(D81 + E81 + G81 &gt;= 13, D81 + E81 + G81 &lt;= 16, M81 &gt;= 7)), 1, 0)
    ), 0)</f>
        <v>0</v>
      </c>
      <c r="AC81">
        <f ca="1">IF(AB81=1,
    IF(Z81=1,
        IF(OR(D81 + E81 + G81 + I81 - 10 &lt;= 13,
              AND(D81 + E81 + G81 + I81 - 10 = 14, NOT(OR(M81 = 5, M81 = 6))),
              AND(D81 + E81 + G81 + I81 - 10 = 15, NOT(OR(M81 = 4, M81 = 5, M81 = 6))),
              AND(D81 + E81 + G81 + I81 - 10 = 16, NOT(OR(M81 = 3, M81 = 4, M81 = 5, M81 = 6))),
              AND(D81 + E81 + G81 + I81 - 10 = 17, M81 &gt;= 9),
              AND(D81 + E81 + G81 + I81 - 10 = 18, M81 &gt;= 9)), 1, 0),
        IF(OR(D81 + E81 + G81 + I81 &lt;= 8,
              AND(D81 + E81 + G81 + I81 = 12, NOT(OR(M81 = 4, M81 = 5, M81 = 6))),
              AND(D81 + E81 + G81 + I81 &gt;= 13, D81 + E81 + G81 + I81 &lt;= 16, M81 &gt;= 7)), 1, 0)
    ), 0)</f>
        <v>0</v>
      </c>
      <c r="AD81">
        <f ca="1">IF(AC81=1,
    IF(Z81=1,
        IF(OR(D81 + E81 + G81 + I81 + J81 - 10 &lt;= 13,
              AND(D81 + E81 + G81 + I81 + J81 - 10 = 14, NOT(OR(M81 = 5, M81 = 6))),
              AND(D81 + E81 + G81 + I81 + J81 - 10 = 15, NOT(OR(M81 = 4, M81 = 5, M81 = 6))),
              AND(D81 + E81 + G81 + I81 + J81 - 10 = 16, NOT(OR(M81 = 3, M81 = 4, M81 = 5, M81 = 6))),
              AND(D81 + E81 + G81 + I81 + J81 - 10 = 17, M81 &gt;= 9),
              AND(D81 + E81 + G81 + I81 + J81 - 10 = 18, M81 &gt;= 9)), 1, 0),
        IF(OR(D81 + E81 + G81 + I81 + J81 &lt;= 8,
              AND(D81 + E81 + G81 + I81 + J81 = 12, NOT(OR(M81 = 4, M81 = 5, M81 = 6))),
              AND(D81 + E81 + G81 + I81 + J81 &gt;= 13, D81 + E81 + G81 + I81 + J81 &lt;= 16, M81 &gt;= 7)), 1, 0)
    ), 0)</f>
        <v>0</v>
      </c>
      <c r="AE81">
        <f t="shared" ca="1" si="7"/>
        <v>0</v>
      </c>
    </row>
    <row r="82" spans="1:31" x14ac:dyDescent="0.3">
      <c r="A82">
        <v>61</v>
      </c>
      <c r="B82" t="str">
        <f t="shared" ca="1" si="8"/>
        <v>Regular</v>
      </c>
      <c r="C82" t="str">
        <f t="shared" ca="1" si="1"/>
        <v>Basic</v>
      </c>
      <c r="D82" cm="1">
        <f t="array" aca="1" ref="D82" ca="1">IF(A82=A81+1,
    IF(B81="Regular",
        IF(F81=1, E81, _xll.RiskDiscrete($F$9:$F$18, $G$9:$G$18)),
        IF(B81="First Split", D81,
            IF(B81="Second Split", _xll.RiskDiscrete($F$9:$F$18, $G$9:$G$18), _xll.RiskDiscrete($F$9:$F$18, $G$9:$G$18))
        )
    ),
    _xll.RiskDiscrete($F$9:$F$18, $G$9:$G$18)
)</f>
        <v>7</v>
      </c>
      <c r="E82" cm="1">
        <f t="array" aca="1" ref="E82" ca="1">_xll.RiskDiscrete($F$9:$F$18,$G$9:$G$18)</f>
        <v>7</v>
      </c>
      <c r="F82">
        <f t="shared" ca="1" si="2"/>
        <v>0</v>
      </c>
      <c r="G82" cm="1">
        <f t="array" aca="1" ref="G82" ca="1">IF(AA82=1, _xll.RiskDiscrete($F$9:$F$18,$G$9:$G$18), 0)</f>
        <v>7</v>
      </c>
      <c r="H82">
        <f t="shared" ca="1" si="3"/>
        <v>0</v>
      </c>
      <c r="I82" cm="1">
        <f t="array" aca="1" ref="I82" ca="1">IF(AB82=1, _xll.RiskDiscrete($F$9:$F$18, $G$9:$G$18), 0)</f>
        <v>0</v>
      </c>
      <c r="J82" cm="1">
        <f t="array" aca="1" ref="J82" ca="1">IF(AC82=1, _xll.RiskDiscrete($F$9:$F$18, $G$9:$G$18), 0)</f>
        <v>0</v>
      </c>
      <c r="K82" cm="1">
        <f t="array" aca="1" ref="K82" ca="1">IF(AD82=1, _xll.RiskDiscrete($F$9:$F$18, $G$9:$G$18), 0)</f>
        <v>0</v>
      </c>
      <c r="L82" cm="1">
        <f t="array" aca="1" ref="L82" ca="1">IF(AE82=1, _xll.RiskDiscrete($F$9:$F$18, $G$9:$G$18), 0)</f>
        <v>0</v>
      </c>
      <c r="M82" cm="1">
        <f t="array" aca="1" ref="M82" ca="1">_xll.RiskDiscrete($F$9:$F$18,$G$9:$G$18)</f>
        <v>7</v>
      </c>
      <c r="N82" cm="1">
        <f t="array" aca="1" ref="N82" ca="1">_xll.RiskDiscrete($F$9:$F$18,$G$9:$G$18)</f>
        <v>7</v>
      </c>
      <c r="O82">
        <f ca="1">IF(C82="Advanced",
    IF(Z82=0,
        IF(OR(
            AND(D82 + E82 = 9, OR(M82 = 3, M82 = 4, M82 = 5, M82 = 6)),
            AND(D82 + E82 = 10, OR(M82 = 2, M82 = 3, M82 = 4, M82 = 5, M82 = 6, M82 = 7, M82 = 8, M82 = 9)),
            AND(D82 + E82 = 11, OR(M82 = 2, M82 = 3, M82 = 4, M82 = 5, M82 = 6, M82 = 7, M82 = 8, M82 = 9, M82 = 10))),
           1, 0),
        IF(OR(
            AND(D82 + E82 - 10 = 13, OR(M82 = 5, M82 = 6)),
            AND(D82 + E82 - 10 = 14, OR(M82 = 5, M82 = 6)),
            AND(D82 + E82 - 10 = 15, OR(M82 = 4, M82 = 5, M82 = 6)),
            AND(D82 + E82 - 10 = 16, OR(M82 = 4, M82 = 5, M82 = 6)),
            AND(D82 + E82 - 10 = 17, OR(M82 = 3, M82 = 4, M82 = 5, M82 = 6)),
            AND(D82 + E82 - 10 = 18, OR(M82 = 2, M82 = 3, M82 = 4, M82 = 5, M82 = 6))),
           1, 0)),
    0)</f>
        <v>0</v>
      </c>
      <c r="P82" cm="1">
        <f t="array" aca="1" ref="P82" ca="1">IF(M82 + N82 &lt; 17, _xll.RiskDiscrete($F$9:$F$18, $G$9:$G$18), 0)</f>
        <v>7</v>
      </c>
      <c r="Q82" cm="1">
        <f t="array" aca="1" ref="Q82" ca="1">IF(P82+N82+M82&lt;17,_xll.RiskDiscrete($F$9:$F$18, $G$9:$G$18),0)</f>
        <v>0</v>
      </c>
      <c r="R82" cm="1">
        <f t="array" aca="1" ref="R82" ca="1">IF(P82+N82+M82+Q82&lt;17,_xll.RiskDiscrete($F$9:$F$18, $G$9:$G$18),0)</f>
        <v>0</v>
      </c>
      <c r="S82" cm="1">
        <f t="array" aca="1" ref="S82" ca="1">IF(P82+N82+M82+Q82+R82&lt;17,_xll.RiskDiscrete($F$9:$F$18, $G$9:$G$18),0)</f>
        <v>0</v>
      </c>
      <c r="T82" cm="1">
        <f t="array" aca="1" ref="T82" ca="1">IF(P82+N82+M82+Q82+R82+S82&lt;17,_xll.RiskDiscrete($F$9:$F$18, $G$9:$G$18),0)</f>
        <v>0</v>
      </c>
      <c r="U82">
        <f ca="1">IF(F82=1,
    IF(H82=1,
        IF(I82&gt;0,
            IF(J82&gt;0,
                MIN(D82 + G82 + I82 + J82 + 10 * (COUNTIF(D82:J82, 1) &gt; 0), D82 + G82 + I82 + J82),
                MIN(D82 + G82 + I82 + 10 * (COUNTIF(D82:I82, 1) &gt; 0), D82 + G82 + I82)
            ),
            MIN(D82 + G82 + 10 * (COUNTIF(D82:G82, 1) &gt; 0), D82 + G82)
        ),
        MIN(D82 + G82 + 10 * (COUNTIF(D82:G82, 1) &gt; 0), D82 + G82)
    ),
    IF(J82&gt;0,
        MIN(D82 + E82 + G82 + I82 + J82 + 10 * (COUNTIF(D82:J82, 1) &gt; 0), D82 + E82 + G82 + I82 + J82),
        MIN(D82 + E82 + G82 + I82 + 10 * (COUNTIF(D82:I82, 1) &gt; 0), D82 + E82 + G82 + I82)
    )
)</f>
        <v>21</v>
      </c>
      <c r="V82">
        <f t="shared" ca="1" si="4"/>
        <v>21</v>
      </c>
      <c r="W82">
        <f t="shared" ca="1" si="5"/>
        <v>100</v>
      </c>
      <c r="X82" t="str">
        <f ca="1">IF(AND(U82&lt;=21, U82&gt;V82), "win",
    IF(AND(U82&lt;=21, V82&gt;21), "win",
        IF(AND(OR(AND(D82=10, E82=11), AND(D82=11, E82=10)), NOT(OR(AND(M82=10, N82=11), AND(M82=11, N82=10)))), "Blackjack",
            IF(AND(U82&lt;=21, U82=V82), "tie",
                IF(U82&gt;21, "lose",
                    IF(V82&lt;=21, "lose",
                        IF(AND(U82&lt;=21, U82&lt;V82), "lose", "")
                    )
                )
            )
        )
    )
)</f>
        <v>tie</v>
      </c>
      <c r="Y82">
        <f t="shared" ca="1" si="6"/>
        <v>0</v>
      </c>
      <c r="Z82">
        <f ca="1">IF(OR(D82=1, E82=1), 1, 0)</f>
        <v>0</v>
      </c>
      <c r="AA82">
        <f ca="1">IF(F82=1, 1,
    IF(Z82=1,
        IF(OR(D82 + E82 - 10 &lt;= 13,
              AND(D82 + E82 - 10 = 14, NOT(OR(M82 = 5, M82 = 6))),
              AND(D82 + E82 - 10 = 15, NOT(OR(M82 = 4, M82 = 5, M82 = 6))),
              AND(D82 + E82 - 10 = 16, NOT(OR(M82 = 3, M82 = 4, M82 = 5, M82 = 6))),
              AND(D82 + E82 - 10 = 17, M82 &gt;= 9),
              AND(D82 + E82 - 10 = 18, M82 &gt;= 9)), 1, 0),
        IF(OR(D82 + E82 &lt;= 8,
              AND(D82 + E82 = 12, NOT(OR(M82 = 4, M82 = 5, M82 = 6))),
              AND(D82 + E82 &gt;= 13, D82 + E82 &lt;= 16, M82 &gt;= 7)), 1, 0)
    )
)</f>
        <v>1</v>
      </c>
      <c r="AB82">
        <f ca="1">IF(AA82=1,
    IF(Z82=1,
        IF(OR(D82 + E82 + G82 - 10 &lt;= 13,
              AND(D82 + E82 + G82 - 10 = 14, NOT(OR(M82 = 5, M82 = 6))),
              AND(D82 + E82 + G82 - 10 = 15, NOT(OR(M82 = 4, M82 = 5, M82 = 6))),
              AND(D82 + E82 + G82 - 10 = 16, NOT(OR(M82 = 3, M82 = 4, M82 = 5, M82 = 6))),
              AND(D82 + E82 + G82 - 10 = 17, M82 &gt;= 9),
              AND(D82 + E82 + G82 - 10 = 18, M82 &gt;= 9)), 1, 0),
        IF(OR(D82 + E82 + G82 &lt;= 8,
              AND(D82 + E82 + G82 = 12, NOT(OR(M82 = 4, M82 = 5, M82 = 6))),
              AND(D82 + E82 + G82 &gt;= 13, D82 + E82 + G82 &lt;= 16, M82 &gt;= 7)), 1, 0)
    ), 0)</f>
        <v>0</v>
      </c>
      <c r="AC82">
        <f ca="1">IF(AB82=1,
    IF(Z82=1,
        IF(OR(D82 + E82 + G82 + I82 - 10 &lt;= 13,
              AND(D82 + E82 + G82 + I82 - 10 = 14, NOT(OR(M82 = 5, M82 = 6))),
              AND(D82 + E82 + G82 + I82 - 10 = 15, NOT(OR(M82 = 4, M82 = 5, M82 = 6))),
              AND(D82 + E82 + G82 + I82 - 10 = 16, NOT(OR(M82 = 3, M82 = 4, M82 = 5, M82 = 6))),
              AND(D82 + E82 + G82 + I82 - 10 = 17, M82 &gt;= 9),
              AND(D82 + E82 + G82 + I82 - 10 = 18, M82 &gt;= 9)), 1, 0),
        IF(OR(D82 + E82 + G82 + I82 &lt;= 8,
              AND(D82 + E82 + G82 + I82 = 12, NOT(OR(M82 = 4, M82 = 5, M82 = 6))),
              AND(D82 + E82 + G82 + I82 &gt;= 13, D82 + E82 + G82 + I82 &lt;= 16, M82 &gt;= 7)), 1, 0)
    ), 0)</f>
        <v>0</v>
      </c>
      <c r="AD82">
        <f ca="1">IF(AC82=1,
    IF(Z82=1,
        IF(OR(D82 + E82 + G82 + I82 + J82 - 10 &lt;= 13,
              AND(D82 + E82 + G82 + I82 + J82 - 10 = 14, NOT(OR(M82 = 5, M82 = 6))),
              AND(D82 + E82 + G82 + I82 + J82 - 10 = 15, NOT(OR(M82 = 4, M82 = 5, M82 = 6))),
              AND(D82 + E82 + G82 + I82 + J82 - 10 = 16, NOT(OR(M82 = 3, M82 = 4, M82 = 5, M82 = 6))),
              AND(D82 + E82 + G82 + I82 + J82 - 10 = 17, M82 &gt;= 9),
              AND(D82 + E82 + G82 + I82 + J82 - 10 = 18, M82 &gt;= 9)), 1, 0),
        IF(OR(D82 + E82 + G82 + I82 + J82 &lt;= 8,
              AND(D82 + E82 + G82 + I82 + J82 = 12, NOT(OR(M82 = 4, M82 = 5, M82 = 6))),
              AND(D82 + E82 + G82 + I82 + J82 &gt;= 13, D82 + E82 + G82 + I82 + J82 &lt;= 16, M82 &gt;= 7)), 1, 0)
    ), 0)</f>
        <v>0</v>
      </c>
      <c r="AE82">
        <f t="shared" ca="1" si="7"/>
        <v>0</v>
      </c>
    </row>
    <row r="83" spans="1:31" x14ac:dyDescent="0.3">
      <c r="A83">
        <v>62</v>
      </c>
      <c r="B83" t="str">
        <f t="shared" ca="1" si="8"/>
        <v>Regular</v>
      </c>
      <c r="C83" t="str">
        <f t="shared" ca="1" si="1"/>
        <v>Basic</v>
      </c>
      <c r="D83" cm="1">
        <f t="array" aca="1" ref="D83" ca="1">IF(A83=A82+1,
    IF(B82="Regular",
        IF(F82=1, E82, _xll.RiskDiscrete($F$9:$F$18, $G$9:$G$18)),
        IF(B82="First Split", D82,
            IF(B82="Second Split", _xll.RiskDiscrete($F$9:$F$18, $G$9:$G$18), _xll.RiskDiscrete($F$9:$F$18, $G$9:$G$18))
        )
    ),
    _xll.RiskDiscrete($F$9:$F$18, $G$9:$G$18)
)</f>
        <v>7</v>
      </c>
      <c r="E83" cm="1">
        <f t="array" aca="1" ref="E83" ca="1">_xll.RiskDiscrete($F$9:$F$18,$G$9:$G$18)</f>
        <v>7</v>
      </c>
      <c r="F83">
        <f t="shared" ca="1" si="2"/>
        <v>0</v>
      </c>
      <c r="G83" cm="1">
        <f t="array" aca="1" ref="G83" ca="1">IF(AA83=1, _xll.RiskDiscrete($F$9:$F$18,$G$9:$G$18), 0)</f>
        <v>7</v>
      </c>
      <c r="H83">
        <f t="shared" ca="1" si="3"/>
        <v>0</v>
      </c>
      <c r="I83" cm="1">
        <f t="array" aca="1" ref="I83" ca="1">IF(AB83=1, _xll.RiskDiscrete($F$9:$F$18, $G$9:$G$18), 0)</f>
        <v>0</v>
      </c>
      <c r="J83" cm="1">
        <f t="array" aca="1" ref="J83" ca="1">IF(AC83=1, _xll.RiskDiscrete($F$9:$F$18, $G$9:$G$18), 0)</f>
        <v>0</v>
      </c>
      <c r="K83" cm="1">
        <f t="array" aca="1" ref="K83" ca="1">IF(AD83=1, _xll.RiskDiscrete($F$9:$F$18, $G$9:$G$18), 0)</f>
        <v>0</v>
      </c>
      <c r="L83" cm="1">
        <f t="array" aca="1" ref="L83" ca="1">IF(AE83=1, _xll.RiskDiscrete($F$9:$F$18, $G$9:$G$18), 0)</f>
        <v>0</v>
      </c>
      <c r="M83" cm="1">
        <f t="array" aca="1" ref="M83" ca="1">_xll.RiskDiscrete($F$9:$F$18,$G$9:$G$18)</f>
        <v>7</v>
      </c>
      <c r="N83" cm="1">
        <f t="array" aca="1" ref="N83" ca="1">_xll.RiskDiscrete($F$9:$F$18,$G$9:$G$18)</f>
        <v>7</v>
      </c>
      <c r="O83">
        <f ca="1">IF(C83="Advanced",
    IF(Z83=0,
        IF(OR(
            AND(D83 + E83 = 9, OR(M83 = 3, M83 = 4, M83 = 5, M83 = 6)),
            AND(D83 + E83 = 10, OR(M83 = 2, M83 = 3, M83 = 4, M83 = 5, M83 = 6, M83 = 7, M83 = 8, M83 = 9)),
            AND(D83 + E83 = 11, OR(M83 = 2, M83 = 3, M83 = 4, M83 = 5, M83 = 6, M83 = 7, M83 = 8, M83 = 9, M83 = 10))),
           1, 0),
        IF(OR(
            AND(D83 + E83 - 10 = 13, OR(M83 = 5, M83 = 6)),
            AND(D83 + E83 - 10 = 14, OR(M83 = 5, M83 = 6)),
            AND(D83 + E83 - 10 = 15, OR(M83 = 4, M83 = 5, M83 = 6)),
            AND(D83 + E83 - 10 = 16, OR(M83 = 4, M83 = 5, M83 = 6)),
            AND(D83 + E83 - 10 = 17, OR(M83 = 3, M83 = 4, M83 = 5, M83 = 6)),
            AND(D83 + E83 - 10 = 18, OR(M83 = 2, M83 = 3, M83 = 4, M83 = 5, M83 = 6))),
           1, 0)),
    0)</f>
        <v>0</v>
      </c>
      <c r="P83" cm="1">
        <f t="array" aca="1" ref="P83" ca="1">IF(M83 + N83 &lt; 17, _xll.RiskDiscrete($F$9:$F$18, $G$9:$G$18), 0)</f>
        <v>7</v>
      </c>
      <c r="Q83" cm="1">
        <f t="array" aca="1" ref="Q83" ca="1">IF(P83+N83+M83&lt;17,_xll.RiskDiscrete($F$9:$F$18, $G$9:$G$18),0)</f>
        <v>0</v>
      </c>
      <c r="R83" cm="1">
        <f t="array" aca="1" ref="R83" ca="1">IF(P83+N83+M83+Q83&lt;17,_xll.RiskDiscrete($F$9:$F$18, $G$9:$G$18),0)</f>
        <v>0</v>
      </c>
      <c r="S83" cm="1">
        <f t="array" aca="1" ref="S83" ca="1">IF(P83+N83+M83+Q83+R83&lt;17,_xll.RiskDiscrete($F$9:$F$18, $G$9:$G$18),0)</f>
        <v>0</v>
      </c>
      <c r="T83" cm="1">
        <f t="array" aca="1" ref="T83" ca="1">IF(P83+N83+M83+Q83+R83+S83&lt;17,_xll.RiskDiscrete($F$9:$F$18, $G$9:$G$18),0)</f>
        <v>0</v>
      </c>
      <c r="U83">
        <f ca="1">IF(F83=1,
    IF(H83=1,
        IF(I83&gt;0,
            IF(J83&gt;0,
                MIN(D83 + G83 + I83 + J83 + 10 * (COUNTIF(D83:J83, 1) &gt; 0), D83 + G83 + I83 + J83),
                MIN(D83 + G83 + I83 + 10 * (COUNTIF(D83:I83, 1) &gt; 0), D83 + G83 + I83)
            ),
            MIN(D83 + G83 + 10 * (COUNTIF(D83:G83, 1) &gt; 0), D83 + G83)
        ),
        MIN(D83 + G83 + 10 * (COUNTIF(D83:G83, 1) &gt; 0), D83 + G83)
    ),
    IF(J83&gt;0,
        MIN(D83 + E83 + G83 + I83 + J83 + 10 * (COUNTIF(D83:J83, 1) &gt; 0), D83 + E83 + G83 + I83 + J83),
        MIN(D83 + E83 + G83 + I83 + 10 * (COUNTIF(D83:I83, 1) &gt; 0), D83 + E83 + G83 + I83)
    )
)</f>
        <v>21</v>
      </c>
      <c r="V83">
        <f t="shared" ca="1" si="4"/>
        <v>21</v>
      </c>
      <c r="W83">
        <f t="shared" ca="1" si="5"/>
        <v>100</v>
      </c>
      <c r="X83" t="str">
        <f ca="1">IF(AND(U83&lt;=21, U83&gt;V83), "win",
    IF(AND(U83&lt;=21, V83&gt;21), "win",
        IF(AND(OR(AND(D83=10, E83=11), AND(D83=11, E83=10)), NOT(OR(AND(M83=10, N83=11), AND(M83=11, N83=10)))), "Blackjack",
            IF(AND(U83&lt;=21, U83=V83), "tie",
                IF(U83&gt;21, "lose",
                    IF(V83&lt;=21, "lose",
                        IF(AND(U83&lt;=21, U83&lt;V83), "lose", "")
                    )
                )
            )
        )
    )
)</f>
        <v>tie</v>
      </c>
      <c r="Y83">
        <f t="shared" ca="1" si="6"/>
        <v>0</v>
      </c>
      <c r="Z83">
        <f ca="1">IF(OR(D83=1, E83=1), 1, 0)</f>
        <v>0</v>
      </c>
      <c r="AA83">
        <f ca="1">IF(F83=1, 1,
    IF(Z83=1,
        IF(OR(D83 + E83 - 10 &lt;= 13,
              AND(D83 + E83 - 10 = 14, NOT(OR(M83 = 5, M83 = 6))),
              AND(D83 + E83 - 10 = 15, NOT(OR(M83 = 4, M83 = 5, M83 = 6))),
              AND(D83 + E83 - 10 = 16, NOT(OR(M83 = 3, M83 = 4, M83 = 5, M83 = 6))),
              AND(D83 + E83 - 10 = 17, M83 &gt;= 9),
              AND(D83 + E83 - 10 = 18, M83 &gt;= 9)), 1, 0),
        IF(OR(D83 + E83 &lt;= 8,
              AND(D83 + E83 = 12, NOT(OR(M83 = 4, M83 = 5, M83 = 6))),
              AND(D83 + E83 &gt;= 13, D83 + E83 &lt;= 16, M83 &gt;= 7)), 1, 0)
    )
)</f>
        <v>1</v>
      </c>
      <c r="AB83">
        <f ca="1">IF(AA83=1,
    IF(Z83=1,
        IF(OR(D83 + E83 + G83 - 10 &lt;= 13,
              AND(D83 + E83 + G83 - 10 = 14, NOT(OR(M83 = 5, M83 = 6))),
              AND(D83 + E83 + G83 - 10 = 15, NOT(OR(M83 = 4, M83 = 5, M83 = 6))),
              AND(D83 + E83 + G83 - 10 = 16, NOT(OR(M83 = 3, M83 = 4, M83 = 5, M83 = 6))),
              AND(D83 + E83 + G83 - 10 = 17, M83 &gt;= 9),
              AND(D83 + E83 + G83 - 10 = 18, M83 &gt;= 9)), 1, 0),
        IF(OR(D83 + E83 + G83 &lt;= 8,
              AND(D83 + E83 + G83 = 12, NOT(OR(M83 = 4, M83 = 5, M83 = 6))),
              AND(D83 + E83 + G83 &gt;= 13, D83 + E83 + G83 &lt;= 16, M83 &gt;= 7)), 1, 0)
    ), 0)</f>
        <v>0</v>
      </c>
      <c r="AC83">
        <f ca="1">IF(AB83=1,
    IF(Z83=1,
        IF(OR(D83 + E83 + G83 + I83 - 10 &lt;= 13,
              AND(D83 + E83 + G83 + I83 - 10 = 14, NOT(OR(M83 = 5, M83 = 6))),
              AND(D83 + E83 + G83 + I83 - 10 = 15, NOT(OR(M83 = 4, M83 = 5, M83 = 6))),
              AND(D83 + E83 + G83 + I83 - 10 = 16, NOT(OR(M83 = 3, M83 = 4, M83 = 5, M83 = 6))),
              AND(D83 + E83 + G83 + I83 - 10 = 17, M83 &gt;= 9),
              AND(D83 + E83 + G83 + I83 - 10 = 18, M83 &gt;= 9)), 1, 0),
        IF(OR(D83 + E83 + G83 + I83 &lt;= 8,
              AND(D83 + E83 + G83 + I83 = 12, NOT(OR(M83 = 4, M83 = 5, M83 = 6))),
              AND(D83 + E83 + G83 + I83 &gt;= 13, D83 + E83 + G83 + I83 &lt;= 16, M83 &gt;= 7)), 1, 0)
    ), 0)</f>
        <v>0</v>
      </c>
      <c r="AD83">
        <f ca="1">IF(AC83=1,
    IF(Z83=1,
        IF(OR(D83 + E83 + G83 + I83 + J83 - 10 &lt;= 13,
              AND(D83 + E83 + G83 + I83 + J83 - 10 = 14, NOT(OR(M83 = 5, M83 = 6))),
              AND(D83 + E83 + G83 + I83 + J83 - 10 = 15, NOT(OR(M83 = 4, M83 = 5, M83 = 6))),
              AND(D83 + E83 + G83 + I83 + J83 - 10 = 16, NOT(OR(M83 = 3, M83 = 4, M83 = 5, M83 = 6))),
              AND(D83 + E83 + G83 + I83 + J83 - 10 = 17, M83 &gt;= 9),
              AND(D83 + E83 + G83 + I83 + J83 - 10 = 18, M83 &gt;= 9)), 1, 0),
        IF(OR(D83 + E83 + G83 + I83 + J83 &lt;= 8,
              AND(D83 + E83 + G83 + I83 + J83 = 12, NOT(OR(M83 = 4, M83 = 5, M83 = 6))),
              AND(D83 + E83 + G83 + I83 + J83 &gt;= 13, D83 + E83 + G83 + I83 + J83 &lt;= 16, M83 &gt;= 7)), 1, 0)
    ), 0)</f>
        <v>0</v>
      </c>
      <c r="AE83">
        <f t="shared" ca="1" si="7"/>
        <v>0</v>
      </c>
    </row>
    <row r="84" spans="1:31" x14ac:dyDescent="0.3">
      <c r="A84">
        <v>63</v>
      </c>
      <c r="B84" t="str">
        <f t="shared" ca="1" si="8"/>
        <v>Regular</v>
      </c>
      <c r="C84" t="str">
        <f t="shared" ca="1" si="1"/>
        <v>Basic</v>
      </c>
      <c r="D84" cm="1">
        <f t="array" aca="1" ref="D84" ca="1">IF(A84=A83+1,
    IF(B83="Regular",
        IF(F83=1, E83, _xll.RiskDiscrete($F$9:$F$18, $G$9:$G$18)),
        IF(B83="First Split", D83,
            IF(B83="Second Split", _xll.RiskDiscrete($F$9:$F$18, $G$9:$G$18), _xll.RiskDiscrete($F$9:$F$18, $G$9:$G$18))
        )
    ),
    _xll.RiskDiscrete($F$9:$F$18, $G$9:$G$18)
)</f>
        <v>7</v>
      </c>
      <c r="E84" cm="1">
        <f t="array" aca="1" ref="E84" ca="1">_xll.RiskDiscrete($F$9:$F$18,$G$9:$G$18)</f>
        <v>7</v>
      </c>
      <c r="F84">
        <f t="shared" ca="1" si="2"/>
        <v>0</v>
      </c>
      <c r="G84" cm="1">
        <f t="array" aca="1" ref="G84" ca="1">IF(AA84=1, _xll.RiskDiscrete($F$9:$F$18,$G$9:$G$18), 0)</f>
        <v>7</v>
      </c>
      <c r="H84">
        <f t="shared" ca="1" si="3"/>
        <v>0</v>
      </c>
      <c r="I84" cm="1">
        <f t="array" aca="1" ref="I84" ca="1">IF(AB84=1, _xll.RiskDiscrete($F$9:$F$18, $G$9:$G$18), 0)</f>
        <v>0</v>
      </c>
      <c r="J84" cm="1">
        <f t="array" aca="1" ref="J84" ca="1">IF(AC84=1, _xll.RiskDiscrete($F$9:$F$18, $G$9:$G$18), 0)</f>
        <v>0</v>
      </c>
      <c r="K84" cm="1">
        <f t="array" aca="1" ref="K84" ca="1">IF(AD84=1, _xll.RiskDiscrete($F$9:$F$18, $G$9:$G$18), 0)</f>
        <v>0</v>
      </c>
      <c r="L84" cm="1">
        <f t="array" aca="1" ref="L84" ca="1">IF(AE84=1, _xll.RiskDiscrete($F$9:$F$18, $G$9:$G$18), 0)</f>
        <v>0</v>
      </c>
      <c r="M84" cm="1">
        <f t="array" aca="1" ref="M84" ca="1">_xll.RiskDiscrete($F$9:$F$18,$G$9:$G$18)</f>
        <v>7</v>
      </c>
      <c r="N84" cm="1">
        <f t="array" aca="1" ref="N84" ca="1">_xll.RiskDiscrete($F$9:$F$18,$G$9:$G$18)</f>
        <v>7</v>
      </c>
      <c r="O84">
        <f ca="1">IF(C84="Advanced",
    IF(Z84=0,
        IF(OR(
            AND(D84 + E84 = 9, OR(M84 = 3, M84 = 4, M84 = 5, M84 = 6)),
            AND(D84 + E84 = 10, OR(M84 = 2, M84 = 3, M84 = 4, M84 = 5, M84 = 6, M84 = 7, M84 = 8, M84 = 9)),
            AND(D84 + E84 = 11, OR(M84 = 2, M84 = 3, M84 = 4, M84 = 5, M84 = 6, M84 = 7, M84 = 8, M84 = 9, M84 = 10))),
           1, 0),
        IF(OR(
            AND(D84 + E84 - 10 = 13, OR(M84 = 5, M84 = 6)),
            AND(D84 + E84 - 10 = 14, OR(M84 = 5, M84 = 6)),
            AND(D84 + E84 - 10 = 15, OR(M84 = 4, M84 = 5, M84 = 6)),
            AND(D84 + E84 - 10 = 16, OR(M84 = 4, M84 = 5, M84 = 6)),
            AND(D84 + E84 - 10 = 17, OR(M84 = 3, M84 = 4, M84 = 5, M84 = 6)),
            AND(D84 + E84 - 10 = 18, OR(M84 = 2, M84 = 3, M84 = 4, M84 = 5, M84 = 6))),
           1, 0)),
    0)</f>
        <v>0</v>
      </c>
      <c r="P84" cm="1">
        <f t="array" aca="1" ref="P84" ca="1">IF(M84 + N84 &lt; 17, _xll.RiskDiscrete($F$9:$F$18, $G$9:$G$18), 0)</f>
        <v>7</v>
      </c>
      <c r="Q84" cm="1">
        <f t="array" aca="1" ref="Q84" ca="1">IF(P84+N84+M84&lt;17,_xll.RiskDiscrete($F$9:$F$18, $G$9:$G$18),0)</f>
        <v>0</v>
      </c>
      <c r="R84" cm="1">
        <f t="array" aca="1" ref="R84" ca="1">IF(P84+N84+M84+Q84&lt;17,_xll.RiskDiscrete($F$9:$F$18, $G$9:$G$18),0)</f>
        <v>0</v>
      </c>
      <c r="S84" cm="1">
        <f t="array" aca="1" ref="S84" ca="1">IF(P84+N84+M84+Q84+R84&lt;17,_xll.RiskDiscrete($F$9:$F$18, $G$9:$G$18),0)</f>
        <v>0</v>
      </c>
      <c r="T84" cm="1">
        <f t="array" aca="1" ref="T84" ca="1">IF(P84+N84+M84+Q84+R84+S84&lt;17,_xll.RiskDiscrete($F$9:$F$18, $G$9:$G$18),0)</f>
        <v>0</v>
      </c>
      <c r="U84">
        <f ca="1">IF(F84=1,
    IF(H84=1,
        IF(I84&gt;0,
            IF(J84&gt;0,
                MIN(D84 + G84 + I84 + J84 + 10 * (COUNTIF(D84:J84, 1) &gt; 0), D84 + G84 + I84 + J84),
                MIN(D84 + G84 + I84 + 10 * (COUNTIF(D84:I84, 1) &gt; 0), D84 + G84 + I84)
            ),
            MIN(D84 + G84 + 10 * (COUNTIF(D84:G84, 1) &gt; 0), D84 + G84)
        ),
        MIN(D84 + G84 + 10 * (COUNTIF(D84:G84, 1) &gt; 0), D84 + G84)
    ),
    IF(J84&gt;0,
        MIN(D84 + E84 + G84 + I84 + J84 + 10 * (COUNTIF(D84:J84, 1) &gt; 0), D84 + E84 + G84 + I84 + J84),
        MIN(D84 + E84 + G84 + I84 + 10 * (COUNTIF(D84:I84, 1) &gt; 0), D84 + E84 + G84 + I84)
    )
)</f>
        <v>21</v>
      </c>
      <c r="V84">
        <f t="shared" ca="1" si="4"/>
        <v>21</v>
      </c>
      <c r="W84">
        <f t="shared" ca="1" si="5"/>
        <v>100</v>
      </c>
      <c r="X84" t="str">
        <f ca="1">IF(AND(U84&lt;=21, U84&gt;V84), "win",
    IF(AND(U84&lt;=21, V84&gt;21), "win",
        IF(AND(OR(AND(D84=10, E84=11), AND(D84=11, E84=10)), NOT(OR(AND(M84=10, N84=11), AND(M84=11, N84=10)))), "Blackjack",
            IF(AND(U84&lt;=21, U84=V84), "tie",
                IF(U84&gt;21, "lose",
                    IF(V84&lt;=21, "lose",
                        IF(AND(U84&lt;=21, U84&lt;V84), "lose", "")
                    )
                )
            )
        )
    )
)</f>
        <v>tie</v>
      </c>
      <c r="Y84">
        <f t="shared" ca="1" si="6"/>
        <v>0</v>
      </c>
      <c r="Z84">
        <f ca="1">IF(OR(D84=1, E84=1), 1, 0)</f>
        <v>0</v>
      </c>
      <c r="AA84">
        <f ca="1">IF(F84=1, 1,
    IF(Z84=1,
        IF(OR(D84 + E84 - 10 &lt;= 13,
              AND(D84 + E84 - 10 = 14, NOT(OR(M84 = 5, M84 = 6))),
              AND(D84 + E84 - 10 = 15, NOT(OR(M84 = 4, M84 = 5, M84 = 6))),
              AND(D84 + E84 - 10 = 16, NOT(OR(M84 = 3, M84 = 4, M84 = 5, M84 = 6))),
              AND(D84 + E84 - 10 = 17, M84 &gt;= 9),
              AND(D84 + E84 - 10 = 18, M84 &gt;= 9)), 1, 0),
        IF(OR(D84 + E84 &lt;= 8,
              AND(D84 + E84 = 12, NOT(OR(M84 = 4, M84 = 5, M84 = 6))),
              AND(D84 + E84 &gt;= 13, D84 + E84 &lt;= 16, M84 &gt;= 7)), 1, 0)
    )
)</f>
        <v>1</v>
      </c>
      <c r="AB84">
        <f ca="1">IF(AA84=1,
    IF(Z84=1,
        IF(OR(D84 + E84 + G84 - 10 &lt;= 13,
              AND(D84 + E84 + G84 - 10 = 14, NOT(OR(M84 = 5, M84 = 6))),
              AND(D84 + E84 + G84 - 10 = 15, NOT(OR(M84 = 4, M84 = 5, M84 = 6))),
              AND(D84 + E84 + G84 - 10 = 16, NOT(OR(M84 = 3, M84 = 4, M84 = 5, M84 = 6))),
              AND(D84 + E84 + G84 - 10 = 17, M84 &gt;= 9),
              AND(D84 + E84 + G84 - 10 = 18, M84 &gt;= 9)), 1, 0),
        IF(OR(D84 + E84 + G84 &lt;= 8,
              AND(D84 + E84 + G84 = 12, NOT(OR(M84 = 4, M84 = 5, M84 = 6))),
              AND(D84 + E84 + G84 &gt;= 13, D84 + E84 + G84 &lt;= 16, M84 &gt;= 7)), 1, 0)
    ), 0)</f>
        <v>0</v>
      </c>
      <c r="AC84">
        <f ca="1">IF(AB84=1,
    IF(Z84=1,
        IF(OR(D84 + E84 + G84 + I84 - 10 &lt;= 13,
              AND(D84 + E84 + G84 + I84 - 10 = 14, NOT(OR(M84 = 5, M84 = 6))),
              AND(D84 + E84 + G84 + I84 - 10 = 15, NOT(OR(M84 = 4, M84 = 5, M84 = 6))),
              AND(D84 + E84 + G84 + I84 - 10 = 16, NOT(OR(M84 = 3, M84 = 4, M84 = 5, M84 = 6))),
              AND(D84 + E84 + G84 + I84 - 10 = 17, M84 &gt;= 9),
              AND(D84 + E84 + G84 + I84 - 10 = 18, M84 &gt;= 9)), 1, 0),
        IF(OR(D84 + E84 + G84 + I84 &lt;= 8,
              AND(D84 + E84 + G84 + I84 = 12, NOT(OR(M84 = 4, M84 = 5, M84 = 6))),
              AND(D84 + E84 + G84 + I84 &gt;= 13, D84 + E84 + G84 + I84 &lt;= 16, M84 &gt;= 7)), 1, 0)
    ), 0)</f>
        <v>0</v>
      </c>
      <c r="AD84">
        <f ca="1">IF(AC84=1,
    IF(Z84=1,
        IF(OR(D84 + E84 + G84 + I84 + J84 - 10 &lt;= 13,
              AND(D84 + E84 + G84 + I84 + J84 - 10 = 14, NOT(OR(M84 = 5, M84 = 6))),
              AND(D84 + E84 + G84 + I84 + J84 - 10 = 15, NOT(OR(M84 = 4, M84 = 5, M84 = 6))),
              AND(D84 + E84 + G84 + I84 + J84 - 10 = 16, NOT(OR(M84 = 3, M84 = 4, M84 = 5, M84 = 6))),
              AND(D84 + E84 + G84 + I84 + J84 - 10 = 17, M84 &gt;= 9),
              AND(D84 + E84 + G84 + I84 + J84 - 10 = 18, M84 &gt;= 9)), 1, 0),
        IF(OR(D84 + E84 + G84 + I84 + J84 &lt;= 8,
              AND(D84 + E84 + G84 + I84 + J84 = 12, NOT(OR(M84 = 4, M84 = 5, M84 = 6))),
              AND(D84 + E84 + G84 + I84 + J84 &gt;= 13, D84 + E84 + G84 + I84 + J84 &lt;= 16, M84 &gt;= 7)), 1, 0)
    ), 0)</f>
        <v>0</v>
      </c>
      <c r="AE84">
        <f t="shared" ca="1" si="7"/>
        <v>0</v>
      </c>
    </row>
    <row r="85" spans="1:31" x14ac:dyDescent="0.3">
      <c r="A85">
        <v>64</v>
      </c>
      <c r="B85" t="str">
        <f t="shared" ca="1" si="8"/>
        <v>Regular</v>
      </c>
      <c r="C85" t="str">
        <f t="shared" ca="1" si="1"/>
        <v>Basic</v>
      </c>
      <c r="D85" cm="1">
        <f t="array" aca="1" ref="D85" ca="1">IF(A85=A84+1,
    IF(B84="Regular",
        IF(F84=1, E84, _xll.RiskDiscrete($F$9:$F$18, $G$9:$G$18)),
        IF(B84="First Split", D84,
            IF(B84="Second Split", _xll.RiskDiscrete($F$9:$F$18, $G$9:$G$18), _xll.RiskDiscrete($F$9:$F$18, $G$9:$G$18))
        )
    ),
    _xll.RiskDiscrete($F$9:$F$18, $G$9:$G$18)
)</f>
        <v>7</v>
      </c>
      <c r="E85" cm="1">
        <f t="array" aca="1" ref="E85" ca="1">_xll.RiskDiscrete($F$9:$F$18,$G$9:$G$18)</f>
        <v>7</v>
      </c>
      <c r="F85">
        <f t="shared" ca="1" si="2"/>
        <v>0</v>
      </c>
      <c r="G85" cm="1">
        <f t="array" aca="1" ref="G85" ca="1">IF(AA85=1, _xll.RiskDiscrete($F$9:$F$18,$G$9:$G$18), 0)</f>
        <v>7</v>
      </c>
      <c r="H85">
        <f t="shared" ca="1" si="3"/>
        <v>0</v>
      </c>
      <c r="I85" cm="1">
        <f t="array" aca="1" ref="I85" ca="1">IF(AB85=1, _xll.RiskDiscrete($F$9:$F$18, $G$9:$G$18), 0)</f>
        <v>0</v>
      </c>
      <c r="J85" cm="1">
        <f t="array" aca="1" ref="J85" ca="1">IF(AC85=1, _xll.RiskDiscrete($F$9:$F$18, $G$9:$G$18), 0)</f>
        <v>0</v>
      </c>
      <c r="K85" cm="1">
        <f t="array" aca="1" ref="K85" ca="1">IF(AD85=1, _xll.RiskDiscrete($F$9:$F$18, $G$9:$G$18), 0)</f>
        <v>0</v>
      </c>
      <c r="L85" cm="1">
        <f t="array" aca="1" ref="L85" ca="1">IF(AE85=1, _xll.RiskDiscrete($F$9:$F$18, $G$9:$G$18), 0)</f>
        <v>0</v>
      </c>
      <c r="M85" cm="1">
        <f t="array" aca="1" ref="M85" ca="1">_xll.RiskDiscrete($F$9:$F$18,$G$9:$G$18)</f>
        <v>7</v>
      </c>
      <c r="N85" cm="1">
        <f t="array" aca="1" ref="N85" ca="1">_xll.RiskDiscrete($F$9:$F$18,$G$9:$G$18)</f>
        <v>7</v>
      </c>
      <c r="O85">
        <f ca="1">IF(C85="Advanced",
    IF(Z85=0,
        IF(OR(
            AND(D85 + E85 = 9, OR(M85 = 3, M85 = 4, M85 = 5, M85 = 6)),
            AND(D85 + E85 = 10, OR(M85 = 2, M85 = 3, M85 = 4, M85 = 5, M85 = 6, M85 = 7, M85 = 8, M85 = 9)),
            AND(D85 + E85 = 11, OR(M85 = 2, M85 = 3, M85 = 4, M85 = 5, M85 = 6, M85 = 7, M85 = 8, M85 = 9, M85 = 10))),
           1, 0),
        IF(OR(
            AND(D85 + E85 - 10 = 13, OR(M85 = 5, M85 = 6)),
            AND(D85 + E85 - 10 = 14, OR(M85 = 5, M85 = 6)),
            AND(D85 + E85 - 10 = 15, OR(M85 = 4, M85 = 5, M85 = 6)),
            AND(D85 + E85 - 10 = 16, OR(M85 = 4, M85 = 5, M85 = 6)),
            AND(D85 + E85 - 10 = 17, OR(M85 = 3, M85 = 4, M85 = 5, M85 = 6)),
            AND(D85 + E85 - 10 = 18, OR(M85 = 2, M85 = 3, M85 = 4, M85 = 5, M85 = 6))),
           1, 0)),
    0)</f>
        <v>0</v>
      </c>
      <c r="P85" cm="1">
        <f t="array" aca="1" ref="P85" ca="1">IF(M85 + N85 &lt; 17, _xll.RiskDiscrete($F$9:$F$18, $G$9:$G$18), 0)</f>
        <v>7</v>
      </c>
      <c r="Q85" cm="1">
        <f t="array" aca="1" ref="Q85" ca="1">IF(P85+N85+M85&lt;17,_xll.RiskDiscrete($F$9:$F$18, $G$9:$G$18),0)</f>
        <v>0</v>
      </c>
      <c r="R85" cm="1">
        <f t="array" aca="1" ref="R85" ca="1">IF(P85+N85+M85+Q85&lt;17,_xll.RiskDiscrete($F$9:$F$18, $G$9:$G$18),0)</f>
        <v>0</v>
      </c>
      <c r="S85" cm="1">
        <f t="array" aca="1" ref="S85" ca="1">IF(P85+N85+M85+Q85+R85&lt;17,_xll.RiskDiscrete($F$9:$F$18, $G$9:$G$18),0)</f>
        <v>0</v>
      </c>
      <c r="T85" cm="1">
        <f t="array" aca="1" ref="T85" ca="1">IF(P85+N85+M85+Q85+R85+S85&lt;17,_xll.RiskDiscrete($F$9:$F$18, $G$9:$G$18),0)</f>
        <v>0</v>
      </c>
      <c r="U85">
        <f ca="1">IF(F85=1,
    IF(H85=1,
        IF(I85&gt;0,
            IF(J85&gt;0,
                MIN(D85 + G85 + I85 + J85 + 10 * (COUNTIF(D85:J85, 1) &gt; 0), D85 + G85 + I85 + J85),
                MIN(D85 + G85 + I85 + 10 * (COUNTIF(D85:I85, 1) &gt; 0), D85 + G85 + I85)
            ),
            MIN(D85 + G85 + 10 * (COUNTIF(D85:G85, 1) &gt; 0), D85 + G85)
        ),
        MIN(D85 + G85 + 10 * (COUNTIF(D85:G85, 1) &gt; 0), D85 + G85)
    ),
    IF(J85&gt;0,
        MIN(D85 + E85 + G85 + I85 + J85 + 10 * (COUNTIF(D85:J85, 1) &gt; 0), D85 + E85 + G85 + I85 + J85),
        MIN(D85 + E85 + G85 + I85 + 10 * (COUNTIF(D85:I85, 1) &gt; 0), D85 + E85 + G85 + I85)
    )
)</f>
        <v>21</v>
      </c>
      <c r="V85">
        <f t="shared" ca="1" si="4"/>
        <v>21</v>
      </c>
      <c r="W85">
        <f t="shared" ca="1" si="5"/>
        <v>100</v>
      </c>
      <c r="X85" t="str">
        <f ca="1">IF(AND(U85&lt;=21, U85&gt;V85), "win",
    IF(AND(U85&lt;=21, V85&gt;21), "win",
        IF(AND(OR(AND(D85=10, E85=11), AND(D85=11, E85=10)), NOT(OR(AND(M85=10, N85=11), AND(M85=11, N85=10)))), "Blackjack",
            IF(AND(U85&lt;=21, U85=V85), "tie",
                IF(U85&gt;21, "lose",
                    IF(V85&lt;=21, "lose",
                        IF(AND(U85&lt;=21, U85&lt;V85), "lose", "")
                    )
                )
            )
        )
    )
)</f>
        <v>tie</v>
      </c>
      <c r="Y85">
        <f t="shared" ca="1" si="6"/>
        <v>0</v>
      </c>
      <c r="Z85">
        <f ca="1">IF(OR(D85=1, E85=1), 1, 0)</f>
        <v>0</v>
      </c>
      <c r="AA85">
        <f ca="1">IF(F85=1, 1,
    IF(Z85=1,
        IF(OR(D85 + E85 - 10 &lt;= 13,
              AND(D85 + E85 - 10 = 14, NOT(OR(M85 = 5, M85 = 6))),
              AND(D85 + E85 - 10 = 15, NOT(OR(M85 = 4, M85 = 5, M85 = 6))),
              AND(D85 + E85 - 10 = 16, NOT(OR(M85 = 3, M85 = 4, M85 = 5, M85 = 6))),
              AND(D85 + E85 - 10 = 17, M85 &gt;= 9),
              AND(D85 + E85 - 10 = 18, M85 &gt;= 9)), 1, 0),
        IF(OR(D85 + E85 &lt;= 8,
              AND(D85 + E85 = 12, NOT(OR(M85 = 4, M85 = 5, M85 = 6))),
              AND(D85 + E85 &gt;= 13, D85 + E85 &lt;= 16, M85 &gt;= 7)), 1, 0)
    )
)</f>
        <v>1</v>
      </c>
      <c r="AB85">
        <f ca="1">IF(AA85=1,
    IF(Z85=1,
        IF(OR(D85 + E85 + G85 - 10 &lt;= 13,
              AND(D85 + E85 + G85 - 10 = 14, NOT(OR(M85 = 5, M85 = 6))),
              AND(D85 + E85 + G85 - 10 = 15, NOT(OR(M85 = 4, M85 = 5, M85 = 6))),
              AND(D85 + E85 + G85 - 10 = 16, NOT(OR(M85 = 3, M85 = 4, M85 = 5, M85 = 6))),
              AND(D85 + E85 + G85 - 10 = 17, M85 &gt;= 9),
              AND(D85 + E85 + G85 - 10 = 18, M85 &gt;= 9)), 1, 0),
        IF(OR(D85 + E85 + G85 &lt;= 8,
              AND(D85 + E85 + G85 = 12, NOT(OR(M85 = 4, M85 = 5, M85 = 6))),
              AND(D85 + E85 + G85 &gt;= 13, D85 + E85 + G85 &lt;= 16, M85 &gt;= 7)), 1, 0)
    ), 0)</f>
        <v>0</v>
      </c>
      <c r="AC85">
        <f ca="1">IF(AB85=1,
    IF(Z85=1,
        IF(OR(D85 + E85 + G85 + I85 - 10 &lt;= 13,
              AND(D85 + E85 + G85 + I85 - 10 = 14, NOT(OR(M85 = 5, M85 = 6))),
              AND(D85 + E85 + G85 + I85 - 10 = 15, NOT(OR(M85 = 4, M85 = 5, M85 = 6))),
              AND(D85 + E85 + G85 + I85 - 10 = 16, NOT(OR(M85 = 3, M85 = 4, M85 = 5, M85 = 6))),
              AND(D85 + E85 + G85 + I85 - 10 = 17, M85 &gt;= 9),
              AND(D85 + E85 + G85 + I85 - 10 = 18, M85 &gt;= 9)), 1, 0),
        IF(OR(D85 + E85 + G85 + I85 &lt;= 8,
              AND(D85 + E85 + G85 + I85 = 12, NOT(OR(M85 = 4, M85 = 5, M85 = 6))),
              AND(D85 + E85 + G85 + I85 &gt;= 13, D85 + E85 + G85 + I85 &lt;= 16, M85 &gt;= 7)), 1, 0)
    ), 0)</f>
        <v>0</v>
      </c>
      <c r="AD85">
        <f ca="1">IF(AC85=1,
    IF(Z85=1,
        IF(OR(D85 + E85 + G85 + I85 + J85 - 10 &lt;= 13,
              AND(D85 + E85 + G85 + I85 + J85 - 10 = 14, NOT(OR(M85 = 5, M85 = 6))),
              AND(D85 + E85 + G85 + I85 + J85 - 10 = 15, NOT(OR(M85 = 4, M85 = 5, M85 = 6))),
              AND(D85 + E85 + G85 + I85 + J85 - 10 = 16, NOT(OR(M85 = 3, M85 = 4, M85 = 5, M85 = 6))),
              AND(D85 + E85 + G85 + I85 + J85 - 10 = 17, M85 &gt;= 9),
              AND(D85 + E85 + G85 + I85 + J85 - 10 = 18, M85 &gt;= 9)), 1, 0),
        IF(OR(D85 + E85 + G85 + I85 + J85 &lt;= 8,
              AND(D85 + E85 + G85 + I85 + J85 = 12, NOT(OR(M85 = 4, M85 = 5, M85 = 6))),
              AND(D85 + E85 + G85 + I85 + J85 &gt;= 13, D85 + E85 + G85 + I85 + J85 &lt;= 16, M85 &gt;= 7)), 1, 0)
    ), 0)</f>
        <v>0</v>
      </c>
      <c r="AE85">
        <f t="shared" ca="1" si="7"/>
        <v>0</v>
      </c>
    </row>
    <row r="86" spans="1:31" x14ac:dyDescent="0.3">
      <c r="A86">
        <v>65</v>
      </c>
      <c r="B86" t="str">
        <f t="shared" ca="1" si="8"/>
        <v>Regular</v>
      </c>
      <c r="C86" t="str">
        <f t="shared" ca="1" si="1"/>
        <v>Basic</v>
      </c>
      <c r="D86" cm="1">
        <f t="array" aca="1" ref="D86" ca="1">IF(A86=A85+1,
    IF(B85="Regular",
        IF(F85=1, E85, _xll.RiskDiscrete($F$9:$F$18, $G$9:$G$18)),
        IF(B85="First Split", D85,
            IF(B85="Second Split", _xll.RiskDiscrete($F$9:$F$18, $G$9:$G$18), _xll.RiskDiscrete($F$9:$F$18, $G$9:$G$18))
        )
    ),
    _xll.RiskDiscrete($F$9:$F$18, $G$9:$G$18)
)</f>
        <v>7</v>
      </c>
      <c r="E86" cm="1">
        <f t="array" aca="1" ref="E86" ca="1">_xll.RiskDiscrete($F$9:$F$18,$G$9:$G$18)</f>
        <v>7</v>
      </c>
      <c r="F86">
        <f t="shared" ca="1" si="2"/>
        <v>0</v>
      </c>
      <c r="G86" cm="1">
        <f t="array" aca="1" ref="G86" ca="1">IF(AA86=1, _xll.RiskDiscrete($F$9:$F$18,$G$9:$G$18), 0)</f>
        <v>7</v>
      </c>
      <c r="H86">
        <f t="shared" ca="1" si="3"/>
        <v>0</v>
      </c>
      <c r="I86" cm="1">
        <f t="array" aca="1" ref="I86" ca="1">IF(AB86=1, _xll.RiskDiscrete($F$9:$F$18, $G$9:$G$18), 0)</f>
        <v>0</v>
      </c>
      <c r="J86" cm="1">
        <f t="array" aca="1" ref="J86" ca="1">IF(AC86=1, _xll.RiskDiscrete($F$9:$F$18, $G$9:$G$18), 0)</f>
        <v>0</v>
      </c>
      <c r="K86" cm="1">
        <f t="array" aca="1" ref="K86" ca="1">IF(AD86=1, _xll.RiskDiscrete($F$9:$F$18, $G$9:$G$18), 0)</f>
        <v>0</v>
      </c>
      <c r="L86" cm="1">
        <f t="array" aca="1" ref="L86" ca="1">IF(AE86=1, _xll.RiskDiscrete($F$9:$F$18, $G$9:$G$18), 0)</f>
        <v>0</v>
      </c>
      <c r="M86" cm="1">
        <f t="array" aca="1" ref="M86" ca="1">_xll.RiskDiscrete($F$9:$F$18,$G$9:$G$18)</f>
        <v>7</v>
      </c>
      <c r="N86" cm="1">
        <f t="array" aca="1" ref="N86" ca="1">_xll.RiskDiscrete($F$9:$F$18,$G$9:$G$18)</f>
        <v>7</v>
      </c>
      <c r="O86">
        <f ca="1">IF(C86="Advanced",
    IF(Z86=0,
        IF(OR(
            AND(D86 + E86 = 9, OR(M86 = 3, M86 = 4, M86 = 5, M86 = 6)),
            AND(D86 + E86 = 10, OR(M86 = 2, M86 = 3, M86 = 4, M86 = 5, M86 = 6, M86 = 7, M86 = 8, M86 = 9)),
            AND(D86 + E86 = 11, OR(M86 = 2, M86 = 3, M86 = 4, M86 = 5, M86 = 6, M86 = 7, M86 = 8, M86 = 9, M86 = 10))),
           1, 0),
        IF(OR(
            AND(D86 + E86 - 10 = 13, OR(M86 = 5, M86 = 6)),
            AND(D86 + E86 - 10 = 14, OR(M86 = 5, M86 = 6)),
            AND(D86 + E86 - 10 = 15, OR(M86 = 4, M86 = 5, M86 = 6)),
            AND(D86 + E86 - 10 = 16, OR(M86 = 4, M86 = 5, M86 = 6)),
            AND(D86 + E86 - 10 = 17, OR(M86 = 3, M86 = 4, M86 = 5, M86 = 6)),
            AND(D86 + E86 - 10 = 18, OR(M86 = 2, M86 = 3, M86 = 4, M86 = 5, M86 = 6))),
           1, 0)),
    0)</f>
        <v>0</v>
      </c>
      <c r="P86" cm="1">
        <f t="array" aca="1" ref="P86" ca="1">IF(M86 + N86 &lt; 17, _xll.RiskDiscrete($F$9:$F$18, $G$9:$G$18), 0)</f>
        <v>7</v>
      </c>
      <c r="Q86" cm="1">
        <f t="array" aca="1" ref="Q86" ca="1">IF(P86+N86+M86&lt;17,_xll.RiskDiscrete($F$9:$F$18, $G$9:$G$18),0)</f>
        <v>0</v>
      </c>
      <c r="R86" cm="1">
        <f t="array" aca="1" ref="R86" ca="1">IF(P86+N86+M86+Q86&lt;17,_xll.RiskDiscrete($F$9:$F$18, $G$9:$G$18),0)</f>
        <v>0</v>
      </c>
      <c r="S86" cm="1">
        <f t="array" aca="1" ref="S86" ca="1">IF(P86+N86+M86+Q86+R86&lt;17,_xll.RiskDiscrete($F$9:$F$18, $G$9:$G$18),0)</f>
        <v>0</v>
      </c>
      <c r="T86" cm="1">
        <f t="array" aca="1" ref="T86" ca="1">IF(P86+N86+M86+Q86+R86+S86&lt;17,_xll.RiskDiscrete($F$9:$F$18, $G$9:$G$18),0)</f>
        <v>0</v>
      </c>
      <c r="U86">
        <f ca="1">IF(F86=1,
    IF(H86=1,
        IF(I86&gt;0,
            IF(J86&gt;0,
                MIN(D86 + G86 + I86 + J86 + 10 * (COUNTIF(D86:J86, 1) &gt; 0), D86 + G86 + I86 + J86),
                MIN(D86 + G86 + I86 + 10 * (COUNTIF(D86:I86, 1) &gt; 0), D86 + G86 + I86)
            ),
            MIN(D86 + G86 + 10 * (COUNTIF(D86:G86, 1) &gt; 0), D86 + G86)
        ),
        MIN(D86 + G86 + 10 * (COUNTIF(D86:G86, 1) &gt; 0), D86 + G86)
    ),
    IF(J86&gt;0,
        MIN(D86 + E86 + G86 + I86 + J86 + 10 * (COUNTIF(D86:J86, 1) &gt; 0), D86 + E86 + G86 + I86 + J86),
        MIN(D86 + E86 + G86 + I86 + 10 * (COUNTIF(D86:I86, 1) &gt; 0), D86 + E86 + G86 + I86)
    )
)</f>
        <v>21</v>
      </c>
      <c r="V86">
        <f t="shared" ca="1" si="4"/>
        <v>21</v>
      </c>
      <c r="W86">
        <f t="shared" ca="1" si="5"/>
        <v>100</v>
      </c>
      <c r="X86" t="str">
        <f ca="1">IF(AND(U86&lt;=21, U86&gt;V86), "win",
    IF(AND(U86&lt;=21, V86&gt;21), "win",
        IF(AND(OR(AND(D86=10, E86=11), AND(D86=11, E86=10)), NOT(OR(AND(M86=10, N86=11), AND(M86=11, N86=10)))), "Blackjack",
            IF(AND(U86&lt;=21, U86=V86), "tie",
                IF(U86&gt;21, "lose",
                    IF(V86&lt;=21, "lose",
                        IF(AND(U86&lt;=21, U86&lt;V86), "lose", "")
                    )
                )
            )
        )
    )
)</f>
        <v>tie</v>
      </c>
      <c r="Y86">
        <f t="shared" ca="1" si="6"/>
        <v>0</v>
      </c>
      <c r="Z86">
        <f ca="1">IF(OR(D86=1, E86=1), 1, 0)</f>
        <v>0</v>
      </c>
      <c r="AA86">
        <f ca="1">IF(F86=1, 1,
    IF(Z86=1,
        IF(OR(D86 + E86 - 10 &lt;= 13,
              AND(D86 + E86 - 10 = 14, NOT(OR(M86 = 5, M86 = 6))),
              AND(D86 + E86 - 10 = 15, NOT(OR(M86 = 4, M86 = 5, M86 = 6))),
              AND(D86 + E86 - 10 = 16, NOT(OR(M86 = 3, M86 = 4, M86 = 5, M86 = 6))),
              AND(D86 + E86 - 10 = 17, M86 &gt;= 9),
              AND(D86 + E86 - 10 = 18, M86 &gt;= 9)), 1, 0),
        IF(OR(D86 + E86 &lt;= 8,
              AND(D86 + E86 = 12, NOT(OR(M86 = 4, M86 = 5, M86 = 6))),
              AND(D86 + E86 &gt;= 13, D86 + E86 &lt;= 16, M86 &gt;= 7)), 1, 0)
    )
)</f>
        <v>1</v>
      </c>
      <c r="AB86">
        <f ca="1">IF(AA86=1,
    IF(Z86=1,
        IF(OR(D86 + E86 + G86 - 10 &lt;= 13,
              AND(D86 + E86 + G86 - 10 = 14, NOT(OR(M86 = 5, M86 = 6))),
              AND(D86 + E86 + G86 - 10 = 15, NOT(OR(M86 = 4, M86 = 5, M86 = 6))),
              AND(D86 + E86 + G86 - 10 = 16, NOT(OR(M86 = 3, M86 = 4, M86 = 5, M86 = 6))),
              AND(D86 + E86 + G86 - 10 = 17, M86 &gt;= 9),
              AND(D86 + E86 + G86 - 10 = 18, M86 &gt;= 9)), 1, 0),
        IF(OR(D86 + E86 + G86 &lt;= 8,
              AND(D86 + E86 + G86 = 12, NOT(OR(M86 = 4, M86 = 5, M86 = 6))),
              AND(D86 + E86 + G86 &gt;= 13, D86 + E86 + G86 &lt;= 16, M86 &gt;= 7)), 1, 0)
    ), 0)</f>
        <v>0</v>
      </c>
      <c r="AC86">
        <f ca="1">IF(AB86=1,
    IF(Z86=1,
        IF(OR(D86 + E86 + G86 + I86 - 10 &lt;= 13,
              AND(D86 + E86 + G86 + I86 - 10 = 14, NOT(OR(M86 = 5, M86 = 6))),
              AND(D86 + E86 + G86 + I86 - 10 = 15, NOT(OR(M86 = 4, M86 = 5, M86 = 6))),
              AND(D86 + E86 + G86 + I86 - 10 = 16, NOT(OR(M86 = 3, M86 = 4, M86 = 5, M86 = 6))),
              AND(D86 + E86 + G86 + I86 - 10 = 17, M86 &gt;= 9),
              AND(D86 + E86 + G86 + I86 - 10 = 18, M86 &gt;= 9)), 1, 0),
        IF(OR(D86 + E86 + G86 + I86 &lt;= 8,
              AND(D86 + E86 + G86 + I86 = 12, NOT(OR(M86 = 4, M86 = 5, M86 = 6))),
              AND(D86 + E86 + G86 + I86 &gt;= 13, D86 + E86 + G86 + I86 &lt;= 16, M86 &gt;= 7)), 1, 0)
    ), 0)</f>
        <v>0</v>
      </c>
      <c r="AD86">
        <f ca="1">IF(AC86=1,
    IF(Z86=1,
        IF(OR(D86 + E86 + G86 + I86 + J86 - 10 &lt;= 13,
              AND(D86 + E86 + G86 + I86 + J86 - 10 = 14, NOT(OR(M86 = 5, M86 = 6))),
              AND(D86 + E86 + G86 + I86 + J86 - 10 = 15, NOT(OR(M86 = 4, M86 = 5, M86 = 6))),
              AND(D86 + E86 + G86 + I86 + J86 - 10 = 16, NOT(OR(M86 = 3, M86 = 4, M86 = 5, M86 = 6))),
              AND(D86 + E86 + G86 + I86 + J86 - 10 = 17, M86 &gt;= 9),
              AND(D86 + E86 + G86 + I86 + J86 - 10 = 18, M86 &gt;= 9)), 1, 0),
        IF(OR(D86 + E86 + G86 + I86 + J86 &lt;= 8,
              AND(D86 + E86 + G86 + I86 + J86 = 12, NOT(OR(M86 = 4, M86 = 5, M86 = 6))),
              AND(D86 + E86 + G86 + I86 + J86 &gt;= 13, D86 + E86 + G86 + I86 + J86 &lt;= 16, M86 &gt;= 7)), 1, 0)
    ), 0)</f>
        <v>0</v>
      </c>
      <c r="AE86">
        <f t="shared" ca="1" si="7"/>
        <v>0</v>
      </c>
    </row>
    <row r="87" spans="1:31" x14ac:dyDescent="0.3">
      <c r="A87">
        <v>66</v>
      </c>
      <c r="B87" t="str">
        <f t="shared" ca="1" si="8"/>
        <v>Regular</v>
      </c>
      <c r="C87" t="str">
        <f t="shared" ref="C87:C121" ca="1" si="9">IF($B$12=1,"Basic","Advanced")</f>
        <v>Basic</v>
      </c>
      <c r="D87" cm="1">
        <f t="array" aca="1" ref="D87" ca="1">IF(A87=A86+1,
    IF(B86="Regular",
        IF(F86=1, E86, _xll.RiskDiscrete($F$9:$F$18, $G$9:$G$18)),
        IF(B86="First Split", D86,
            IF(B86="Second Split", _xll.RiskDiscrete($F$9:$F$18, $G$9:$G$18), _xll.RiskDiscrete($F$9:$F$18, $G$9:$G$18))
        )
    ),
    _xll.RiskDiscrete($F$9:$F$18, $G$9:$G$18)
)</f>
        <v>7</v>
      </c>
      <c r="E87" cm="1">
        <f t="array" aca="1" ref="E87" ca="1">_xll.RiskDiscrete($F$9:$F$18,$G$9:$G$18)</f>
        <v>7</v>
      </c>
      <c r="F87">
        <f t="shared" ref="F87:F121" ca="1" si="10">IF(AND(C87="Advanced",D87=E87,D87&lt;&gt;10),1,0)</f>
        <v>0</v>
      </c>
      <c r="G87" cm="1">
        <f t="array" aca="1" ref="G87" ca="1">IF(AA87=1, _xll.RiskDiscrete($F$9:$F$18,$G$9:$G$18), 0)</f>
        <v>7</v>
      </c>
      <c r="H87">
        <f t="shared" ref="H87:H121" ca="1" si="11">IF(AND(C87="Advanced",D87=G87,D87&lt;&gt;10),1,0)</f>
        <v>0</v>
      </c>
      <c r="I87" cm="1">
        <f t="array" aca="1" ref="I87" ca="1">IF(AB87=1, _xll.RiskDiscrete($F$9:$F$18, $G$9:$G$18), 0)</f>
        <v>0</v>
      </c>
      <c r="J87" cm="1">
        <f t="array" aca="1" ref="J87" ca="1">IF(AC87=1, _xll.RiskDiscrete($F$9:$F$18, $G$9:$G$18), 0)</f>
        <v>0</v>
      </c>
      <c r="K87" cm="1">
        <f t="array" aca="1" ref="K87" ca="1">IF(AD87=1, _xll.RiskDiscrete($F$9:$F$18, $G$9:$G$18), 0)</f>
        <v>0</v>
      </c>
      <c r="L87" cm="1">
        <f t="array" aca="1" ref="L87" ca="1">IF(AE87=1, _xll.RiskDiscrete($F$9:$F$18, $G$9:$G$18), 0)</f>
        <v>0</v>
      </c>
      <c r="M87" cm="1">
        <f t="array" aca="1" ref="M87" ca="1">_xll.RiskDiscrete($F$9:$F$18,$G$9:$G$18)</f>
        <v>7</v>
      </c>
      <c r="N87" cm="1">
        <f t="array" aca="1" ref="N87" ca="1">_xll.RiskDiscrete($F$9:$F$18,$G$9:$G$18)</f>
        <v>7</v>
      </c>
      <c r="O87">
        <f ca="1">IF(C87="Advanced",
    IF(Z87=0,
        IF(OR(
            AND(D87 + E87 = 9, OR(M87 = 3, M87 = 4, M87 = 5, M87 = 6)),
            AND(D87 + E87 = 10, OR(M87 = 2, M87 = 3, M87 = 4, M87 = 5, M87 = 6, M87 = 7, M87 = 8, M87 = 9)),
            AND(D87 + E87 = 11, OR(M87 = 2, M87 = 3, M87 = 4, M87 = 5, M87 = 6, M87 = 7, M87 = 8, M87 = 9, M87 = 10))),
           1, 0),
        IF(OR(
            AND(D87 + E87 - 10 = 13, OR(M87 = 5, M87 = 6)),
            AND(D87 + E87 - 10 = 14, OR(M87 = 5, M87 = 6)),
            AND(D87 + E87 - 10 = 15, OR(M87 = 4, M87 = 5, M87 = 6)),
            AND(D87 + E87 - 10 = 16, OR(M87 = 4, M87 = 5, M87 = 6)),
            AND(D87 + E87 - 10 = 17, OR(M87 = 3, M87 = 4, M87 = 5, M87 = 6)),
            AND(D87 + E87 - 10 = 18, OR(M87 = 2, M87 = 3, M87 = 4, M87 = 5, M87 = 6))),
           1, 0)),
    0)</f>
        <v>0</v>
      </c>
      <c r="P87" cm="1">
        <f t="array" aca="1" ref="P87" ca="1">IF(M87 + N87 &lt; 17, _xll.RiskDiscrete($F$9:$F$18, $G$9:$G$18), 0)</f>
        <v>7</v>
      </c>
      <c r="Q87" cm="1">
        <f t="array" aca="1" ref="Q87" ca="1">IF(P87+N87+M87&lt;17,_xll.RiskDiscrete($F$9:$F$18, $G$9:$G$18),0)</f>
        <v>0</v>
      </c>
      <c r="R87" cm="1">
        <f t="array" aca="1" ref="R87" ca="1">IF(P87+N87+M87+Q87&lt;17,_xll.RiskDiscrete($F$9:$F$18, $G$9:$G$18),0)</f>
        <v>0</v>
      </c>
      <c r="S87" cm="1">
        <f t="array" aca="1" ref="S87" ca="1">IF(P87+N87+M87+Q87+R87&lt;17,_xll.RiskDiscrete($F$9:$F$18, $G$9:$G$18),0)</f>
        <v>0</v>
      </c>
      <c r="T87" cm="1">
        <f t="array" aca="1" ref="T87" ca="1">IF(P87+N87+M87+Q87+R87+S87&lt;17,_xll.RiskDiscrete($F$9:$F$18, $G$9:$G$18),0)</f>
        <v>0</v>
      </c>
      <c r="U87">
        <f ca="1">IF(F87=1,
    IF(H87=1,
        IF(I87&gt;0,
            IF(J87&gt;0,
                MIN(D87 + G87 + I87 + J87 + 10 * (COUNTIF(D87:J87, 1) &gt; 0), D87 + G87 + I87 + J87),
                MIN(D87 + G87 + I87 + 10 * (COUNTIF(D87:I87, 1) &gt; 0), D87 + G87 + I87)
            ),
            MIN(D87 + G87 + 10 * (COUNTIF(D87:G87, 1) &gt; 0), D87 + G87)
        ),
        MIN(D87 + G87 + 10 * (COUNTIF(D87:G87, 1) &gt; 0), D87 + G87)
    ),
    IF(J87&gt;0,
        MIN(D87 + E87 + G87 + I87 + J87 + 10 * (COUNTIF(D87:J87, 1) &gt; 0), D87 + E87 + G87 + I87 + J87),
        MIN(D87 + E87 + G87 + I87 + 10 * (COUNTIF(D87:I87, 1) &gt; 0), D87 + E87 + G87 + I87)
    )
)</f>
        <v>21</v>
      </c>
      <c r="V87">
        <f t="shared" ref="V87:V121" ca="1" si="12">IF(M87 + N87 + P87 + Q87 + R87 + S87 + T87 &lt;= 11 + 10 * COUNTIF(M87:T87, 1),
    M87 + N87 + P87 + Q87 + R87 + S87 + T87 + 10 * (COUNTIF(M87:T87, 1) &gt; 0),
    M87 + N87 + P87 + Q87 + R87 + S87 + T87
)</f>
        <v>21</v>
      </c>
      <c r="W87">
        <f t="shared" ref="W87:W121" ca="1" si="13">IF(O87=1, $B$4*2, $B$4)</f>
        <v>100</v>
      </c>
      <c r="X87" t="str">
        <f ca="1">IF(AND(U87&lt;=21, U87&gt;V87), "win",
    IF(AND(U87&lt;=21, V87&gt;21), "win",
        IF(AND(OR(AND(D87=10, E87=11), AND(D87=11, E87=10)), NOT(OR(AND(M87=10, N87=11), AND(M87=11, N87=10)))), "Blackjack",
            IF(AND(U87&lt;=21, U87=V87), "tie",
                IF(U87&gt;21, "lose",
                    IF(V87&lt;=21, "lose",
                        IF(AND(U87&lt;=21, U87&lt;V87), "lose", "")
                    )
                )
            )
        )
    )
)</f>
        <v>tie</v>
      </c>
      <c r="Y87">
        <f t="shared" ref="Y87:Y121" ca="1" si="14">IF(X87="win", W87,
    IF(X87="Blackjack", W87*1.5,
        IF(X87="lose", W87*(-1),
            IF(X87="tie", 0, 0)
        )
    )
)</f>
        <v>0</v>
      </c>
      <c r="Z87">
        <f ca="1">IF(OR(D87=1, E87=1), 1, 0)</f>
        <v>0</v>
      </c>
      <c r="AA87">
        <f ca="1">IF(F87=1, 1,
    IF(Z87=1,
        IF(OR(D87 + E87 - 10 &lt;= 13,
              AND(D87 + E87 - 10 = 14, NOT(OR(M87 = 5, M87 = 6))),
              AND(D87 + E87 - 10 = 15, NOT(OR(M87 = 4, M87 = 5, M87 = 6))),
              AND(D87 + E87 - 10 = 16, NOT(OR(M87 = 3, M87 = 4, M87 = 5, M87 = 6))),
              AND(D87 + E87 - 10 = 17, M87 &gt;= 9),
              AND(D87 + E87 - 10 = 18, M87 &gt;= 9)), 1, 0),
        IF(OR(D87 + E87 &lt;= 8,
              AND(D87 + E87 = 12, NOT(OR(M87 = 4, M87 = 5, M87 = 6))),
              AND(D87 + E87 &gt;= 13, D87 + E87 &lt;= 16, M87 &gt;= 7)), 1, 0)
    )
)</f>
        <v>1</v>
      </c>
      <c r="AB87">
        <f ca="1">IF(AA87=1,
    IF(Z87=1,
        IF(OR(D87 + E87 + G87 - 10 &lt;= 13,
              AND(D87 + E87 + G87 - 10 = 14, NOT(OR(M87 = 5, M87 = 6))),
              AND(D87 + E87 + G87 - 10 = 15, NOT(OR(M87 = 4, M87 = 5, M87 = 6))),
              AND(D87 + E87 + G87 - 10 = 16, NOT(OR(M87 = 3, M87 = 4, M87 = 5, M87 = 6))),
              AND(D87 + E87 + G87 - 10 = 17, M87 &gt;= 9),
              AND(D87 + E87 + G87 - 10 = 18, M87 &gt;= 9)), 1, 0),
        IF(OR(D87 + E87 + G87 &lt;= 8,
              AND(D87 + E87 + G87 = 12, NOT(OR(M87 = 4, M87 = 5, M87 = 6))),
              AND(D87 + E87 + G87 &gt;= 13, D87 + E87 + G87 &lt;= 16, M87 &gt;= 7)), 1, 0)
    ), 0)</f>
        <v>0</v>
      </c>
      <c r="AC87">
        <f ca="1">IF(AB87=1,
    IF(Z87=1,
        IF(OR(D87 + E87 + G87 + I87 - 10 &lt;= 13,
              AND(D87 + E87 + G87 + I87 - 10 = 14, NOT(OR(M87 = 5, M87 = 6))),
              AND(D87 + E87 + G87 + I87 - 10 = 15, NOT(OR(M87 = 4, M87 = 5, M87 = 6))),
              AND(D87 + E87 + G87 + I87 - 10 = 16, NOT(OR(M87 = 3, M87 = 4, M87 = 5, M87 = 6))),
              AND(D87 + E87 + G87 + I87 - 10 = 17, M87 &gt;= 9),
              AND(D87 + E87 + G87 + I87 - 10 = 18, M87 &gt;= 9)), 1, 0),
        IF(OR(D87 + E87 + G87 + I87 &lt;= 8,
              AND(D87 + E87 + G87 + I87 = 12, NOT(OR(M87 = 4, M87 = 5, M87 = 6))),
              AND(D87 + E87 + G87 + I87 &gt;= 13, D87 + E87 + G87 + I87 &lt;= 16, M87 &gt;= 7)), 1, 0)
    ), 0)</f>
        <v>0</v>
      </c>
      <c r="AD87">
        <f ca="1">IF(AC87=1,
    IF(Z87=1,
        IF(OR(D87 + E87 + G87 + I87 + J87 - 10 &lt;= 13,
              AND(D87 + E87 + G87 + I87 + J87 - 10 = 14, NOT(OR(M87 = 5, M87 = 6))),
              AND(D87 + E87 + G87 + I87 + J87 - 10 = 15, NOT(OR(M87 = 4, M87 = 5, M87 = 6))),
              AND(D87 + E87 + G87 + I87 + J87 - 10 = 16, NOT(OR(M87 = 3, M87 = 4, M87 = 5, M87 = 6))),
              AND(D87 + E87 + G87 + I87 + J87 - 10 = 17, M87 &gt;= 9),
              AND(D87 + E87 + G87 + I87 + J87 - 10 = 18, M87 &gt;= 9)), 1, 0),
        IF(OR(D87 + E87 + G87 + I87 + J87 &lt;= 8,
              AND(D87 + E87 + G87 + I87 + J87 = 12, NOT(OR(M87 = 4, M87 = 5, M87 = 6))),
              AND(D87 + E87 + G87 + I87 + J87 &gt;= 13, D87 + E87 + G87 + I87 + J87 &lt;= 16, M87 &gt;= 7)), 1, 0)
    ), 0)</f>
        <v>0</v>
      </c>
      <c r="AE87">
        <f t="shared" ref="AE87:AE121" ca="1" si="15">IF(AD87=1,
    IF(Z87=1,
        IF(OR(D87 + E87 + G87 + I87 + J87 + AC87 - 10 &lt;= 13,
              AND(D87 + E87 + G87 + I87 + J87 + AC87 - 10 = 14, NOT(OR(M87 = 5, M87 = 6))),
              AND(D87 + E87 + G87 + I87 + J87 + AC87 - 10 = 15, NOT(OR(M87 = 4, M87 = 5, M87 = 6))),
              AND(D87 + E87 + G87 + I87 + J87 + AC87 - 10 = 16, NOT(OR(M87 = 3, M87 = 4, M87 = 5, M87 = 6))),
              AND(D87 + E87 + G87 + I87 + J87 + AC87 - 10 = 17, M87 &gt;= 9),
              AND(D87 + E87 + G87 + I87 + J87 + AC87 - 10 = 18, M87 &gt;= 9)), 1, 0),
        IF(OR(D87 + E87 + G87 + I87 + J87 + AC87 &lt;= 8,
              AND(D87 + E87 + G87 + I87 + J87 + AC87 = 12, NOT(OR(M87 = 4, M87 = 5, M87 = 6))),
              AND(D87 + E87 + G87 + I87 + J87 + AC87 &gt;= 13, D87 + E87 + G87 + I87 + J87 + AC87 &lt;= 16, M87 &gt;= 7)), 1, 0)
    ), 0)</f>
        <v>0</v>
      </c>
    </row>
    <row r="88" spans="1:31" x14ac:dyDescent="0.3">
      <c r="A88">
        <v>67</v>
      </c>
      <c r="B88" t="str">
        <f t="shared" ref="B88:B121" ca="1" si="16">IF(A88=A87+1,
    IF(B87="Regular",
        IF(F87=1, "First Split", "Regular"),
        IF(B87="First Split",
            IF(H87=1, "Second Split", "Regular"),
            "Regular"
        )
    ),
    "Regular"
)</f>
        <v>Regular</v>
      </c>
      <c r="C88" t="str">
        <f t="shared" ca="1" si="9"/>
        <v>Basic</v>
      </c>
      <c r="D88" cm="1">
        <f t="array" aca="1" ref="D88" ca="1">IF(A88=A87+1,
    IF(B87="Regular",
        IF(F87=1, E87, _xll.RiskDiscrete($F$9:$F$18, $G$9:$G$18)),
        IF(B87="First Split", D87,
            IF(B87="Second Split", _xll.RiskDiscrete($F$9:$F$18, $G$9:$G$18), _xll.RiskDiscrete($F$9:$F$18, $G$9:$G$18))
        )
    ),
    _xll.RiskDiscrete($F$9:$F$18, $G$9:$G$18)
)</f>
        <v>7</v>
      </c>
      <c r="E88" cm="1">
        <f t="array" aca="1" ref="E88" ca="1">_xll.RiskDiscrete($F$9:$F$18,$G$9:$G$18)</f>
        <v>7</v>
      </c>
      <c r="F88">
        <f t="shared" ca="1" si="10"/>
        <v>0</v>
      </c>
      <c r="G88" cm="1">
        <f t="array" aca="1" ref="G88" ca="1">IF(AA88=1, _xll.RiskDiscrete($F$9:$F$18,$G$9:$G$18), 0)</f>
        <v>7</v>
      </c>
      <c r="H88">
        <f t="shared" ca="1" si="11"/>
        <v>0</v>
      </c>
      <c r="I88" cm="1">
        <f t="array" aca="1" ref="I88" ca="1">IF(AB88=1, _xll.RiskDiscrete($F$9:$F$18, $G$9:$G$18), 0)</f>
        <v>0</v>
      </c>
      <c r="J88" cm="1">
        <f t="array" aca="1" ref="J88" ca="1">IF(AC88=1, _xll.RiskDiscrete($F$9:$F$18, $G$9:$G$18), 0)</f>
        <v>0</v>
      </c>
      <c r="K88" cm="1">
        <f t="array" aca="1" ref="K88" ca="1">IF(AD88=1, _xll.RiskDiscrete($F$9:$F$18, $G$9:$G$18), 0)</f>
        <v>0</v>
      </c>
      <c r="L88" cm="1">
        <f t="array" aca="1" ref="L88" ca="1">IF(AE88=1, _xll.RiskDiscrete($F$9:$F$18, $G$9:$G$18), 0)</f>
        <v>0</v>
      </c>
      <c r="M88" cm="1">
        <f t="array" aca="1" ref="M88" ca="1">_xll.RiskDiscrete($F$9:$F$18,$G$9:$G$18)</f>
        <v>7</v>
      </c>
      <c r="N88" cm="1">
        <f t="array" aca="1" ref="N88" ca="1">_xll.RiskDiscrete($F$9:$F$18,$G$9:$G$18)</f>
        <v>7</v>
      </c>
      <c r="O88">
        <f ca="1">IF(C88="Advanced",
    IF(Z88=0,
        IF(OR(
            AND(D88 + E88 = 9, OR(M88 = 3, M88 = 4, M88 = 5, M88 = 6)),
            AND(D88 + E88 = 10, OR(M88 = 2, M88 = 3, M88 = 4, M88 = 5, M88 = 6, M88 = 7, M88 = 8, M88 = 9)),
            AND(D88 + E88 = 11, OR(M88 = 2, M88 = 3, M88 = 4, M88 = 5, M88 = 6, M88 = 7, M88 = 8, M88 = 9, M88 = 10))),
           1, 0),
        IF(OR(
            AND(D88 + E88 - 10 = 13, OR(M88 = 5, M88 = 6)),
            AND(D88 + E88 - 10 = 14, OR(M88 = 5, M88 = 6)),
            AND(D88 + E88 - 10 = 15, OR(M88 = 4, M88 = 5, M88 = 6)),
            AND(D88 + E88 - 10 = 16, OR(M88 = 4, M88 = 5, M88 = 6)),
            AND(D88 + E88 - 10 = 17, OR(M88 = 3, M88 = 4, M88 = 5, M88 = 6)),
            AND(D88 + E88 - 10 = 18, OR(M88 = 2, M88 = 3, M88 = 4, M88 = 5, M88 = 6))),
           1, 0)),
    0)</f>
        <v>0</v>
      </c>
      <c r="P88" cm="1">
        <f t="array" aca="1" ref="P88" ca="1">IF(M88 + N88 &lt; 17, _xll.RiskDiscrete($F$9:$F$18, $G$9:$G$18), 0)</f>
        <v>7</v>
      </c>
      <c r="Q88" cm="1">
        <f t="array" aca="1" ref="Q88" ca="1">IF(P88+N88+M88&lt;17,_xll.RiskDiscrete($F$9:$F$18, $G$9:$G$18),0)</f>
        <v>0</v>
      </c>
      <c r="R88" cm="1">
        <f t="array" aca="1" ref="R88" ca="1">IF(P88+N88+M88+Q88&lt;17,_xll.RiskDiscrete($F$9:$F$18, $G$9:$G$18),0)</f>
        <v>0</v>
      </c>
      <c r="S88" cm="1">
        <f t="array" aca="1" ref="S88" ca="1">IF(P88+N88+M88+Q88+R88&lt;17,_xll.RiskDiscrete($F$9:$F$18, $G$9:$G$18),0)</f>
        <v>0</v>
      </c>
      <c r="T88" cm="1">
        <f t="array" aca="1" ref="T88" ca="1">IF(P88+N88+M88+Q88+R88+S88&lt;17,_xll.RiskDiscrete($F$9:$F$18, $G$9:$G$18),0)</f>
        <v>0</v>
      </c>
      <c r="U88">
        <f ca="1">IF(F88=1,
    IF(H88=1,
        IF(I88&gt;0,
            IF(J88&gt;0,
                MIN(D88 + G88 + I88 + J88 + 10 * (COUNTIF(D88:J88, 1) &gt; 0), D88 + G88 + I88 + J88),
                MIN(D88 + G88 + I88 + 10 * (COUNTIF(D88:I88, 1) &gt; 0), D88 + G88 + I88)
            ),
            MIN(D88 + G88 + 10 * (COUNTIF(D88:G88, 1) &gt; 0), D88 + G88)
        ),
        MIN(D88 + G88 + 10 * (COUNTIF(D88:G88, 1) &gt; 0), D88 + G88)
    ),
    IF(J88&gt;0,
        MIN(D88 + E88 + G88 + I88 + J88 + 10 * (COUNTIF(D88:J88, 1) &gt; 0), D88 + E88 + G88 + I88 + J88),
        MIN(D88 + E88 + G88 + I88 + 10 * (COUNTIF(D88:I88, 1) &gt; 0), D88 + E88 + G88 + I88)
    )
)</f>
        <v>21</v>
      </c>
      <c r="V88">
        <f t="shared" ca="1" si="12"/>
        <v>21</v>
      </c>
      <c r="W88">
        <f t="shared" ca="1" si="13"/>
        <v>100</v>
      </c>
      <c r="X88" t="str">
        <f ca="1">IF(AND(U88&lt;=21, U88&gt;V88), "win",
    IF(AND(U88&lt;=21, V88&gt;21), "win",
        IF(AND(OR(AND(D88=10, E88=11), AND(D88=11, E88=10)), NOT(OR(AND(M88=10, N88=11), AND(M88=11, N88=10)))), "Blackjack",
            IF(AND(U88&lt;=21, U88=V88), "tie",
                IF(U88&gt;21, "lose",
                    IF(V88&lt;=21, "lose",
                        IF(AND(U88&lt;=21, U88&lt;V88), "lose", "")
                    )
                )
            )
        )
    )
)</f>
        <v>tie</v>
      </c>
      <c r="Y88">
        <f t="shared" ca="1" si="14"/>
        <v>0</v>
      </c>
      <c r="Z88">
        <f ca="1">IF(OR(D88=1, E88=1), 1, 0)</f>
        <v>0</v>
      </c>
      <c r="AA88">
        <f ca="1">IF(F88=1, 1,
    IF(Z88=1,
        IF(OR(D88 + E88 - 10 &lt;= 13,
              AND(D88 + E88 - 10 = 14, NOT(OR(M88 = 5, M88 = 6))),
              AND(D88 + E88 - 10 = 15, NOT(OR(M88 = 4, M88 = 5, M88 = 6))),
              AND(D88 + E88 - 10 = 16, NOT(OR(M88 = 3, M88 = 4, M88 = 5, M88 = 6))),
              AND(D88 + E88 - 10 = 17, M88 &gt;= 9),
              AND(D88 + E88 - 10 = 18, M88 &gt;= 9)), 1, 0),
        IF(OR(D88 + E88 &lt;= 8,
              AND(D88 + E88 = 12, NOT(OR(M88 = 4, M88 = 5, M88 = 6))),
              AND(D88 + E88 &gt;= 13, D88 + E88 &lt;= 16, M88 &gt;= 7)), 1, 0)
    )
)</f>
        <v>1</v>
      </c>
      <c r="AB88">
        <f ca="1">IF(AA88=1,
    IF(Z88=1,
        IF(OR(D88 + E88 + G88 - 10 &lt;= 13,
              AND(D88 + E88 + G88 - 10 = 14, NOT(OR(M88 = 5, M88 = 6))),
              AND(D88 + E88 + G88 - 10 = 15, NOT(OR(M88 = 4, M88 = 5, M88 = 6))),
              AND(D88 + E88 + G88 - 10 = 16, NOT(OR(M88 = 3, M88 = 4, M88 = 5, M88 = 6))),
              AND(D88 + E88 + G88 - 10 = 17, M88 &gt;= 9),
              AND(D88 + E88 + G88 - 10 = 18, M88 &gt;= 9)), 1, 0),
        IF(OR(D88 + E88 + G88 &lt;= 8,
              AND(D88 + E88 + G88 = 12, NOT(OR(M88 = 4, M88 = 5, M88 = 6))),
              AND(D88 + E88 + G88 &gt;= 13, D88 + E88 + G88 &lt;= 16, M88 &gt;= 7)), 1, 0)
    ), 0)</f>
        <v>0</v>
      </c>
      <c r="AC88">
        <f ca="1">IF(AB88=1,
    IF(Z88=1,
        IF(OR(D88 + E88 + G88 + I88 - 10 &lt;= 13,
              AND(D88 + E88 + G88 + I88 - 10 = 14, NOT(OR(M88 = 5, M88 = 6))),
              AND(D88 + E88 + G88 + I88 - 10 = 15, NOT(OR(M88 = 4, M88 = 5, M88 = 6))),
              AND(D88 + E88 + G88 + I88 - 10 = 16, NOT(OR(M88 = 3, M88 = 4, M88 = 5, M88 = 6))),
              AND(D88 + E88 + G88 + I88 - 10 = 17, M88 &gt;= 9),
              AND(D88 + E88 + G88 + I88 - 10 = 18, M88 &gt;= 9)), 1, 0),
        IF(OR(D88 + E88 + G88 + I88 &lt;= 8,
              AND(D88 + E88 + G88 + I88 = 12, NOT(OR(M88 = 4, M88 = 5, M88 = 6))),
              AND(D88 + E88 + G88 + I88 &gt;= 13, D88 + E88 + G88 + I88 &lt;= 16, M88 &gt;= 7)), 1, 0)
    ), 0)</f>
        <v>0</v>
      </c>
      <c r="AD88">
        <f ca="1">IF(AC88=1,
    IF(Z88=1,
        IF(OR(D88 + E88 + G88 + I88 + J88 - 10 &lt;= 13,
              AND(D88 + E88 + G88 + I88 + J88 - 10 = 14, NOT(OR(M88 = 5, M88 = 6))),
              AND(D88 + E88 + G88 + I88 + J88 - 10 = 15, NOT(OR(M88 = 4, M88 = 5, M88 = 6))),
              AND(D88 + E88 + G88 + I88 + J88 - 10 = 16, NOT(OR(M88 = 3, M88 = 4, M88 = 5, M88 = 6))),
              AND(D88 + E88 + G88 + I88 + J88 - 10 = 17, M88 &gt;= 9),
              AND(D88 + E88 + G88 + I88 + J88 - 10 = 18, M88 &gt;= 9)), 1, 0),
        IF(OR(D88 + E88 + G88 + I88 + J88 &lt;= 8,
              AND(D88 + E88 + G88 + I88 + J88 = 12, NOT(OR(M88 = 4, M88 = 5, M88 = 6))),
              AND(D88 + E88 + G88 + I88 + J88 &gt;= 13, D88 + E88 + G88 + I88 + J88 &lt;= 16, M88 &gt;= 7)), 1, 0)
    ), 0)</f>
        <v>0</v>
      </c>
      <c r="AE88">
        <f t="shared" ca="1" si="15"/>
        <v>0</v>
      </c>
    </row>
    <row r="89" spans="1:31" x14ac:dyDescent="0.3">
      <c r="A89">
        <v>68</v>
      </c>
      <c r="B89" t="str">
        <f t="shared" ca="1" si="16"/>
        <v>Regular</v>
      </c>
      <c r="C89" t="str">
        <f t="shared" ca="1" si="9"/>
        <v>Basic</v>
      </c>
      <c r="D89" cm="1">
        <f t="array" aca="1" ref="D89" ca="1">IF(A89=A88+1,
    IF(B88="Regular",
        IF(F88=1, E88, _xll.RiskDiscrete($F$9:$F$18, $G$9:$G$18)),
        IF(B88="First Split", D88,
            IF(B88="Second Split", _xll.RiskDiscrete($F$9:$F$18, $G$9:$G$18), _xll.RiskDiscrete($F$9:$F$18, $G$9:$G$18))
        )
    ),
    _xll.RiskDiscrete($F$9:$F$18, $G$9:$G$18)
)</f>
        <v>7</v>
      </c>
      <c r="E89" cm="1">
        <f t="array" aca="1" ref="E89" ca="1">_xll.RiskDiscrete($F$9:$F$18,$G$9:$G$18)</f>
        <v>7</v>
      </c>
      <c r="F89">
        <f t="shared" ca="1" si="10"/>
        <v>0</v>
      </c>
      <c r="G89" cm="1">
        <f t="array" aca="1" ref="G89" ca="1">IF(AA89=1, _xll.RiskDiscrete($F$9:$F$18,$G$9:$G$18), 0)</f>
        <v>7</v>
      </c>
      <c r="H89">
        <f t="shared" ca="1" si="11"/>
        <v>0</v>
      </c>
      <c r="I89" cm="1">
        <f t="array" aca="1" ref="I89" ca="1">IF(AB89=1, _xll.RiskDiscrete($F$9:$F$18, $G$9:$G$18), 0)</f>
        <v>0</v>
      </c>
      <c r="J89" cm="1">
        <f t="array" aca="1" ref="J89" ca="1">IF(AC89=1, _xll.RiskDiscrete($F$9:$F$18, $G$9:$G$18), 0)</f>
        <v>0</v>
      </c>
      <c r="K89" cm="1">
        <f t="array" aca="1" ref="K89" ca="1">IF(AD89=1, _xll.RiskDiscrete($F$9:$F$18, $G$9:$G$18), 0)</f>
        <v>0</v>
      </c>
      <c r="L89" cm="1">
        <f t="array" aca="1" ref="L89" ca="1">IF(AE89=1, _xll.RiskDiscrete($F$9:$F$18, $G$9:$G$18), 0)</f>
        <v>0</v>
      </c>
      <c r="M89" cm="1">
        <f t="array" aca="1" ref="M89" ca="1">_xll.RiskDiscrete($F$9:$F$18,$G$9:$G$18)</f>
        <v>7</v>
      </c>
      <c r="N89" cm="1">
        <f t="array" aca="1" ref="N89" ca="1">_xll.RiskDiscrete($F$9:$F$18,$G$9:$G$18)</f>
        <v>7</v>
      </c>
      <c r="O89">
        <f ca="1">IF(C89="Advanced",
    IF(Z89=0,
        IF(OR(
            AND(D89 + E89 = 9, OR(M89 = 3, M89 = 4, M89 = 5, M89 = 6)),
            AND(D89 + E89 = 10, OR(M89 = 2, M89 = 3, M89 = 4, M89 = 5, M89 = 6, M89 = 7, M89 = 8, M89 = 9)),
            AND(D89 + E89 = 11, OR(M89 = 2, M89 = 3, M89 = 4, M89 = 5, M89 = 6, M89 = 7, M89 = 8, M89 = 9, M89 = 10))),
           1, 0),
        IF(OR(
            AND(D89 + E89 - 10 = 13, OR(M89 = 5, M89 = 6)),
            AND(D89 + E89 - 10 = 14, OR(M89 = 5, M89 = 6)),
            AND(D89 + E89 - 10 = 15, OR(M89 = 4, M89 = 5, M89 = 6)),
            AND(D89 + E89 - 10 = 16, OR(M89 = 4, M89 = 5, M89 = 6)),
            AND(D89 + E89 - 10 = 17, OR(M89 = 3, M89 = 4, M89 = 5, M89 = 6)),
            AND(D89 + E89 - 10 = 18, OR(M89 = 2, M89 = 3, M89 = 4, M89 = 5, M89 = 6))),
           1, 0)),
    0)</f>
        <v>0</v>
      </c>
      <c r="P89" cm="1">
        <f t="array" aca="1" ref="P89" ca="1">IF(M89 + N89 &lt; 17, _xll.RiskDiscrete($F$9:$F$18, $G$9:$G$18), 0)</f>
        <v>7</v>
      </c>
      <c r="Q89" cm="1">
        <f t="array" aca="1" ref="Q89" ca="1">IF(P89+N89+M89&lt;17,_xll.RiskDiscrete($F$9:$F$18, $G$9:$G$18),0)</f>
        <v>0</v>
      </c>
      <c r="R89" cm="1">
        <f t="array" aca="1" ref="R89" ca="1">IF(P89+N89+M89+Q89&lt;17,_xll.RiskDiscrete($F$9:$F$18, $G$9:$G$18),0)</f>
        <v>0</v>
      </c>
      <c r="S89" cm="1">
        <f t="array" aca="1" ref="S89" ca="1">IF(P89+N89+M89+Q89+R89&lt;17,_xll.RiskDiscrete($F$9:$F$18, $G$9:$G$18),0)</f>
        <v>0</v>
      </c>
      <c r="T89" cm="1">
        <f t="array" aca="1" ref="T89" ca="1">IF(P89+N89+M89+Q89+R89+S89&lt;17,_xll.RiskDiscrete($F$9:$F$18, $G$9:$G$18),0)</f>
        <v>0</v>
      </c>
      <c r="U89">
        <f ca="1">IF(F89=1,
    IF(H89=1,
        IF(I89&gt;0,
            IF(J89&gt;0,
                MIN(D89 + G89 + I89 + J89 + 10 * (COUNTIF(D89:J89, 1) &gt; 0), D89 + G89 + I89 + J89),
                MIN(D89 + G89 + I89 + 10 * (COUNTIF(D89:I89, 1) &gt; 0), D89 + G89 + I89)
            ),
            MIN(D89 + G89 + 10 * (COUNTIF(D89:G89, 1) &gt; 0), D89 + G89)
        ),
        MIN(D89 + G89 + 10 * (COUNTIF(D89:G89, 1) &gt; 0), D89 + G89)
    ),
    IF(J89&gt;0,
        MIN(D89 + E89 + G89 + I89 + J89 + 10 * (COUNTIF(D89:J89, 1) &gt; 0), D89 + E89 + G89 + I89 + J89),
        MIN(D89 + E89 + G89 + I89 + 10 * (COUNTIF(D89:I89, 1) &gt; 0), D89 + E89 + G89 + I89)
    )
)</f>
        <v>21</v>
      </c>
      <c r="V89">
        <f t="shared" ca="1" si="12"/>
        <v>21</v>
      </c>
      <c r="W89">
        <f t="shared" ca="1" si="13"/>
        <v>100</v>
      </c>
      <c r="X89" t="str">
        <f ca="1">IF(AND(U89&lt;=21, U89&gt;V89), "win",
    IF(AND(U89&lt;=21, V89&gt;21), "win",
        IF(AND(OR(AND(D89=10, E89=11), AND(D89=11, E89=10)), NOT(OR(AND(M89=10, N89=11), AND(M89=11, N89=10)))), "Blackjack",
            IF(AND(U89&lt;=21, U89=V89), "tie",
                IF(U89&gt;21, "lose",
                    IF(V89&lt;=21, "lose",
                        IF(AND(U89&lt;=21, U89&lt;V89), "lose", "")
                    )
                )
            )
        )
    )
)</f>
        <v>tie</v>
      </c>
      <c r="Y89">
        <f t="shared" ca="1" si="14"/>
        <v>0</v>
      </c>
      <c r="Z89">
        <f ca="1">IF(OR(D89=1, E89=1), 1, 0)</f>
        <v>0</v>
      </c>
      <c r="AA89">
        <f ca="1">IF(F89=1, 1,
    IF(Z89=1,
        IF(OR(D89 + E89 - 10 &lt;= 13,
              AND(D89 + E89 - 10 = 14, NOT(OR(M89 = 5, M89 = 6))),
              AND(D89 + E89 - 10 = 15, NOT(OR(M89 = 4, M89 = 5, M89 = 6))),
              AND(D89 + E89 - 10 = 16, NOT(OR(M89 = 3, M89 = 4, M89 = 5, M89 = 6))),
              AND(D89 + E89 - 10 = 17, M89 &gt;= 9),
              AND(D89 + E89 - 10 = 18, M89 &gt;= 9)), 1, 0),
        IF(OR(D89 + E89 &lt;= 8,
              AND(D89 + E89 = 12, NOT(OR(M89 = 4, M89 = 5, M89 = 6))),
              AND(D89 + E89 &gt;= 13, D89 + E89 &lt;= 16, M89 &gt;= 7)), 1, 0)
    )
)</f>
        <v>1</v>
      </c>
      <c r="AB89">
        <f ca="1">IF(AA89=1,
    IF(Z89=1,
        IF(OR(D89 + E89 + G89 - 10 &lt;= 13,
              AND(D89 + E89 + G89 - 10 = 14, NOT(OR(M89 = 5, M89 = 6))),
              AND(D89 + E89 + G89 - 10 = 15, NOT(OR(M89 = 4, M89 = 5, M89 = 6))),
              AND(D89 + E89 + G89 - 10 = 16, NOT(OR(M89 = 3, M89 = 4, M89 = 5, M89 = 6))),
              AND(D89 + E89 + G89 - 10 = 17, M89 &gt;= 9),
              AND(D89 + E89 + G89 - 10 = 18, M89 &gt;= 9)), 1, 0),
        IF(OR(D89 + E89 + G89 &lt;= 8,
              AND(D89 + E89 + G89 = 12, NOT(OR(M89 = 4, M89 = 5, M89 = 6))),
              AND(D89 + E89 + G89 &gt;= 13, D89 + E89 + G89 &lt;= 16, M89 &gt;= 7)), 1, 0)
    ), 0)</f>
        <v>0</v>
      </c>
      <c r="AC89">
        <f ca="1">IF(AB89=1,
    IF(Z89=1,
        IF(OR(D89 + E89 + G89 + I89 - 10 &lt;= 13,
              AND(D89 + E89 + G89 + I89 - 10 = 14, NOT(OR(M89 = 5, M89 = 6))),
              AND(D89 + E89 + G89 + I89 - 10 = 15, NOT(OR(M89 = 4, M89 = 5, M89 = 6))),
              AND(D89 + E89 + G89 + I89 - 10 = 16, NOT(OR(M89 = 3, M89 = 4, M89 = 5, M89 = 6))),
              AND(D89 + E89 + G89 + I89 - 10 = 17, M89 &gt;= 9),
              AND(D89 + E89 + G89 + I89 - 10 = 18, M89 &gt;= 9)), 1, 0),
        IF(OR(D89 + E89 + G89 + I89 &lt;= 8,
              AND(D89 + E89 + G89 + I89 = 12, NOT(OR(M89 = 4, M89 = 5, M89 = 6))),
              AND(D89 + E89 + G89 + I89 &gt;= 13, D89 + E89 + G89 + I89 &lt;= 16, M89 &gt;= 7)), 1, 0)
    ), 0)</f>
        <v>0</v>
      </c>
      <c r="AD89">
        <f ca="1">IF(AC89=1,
    IF(Z89=1,
        IF(OR(D89 + E89 + G89 + I89 + J89 - 10 &lt;= 13,
              AND(D89 + E89 + G89 + I89 + J89 - 10 = 14, NOT(OR(M89 = 5, M89 = 6))),
              AND(D89 + E89 + G89 + I89 + J89 - 10 = 15, NOT(OR(M89 = 4, M89 = 5, M89 = 6))),
              AND(D89 + E89 + G89 + I89 + J89 - 10 = 16, NOT(OR(M89 = 3, M89 = 4, M89 = 5, M89 = 6))),
              AND(D89 + E89 + G89 + I89 + J89 - 10 = 17, M89 &gt;= 9),
              AND(D89 + E89 + G89 + I89 + J89 - 10 = 18, M89 &gt;= 9)), 1, 0),
        IF(OR(D89 + E89 + G89 + I89 + J89 &lt;= 8,
              AND(D89 + E89 + G89 + I89 + J89 = 12, NOT(OR(M89 = 4, M89 = 5, M89 = 6))),
              AND(D89 + E89 + G89 + I89 + J89 &gt;= 13, D89 + E89 + G89 + I89 + J89 &lt;= 16, M89 &gt;= 7)), 1, 0)
    ), 0)</f>
        <v>0</v>
      </c>
      <c r="AE89">
        <f t="shared" ca="1" si="15"/>
        <v>0</v>
      </c>
    </row>
    <row r="90" spans="1:31" x14ac:dyDescent="0.3">
      <c r="A90">
        <v>69</v>
      </c>
      <c r="B90" t="str">
        <f t="shared" ca="1" si="16"/>
        <v>Regular</v>
      </c>
      <c r="C90" t="str">
        <f t="shared" ca="1" si="9"/>
        <v>Basic</v>
      </c>
      <c r="D90" cm="1">
        <f t="array" aca="1" ref="D90" ca="1">IF(A90=A89+1,
    IF(B89="Regular",
        IF(F89=1, E89, _xll.RiskDiscrete($F$9:$F$18, $G$9:$G$18)),
        IF(B89="First Split", D89,
            IF(B89="Second Split", _xll.RiskDiscrete($F$9:$F$18, $G$9:$G$18), _xll.RiskDiscrete($F$9:$F$18, $G$9:$G$18))
        )
    ),
    _xll.RiskDiscrete($F$9:$F$18, $G$9:$G$18)
)</f>
        <v>7</v>
      </c>
      <c r="E90" cm="1">
        <f t="array" aca="1" ref="E90" ca="1">_xll.RiskDiscrete($F$9:$F$18,$G$9:$G$18)</f>
        <v>7</v>
      </c>
      <c r="F90">
        <f t="shared" ca="1" si="10"/>
        <v>0</v>
      </c>
      <c r="G90" cm="1">
        <f t="array" aca="1" ref="G90" ca="1">IF(AA90=1, _xll.RiskDiscrete($F$9:$F$18,$G$9:$G$18), 0)</f>
        <v>7</v>
      </c>
      <c r="H90">
        <f t="shared" ca="1" si="11"/>
        <v>0</v>
      </c>
      <c r="I90" cm="1">
        <f t="array" aca="1" ref="I90" ca="1">IF(AB90=1, _xll.RiskDiscrete($F$9:$F$18, $G$9:$G$18), 0)</f>
        <v>0</v>
      </c>
      <c r="J90" cm="1">
        <f t="array" aca="1" ref="J90" ca="1">IF(AC90=1, _xll.RiskDiscrete($F$9:$F$18, $G$9:$G$18), 0)</f>
        <v>0</v>
      </c>
      <c r="K90" cm="1">
        <f t="array" aca="1" ref="K90" ca="1">IF(AD90=1, _xll.RiskDiscrete($F$9:$F$18, $G$9:$G$18), 0)</f>
        <v>0</v>
      </c>
      <c r="L90" cm="1">
        <f t="array" aca="1" ref="L90" ca="1">IF(AE90=1, _xll.RiskDiscrete($F$9:$F$18, $G$9:$G$18), 0)</f>
        <v>0</v>
      </c>
      <c r="M90" cm="1">
        <f t="array" aca="1" ref="M90" ca="1">_xll.RiskDiscrete($F$9:$F$18,$G$9:$G$18)</f>
        <v>7</v>
      </c>
      <c r="N90" cm="1">
        <f t="array" aca="1" ref="N90" ca="1">_xll.RiskDiscrete($F$9:$F$18,$G$9:$G$18)</f>
        <v>7</v>
      </c>
      <c r="O90">
        <f ca="1">IF(C90="Advanced",
    IF(Z90=0,
        IF(OR(
            AND(D90 + E90 = 9, OR(M90 = 3, M90 = 4, M90 = 5, M90 = 6)),
            AND(D90 + E90 = 10, OR(M90 = 2, M90 = 3, M90 = 4, M90 = 5, M90 = 6, M90 = 7, M90 = 8, M90 = 9)),
            AND(D90 + E90 = 11, OR(M90 = 2, M90 = 3, M90 = 4, M90 = 5, M90 = 6, M90 = 7, M90 = 8, M90 = 9, M90 = 10))),
           1, 0),
        IF(OR(
            AND(D90 + E90 - 10 = 13, OR(M90 = 5, M90 = 6)),
            AND(D90 + E90 - 10 = 14, OR(M90 = 5, M90 = 6)),
            AND(D90 + E90 - 10 = 15, OR(M90 = 4, M90 = 5, M90 = 6)),
            AND(D90 + E90 - 10 = 16, OR(M90 = 4, M90 = 5, M90 = 6)),
            AND(D90 + E90 - 10 = 17, OR(M90 = 3, M90 = 4, M90 = 5, M90 = 6)),
            AND(D90 + E90 - 10 = 18, OR(M90 = 2, M90 = 3, M90 = 4, M90 = 5, M90 = 6))),
           1, 0)),
    0)</f>
        <v>0</v>
      </c>
      <c r="P90" cm="1">
        <f t="array" aca="1" ref="P90" ca="1">IF(M90 + N90 &lt; 17, _xll.RiskDiscrete($F$9:$F$18, $G$9:$G$18), 0)</f>
        <v>7</v>
      </c>
      <c r="Q90" cm="1">
        <f t="array" aca="1" ref="Q90" ca="1">IF(P90+N90+M90&lt;17,_xll.RiskDiscrete($F$9:$F$18, $G$9:$G$18),0)</f>
        <v>0</v>
      </c>
      <c r="R90" cm="1">
        <f t="array" aca="1" ref="R90" ca="1">IF(P90+N90+M90+Q90&lt;17,_xll.RiskDiscrete($F$9:$F$18, $G$9:$G$18),0)</f>
        <v>0</v>
      </c>
      <c r="S90" cm="1">
        <f t="array" aca="1" ref="S90" ca="1">IF(P90+N90+M90+Q90+R90&lt;17,_xll.RiskDiscrete($F$9:$F$18, $G$9:$G$18),0)</f>
        <v>0</v>
      </c>
      <c r="T90" cm="1">
        <f t="array" aca="1" ref="T90" ca="1">IF(P90+N90+M90+Q90+R90+S90&lt;17,_xll.RiskDiscrete($F$9:$F$18, $G$9:$G$18),0)</f>
        <v>0</v>
      </c>
      <c r="U90">
        <f ca="1">IF(F90=1,
    IF(H90=1,
        IF(I90&gt;0,
            IF(J90&gt;0,
                MIN(D90 + G90 + I90 + J90 + 10 * (COUNTIF(D90:J90, 1) &gt; 0), D90 + G90 + I90 + J90),
                MIN(D90 + G90 + I90 + 10 * (COUNTIF(D90:I90, 1) &gt; 0), D90 + G90 + I90)
            ),
            MIN(D90 + G90 + 10 * (COUNTIF(D90:G90, 1) &gt; 0), D90 + G90)
        ),
        MIN(D90 + G90 + 10 * (COUNTIF(D90:G90, 1) &gt; 0), D90 + G90)
    ),
    IF(J90&gt;0,
        MIN(D90 + E90 + G90 + I90 + J90 + 10 * (COUNTIF(D90:J90, 1) &gt; 0), D90 + E90 + G90 + I90 + J90),
        MIN(D90 + E90 + G90 + I90 + 10 * (COUNTIF(D90:I90, 1) &gt; 0), D90 + E90 + G90 + I90)
    )
)</f>
        <v>21</v>
      </c>
      <c r="V90">
        <f t="shared" ca="1" si="12"/>
        <v>21</v>
      </c>
      <c r="W90">
        <f t="shared" ca="1" si="13"/>
        <v>100</v>
      </c>
      <c r="X90" t="str">
        <f ca="1">IF(AND(U90&lt;=21, U90&gt;V90), "win",
    IF(AND(U90&lt;=21, V90&gt;21), "win",
        IF(AND(OR(AND(D90=10, E90=11), AND(D90=11, E90=10)), NOT(OR(AND(M90=10, N90=11), AND(M90=11, N90=10)))), "Blackjack",
            IF(AND(U90&lt;=21, U90=V90), "tie",
                IF(U90&gt;21, "lose",
                    IF(V90&lt;=21, "lose",
                        IF(AND(U90&lt;=21, U90&lt;V90), "lose", "")
                    )
                )
            )
        )
    )
)</f>
        <v>tie</v>
      </c>
      <c r="Y90">
        <f t="shared" ca="1" si="14"/>
        <v>0</v>
      </c>
      <c r="Z90">
        <f ca="1">IF(OR(D90=1, E90=1), 1, 0)</f>
        <v>0</v>
      </c>
      <c r="AA90">
        <f ca="1">IF(F90=1, 1,
    IF(Z90=1,
        IF(OR(D90 + E90 - 10 &lt;= 13,
              AND(D90 + E90 - 10 = 14, NOT(OR(M90 = 5, M90 = 6))),
              AND(D90 + E90 - 10 = 15, NOT(OR(M90 = 4, M90 = 5, M90 = 6))),
              AND(D90 + E90 - 10 = 16, NOT(OR(M90 = 3, M90 = 4, M90 = 5, M90 = 6))),
              AND(D90 + E90 - 10 = 17, M90 &gt;= 9),
              AND(D90 + E90 - 10 = 18, M90 &gt;= 9)), 1, 0),
        IF(OR(D90 + E90 &lt;= 8,
              AND(D90 + E90 = 12, NOT(OR(M90 = 4, M90 = 5, M90 = 6))),
              AND(D90 + E90 &gt;= 13, D90 + E90 &lt;= 16, M90 &gt;= 7)), 1, 0)
    )
)</f>
        <v>1</v>
      </c>
      <c r="AB90">
        <f ca="1">IF(AA90=1,
    IF(Z90=1,
        IF(OR(D90 + E90 + G90 - 10 &lt;= 13,
              AND(D90 + E90 + G90 - 10 = 14, NOT(OR(M90 = 5, M90 = 6))),
              AND(D90 + E90 + G90 - 10 = 15, NOT(OR(M90 = 4, M90 = 5, M90 = 6))),
              AND(D90 + E90 + G90 - 10 = 16, NOT(OR(M90 = 3, M90 = 4, M90 = 5, M90 = 6))),
              AND(D90 + E90 + G90 - 10 = 17, M90 &gt;= 9),
              AND(D90 + E90 + G90 - 10 = 18, M90 &gt;= 9)), 1, 0),
        IF(OR(D90 + E90 + G90 &lt;= 8,
              AND(D90 + E90 + G90 = 12, NOT(OR(M90 = 4, M90 = 5, M90 = 6))),
              AND(D90 + E90 + G90 &gt;= 13, D90 + E90 + G90 &lt;= 16, M90 &gt;= 7)), 1, 0)
    ), 0)</f>
        <v>0</v>
      </c>
      <c r="AC90">
        <f ca="1">IF(AB90=1,
    IF(Z90=1,
        IF(OR(D90 + E90 + G90 + I90 - 10 &lt;= 13,
              AND(D90 + E90 + G90 + I90 - 10 = 14, NOT(OR(M90 = 5, M90 = 6))),
              AND(D90 + E90 + G90 + I90 - 10 = 15, NOT(OR(M90 = 4, M90 = 5, M90 = 6))),
              AND(D90 + E90 + G90 + I90 - 10 = 16, NOT(OR(M90 = 3, M90 = 4, M90 = 5, M90 = 6))),
              AND(D90 + E90 + G90 + I90 - 10 = 17, M90 &gt;= 9),
              AND(D90 + E90 + G90 + I90 - 10 = 18, M90 &gt;= 9)), 1, 0),
        IF(OR(D90 + E90 + G90 + I90 &lt;= 8,
              AND(D90 + E90 + G90 + I90 = 12, NOT(OR(M90 = 4, M90 = 5, M90 = 6))),
              AND(D90 + E90 + G90 + I90 &gt;= 13, D90 + E90 + G90 + I90 &lt;= 16, M90 &gt;= 7)), 1, 0)
    ), 0)</f>
        <v>0</v>
      </c>
      <c r="AD90">
        <f ca="1">IF(AC90=1,
    IF(Z90=1,
        IF(OR(D90 + E90 + G90 + I90 + J90 - 10 &lt;= 13,
              AND(D90 + E90 + G90 + I90 + J90 - 10 = 14, NOT(OR(M90 = 5, M90 = 6))),
              AND(D90 + E90 + G90 + I90 + J90 - 10 = 15, NOT(OR(M90 = 4, M90 = 5, M90 = 6))),
              AND(D90 + E90 + G90 + I90 + J90 - 10 = 16, NOT(OR(M90 = 3, M90 = 4, M90 = 5, M90 = 6))),
              AND(D90 + E90 + G90 + I90 + J90 - 10 = 17, M90 &gt;= 9),
              AND(D90 + E90 + G90 + I90 + J90 - 10 = 18, M90 &gt;= 9)), 1, 0),
        IF(OR(D90 + E90 + G90 + I90 + J90 &lt;= 8,
              AND(D90 + E90 + G90 + I90 + J90 = 12, NOT(OR(M90 = 4, M90 = 5, M90 = 6))),
              AND(D90 + E90 + G90 + I90 + J90 &gt;= 13, D90 + E90 + G90 + I90 + J90 &lt;= 16, M90 &gt;= 7)), 1, 0)
    ), 0)</f>
        <v>0</v>
      </c>
      <c r="AE90">
        <f t="shared" ca="1" si="15"/>
        <v>0</v>
      </c>
    </row>
    <row r="91" spans="1:31" x14ac:dyDescent="0.3">
      <c r="A91">
        <v>70</v>
      </c>
      <c r="B91" t="str">
        <f t="shared" ca="1" si="16"/>
        <v>Regular</v>
      </c>
      <c r="C91" t="str">
        <f t="shared" ca="1" si="9"/>
        <v>Basic</v>
      </c>
      <c r="D91" cm="1">
        <f t="array" aca="1" ref="D91" ca="1">IF(A91=A90+1,
    IF(B90="Regular",
        IF(F90=1, E90, _xll.RiskDiscrete($F$9:$F$18, $G$9:$G$18)),
        IF(B90="First Split", D90,
            IF(B90="Second Split", _xll.RiskDiscrete($F$9:$F$18, $G$9:$G$18), _xll.RiskDiscrete($F$9:$F$18, $G$9:$G$18))
        )
    ),
    _xll.RiskDiscrete($F$9:$F$18, $G$9:$G$18)
)</f>
        <v>7</v>
      </c>
      <c r="E91" cm="1">
        <f t="array" aca="1" ref="E91" ca="1">_xll.RiskDiscrete($F$9:$F$18,$G$9:$G$18)</f>
        <v>7</v>
      </c>
      <c r="F91">
        <f t="shared" ca="1" si="10"/>
        <v>0</v>
      </c>
      <c r="G91" cm="1">
        <f t="array" aca="1" ref="G91" ca="1">IF(AA91=1, _xll.RiskDiscrete($F$9:$F$18,$G$9:$G$18), 0)</f>
        <v>7</v>
      </c>
      <c r="H91">
        <f t="shared" ca="1" si="11"/>
        <v>0</v>
      </c>
      <c r="I91" cm="1">
        <f t="array" aca="1" ref="I91" ca="1">IF(AB91=1, _xll.RiskDiscrete($F$9:$F$18, $G$9:$G$18), 0)</f>
        <v>0</v>
      </c>
      <c r="J91" cm="1">
        <f t="array" aca="1" ref="J91" ca="1">IF(AC91=1, _xll.RiskDiscrete($F$9:$F$18, $G$9:$G$18), 0)</f>
        <v>0</v>
      </c>
      <c r="K91" cm="1">
        <f t="array" aca="1" ref="K91" ca="1">IF(AD91=1, _xll.RiskDiscrete($F$9:$F$18, $G$9:$G$18), 0)</f>
        <v>0</v>
      </c>
      <c r="L91" cm="1">
        <f t="array" aca="1" ref="L91" ca="1">IF(AE91=1, _xll.RiskDiscrete($F$9:$F$18, $G$9:$G$18), 0)</f>
        <v>0</v>
      </c>
      <c r="M91" cm="1">
        <f t="array" aca="1" ref="M91" ca="1">_xll.RiskDiscrete($F$9:$F$18,$G$9:$G$18)</f>
        <v>7</v>
      </c>
      <c r="N91" cm="1">
        <f t="array" aca="1" ref="N91" ca="1">_xll.RiskDiscrete($F$9:$F$18,$G$9:$G$18)</f>
        <v>7</v>
      </c>
      <c r="O91">
        <f ca="1">IF(C91="Advanced",
    IF(Z91=0,
        IF(OR(
            AND(D91 + E91 = 9, OR(M91 = 3, M91 = 4, M91 = 5, M91 = 6)),
            AND(D91 + E91 = 10, OR(M91 = 2, M91 = 3, M91 = 4, M91 = 5, M91 = 6, M91 = 7, M91 = 8, M91 = 9)),
            AND(D91 + E91 = 11, OR(M91 = 2, M91 = 3, M91 = 4, M91 = 5, M91 = 6, M91 = 7, M91 = 8, M91 = 9, M91 = 10))),
           1, 0),
        IF(OR(
            AND(D91 + E91 - 10 = 13, OR(M91 = 5, M91 = 6)),
            AND(D91 + E91 - 10 = 14, OR(M91 = 5, M91 = 6)),
            AND(D91 + E91 - 10 = 15, OR(M91 = 4, M91 = 5, M91 = 6)),
            AND(D91 + E91 - 10 = 16, OR(M91 = 4, M91 = 5, M91 = 6)),
            AND(D91 + E91 - 10 = 17, OR(M91 = 3, M91 = 4, M91 = 5, M91 = 6)),
            AND(D91 + E91 - 10 = 18, OR(M91 = 2, M91 = 3, M91 = 4, M91 = 5, M91 = 6))),
           1, 0)),
    0)</f>
        <v>0</v>
      </c>
      <c r="P91" cm="1">
        <f t="array" aca="1" ref="P91" ca="1">IF(M91 + N91 &lt; 17, _xll.RiskDiscrete($F$9:$F$18, $G$9:$G$18), 0)</f>
        <v>7</v>
      </c>
      <c r="Q91" cm="1">
        <f t="array" aca="1" ref="Q91" ca="1">IF(P91+N91+M91&lt;17,_xll.RiskDiscrete($F$9:$F$18, $G$9:$G$18),0)</f>
        <v>0</v>
      </c>
      <c r="R91" cm="1">
        <f t="array" aca="1" ref="R91" ca="1">IF(P91+N91+M91+Q91&lt;17,_xll.RiskDiscrete($F$9:$F$18, $G$9:$G$18),0)</f>
        <v>0</v>
      </c>
      <c r="S91" cm="1">
        <f t="array" aca="1" ref="S91" ca="1">IF(P91+N91+M91+Q91+R91&lt;17,_xll.RiskDiscrete($F$9:$F$18, $G$9:$G$18),0)</f>
        <v>0</v>
      </c>
      <c r="T91" cm="1">
        <f t="array" aca="1" ref="T91" ca="1">IF(P91+N91+M91+Q91+R91+S91&lt;17,_xll.RiskDiscrete($F$9:$F$18, $G$9:$G$18),0)</f>
        <v>0</v>
      </c>
      <c r="U91">
        <f ca="1">IF(F91=1,
    IF(H91=1,
        IF(I91&gt;0,
            IF(J91&gt;0,
                MIN(D91 + G91 + I91 + J91 + 10 * (COUNTIF(D91:J91, 1) &gt; 0), D91 + G91 + I91 + J91),
                MIN(D91 + G91 + I91 + 10 * (COUNTIF(D91:I91, 1) &gt; 0), D91 + G91 + I91)
            ),
            MIN(D91 + G91 + 10 * (COUNTIF(D91:G91, 1) &gt; 0), D91 + G91)
        ),
        MIN(D91 + G91 + 10 * (COUNTIF(D91:G91, 1) &gt; 0), D91 + G91)
    ),
    IF(J91&gt;0,
        MIN(D91 + E91 + G91 + I91 + J91 + 10 * (COUNTIF(D91:J91, 1) &gt; 0), D91 + E91 + G91 + I91 + J91),
        MIN(D91 + E91 + G91 + I91 + 10 * (COUNTIF(D91:I91, 1) &gt; 0), D91 + E91 + G91 + I91)
    )
)</f>
        <v>21</v>
      </c>
      <c r="V91">
        <f t="shared" ca="1" si="12"/>
        <v>21</v>
      </c>
      <c r="W91">
        <f t="shared" ca="1" si="13"/>
        <v>100</v>
      </c>
      <c r="X91" t="str">
        <f ca="1">IF(AND(U91&lt;=21, U91&gt;V91), "win",
    IF(AND(U91&lt;=21, V91&gt;21), "win",
        IF(AND(OR(AND(D91=10, E91=11), AND(D91=11, E91=10)), NOT(OR(AND(M91=10, N91=11), AND(M91=11, N91=10)))), "Blackjack",
            IF(AND(U91&lt;=21, U91=V91), "tie",
                IF(U91&gt;21, "lose",
                    IF(V91&lt;=21, "lose",
                        IF(AND(U91&lt;=21, U91&lt;V91), "lose", "")
                    )
                )
            )
        )
    )
)</f>
        <v>tie</v>
      </c>
      <c r="Y91">
        <f t="shared" ca="1" si="14"/>
        <v>0</v>
      </c>
      <c r="Z91">
        <f ca="1">IF(OR(D91=1, E91=1), 1, 0)</f>
        <v>0</v>
      </c>
      <c r="AA91">
        <f ca="1">IF(F91=1, 1,
    IF(Z91=1,
        IF(OR(D91 + E91 - 10 &lt;= 13,
              AND(D91 + E91 - 10 = 14, NOT(OR(M91 = 5, M91 = 6))),
              AND(D91 + E91 - 10 = 15, NOT(OR(M91 = 4, M91 = 5, M91 = 6))),
              AND(D91 + E91 - 10 = 16, NOT(OR(M91 = 3, M91 = 4, M91 = 5, M91 = 6))),
              AND(D91 + E91 - 10 = 17, M91 &gt;= 9),
              AND(D91 + E91 - 10 = 18, M91 &gt;= 9)), 1, 0),
        IF(OR(D91 + E91 &lt;= 8,
              AND(D91 + E91 = 12, NOT(OR(M91 = 4, M91 = 5, M91 = 6))),
              AND(D91 + E91 &gt;= 13, D91 + E91 &lt;= 16, M91 &gt;= 7)), 1, 0)
    )
)</f>
        <v>1</v>
      </c>
      <c r="AB91">
        <f ca="1">IF(AA91=1,
    IF(Z91=1,
        IF(OR(D91 + E91 + G91 - 10 &lt;= 13,
              AND(D91 + E91 + G91 - 10 = 14, NOT(OR(M91 = 5, M91 = 6))),
              AND(D91 + E91 + G91 - 10 = 15, NOT(OR(M91 = 4, M91 = 5, M91 = 6))),
              AND(D91 + E91 + G91 - 10 = 16, NOT(OR(M91 = 3, M91 = 4, M91 = 5, M91 = 6))),
              AND(D91 + E91 + G91 - 10 = 17, M91 &gt;= 9),
              AND(D91 + E91 + G91 - 10 = 18, M91 &gt;= 9)), 1, 0),
        IF(OR(D91 + E91 + G91 &lt;= 8,
              AND(D91 + E91 + G91 = 12, NOT(OR(M91 = 4, M91 = 5, M91 = 6))),
              AND(D91 + E91 + G91 &gt;= 13, D91 + E91 + G91 &lt;= 16, M91 &gt;= 7)), 1, 0)
    ), 0)</f>
        <v>0</v>
      </c>
      <c r="AC91">
        <f ca="1">IF(AB91=1,
    IF(Z91=1,
        IF(OR(D91 + E91 + G91 + I91 - 10 &lt;= 13,
              AND(D91 + E91 + G91 + I91 - 10 = 14, NOT(OR(M91 = 5, M91 = 6))),
              AND(D91 + E91 + G91 + I91 - 10 = 15, NOT(OR(M91 = 4, M91 = 5, M91 = 6))),
              AND(D91 + E91 + G91 + I91 - 10 = 16, NOT(OR(M91 = 3, M91 = 4, M91 = 5, M91 = 6))),
              AND(D91 + E91 + G91 + I91 - 10 = 17, M91 &gt;= 9),
              AND(D91 + E91 + G91 + I91 - 10 = 18, M91 &gt;= 9)), 1, 0),
        IF(OR(D91 + E91 + G91 + I91 &lt;= 8,
              AND(D91 + E91 + G91 + I91 = 12, NOT(OR(M91 = 4, M91 = 5, M91 = 6))),
              AND(D91 + E91 + G91 + I91 &gt;= 13, D91 + E91 + G91 + I91 &lt;= 16, M91 &gt;= 7)), 1, 0)
    ), 0)</f>
        <v>0</v>
      </c>
      <c r="AD91">
        <f ca="1">IF(AC91=1,
    IF(Z91=1,
        IF(OR(D91 + E91 + G91 + I91 + J91 - 10 &lt;= 13,
              AND(D91 + E91 + G91 + I91 + J91 - 10 = 14, NOT(OR(M91 = 5, M91 = 6))),
              AND(D91 + E91 + G91 + I91 + J91 - 10 = 15, NOT(OR(M91 = 4, M91 = 5, M91 = 6))),
              AND(D91 + E91 + G91 + I91 + J91 - 10 = 16, NOT(OR(M91 = 3, M91 = 4, M91 = 5, M91 = 6))),
              AND(D91 + E91 + G91 + I91 + J91 - 10 = 17, M91 &gt;= 9),
              AND(D91 + E91 + G91 + I91 + J91 - 10 = 18, M91 &gt;= 9)), 1, 0),
        IF(OR(D91 + E91 + G91 + I91 + J91 &lt;= 8,
              AND(D91 + E91 + G91 + I91 + J91 = 12, NOT(OR(M91 = 4, M91 = 5, M91 = 6))),
              AND(D91 + E91 + G91 + I91 + J91 &gt;= 13, D91 + E91 + G91 + I91 + J91 &lt;= 16, M91 &gt;= 7)), 1, 0)
    ), 0)</f>
        <v>0</v>
      </c>
      <c r="AE91">
        <f t="shared" ca="1" si="15"/>
        <v>0</v>
      </c>
    </row>
    <row r="92" spans="1:31" x14ac:dyDescent="0.3">
      <c r="A92">
        <v>71</v>
      </c>
      <c r="B92" t="str">
        <f t="shared" ca="1" si="16"/>
        <v>Regular</v>
      </c>
      <c r="C92" t="str">
        <f t="shared" ca="1" si="9"/>
        <v>Basic</v>
      </c>
      <c r="D92" cm="1">
        <f t="array" aca="1" ref="D92" ca="1">IF(A92=A91+1,
    IF(B91="Regular",
        IF(F91=1, E91, _xll.RiskDiscrete($F$9:$F$18, $G$9:$G$18)),
        IF(B91="First Split", D91,
            IF(B91="Second Split", _xll.RiskDiscrete($F$9:$F$18, $G$9:$G$18), _xll.RiskDiscrete($F$9:$F$18, $G$9:$G$18))
        )
    ),
    _xll.RiskDiscrete($F$9:$F$18, $G$9:$G$18)
)</f>
        <v>7</v>
      </c>
      <c r="E92" cm="1">
        <f t="array" aca="1" ref="E92" ca="1">_xll.RiskDiscrete($F$9:$F$18,$G$9:$G$18)</f>
        <v>7</v>
      </c>
      <c r="F92">
        <f t="shared" ca="1" si="10"/>
        <v>0</v>
      </c>
      <c r="G92" cm="1">
        <f t="array" aca="1" ref="G92" ca="1">IF(AA92=1, _xll.RiskDiscrete($F$9:$F$18,$G$9:$G$18), 0)</f>
        <v>7</v>
      </c>
      <c r="H92">
        <f t="shared" ca="1" si="11"/>
        <v>0</v>
      </c>
      <c r="I92" cm="1">
        <f t="array" aca="1" ref="I92" ca="1">IF(AB92=1, _xll.RiskDiscrete($F$9:$F$18, $G$9:$G$18), 0)</f>
        <v>0</v>
      </c>
      <c r="J92" cm="1">
        <f t="array" aca="1" ref="J92" ca="1">IF(AC92=1, _xll.RiskDiscrete($F$9:$F$18, $G$9:$G$18), 0)</f>
        <v>0</v>
      </c>
      <c r="K92" cm="1">
        <f t="array" aca="1" ref="K92" ca="1">IF(AD92=1, _xll.RiskDiscrete($F$9:$F$18, $G$9:$G$18), 0)</f>
        <v>0</v>
      </c>
      <c r="L92" cm="1">
        <f t="array" aca="1" ref="L92" ca="1">IF(AE92=1, _xll.RiskDiscrete($F$9:$F$18, $G$9:$G$18), 0)</f>
        <v>0</v>
      </c>
      <c r="M92" cm="1">
        <f t="array" aca="1" ref="M92" ca="1">_xll.RiskDiscrete($F$9:$F$18,$G$9:$G$18)</f>
        <v>7</v>
      </c>
      <c r="N92" cm="1">
        <f t="array" aca="1" ref="N92" ca="1">_xll.RiskDiscrete($F$9:$F$18,$G$9:$G$18)</f>
        <v>7</v>
      </c>
      <c r="O92">
        <f ca="1">IF(C92="Advanced",
    IF(Z92=0,
        IF(OR(
            AND(D92 + E92 = 9, OR(M92 = 3, M92 = 4, M92 = 5, M92 = 6)),
            AND(D92 + E92 = 10, OR(M92 = 2, M92 = 3, M92 = 4, M92 = 5, M92 = 6, M92 = 7, M92 = 8, M92 = 9)),
            AND(D92 + E92 = 11, OR(M92 = 2, M92 = 3, M92 = 4, M92 = 5, M92 = 6, M92 = 7, M92 = 8, M92 = 9, M92 = 10))),
           1, 0),
        IF(OR(
            AND(D92 + E92 - 10 = 13, OR(M92 = 5, M92 = 6)),
            AND(D92 + E92 - 10 = 14, OR(M92 = 5, M92 = 6)),
            AND(D92 + E92 - 10 = 15, OR(M92 = 4, M92 = 5, M92 = 6)),
            AND(D92 + E92 - 10 = 16, OR(M92 = 4, M92 = 5, M92 = 6)),
            AND(D92 + E92 - 10 = 17, OR(M92 = 3, M92 = 4, M92 = 5, M92 = 6)),
            AND(D92 + E92 - 10 = 18, OR(M92 = 2, M92 = 3, M92 = 4, M92 = 5, M92 = 6))),
           1, 0)),
    0)</f>
        <v>0</v>
      </c>
      <c r="P92" cm="1">
        <f t="array" aca="1" ref="P92" ca="1">IF(M92 + N92 &lt; 17, _xll.RiskDiscrete($F$9:$F$18, $G$9:$G$18), 0)</f>
        <v>7</v>
      </c>
      <c r="Q92" cm="1">
        <f t="array" aca="1" ref="Q92" ca="1">IF(P92+N92+M92&lt;17,_xll.RiskDiscrete($F$9:$F$18, $G$9:$G$18),0)</f>
        <v>0</v>
      </c>
      <c r="R92" cm="1">
        <f t="array" aca="1" ref="R92" ca="1">IF(P92+N92+M92+Q92&lt;17,_xll.RiskDiscrete($F$9:$F$18, $G$9:$G$18),0)</f>
        <v>0</v>
      </c>
      <c r="S92" cm="1">
        <f t="array" aca="1" ref="S92" ca="1">IF(P92+N92+M92+Q92+R92&lt;17,_xll.RiskDiscrete($F$9:$F$18, $G$9:$G$18),0)</f>
        <v>0</v>
      </c>
      <c r="T92" cm="1">
        <f t="array" aca="1" ref="T92" ca="1">IF(P92+N92+M92+Q92+R92+S92&lt;17,_xll.RiskDiscrete($F$9:$F$18, $G$9:$G$18),0)</f>
        <v>0</v>
      </c>
      <c r="U92">
        <f ca="1">IF(F92=1,
    IF(H92=1,
        IF(I92&gt;0,
            IF(J92&gt;0,
                MIN(D92 + G92 + I92 + J92 + 10 * (COUNTIF(D92:J92, 1) &gt; 0), D92 + G92 + I92 + J92),
                MIN(D92 + G92 + I92 + 10 * (COUNTIF(D92:I92, 1) &gt; 0), D92 + G92 + I92)
            ),
            MIN(D92 + G92 + 10 * (COUNTIF(D92:G92, 1) &gt; 0), D92 + G92)
        ),
        MIN(D92 + G92 + 10 * (COUNTIF(D92:G92, 1) &gt; 0), D92 + G92)
    ),
    IF(J92&gt;0,
        MIN(D92 + E92 + G92 + I92 + J92 + 10 * (COUNTIF(D92:J92, 1) &gt; 0), D92 + E92 + G92 + I92 + J92),
        MIN(D92 + E92 + G92 + I92 + 10 * (COUNTIF(D92:I92, 1) &gt; 0), D92 + E92 + G92 + I92)
    )
)</f>
        <v>21</v>
      </c>
      <c r="V92">
        <f t="shared" ca="1" si="12"/>
        <v>21</v>
      </c>
      <c r="W92">
        <f t="shared" ca="1" si="13"/>
        <v>100</v>
      </c>
      <c r="X92" t="str">
        <f ca="1">IF(AND(U92&lt;=21, U92&gt;V92), "win",
    IF(AND(U92&lt;=21, V92&gt;21), "win",
        IF(AND(OR(AND(D92=10, E92=11), AND(D92=11, E92=10)), NOT(OR(AND(M92=10, N92=11), AND(M92=11, N92=10)))), "Blackjack",
            IF(AND(U92&lt;=21, U92=V92), "tie",
                IF(U92&gt;21, "lose",
                    IF(V92&lt;=21, "lose",
                        IF(AND(U92&lt;=21, U92&lt;V92), "lose", "")
                    )
                )
            )
        )
    )
)</f>
        <v>tie</v>
      </c>
      <c r="Y92">
        <f t="shared" ca="1" si="14"/>
        <v>0</v>
      </c>
      <c r="Z92">
        <f ca="1">IF(OR(D92=1, E92=1), 1, 0)</f>
        <v>0</v>
      </c>
      <c r="AA92">
        <f ca="1">IF(F92=1, 1,
    IF(Z92=1,
        IF(OR(D92 + E92 - 10 &lt;= 13,
              AND(D92 + E92 - 10 = 14, NOT(OR(M92 = 5, M92 = 6))),
              AND(D92 + E92 - 10 = 15, NOT(OR(M92 = 4, M92 = 5, M92 = 6))),
              AND(D92 + E92 - 10 = 16, NOT(OR(M92 = 3, M92 = 4, M92 = 5, M92 = 6))),
              AND(D92 + E92 - 10 = 17, M92 &gt;= 9),
              AND(D92 + E92 - 10 = 18, M92 &gt;= 9)), 1, 0),
        IF(OR(D92 + E92 &lt;= 8,
              AND(D92 + E92 = 12, NOT(OR(M92 = 4, M92 = 5, M92 = 6))),
              AND(D92 + E92 &gt;= 13, D92 + E92 &lt;= 16, M92 &gt;= 7)), 1, 0)
    )
)</f>
        <v>1</v>
      </c>
      <c r="AB92">
        <f ca="1">IF(AA92=1,
    IF(Z92=1,
        IF(OR(D92 + E92 + G92 - 10 &lt;= 13,
              AND(D92 + E92 + G92 - 10 = 14, NOT(OR(M92 = 5, M92 = 6))),
              AND(D92 + E92 + G92 - 10 = 15, NOT(OR(M92 = 4, M92 = 5, M92 = 6))),
              AND(D92 + E92 + G92 - 10 = 16, NOT(OR(M92 = 3, M92 = 4, M92 = 5, M92 = 6))),
              AND(D92 + E92 + G92 - 10 = 17, M92 &gt;= 9),
              AND(D92 + E92 + G92 - 10 = 18, M92 &gt;= 9)), 1, 0),
        IF(OR(D92 + E92 + G92 &lt;= 8,
              AND(D92 + E92 + G92 = 12, NOT(OR(M92 = 4, M92 = 5, M92 = 6))),
              AND(D92 + E92 + G92 &gt;= 13, D92 + E92 + G92 &lt;= 16, M92 &gt;= 7)), 1, 0)
    ), 0)</f>
        <v>0</v>
      </c>
      <c r="AC92">
        <f ca="1">IF(AB92=1,
    IF(Z92=1,
        IF(OR(D92 + E92 + G92 + I92 - 10 &lt;= 13,
              AND(D92 + E92 + G92 + I92 - 10 = 14, NOT(OR(M92 = 5, M92 = 6))),
              AND(D92 + E92 + G92 + I92 - 10 = 15, NOT(OR(M92 = 4, M92 = 5, M92 = 6))),
              AND(D92 + E92 + G92 + I92 - 10 = 16, NOT(OR(M92 = 3, M92 = 4, M92 = 5, M92 = 6))),
              AND(D92 + E92 + G92 + I92 - 10 = 17, M92 &gt;= 9),
              AND(D92 + E92 + G92 + I92 - 10 = 18, M92 &gt;= 9)), 1, 0),
        IF(OR(D92 + E92 + G92 + I92 &lt;= 8,
              AND(D92 + E92 + G92 + I92 = 12, NOT(OR(M92 = 4, M92 = 5, M92 = 6))),
              AND(D92 + E92 + G92 + I92 &gt;= 13, D92 + E92 + G92 + I92 &lt;= 16, M92 &gt;= 7)), 1, 0)
    ), 0)</f>
        <v>0</v>
      </c>
      <c r="AD92">
        <f ca="1">IF(AC92=1,
    IF(Z92=1,
        IF(OR(D92 + E92 + G92 + I92 + J92 - 10 &lt;= 13,
              AND(D92 + E92 + G92 + I92 + J92 - 10 = 14, NOT(OR(M92 = 5, M92 = 6))),
              AND(D92 + E92 + G92 + I92 + J92 - 10 = 15, NOT(OR(M92 = 4, M92 = 5, M92 = 6))),
              AND(D92 + E92 + G92 + I92 + J92 - 10 = 16, NOT(OR(M92 = 3, M92 = 4, M92 = 5, M92 = 6))),
              AND(D92 + E92 + G92 + I92 + J92 - 10 = 17, M92 &gt;= 9),
              AND(D92 + E92 + G92 + I92 + J92 - 10 = 18, M92 &gt;= 9)), 1, 0),
        IF(OR(D92 + E92 + G92 + I92 + J92 &lt;= 8,
              AND(D92 + E92 + G92 + I92 + J92 = 12, NOT(OR(M92 = 4, M92 = 5, M92 = 6))),
              AND(D92 + E92 + G92 + I92 + J92 &gt;= 13, D92 + E92 + G92 + I92 + J92 &lt;= 16, M92 &gt;= 7)), 1, 0)
    ), 0)</f>
        <v>0</v>
      </c>
      <c r="AE92">
        <f t="shared" ca="1" si="15"/>
        <v>0</v>
      </c>
    </row>
    <row r="93" spans="1:31" x14ac:dyDescent="0.3">
      <c r="A93">
        <v>72</v>
      </c>
      <c r="B93" t="str">
        <f t="shared" ca="1" si="16"/>
        <v>Regular</v>
      </c>
      <c r="C93" t="str">
        <f t="shared" ca="1" si="9"/>
        <v>Basic</v>
      </c>
      <c r="D93" cm="1">
        <f t="array" aca="1" ref="D93" ca="1">IF(A93=A92+1,
    IF(B92="Regular",
        IF(F92=1, E92, _xll.RiskDiscrete($F$9:$F$18, $G$9:$G$18)),
        IF(B92="First Split", D92,
            IF(B92="Second Split", _xll.RiskDiscrete($F$9:$F$18, $G$9:$G$18), _xll.RiskDiscrete($F$9:$F$18, $G$9:$G$18))
        )
    ),
    _xll.RiskDiscrete($F$9:$F$18, $G$9:$G$18)
)</f>
        <v>7</v>
      </c>
      <c r="E93" cm="1">
        <f t="array" aca="1" ref="E93" ca="1">_xll.RiskDiscrete($F$9:$F$18,$G$9:$G$18)</f>
        <v>7</v>
      </c>
      <c r="F93">
        <f t="shared" ca="1" si="10"/>
        <v>0</v>
      </c>
      <c r="G93" cm="1">
        <f t="array" aca="1" ref="G93" ca="1">IF(AA93=1, _xll.RiskDiscrete($F$9:$F$18,$G$9:$G$18), 0)</f>
        <v>7</v>
      </c>
      <c r="H93">
        <f t="shared" ca="1" si="11"/>
        <v>0</v>
      </c>
      <c r="I93" cm="1">
        <f t="array" aca="1" ref="I93" ca="1">IF(AB93=1, _xll.RiskDiscrete($F$9:$F$18, $G$9:$G$18), 0)</f>
        <v>0</v>
      </c>
      <c r="J93" cm="1">
        <f t="array" aca="1" ref="J93" ca="1">IF(AC93=1, _xll.RiskDiscrete($F$9:$F$18, $G$9:$G$18), 0)</f>
        <v>0</v>
      </c>
      <c r="K93" cm="1">
        <f t="array" aca="1" ref="K93" ca="1">IF(AD93=1, _xll.RiskDiscrete($F$9:$F$18, $G$9:$G$18), 0)</f>
        <v>0</v>
      </c>
      <c r="L93" cm="1">
        <f t="array" aca="1" ref="L93" ca="1">IF(AE93=1, _xll.RiskDiscrete($F$9:$F$18, $G$9:$G$18), 0)</f>
        <v>0</v>
      </c>
      <c r="M93" cm="1">
        <f t="array" aca="1" ref="M93" ca="1">_xll.RiskDiscrete($F$9:$F$18,$G$9:$G$18)</f>
        <v>7</v>
      </c>
      <c r="N93" cm="1">
        <f t="array" aca="1" ref="N93" ca="1">_xll.RiskDiscrete($F$9:$F$18,$G$9:$G$18)</f>
        <v>7</v>
      </c>
      <c r="O93">
        <f ca="1">IF(C93="Advanced",
    IF(Z93=0,
        IF(OR(
            AND(D93 + E93 = 9, OR(M93 = 3, M93 = 4, M93 = 5, M93 = 6)),
            AND(D93 + E93 = 10, OR(M93 = 2, M93 = 3, M93 = 4, M93 = 5, M93 = 6, M93 = 7, M93 = 8, M93 = 9)),
            AND(D93 + E93 = 11, OR(M93 = 2, M93 = 3, M93 = 4, M93 = 5, M93 = 6, M93 = 7, M93 = 8, M93 = 9, M93 = 10))),
           1, 0),
        IF(OR(
            AND(D93 + E93 - 10 = 13, OR(M93 = 5, M93 = 6)),
            AND(D93 + E93 - 10 = 14, OR(M93 = 5, M93 = 6)),
            AND(D93 + E93 - 10 = 15, OR(M93 = 4, M93 = 5, M93 = 6)),
            AND(D93 + E93 - 10 = 16, OR(M93 = 4, M93 = 5, M93 = 6)),
            AND(D93 + E93 - 10 = 17, OR(M93 = 3, M93 = 4, M93 = 5, M93 = 6)),
            AND(D93 + E93 - 10 = 18, OR(M93 = 2, M93 = 3, M93 = 4, M93 = 5, M93 = 6))),
           1, 0)),
    0)</f>
        <v>0</v>
      </c>
      <c r="P93" cm="1">
        <f t="array" aca="1" ref="P93" ca="1">IF(M93 + N93 &lt; 17, _xll.RiskDiscrete($F$9:$F$18, $G$9:$G$18), 0)</f>
        <v>7</v>
      </c>
      <c r="Q93" cm="1">
        <f t="array" aca="1" ref="Q93" ca="1">IF(P93+N93+M93&lt;17,_xll.RiskDiscrete($F$9:$F$18, $G$9:$G$18),0)</f>
        <v>0</v>
      </c>
      <c r="R93" cm="1">
        <f t="array" aca="1" ref="R93" ca="1">IF(P93+N93+M93+Q93&lt;17,_xll.RiskDiscrete($F$9:$F$18, $G$9:$G$18),0)</f>
        <v>0</v>
      </c>
      <c r="S93" cm="1">
        <f t="array" aca="1" ref="S93" ca="1">IF(P93+N93+M93+Q93+R93&lt;17,_xll.RiskDiscrete($F$9:$F$18, $G$9:$G$18),0)</f>
        <v>0</v>
      </c>
      <c r="T93" cm="1">
        <f t="array" aca="1" ref="T93" ca="1">IF(P93+N93+M93+Q93+R93+S93&lt;17,_xll.RiskDiscrete($F$9:$F$18, $G$9:$G$18),0)</f>
        <v>0</v>
      </c>
      <c r="U93">
        <f ca="1">IF(F93=1,
    IF(H93=1,
        IF(I93&gt;0,
            IF(J93&gt;0,
                MIN(D93 + G93 + I93 + J93 + 10 * (COUNTIF(D93:J93, 1) &gt; 0), D93 + G93 + I93 + J93),
                MIN(D93 + G93 + I93 + 10 * (COUNTIF(D93:I93, 1) &gt; 0), D93 + G93 + I93)
            ),
            MIN(D93 + G93 + 10 * (COUNTIF(D93:G93, 1) &gt; 0), D93 + G93)
        ),
        MIN(D93 + G93 + 10 * (COUNTIF(D93:G93, 1) &gt; 0), D93 + G93)
    ),
    IF(J93&gt;0,
        MIN(D93 + E93 + G93 + I93 + J93 + 10 * (COUNTIF(D93:J93, 1) &gt; 0), D93 + E93 + G93 + I93 + J93),
        MIN(D93 + E93 + G93 + I93 + 10 * (COUNTIF(D93:I93, 1) &gt; 0), D93 + E93 + G93 + I93)
    )
)</f>
        <v>21</v>
      </c>
      <c r="V93">
        <f t="shared" ca="1" si="12"/>
        <v>21</v>
      </c>
      <c r="W93">
        <f t="shared" ca="1" si="13"/>
        <v>100</v>
      </c>
      <c r="X93" t="str">
        <f ca="1">IF(AND(U93&lt;=21, U93&gt;V93), "win",
    IF(AND(U93&lt;=21, V93&gt;21), "win",
        IF(AND(OR(AND(D93=10, E93=11), AND(D93=11, E93=10)), NOT(OR(AND(M93=10, N93=11), AND(M93=11, N93=10)))), "Blackjack",
            IF(AND(U93&lt;=21, U93=V93), "tie",
                IF(U93&gt;21, "lose",
                    IF(V93&lt;=21, "lose",
                        IF(AND(U93&lt;=21, U93&lt;V93), "lose", "")
                    )
                )
            )
        )
    )
)</f>
        <v>tie</v>
      </c>
      <c r="Y93">
        <f t="shared" ca="1" si="14"/>
        <v>0</v>
      </c>
      <c r="Z93">
        <f ca="1">IF(OR(D93=1, E93=1), 1, 0)</f>
        <v>0</v>
      </c>
      <c r="AA93">
        <f ca="1">IF(F93=1, 1,
    IF(Z93=1,
        IF(OR(D93 + E93 - 10 &lt;= 13,
              AND(D93 + E93 - 10 = 14, NOT(OR(M93 = 5, M93 = 6))),
              AND(D93 + E93 - 10 = 15, NOT(OR(M93 = 4, M93 = 5, M93 = 6))),
              AND(D93 + E93 - 10 = 16, NOT(OR(M93 = 3, M93 = 4, M93 = 5, M93 = 6))),
              AND(D93 + E93 - 10 = 17, M93 &gt;= 9),
              AND(D93 + E93 - 10 = 18, M93 &gt;= 9)), 1, 0),
        IF(OR(D93 + E93 &lt;= 8,
              AND(D93 + E93 = 12, NOT(OR(M93 = 4, M93 = 5, M93 = 6))),
              AND(D93 + E93 &gt;= 13, D93 + E93 &lt;= 16, M93 &gt;= 7)), 1, 0)
    )
)</f>
        <v>1</v>
      </c>
      <c r="AB93">
        <f ca="1">IF(AA93=1,
    IF(Z93=1,
        IF(OR(D93 + E93 + G93 - 10 &lt;= 13,
              AND(D93 + E93 + G93 - 10 = 14, NOT(OR(M93 = 5, M93 = 6))),
              AND(D93 + E93 + G93 - 10 = 15, NOT(OR(M93 = 4, M93 = 5, M93 = 6))),
              AND(D93 + E93 + G93 - 10 = 16, NOT(OR(M93 = 3, M93 = 4, M93 = 5, M93 = 6))),
              AND(D93 + E93 + G93 - 10 = 17, M93 &gt;= 9),
              AND(D93 + E93 + G93 - 10 = 18, M93 &gt;= 9)), 1, 0),
        IF(OR(D93 + E93 + G93 &lt;= 8,
              AND(D93 + E93 + G93 = 12, NOT(OR(M93 = 4, M93 = 5, M93 = 6))),
              AND(D93 + E93 + G93 &gt;= 13, D93 + E93 + G93 &lt;= 16, M93 &gt;= 7)), 1, 0)
    ), 0)</f>
        <v>0</v>
      </c>
      <c r="AC93">
        <f ca="1">IF(AB93=1,
    IF(Z93=1,
        IF(OR(D93 + E93 + G93 + I93 - 10 &lt;= 13,
              AND(D93 + E93 + G93 + I93 - 10 = 14, NOT(OR(M93 = 5, M93 = 6))),
              AND(D93 + E93 + G93 + I93 - 10 = 15, NOT(OR(M93 = 4, M93 = 5, M93 = 6))),
              AND(D93 + E93 + G93 + I93 - 10 = 16, NOT(OR(M93 = 3, M93 = 4, M93 = 5, M93 = 6))),
              AND(D93 + E93 + G93 + I93 - 10 = 17, M93 &gt;= 9),
              AND(D93 + E93 + G93 + I93 - 10 = 18, M93 &gt;= 9)), 1, 0),
        IF(OR(D93 + E93 + G93 + I93 &lt;= 8,
              AND(D93 + E93 + G93 + I93 = 12, NOT(OR(M93 = 4, M93 = 5, M93 = 6))),
              AND(D93 + E93 + G93 + I93 &gt;= 13, D93 + E93 + G93 + I93 &lt;= 16, M93 &gt;= 7)), 1, 0)
    ), 0)</f>
        <v>0</v>
      </c>
      <c r="AD93">
        <f ca="1">IF(AC93=1,
    IF(Z93=1,
        IF(OR(D93 + E93 + G93 + I93 + J93 - 10 &lt;= 13,
              AND(D93 + E93 + G93 + I93 + J93 - 10 = 14, NOT(OR(M93 = 5, M93 = 6))),
              AND(D93 + E93 + G93 + I93 + J93 - 10 = 15, NOT(OR(M93 = 4, M93 = 5, M93 = 6))),
              AND(D93 + E93 + G93 + I93 + J93 - 10 = 16, NOT(OR(M93 = 3, M93 = 4, M93 = 5, M93 = 6))),
              AND(D93 + E93 + G93 + I93 + J93 - 10 = 17, M93 &gt;= 9),
              AND(D93 + E93 + G93 + I93 + J93 - 10 = 18, M93 &gt;= 9)), 1, 0),
        IF(OR(D93 + E93 + G93 + I93 + J93 &lt;= 8,
              AND(D93 + E93 + G93 + I93 + J93 = 12, NOT(OR(M93 = 4, M93 = 5, M93 = 6))),
              AND(D93 + E93 + G93 + I93 + J93 &gt;= 13, D93 + E93 + G93 + I93 + J93 &lt;= 16, M93 &gt;= 7)), 1, 0)
    ), 0)</f>
        <v>0</v>
      </c>
      <c r="AE93">
        <f t="shared" ca="1" si="15"/>
        <v>0</v>
      </c>
    </row>
    <row r="94" spans="1:31" x14ac:dyDescent="0.3">
      <c r="A94">
        <v>73</v>
      </c>
      <c r="B94" t="str">
        <f t="shared" ca="1" si="16"/>
        <v>Regular</v>
      </c>
      <c r="C94" t="str">
        <f t="shared" ca="1" si="9"/>
        <v>Basic</v>
      </c>
      <c r="D94" cm="1">
        <f t="array" aca="1" ref="D94" ca="1">IF(A94=A93+1,
    IF(B93="Regular",
        IF(F93=1, E93, _xll.RiskDiscrete($F$9:$F$18, $G$9:$G$18)),
        IF(B93="First Split", D93,
            IF(B93="Second Split", _xll.RiskDiscrete($F$9:$F$18, $G$9:$G$18), _xll.RiskDiscrete($F$9:$F$18, $G$9:$G$18))
        )
    ),
    _xll.RiskDiscrete($F$9:$F$18, $G$9:$G$18)
)</f>
        <v>7</v>
      </c>
      <c r="E94" cm="1">
        <f t="array" aca="1" ref="E94" ca="1">_xll.RiskDiscrete($F$9:$F$18,$G$9:$G$18)</f>
        <v>7</v>
      </c>
      <c r="F94">
        <f t="shared" ca="1" si="10"/>
        <v>0</v>
      </c>
      <c r="G94" cm="1">
        <f t="array" aca="1" ref="G94" ca="1">IF(AA94=1, _xll.RiskDiscrete($F$9:$F$18,$G$9:$G$18), 0)</f>
        <v>7</v>
      </c>
      <c r="H94">
        <f t="shared" ca="1" si="11"/>
        <v>0</v>
      </c>
      <c r="I94" cm="1">
        <f t="array" aca="1" ref="I94" ca="1">IF(AB94=1, _xll.RiskDiscrete($F$9:$F$18, $G$9:$G$18), 0)</f>
        <v>0</v>
      </c>
      <c r="J94" cm="1">
        <f t="array" aca="1" ref="J94" ca="1">IF(AC94=1, _xll.RiskDiscrete($F$9:$F$18, $G$9:$G$18), 0)</f>
        <v>0</v>
      </c>
      <c r="K94" cm="1">
        <f t="array" aca="1" ref="K94" ca="1">IF(AD94=1, _xll.RiskDiscrete($F$9:$F$18, $G$9:$G$18), 0)</f>
        <v>0</v>
      </c>
      <c r="L94" cm="1">
        <f t="array" aca="1" ref="L94" ca="1">IF(AE94=1, _xll.RiskDiscrete($F$9:$F$18, $G$9:$G$18), 0)</f>
        <v>0</v>
      </c>
      <c r="M94" cm="1">
        <f t="array" aca="1" ref="M94" ca="1">_xll.RiskDiscrete($F$9:$F$18,$G$9:$G$18)</f>
        <v>7</v>
      </c>
      <c r="N94" cm="1">
        <f t="array" aca="1" ref="N94" ca="1">_xll.RiskDiscrete($F$9:$F$18,$G$9:$G$18)</f>
        <v>7</v>
      </c>
      <c r="O94">
        <f ca="1">IF(C94="Advanced",
    IF(Z94=0,
        IF(OR(
            AND(D94 + E94 = 9, OR(M94 = 3, M94 = 4, M94 = 5, M94 = 6)),
            AND(D94 + E94 = 10, OR(M94 = 2, M94 = 3, M94 = 4, M94 = 5, M94 = 6, M94 = 7, M94 = 8, M94 = 9)),
            AND(D94 + E94 = 11, OR(M94 = 2, M94 = 3, M94 = 4, M94 = 5, M94 = 6, M94 = 7, M94 = 8, M94 = 9, M94 = 10))),
           1, 0),
        IF(OR(
            AND(D94 + E94 - 10 = 13, OR(M94 = 5, M94 = 6)),
            AND(D94 + E94 - 10 = 14, OR(M94 = 5, M94 = 6)),
            AND(D94 + E94 - 10 = 15, OR(M94 = 4, M94 = 5, M94 = 6)),
            AND(D94 + E94 - 10 = 16, OR(M94 = 4, M94 = 5, M94 = 6)),
            AND(D94 + E94 - 10 = 17, OR(M94 = 3, M94 = 4, M94 = 5, M94 = 6)),
            AND(D94 + E94 - 10 = 18, OR(M94 = 2, M94 = 3, M94 = 4, M94 = 5, M94 = 6))),
           1, 0)),
    0)</f>
        <v>0</v>
      </c>
      <c r="P94" cm="1">
        <f t="array" aca="1" ref="P94" ca="1">IF(M94 + N94 &lt; 17, _xll.RiskDiscrete($F$9:$F$18, $G$9:$G$18), 0)</f>
        <v>7</v>
      </c>
      <c r="Q94" cm="1">
        <f t="array" aca="1" ref="Q94" ca="1">IF(P94+N94+M94&lt;17,_xll.RiskDiscrete($F$9:$F$18, $G$9:$G$18),0)</f>
        <v>0</v>
      </c>
      <c r="R94" cm="1">
        <f t="array" aca="1" ref="R94" ca="1">IF(P94+N94+M94+Q94&lt;17,_xll.RiskDiscrete($F$9:$F$18, $G$9:$G$18),0)</f>
        <v>0</v>
      </c>
      <c r="S94" cm="1">
        <f t="array" aca="1" ref="S94" ca="1">IF(P94+N94+M94+Q94+R94&lt;17,_xll.RiskDiscrete($F$9:$F$18, $G$9:$G$18),0)</f>
        <v>0</v>
      </c>
      <c r="T94" cm="1">
        <f t="array" aca="1" ref="T94" ca="1">IF(P94+N94+M94+Q94+R94+S94&lt;17,_xll.RiskDiscrete($F$9:$F$18, $G$9:$G$18),0)</f>
        <v>0</v>
      </c>
      <c r="U94">
        <f ca="1">IF(F94=1,
    IF(H94=1,
        IF(I94&gt;0,
            IF(J94&gt;0,
                MIN(D94 + G94 + I94 + J94 + 10 * (COUNTIF(D94:J94, 1) &gt; 0), D94 + G94 + I94 + J94),
                MIN(D94 + G94 + I94 + 10 * (COUNTIF(D94:I94, 1) &gt; 0), D94 + G94 + I94)
            ),
            MIN(D94 + G94 + 10 * (COUNTIF(D94:G94, 1) &gt; 0), D94 + G94)
        ),
        MIN(D94 + G94 + 10 * (COUNTIF(D94:G94, 1) &gt; 0), D94 + G94)
    ),
    IF(J94&gt;0,
        MIN(D94 + E94 + G94 + I94 + J94 + 10 * (COUNTIF(D94:J94, 1) &gt; 0), D94 + E94 + G94 + I94 + J94),
        MIN(D94 + E94 + G94 + I94 + 10 * (COUNTIF(D94:I94, 1) &gt; 0), D94 + E94 + G94 + I94)
    )
)</f>
        <v>21</v>
      </c>
      <c r="V94">
        <f t="shared" ca="1" si="12"/>
        <v>21</v>
      </c>
      <c r="W94">
        <f t="shared" ca="1" si="13"/>
        <v>100</v>
      </c>
      <c r="X94" t="str">
        <f ca="1">IF(AND(U94&lt;=21, U94&gt;V94), "win",
    IF(AND(U94&lt;=21, V94&gt;21), "win",
        IF(AND(OR(AND(D94=10, E94=11), AND(D94=11, E94=10)), NOT(OR(AND(M94=10, N94=11), AND(M94=11, N94=10)))), "Blackjack",
            IF(AND(U94&lt;=21, U94=V94), "tie",
                IF(U94&gt;21, "lose",
                    IF(V94&lt;=21, "lose",
                        IF(AND(U94&lt;=21, U94&lt;V94), "lose", "")
                    )
                )
            )
        )
    )
)</f>
        <v>tie</v>
      </c>
      <c r="Y94">
        <f t="shared" ca="1" si="14"/>
        <v>0</v>
      </c>
      <c r="Z94">
        <f ca="1">IF(OR(D94=1, E94=1), 1, 0)</f>
        <v>0</v>
      </c>
      <c r="AA94">
        <f ca="1">IF(F94=1, 1,
    IF(Z94=1,
        IF(OR(D94 + E94 - 10 &lt;= 13,
              AND(D94 + E94 - 10 = 14, NOT(OR(M94 = 5, M94 = 6))),
              AND(D94 + E94 - 10 = 15, NOT(OR(M94 = 4, M94 = 5, M94 = 6))),
              AND(D94 + E94 - 10 = 16, NOT(OR(M94 = 3, M94 = 4, M94 = 5, M94 = 6))),
              AND(D94 + E94 - 10 = 17, M94 &gt;= 9),
              AND(D94 + E94 - 10 = 18, M94 &gt;= 9)), 1, 0),
        IF(OR(D94 + E94 &lt;= 8,
              AND(D94 + E94 = 12, NOT(OR(M94 = 4, M94 = 5, M94 = 6))),
              AND(D94 + E94 &gt;= 13, D94 + E94 &lt;= 16, M94 &gt;= 7)), 1, 0)
    )
)</f>
        <v>1</v>
      </c>
      <c r="AB94">
        <f ca="1">IF(AA94=1,
    IF(Z94=1,
        IF(OR(D94 + E94 + G94 - 10 &lt;= 13,
              AND(D94 + E94 + G94 - 10 = 14, NOT(OR(M94 = 5, M94 = 6))),
              AND(D94 + E94 + G94 - 10 = 15, NOT(OR(M94 = 4, M94 = 5, M94 = 6))),
              AND(D94 + E94 + G94 - 10 = 16, NOT(OR(M94 = 3, M94 = 4, M94 = 5, M94 = 6))),
              AND(D94 + E94 + G94 - 10 = 17, M94 &gt;= 9),
              AND(D94 + E94 + G94 - 10 = 18, M94 &gt;= 9)), 1, 0),
        IF(OR(D94 + E94 + G94 &lt;= 8,
              AND(D94 + E94 + G94 = 12, NOT(OR(M94 = 4, M94 = 5, M94 = 6))),
              AND(D94 + E94 + G94 &gt;= 13, D94 + E94 + G94 &lt;= 16, M94 &gt;= 7)), 1, 0)
    ), 0)</f>
        <v>0</v>
      </c>
      <c r="AC94">
        <f ca="1">IF(AB94=1,
    IF(Z94=1,
        IF(OR(D94 + E94 + G94 + I94 - 10 &lt;= 13,
              AND(D94 + E94 + G94 + I94 - 10 = 14, NOT(OR(M94 = 5, M94 = 6))),
              AND(D94 + E94 + G94 + I94 - 10 = 15, NOT(OR(M94 = 4, M94 = 5, M94 = 6))),
              AND(D94 + E94 + G94 + I94 - 10 = 16, NOT(OR(M94 = 3, M94 = 4, M94 = 5, M94 = 6))),
              AND(D94 + E94 + G94 + I94 - 10 = 17, M94 &gt;= 9),
              AND(D94 + E94 + G94 + I94 - 10 = 18, M94 &gt;= 9)), 1, 0),
        IF(OR(D94 + E94 + G94 + I94 &lt;= 8,
              AND(D94 + E94 + G94 + I94 = 12, NOT(OR(M94 = 4, M94 = 5, M94 = 6))),
              AND(D94 + E94 + G94 + I94 &gt;= 13, D94 + E94 + G94 + I94 &lt;= 16, M94 &gt;= 7)), 1, 0)
    ), 0)</f>
        <v>0</v>
      </c>
      <c r="AD94">
        <f ca="1">IF(AC94=1,
    IF(Z94=1,
        IF(OR(D94 + E94 + G94 + I94 + J94 - 10 &lt;= 13,
              AND(D94 + E94 + G94 + I94 + J94 - 10 = 14, NOT(OR(M94 = 5, M94 = 6))),
              AND(D94 + E94 + G94 + I94 + J94 - 10 = 15, NOT(OR(M94 = 4, M94 = 5, M94 = 6))),
              AND(D94 + E94 + G94 + I94 + J94 - 10 = 16, NOT(OR(M94 = 3, M94 = 4, M94 = 5, M94 = 6))),
              AND(D94 + E94 + G94 + I94 + J94 - 10 = 17, M94 &gt;= 9),
              AND(D94 + E94 + G94 + I94 + J94 - 10 = 18, M94 &gt;= 9)), 1, 0),
        IF(OR(D94 + E94 + G94 + I94 + J94 &lt;= 8,
              AND(D94 + E94 + G94 + I94 + J94 = 12, NOT(OR(M94 = 4, M94 = 5, M94 = 6))),
              AND(D94 + E94 + G94 + I94 + J94 &gt;= 13, D94 + E94 + G94 + I94 + J94 &lt;= 16, M94 &gt;= 7)), 1, 0)
    ), 0)</f>
        <v>0</v>
      </c>
      <c r="AE94">
        <f t="shared" ca="1" si="15"/>
        <v>0</v>
      </c>
    </row>
    <row r="95" spans="1:31" x14ac:dyDescent="0.3">
      <c r="A95">
        <v>74</v>
      </c>
      <c r="B95" t="str">
        <f t="shared" ca="1" si="16"/>
        <v>Regular</v>
      </c>
      <c r="C95" t="str">
        <f t="shared" ca="1" si="9"/>
        <v>Basic</v>
      </c>
      <c r="D95" cm="1">
        <f t="array" aca="1" ref="D95" ca="1">IF(A95=A94+1,
    IF(B94="Regular",
        IF(F94=1, E94, _xll.RiskDiscrete($F$9:$F$18, $G$9:$G$18)),
        IF(B94="First Split", D94,
            IF(B94="Second Split", _xll.RiskDiscrete($F$9:$F$18, $G$9:$G$18), _xll.RiskDiscrete($F$9:$F$18, $G$9:$G$18))
        )
    ),
    _xll.RiskDiscrete($F$9:$F$18, $G$9:$G$18)
)</f>
        <v>7</v>
      </c>
      <c r="E95" cm="1">
        <f t="array" aca="1" ref="E95" ca="1">_xll.RiskDiscrete($F$9:$F$18,$G$9:$G$18)</f>
        <v>7</v>
      </c>
      <c r="F95">
        <f t="shared" ca="1" si="10"/>
        <v>0</v>
      </c>
      <c r="G95" cm="1">
        <f t="array" aca="1" ref="G95" ca="1">IF(AA95=1, _xll.RiskDiscrete($F$9:$F$18,$G$9:$G$18), 0)</f>
        <v>7</v>
      </c>
      <c r="H95">
        <f t="shared" ca="1" si="11"/>
        <v>0</v>
      </c>
      <c r="I95" cm="1">
        <f t="array" aca="1" ref="I95" ca="1">IF(AB95=1, _xll.RiskDiscrete($F$9:$F$18, $G$9:$G$18), 0)</f>
        <v>0</v>
      </c>
      <c r="J95" cm="1">
        <f t="array" aca="1" ref="J95" ca="1">IF(AC95=1, _xll.RiskDiscrete($F$9:$F$18, $G$9:$G$18), 0)</f>
        <v>0</v>
      </c>
      <c r="K95" cm="1">
        <f t="array" aca="1" ref="K95" ca="1">IF(AD95=1, _xll.RiskDiscrete($F$9:$F$18, $G$9:$G$18), 0)</f>
        <v>0</v>
      </c>
      <c r="L95" cm="1">
        <f t="array" aca="1" ref="L95" ca="1">IF(AE95=1, _xll.RiskDiscrete($F$9:$F$18, $G$9:$G$18), 0)</f>
        <v>0</v>
      </c>
      <c r="M95" cm="1">
        <f t="array" aca="1" ref="M95" ca="1">_xll.RiskDiscrete($F$9:$F$18,$G$9:$G$18)</f>
        <v>7</v>
      </c>
      <c r="N95" cm="1">
        <f t="array" aca="1" ref="N95" ca="1">_xll.RiskDiscrete($F$9:$F$18,$G$9:$G$18)</f>
        <v>7</v>
      </c>
      <c r="O95">
        <f ca="1">IF(C95="Advanced",
    IF(Z95=0,
        IF(OR(
            AND(D95 + E95 = 9, OR(M95 = 3, M95 = 4, M95 = 5, M95 = 6)),
            AND(D95 + E95 = 10, OR(M95 = 2, M95 = 3, M95 = 4, M95 = 5, M95 = 6, M95 = 7, M95 = 8, M95 = 9)),
            AND(D95 + E95 = 11, OR(M95 = 2, M95 = 3, M95 = 4, M95 = 5, M95 = 6, M95 = 7, M95 = 8, M95 = 9, M95 = 10))),
           1, 0),
        IF(OR(
            AND(D95 + E95 - 10 = 13, OR(M95 = 5, M95 = 6)),
            AND(D95 + E95 - 10 = 14, OR(M95 = 5, M95 = 6)),
            AND(D95 + E95 - 10 = 15, OR(M95 = 4, M95 = 5, M95 = 6)),
            AND(D95 + E95 - 10 = 16, OR(M95 = 4, M95 = 5, M95 = 6)),
            AND(D95 + E95 - 10 = 17, OR(M95 = 3, M95 = 4, M95 = 5, M95 = 6)),
            AND(D95 + E95 - 10 = 18, OR(M95 = 2, M95 = 3, M95 = 4, M95 = 5, M95 = 6))),
           1, 0)),
    0)</f>
        <v>0</v>
      </c>
      <c r="P95" cm="1">
        <f t="array" aca="1" ref="P95" ca="1">IF(M95 + N95 &lt; 17, _xll.RiskDiscrete($F$9:$F$18, $G$9:$G$18), 0)</f>
        <v>7</v>
      </c>
      <c r="Q95" cm="1">
        <f t="array" aca="1" ref="Q95" ca="1">IF(P95+N95+M95&lt;17,_xll.RiskDiscrete($F$9:$F$18, $G$9:$G$18),0)</f>
        <v>0</v>
      </c>
      <c r="R95" cm="1">
        <f t="array" aca="1" ref="R95" ca="1">IF(P95+N95+M95+Q95&lt;17,_xll.RiskDiscrete($F$9:$F$18, $G$9:$G$18),0)</f>
        <v>0</v>
      </c>
      <c r="S95" cm="1">
        <f t="array" aca="1" ref="S95" ca="1">IF(P95+N95+M95+Q95+R95&lt;17,_xll.RiskDiscrete($F$9:$F$18, $G$9:$G$18),0)</f>
        <v>0</v>
      </c>
      <c r="T95" cm="1">
        <f t="array" aca="1" ref="T95" ca="1">IF(P95+N95+M95+Q95+R95+S95&lt;17,_xll.RiskDiscrete($F$9:$F$18, $G$9:$G$18),0)</f>
        <v>0</v>
      </c>
      <c r="U95">
        <f ca="1">IF(F95=1,
    IF(H95=1,
        IF(I95&gt;0,
            IF(J95&gt;0,
                MIN(D95 + G95 + I95 + J95 + 10 * (COUNTIF(D95:J95, 1) &gt; 0), D95 + G95 + I95 + J95),
                MIN(D95 + G95 + I95 + 10 * (COUNTIF(D95:I95, 1) &gt; 0), D95 + G95 + I95)
            ),
            MIN(D95 + G95 + 10 * (COUNTIF(D95:G95, 1) &gt; 0), D95 + G95)
        ),
        MIN(D95 + G95 + 10 * (COUNTIF(D95:G95, 1) &gt; 0), D95 + G95)
    ),
    IF(J95&gt;0,
        MIN(D95 + E95 + G95 + I95 + J95 + 10 * (COUNTIF(D95:J95, 1) &gt; 0), D95 + E95 + G95 + I95 + J95),
        MIN(D95 + E95 + G95 + I95 + 10 * (COUNTIF(D95:I95, 1) &gt; 0), D95 + E95 + G95 + I95)
    )
)</f>
        <v>21</v>
      </c>
      <c r="V95">
        <f t="shared" ca="1" si="12"/>
        <v>21</v>
      </c>
      <c r="W95">
        <f t="shared" ca="1" si="13"/>
        <v>100</v>
      </c>
      <c r="X95" t="str">
        <f ca="1">IF(AND(U95&lt;=21, U95&gt;V95), "win",
    IF(AND(U95&lt;=21, V95&gt;21), "win",
        IF(AND(OR(AND(D95=10, E95=11), AND(D95=11, E95=10)), NOT(OR(AND(M95=10, N95=11), AND(M95=11, N95=10)))), "Blackjack",
            IF(AND(U95&lt;=21, U95=V95), "tie",
                IF(U95&gt;21, "lose",
                    IF(V95&lt;=21, "lose",
                        IF(AND(U95&lt;=21, U95&lt;V95), "lose", "")
                    )
                )
            )
        )
    )
)</f>
        <v>tie</v>
      </c>
      <c r="Y95">
        <f t="shared" ca="1" si="14"/>
        <v>0</v>
      </c>
      <c r="Z95">
        <f ca="1">IF(OR(D95=1, E95=1), 1, 0)</f>
        <v>0</v>
      </c>
      <c r="AA95">
        <f ca="1">IF(F95=1, 1,
    IF(Z95=1,
        IF(OR(D95 + E95 - 10 &lt;= 13,
              AND(D95 + E95 - 10 = 14, NOT(OR(M95 = 5, M95 = 6))),
              AND(D95 + E95 - 10 = 15, NOT(OR(M95 = 4, M95 = 5, M95 = 6))),
              AND(D95 + E95 - 10 = 16, NOT(OR(M95 = 3, M95 = 4, M95 = 5, M95 = 6))),
              AND(D95 + E95 - 10 = 17, M95 &gt;= 9),
              AND(D95 + E95 - 10 = 18, M95 &gt;= 9)), 1, 0),
        IF(OR(D95 + E95 &lt;= 8,
              AND(D95 + E95 = 12, NOT(OR(M95 = 4, M95 = 5, M95 = 6))),
              AND(D95 + E95 &gt;= 13, D95 + E95 &lt;= 16, M95 &gt;= 7)), 1, 0)
    )
)</f>
        <v>1</v>
      </c>
      <c r="AB95">
        <f ca="1">IF(AA95=1,
    IF(Z95=1,
        IF(OR(D95 + E95 + G95 - 10 &lt;= 13,
              AND(D95 + E95 + G95 - 10 = 14, NOT(OR(M95 = 5, M95 = 6))),
              AND(D95 + E95 + G95 - 10 = 15, NOT(OR(M95 = 4, M95 = 5, M95 = 6))),
              AND(D95 + E95 + G95 - 10 = 16, NOT(OR(M95 = 3, M95 = 4, M95 = 5, M95 = 6))),
              AND(D95 + E95 + G95 - 10 = 17, M95 &gt;= 9),
              AND(D95 + E95 + G95 - 10 = 18, M95 &gt;= 9)), 1, 0),
        IF(OR(D95 + E95 + G95 &lt;= 8,
              AND(D95 + E95 + G95 = 12, NOT(OR(M95 = 4, M95 = 5, M95 = 6))),
              AND(D95 + E95 + G95 &gt;= 13, D95 + E95 + G95 &lt;= 16, M95 &gt;= 7)), 1, 0)
    ), 0)</f>
        <v>0</v>
      </c>
      <c r="AC95">
        <f ca="1">IF(AB95=1,
    IF(Z95=1,
        IF(OR(D95 + E95 + G95 + I95 - 10 &lt;= 13,
              AND(D95 + E95 + G95 + I95 - 10 = 14, NOT(OR(M95 = 5, M95 = 6))),
              AND(D95 + E95 + G95 + I95 - 10 = 15, NOT(OR(M95 = 4, M95 = 5, M95 = 6))),
              AND(D95 + E95 + G95 + I95 - 10 = 16, NOT(OR(M95 = 3, M95 = 4, M95 = 5, M95 = 6))),
              AND(D95 + E95 + G95 + I95 - 10 = 17, M95 &gt;= 9),
              AND(D95 + E95 + G95 + I95 - 10 = 18, M95 &gt;= 9)), 1, 0),
        IF(OR(D95 + E95 + G95 + I95 &lt;= 8,
              AND(D95 + E95 + G95 + I95 = 12, NOT(OR(M95 = 4, M95 = 5, M95 = 6))),
              AND(D95 + E95 + G95 + I95 &gt;= 13, D95 + E95 + G95 + I95 &lt;= 16, M95 &gt;= 7)), 1, 0)
    ), 0)</f>
        <v>0</v>
      </c>
      <c r="AD95">
        <f ca="1">IF(AC95=1,
    IF(Z95=1,
        IF(OR(D95 + E95 + G95 + I95 + J95 - 10 &lt;= 13,
              AND(D95 + E95 + G95 + I95 + J95 - 10 = 14, NOT(OR(M95 = 5, M95 = 6))),
              AND(D95 + E95 + G95 + I95 + J95 - 10 = 15, NOT(OR(M95 = 4, M95 = 5, M95 = 6))),
              AND(D95 + E95 + G95 + I95 + J95 - 10 = 16, NOT(OR(M95 = 3, M95 = 4, M95 = 5, M95 = 6))),
              AND(D95 + E95 + G95 + I95 + J95 - 10 = 17, M95 &gt;= 9),
              AND(D95 + E95 + G95 + I95 + J95 - 10 = 18, M95 &gt;= 9)), 1, 0),
        IF(OR(D95 + E95 + G95 + I95 + J95 &lt;= 8,
              AND(D95 + E95 + G95 + I95 + J95 = 12, NOT(OR(M95 = 4, M95 = 5, M95 = 6))),
              AND(D95 + E95 + G95 + I95 + J95 &gt;= 13, D95 + E95 + G95 + I95 + J95 &lt;= 16, M95 &gt;= 7)), 1, 0)
    ), 0)</f>
        <v>0</v>
      </c>
      <c r="AE95">
        <f t="shared" ca="1" si="15"/>
        <v>0</v>
      </c>
    </row>
    <row r="96" spans="1:31" x14ac:dyDescent="0.3">
      <c r="A96">
        <v>75</v>
      </c>
      <c r="B96" t="str">
        <f t="shared" ca="1" si="16"/>
        <v>Regular</v>
      </c>
      <c r="C96" t="str">
        <f t="shared" ca="1" si="9"/>
        <v>Basic</v>
      </c>
      <c r="D96" cm="1">
        <f t="array" aca="1" ref="D96" ca="1">IF(A96=A95+1,
    IF(B95="Regular",
        IF(F95=1, E95, _xll.RiskDiscrete($F$9:$F$18, $G$9:$G$18)),
        IF(B95="First Split", D95,
            IF(B95="Second Split", _xll.RiskDiscrete($F$9:$F$18, $G$9:$G$18), _xll.RiskDiscrete($F$9:$F$18, $G$9:$G$18))
        )
    ),
    _xll.RiskDiscrete($F$9:$F$18, $G$9:$G$18)
)</f>
        <v>7</v>
      </c>
      <c r="E96" cm="1">
        <f t="array" aca="1" ref="E96" ca="1">_xll.RiskDiscrete($F$9:$F$18,$G$9:$G$18)</f>
        <v>7</v>
      </c>
      <c r="F96">
        <f t="shared" ca="1" si="10"/>
        <v>0</v>
      </c>
      <c r="G96" cm="1">
        <f t="array" aca="1" ref="G96" ca="1">IF(AA96=1, _xll.RiskDiscrete($F$9:$F$18,$G$9:$G$18), 0)</f>
        <v>7</v>
      </c>
      <c r="H96">
        <f t="shared" ca="1" si="11"/>
        <v>0</v>
      </c>
      <c r="I96" cm="1">
        <f t="array" aca="1" ref="I96" ca="1">IF(AB96=1, _xll.RiskDiscrete($F$9:$F$18, $G$9:$G$18), 0)</f>
        <v>0</v>
      </c>
      <c r="J96" cm="1">
        <f t="array" aca="1" ref="J96" ca="1">IF(AC96=1, _xll.RiskDiscrete($F$9:$F$18, $G$9:$G$18), 0)</f>
        <v>0</v>
      </c>
      <c r="K96" cm="1">
        <f t="array" aca="1" ref="K96" ca="1">IF(AD96=1, _xll.RiskDiscrete($F$9:$F$18, $G$9:$G$18), 0)</f>
        <v>0</v>
      </c>
      <c r="L96" cm="1">
        <f t="array" aca="1" ref="L96" ca="1">IF(AE96=1, _xll.RiskDiscrete($F$9:$F$18, $G$9:$G$18), 0)</f>
        <v>0</v>
      </c>
      <c r="M96" cm="1">
        <f t="array" aca="1" ref="M96" ca="1">_xll.RiskDiscrete($F$9:$F$18,$G$9:$G$18)</f>
        <v>7</v>
      </c>
      <c r="N96" cm="1">
        <f t="array" aca="1" ref="N96" ca="1">_xll.RiskDiscrete($F$9:$F$18,$G$9:$G$18)</f>
        <v>7</v>
      </c>
      <c r="O96">
        <f ca="1">IF(C96="Advanced",
    IF(Z96=0,
        IF(OR(
            AND(D96 + E96 = 9, OR(M96 = 3, M96 = 4, M96 = 5, M96 = 6)),
            AND(D96 + E96 = 10, OR(M96 = 2, M96 = 3, M96 = 4, M96 = 5, M96 = 6, M96 = 7, M96 = 8, M96 = 9)),
            AND(D96 + E96 = 11, OR(M96 = 2, M96 = 3, M96 = 4, M96 = 5, M96 = 6, M96 = 7, M96 = 8, M96 = 9, M96 = 10))),
           1, 0),
        IF(OR(
            AND(D96 + E96 - 10 = 13, OR(M96 = 5, M96 = 6)),
            AND(D96 + E96 - 10 = 14, OR(M96 = 5, M96 = 6)),
            AND(D96 + E96 - 10 = 15, OR(M96 = 4, M96 = 5, M96 = 6)),
            AND(D96 + E96 - 10 = 16, OR(M96 = 4, M96 = 5, M96 = 6)),
            AND(D96 + E96 - 10 = 17, OR(M96 = 3, M96 = 4, M96 = 5, M96 = 6)),
            AND(D96 + E96 - 10 = 18, OR(M96 = 2, M96 = 3, M96 = 4, M96 = 5, M96 = 6))),
           1, 0)),
    0)</f>
        <v>0</v>
      </c>
      <c r="P96" cm="1">
        <f t="array" aca="1" ref="P96" ca="1">IF(M96 + N96 &lt; 17, _xll.RiskDiscrete($F$9:$F$18, $G$9:$G$18), 0)</f>
        <v>7</v>
      </c>
      <c r="Q96" cm="1">
        <f t="array" aca="1" ref="Q96" ca="1">IF(P96+N96+M96&lt;17,_xll.RiskDiscrete($F$9:$F$18, $G$9:$G$18),0)</f>
        <v>0</v>
      </c>
      <c r="R96" cm="1">
        <f t="array" aca="1" ref="R96" ca="1">IF(P96+N96+M96+Q96&lt;17,_xll.RiskDiscrete($F$9:$F$18, $G$9:$G$18),0)</f>
        <v>0</v>
      </c>
      <c r="S96" cm="1">
        <f t="array" aca="1" ref="S96" ca="1">IF(P96+N96+M96+Q96+R96&lt;17,_xll.RiskDiscrete($F$9:$F$18, $G$9:$G$18),0)</f>
        <v>0</v>
      </c>
      <c r="T96" cm="1">
        <f t="array" aca="1" ref="T96" ca="1">IF(P96+N96+M96+Q96+R96+S96&lt;17,_xll.RiskDiscrete($F$9:$F$18, $G$9:$G$18),0)</f>
        <v>0</v>
      </c>
      <c r="U96">
        <f ca="1">IF(F96=1,
    IF(H96=1,
        IF(I96&gt;0,
            IF(J96&gt;0,
                MIN(D96 + G96 + I96 + J96 + 10 * (COUNTIF(D96:J96, 1) &gt; 0), D96 + G96 + I96 + J96),
                MIN(D96 + G96 + I96 + 10 * (COUNTIF(D96:I96, 1) &gt; 0), D96 + G96 + I96)
            ),
            MIN(D96 + G96 + 10 * (COUNTIF(D96:G96, 1) &gt; 0), D96 + G96)
        ),
        MIN(D96 + G96 + 10 * (COUNTIF(D96:G96, 1) &gt; 0), D96 + G96)
    ),
    IF(J96&gt;0,
        MIN(D96 + E96 + G96 + I96 + J96 + 10 * (COUNTIF(D96:J96, 1) &gt; 0), D96 + E96 + G96 + I96 + J96),
        MIN(D96 + E96 + G96 + I96 + 10 * (COUNTIF(D96:I96, 1) &gt; 0), D96 + E96 + G96 + I96)
    )
)</f>
        <v>21</v>
      </c>
      <c r="V96">
        <f t="shared" ca="1" si="12"/>
        <v>21</v>
      </c>
      <c r="W96">
        <f t="shared" ca="1" si="13"/>
        <v>100</v>
      </c>
      <c r="X96" t="str">
        <f ca="1">IF(AND(U96&lt;=21, U96&gt;V96), "win",
    IF(AND(U96&lt;=21, V96&gt;21), "win",
        IF(AND(OR(AND(D96=10, E96=11), AND(D96=11, E96=10)), NOT(OR(AND(M96=10, N96=11), AND(M96=11, N96=10)))), "Blackjack",
            IF(AND(U96&lt;=21, U96=V96), "tie",
                IF(U96&gt;21, "lose",
                    IF(V96&lt;=21, "lose",
                        IF(AND(U96&lt;=21, U96&lt;V96), "lose", "")
                    )
                )
            )
        )
    )
)</f>
        <v>tie</v>
      </c>
      <c r="Y96">
        <f t="shared" ca="1" si="14"/>
        <v>0</v>
      </c>
      <c r="Z96">
        <f ca="1">IF(OR(D96=1, E96=1), 1, 0)</f>
        <v>0</v>
      </c>
      <c r="AA96">
        <f ca="1">IF(F96=1, 1,
    IF(Z96=1,
        IF(OR(D96 + E96 - 10 &lt;= 13,
              AND(D96 + E96 - 10 = 14, NOT(OR(M96 = 5, M96 = 6))),
              AND(D96 + E96 - 10 = 15, NOT(OR(M96 = 4, M96 = 5, M96 = 6))),
              AND(D96 + E96 - 10 = 16, NOT(OR(M96 = 3, M96 = 4, M96 = 5, M96 = 6))),
              AND(D96 + E96 - 10 = 17, M96 &gt;= 9),
              AND(D96 + E96 - 10 = 18, M96 &gt;= 9)), 1, 0),
        IF(OR(D96 + E96 &lt;= 8,
              AND(D96 + E96 = 12, NOT(OR(M96 = 4, M96 = 5, M96 = 6))),
              AND(D96 + E96 &gt;= 13, D96 + E96 &lt;= 16, M96 &gt;= 7)), 1, 0)
    )
)</f>
        <v>1</v>
      </c>
      <c r="AB96">
        <f ca="1">IF(AA96=1,
    IF(Z96=1,
        IF(OR(D96 + E96 + G96 - 10 &lt;= 13,
              AND(D96 + E96 + G96 - 10 = 14, NOT(OR(M96 = 5, M96 = 6))),
              AND(D96 + E96 + G96 - 10 = 15, NOT(OR(M96 = 4, M96 = 5, M96 = 6))),
              AND(D96 + E96 + G96 - 10 = 16, NOT(OR(M96 = 3, M96 = 4, M96 = 5, M96 = 6))),
              AND(D96 + E96 + G96 - 10 = 17, M96 &gt;= 9),
              AND(D96 + E96 + G96 - 10 = 18, M96 &gt;= 9)), 1, 0),
        IF(OR(D96 + E96 + G96 &lt;= 8,
              AND(D96 + E96 + G96 = 12, NOT(OR(M96 = 4, M96 = 5, M96 = 6))),
              AND(D96 + E96 + G96 &gt;= 13, D96 + E96 + G96 &lt;= 16, M96 &gt;= 7)), 1, 0)
    ), 0)</f>
        <v>0</v>
      </c>
      <c r="AC96">
        <f ca="1">IF(AB96=1,
    IF(Z96=1,
        IF(OR(D96 + E96 + G96 + I96 - 10 &lt;= 13,
              AND(D96 + E96 + G96 + I96 - 10 = 14, NOT(OR(M96 = 5, M96 = 6))),
              AND(D96 + E96 + G96 + I96 - 10 = 15, NOT(OR(M96 = 4, M96 = 5, M96 = 6))),
              AND(D96 + E96 + G96 + I96 - 10 = 16, NOT(OR(M96 = 3, M96 = 4, M96 = 5, M96 = 6))),
              AND(D96 + E96 + G96 + I96 - 10 = 17, M96 &gt;= 9),
              AND(D96 + E96 + G96 + I96 - 10 = 18, M96 &gt;= 9)), 1, 0),
        IF(OR(D96 + E96 + G96 + I96 &lt;= 8,
              AND(D96 + E96 + G96 + I96 = 12, NOT(OR(M96 = 4, M96 = 5, M96 = 6))),
              AND(D96 + E96 + G96 + I96 &gt;= 13, D96 + E96 + G96 + I96 &lt;= 16, M96 &gt;= 7)), 1, 0)
    ), 0)</f>
        <v>0</v>
      </c>
      <c r="AD96">
        <f ca="1">IF(AC96=1,
    IF(Z96=1,
        IF(OR(D96 + E96 + G96 + I96 + J96 - 10 &lt;= 13,
              AND(D96 + E96 + G96 + I96 + J96 - 10 = 14, NOT(OR(M96 = 5, M96 = 6))),
              AND(D96 + E96 + G96 + I96 + J96 - 10 = 15, NOT(OR(M96 = 4, M96 = 5, M96 = 6))),
              AND(D96 + E96 + G96 + I96 + J96 - 10 = 16, NOT(OR(M96 = 3, M96 = 4, M96 = 5, M96 = 6))),
              AND(D96 + E96 + G96 + I96 + J96 - 10 = 17, M96 &gt;= 9),
              AND(D96 + E96 + G96 + I96 + J96 - 10 = 18, M96 &gt;= 9)), 1, 0),
        IF(OR(D96 + E96 + G96 + I96 + J96 &lt;= 8,
              AND(D96 + E96 + G96 + I96 + J96 = 12, NOT(OR(M96 = 4, M96 = 5, M96 = 6))),
              AND(D96 + E96 + G96 + I96 + J96 &gt;= 13, D96 + E96 + G96 + I96 + J96 &lt;= 16, M96 &gt;= 7)), 1, 0)
    ), 0)</f>
        <v>0</v>
      </c>
      <c r="AE96">
        <f t="shared" ca="1" si="15"/>
        <v>0</v>
      </c>
    </row>
    <row r="97" spans="1:31" x14ac:dyDescent="0.3">
      <c r="A97">
        <v>76</v>
      </c>
      <c r="B97" t="str">
        <f t="shared" ca="1" si="16"/>
        <v>Regular</v>
      </c>
      <c r="C97" t="str">
        <f t="shared" ca="1" si="9"/>
        <v>Basic</v>
      </c>
      <c r="D97" cm="1">
        <f t="array" aca="1" ref="D97" ca="1">IF(A97=A96+1,
    IF(B96="Regular",
        IF(F96=1, E96, _xll.RiskDiscrete($F$9:$F$18, $G$9:$G$18)),
        IF(B96="First Split", D96,
            IF(B96="Second Split", _xll.RiskDiscrete($F$9:$F$18, $G$9:$G$18), _xll.RiskDiscrete($F$9:$F$18, $G$9:$G$18))
        )
    ),
    _xll.RiskDiscrete($F$9:$F$18, $G$9:$G$18)
)</f>
        <v>7</v>
      </c>
      <c r="E97" cm="1">
        <f t="array" aca="1" ref="E97" ca="1">_xll.RiskDiscrete($F$9:$F$18,$G$9:$G$18)</f>
        <v>7</v>
      </c>
      <c r="F97">
        <f t="shared" ca="1" si="10"/>
        <v>0</v>
      </c>
      <c r="G97" cm="1">
        <f t="array" aca="1" ref="G97" ca="1">IF(AA97=1, _xll.RiskDiscrete($F$9:$F$18,$G$9:$G$18), 0)</f>
        <v>7</v>
      </c>
      <c r="H97">
        <f t="shared" ca="1" si="11"/>
        <v>0</v>
      </c>
      <c r="I97" cm="1">
        <f t="array" aca="1" ref="I97" ca="1">IF(AB97=1, _xll.RiskDiscrete($F$9:$F$18, $G$9:$G$18), 0)</f>
        <v>0</v>
      </c>
      <c r="J97" cm="1">
        <f t="array" aca="1" ref="J97" ca="1">IF(AC97=1, _xll.RiskDiscrete($F$9:$F$18, $G$9:$G$18), 0)</f>
        <v>0</v>
      </c>
      <c r="K97" cm="1">
        <f t="array" aca="1" ref="K97" ca="1">IF(AD97=1, _xll.RiskDiscrete($F$9:$F$18, $G$9:$G$18), 0)</f>
        <v>0</v>
      </c>
      <c r="L97" cm="1">
        <f t="array" aca="1" ref="L97" ca="1">IF(AE97=1, _xll.RiskDiscrete($F$9:$F$18, $G$9:$G$18), 0)</f>
        <v>0</v>
      </c>
      <c r="M97" cm="1">
        <f t="array" aca="1" ref="M97" ca="1">_xll.RiskDiscrete($F$9:$F$18,$G$9:$G$18)</f>
        <v>7</v>
      </c>
      <c r="N97" cm="1">
        <f t="array" aca="1" ref="N97" ca="1">_xll.RiskDiscrete($F$9:$F$18,$G$9:$G$18)</f>
        <v>7</v>
      </c>
      <c r="O97">
        <f ca="1">IF(C97="Advanced",
    IF(Z97=0,
        IF(OR(
            AND(D97 + E97 = 9, OR(M97 = 3, M97 = 4, M97 = 5, M97 = 6)),
            AND(D97 + E97 = 10, OR(M97 = 2, M97 = 3, M97 = 4, M97 = 5, M97 = 6, M97 = 7, M97 = 8, M97 = 9)),
            AND(D97 + E97 = 11, OR(M97 = 2, M97 = 3, M97 = 4, M97 = 5, M97 = 6, M97 = 7, M97 = 8, M97 = 9, M97 = 10))),
           1, 0),
        IF(OR(
            AND(D97 + E97 - 10 = 13, OR(M97 = 5, M97 = 6)),
            AND(D97 + E97 - 10 = 14, OR(M97 = 5, M97 = 6)),
            AND(D97 + E97 - 10 = 15, OR(M97 = 4, M97 = 5, M97 = 6)),
            AND(D97 + E97 - 10 = 16, OR(M97 = 4, M97 = 5, M97 = 6)),
            AND(D97 + E97 - 10 = 17, OR(M97 = 3, M97 = 4, M97 = 5, M97 = 6)),
            AND(D97 + E97 - 10 = 18, OR(M97 = 2, M97 = 3, M97 = 4, M97 = 5, M97 = 6))),
           1, 0)),
    0)</f>
        <v>0</v>
      </c>
      <c r="P97" cm="1">
        <f t="array" aca="1" ref="P97" ca="1">IF(M97 + N97 &lt; 17, _xll.RiskDiscrete($F$9:$F$18, $G$9:$G$18), 0)</f>
        <v>7</v>
      </c>
      <c r="Q97" cm="1">
        <f t="array" aca="1" ref="Q97" ca="1">IF(P97+N97+M97&lt;17,_xll.RiskDiscrete($F$9:$F$18, $G$9:$G$18),0)</f>
        <v>0</v>
      </c>
      <c r="R97" cm="1">
        <f t="array" aca="1" ref="R97" ca="1">IF(P97+N97+M97+Q97&lt;17,_xll.RiskDiscrete($F$9:$F$18, $G$9:$G$18),0)</f>
        <v>0</v>
      </c>
      <c r="S97" cm="1">
        <f t="array" aca="1" ref="S97" ca="1">IF(P97+N97+M97+Q97+R97&lt;17,_xll.RiskDiscrete($F$9:$F$18, $G$9:$G$18),0)</f>
        <v>0</v>
      </c>
      <c r="T97" cm="1">
        <f t="array" aca="1" ref="T97" ca="1">IF(P97+N97+M97+Q97+R97+S97&lt;17,_xll.RiskDiscrete($F$9:$F$18, $G$9:$G$18),0)</f>
        <v>0</v>
      </c>
      <c r="U97">
        <f ca="1">IF(F97=1,
    IF(H97=1,
        IF(I97&gt;0,
            IF(J97&gt;0,
                MIN(D97 + G97 + I97 + J97 + 10 * (COUNTIF(D97:J97, 1) &gt; 0), D97 + G97 + I97 + J97),
                MIN(D97 + G97 + I97 + 10 * (COUNTIF(D97:I97, 1) &gt; 0), D97 + G97 + I97)
            ),
            MIN(D97 + G97 + 10 * (COUNTIF(D97:G97, 1) &gt; 0), D97 + G97)
        ),
        MIN(D97 + G97 + 10 * (COUNTIF(D97:G97, 1) &gt; 0), D97 + G97)
    ),
    IF(J97&gt;0,
        MIN(D97 + E97 + G97 + I97 + J97 + 10 * (COUNTIF(D97:J97, 1) &gt; 0), D97 + E97 + G97 + I97 + J97),
        MIN(D97 + E97 + G97 + I97 + 10 * (COUNTIF(D97:I97, 1) &gt; 0), D97 + E97 + G97 + I97)
    )
)</f>
        <v>21</v>
      </c>
      <c r="V97">
        <f t="shared" ca="1" si="12"/>
        <v>21</v>
      </c>
      <c r="W97">
        <f t="shared" ca="1" si="13"/>
        <v>100</v>
      </c>
      <c r="X97" t="str">
        <f ca="1">IF(AND(U97&lt;=21, U97&gt;V97), "win",
    IF(AND(U97&lt;=21, V97&gt;21), "win",
        IF(AND(OR(AND(D97=10, E97=11), AND(D97=11, E97=10)), NOT(OR(AND(M97=10, N97=11), AND(M97=11, N97=10)))), "Blackjack",
            IF(AND(U97&lt;=21, U97=V97), "tie",
                IF(U97&gt;21, "lose",
                    IF(V97&lt;=21, "lose",
                        IF(AND(U97&lt;=21, U97&lt;V97), "lose", "")
                    )
                )
            )
        )
    )
)</f>
        <v>tie</v>
      </c>
      <c r="Y97">
        <f t="shared" ca="1" si="14"/>
        <v>0</v>
      </c>
      <c r="Z97">
        <f ca="1">IF(OR(D97=1, E97=1), 1, 0)</f>
        <v>0</v>
      </c>
      <c r="AA97">
        <f ca="1">IF(F97=1, 1,
    IF(Z97=1,
        IF(OR(D97 + E97 - 10 &lt;= 13,
              AND(D97 + E97 - 10 = 14, NOT(OR(M97 = 5, M97 = 6))),
              AND(D97 + E97 - 10 = 15, NOT(OR(M97 = 4, M97 = 5, M97 = 6))),
              AND(D97 + E97 - 10 = 16, NOT(OR(M97 = 3, M97 = 4, M97 = 5, M97 = 6))),
              AND(D97 + E97 - 10 = 17, M97 &gt;= 9),
              AND(D97 + E97 - 10 = 18, M97 &gt;= 9)), 1, 0),
        IF(OR(D97 + E97 &lt;= 8,
              AND(D97 + E97 = 12, NOT(OR(M97 = 4, M97 = 5, M97 = 6))),
              AND(D97 + E97 &gt;= 13, D97 + E97 &lt;= 16, M97 &gt;= 7)), 1, 0)
    )
)</f>
        <v>1</v>
      </c>
      <c r="AB97">
        <f ca="1">IF(AA97=1,
    IF(Z97=1,
        IF(OR(D97 + E97 + G97 - 10 &lt;= 13,
              AND(D97 + E97 + G97 - 10 = 14, NOT(OR(M97 = 5, M97 = 6))),
              AND(D97 + E97 + G97 - 10 = 15, NOT(OR(M97 = 4, M97 = 5, M97 = 6))),
              AND(D97 + E97 + G97 - 10 = 16, NOT(OR(M97 = 3, M97 = 4, M97 = 5, M97 = 6))),
              AND(D97 + E97 + G97 - 10 = 17, M97 &gt;= 9),
              AND(D97 + E97 + G97 - 10 = 18, M97 &gt;= 9)), 1, 0),
        IF(OR(D97 + E97 + G97 &lt;= 8,
              AND(D97 + E97 + G97 = 12, NOT(OR(M97 = 4, M97 = 5, M97 = 6))),
              AND(D97 + E97 + G97 &gt;= 13, D97 + E97 + G97 &lt;= 16, M97 &gt;= 7)), 1, 0)
    ), 0)</f>
        <v>0</v>
      </c>
      <c r="AC97">
        <f ca="1">IF(AB97=1,
    IF(Z97=1,
        IF(OR(D97 + E97 + G97 + I97 - 10 &lt;= 13,
              AND(D97 + E97 + G97 + I97 - 10 = 14, NOT(OR(M97 = 5, M97 = 6))),
              AND(D97 + E97 + G97 + I97 - 10 = 15, NOT(OR(M97 = 4, M97 = 5, M97 = 6))),
              AND(D97 + E97 + G97 + I97 - 10 = 16, NOT(OR(M97 = 3, M97 = 4, M97 = 5, M97 = 6))),
              AND(D97 + E97 + G97 + I97 - 10 = 17, M97 &gt;= 9),
              AND(D97 + E97 + G97 + I97 - 10 = 18, M97 &gt;= 9)), 1, 0),
        IF(OR(D97 + E97 + G97 + I97 &lt;= 8,
              AND(D97 + E97 + G97 + I97 = 12, NOT(OR(M97 = 4, M97 = 5, M97 = 6))),
              AND(D97 + E97 + G97 + I97 &gt;= 13, D97 + E97 + G97 + I97 &lt;= 16, M97 &gt;= 7)), 1, 0)
    ), 0)</f>
        <v>0</v>
      </c>
      <c r="AD97">
        <f ca="1">IF(AC97=1,
    IF(Z97=1,
        IF(OR(D97 + E97 + G97 + I97 + J97 - 10 &lt;= 13,
              AND(D97 + E97 + G97 + I97 + J97 - 10 = 14, NOT(OR(M97 = 5, M97 = 6))),
              AND(D97 + E97 + G97 + I97 + J97 - 10 = 15, NOT(OR(M97 = 4, M97 = 5, M97 = 6))),
              AND(D97 + E97 + G97 + I97 + J97 - 10 = 16, NOT(OR(M97 = 3, M97 = 4, M97 = 5, M97 = 6))),
              AND(D97 + E97 + G97 + I97 + J97 - 10 = 17, M97 &gt;= 9),
              AND(D97 + E97 + G97 + I97 + J97 - 10 = 18, M97 &gt;= 9)), 1, 0),
        IF(OR(D97 + E97 + G97 + I97 + J97 &lt;= 8,
              AND(D97 + E97 + G97 + I97 + J97 = 12, NOT(OR(M97 = 4, M97 = 5, M97 = 6))),
              AND(D97 + E97 + G97 + I97 + J97 &gt;= 13, D97 + E97 + G97 + I97 + J97 &lt;= 16, M97 &gt;= 7)), 1, 0)
    ), 0)</f>
        <v>0</v>
      </c>
      <c r="AE97">
        <f t="shared" ca="1" si="15"/>
        <v>0</v>
      </c>
    </row>
    <row r="98" spans="1:31" x14ac:dyDescent="0.3">
      <c r="A98">
        <v>77</v>
      </c>
      <c r="B98" t="str">
        <f t="shared" ca="1" si="16"/>
        <v>Regular</v>
      </c>
      <c r="C98" t="str">
        <f t="shared" ca="1" si="9"/>
        <v>Basic</v>
      </c>
      <c r="D98" cm="1">
        <f t="array" aca="1" ref="D98" ca="1">IF(A98=A97+1,
    IF(B97="Regular",
        IF(F97=1, E97, _xll.RiskDiscrete($F$9:$F$18, $G$9:$G$18)),
        IF(B97="First Split", D97,
            IF(B97="Second Split", _xll.RiskDiscrete($F$9:$F$18, $G$9:$G$18), _xll.RiskDiscrete($F$9:$F$18, $G$9:$G$18))
        )
    ),
    _xll.RiskDiscrete($F$9:$F$18, $G$9:$G$18)
)</f>
        <v>7</v>
      </c>
      <c r="E98" cm="1">
        <f t="array" aca="1" ref="E98" ca="1">_xll.RiskDiscrete($F$9:$F$18,$G$9:$G$18)</f>
        <v>7</v>
      </c>
      <c r="F98">
        <f t="shared" ca="1" si="10"/>
        <v>0</v>
      </c>
      <c r="G98" cm="1">
        <f t="array" aca="1" ref="G98" ca="1">IF(AA98=1, _xll.RiskDiscrete($F$9:$F$18,$G$9:$G$18), 0)</f>
        <v>7</v>
      </c>
      <c r="H98">
        <f t="shared" ca="1" si="11"/>
        <v>0</v>
      </c>
      <c r="I98" cm="1">
        <f t="array" aca="1" ref="I98" ca="1">IF(AB98=1, _xll.RiskDiscrete($F$9:$F$18, $G$9:$G$18), 0)</f>
        <v>0</v>
      </c>
      <c r="J98" cm="1">
        <f t="array" aca="1" ref="J98" ca="1">IF(AC98=1, _xll.RiskDiscrete($F$9:$F$18, $G$9:$G$18), 0)</f>
        <v>0</v>
      </c>
      <c r="K98" cm="1">
        <f t="array" aca="1" ref="K98" ca="1">IF(AD98=1, _xll.RiskDiscrete($F$9:$F$18, $G$9:$G$18), 0)</f>
        <v>0</v>
      </c>
      <c r="L98" cm="1">
        <f t="array" aca="1" ref="L98" ca="1">IF(AE98=1, _xll.RiskDiscrete($F$9:$F$18, $G$9:$G$18), 0)</f>
        <v>0</v>
      </c>
      <c r="M98" cm="1">
        <f t="array" aca="1" ref="M98" ca="1">_xll.RiskDiscrete($F$9:$F$18,$G$9:$G$18)</f>
        <v>7</v>
      </c>
      <c r="N98" cm="1">
        <f t="array" aca="1" ref="N98" ca="1">_xll.RiskDiscrete($F$9:$F$18,$G$9:$G$18)</f>
        <v>7</v>
      </c>
      <c r="O98">
        <f ca="1">IF(C98="Advanced",
    IF(Z98=0,
        IF(OR(
            AND(D98 + E98 = 9, OR(M98 = 3, M98 = 4, M98 = 5, M98 = 6)),
            AND(D98 + E98 = 10, OR(M98 = 2, M98 = 3, M98 = 4, M98 = 5, M98 = 6, M98 = 7, M98 = 8, M98 = 9)),
            AND(D98 + E98 = 11, OR(M98 = 2, M98 = 3, M98 = 4, M98 = 5, M98 = 6, M98 = 7, M98 = 8, M98 = 9, M98 = 10))),
           1, 0),
        IF(OR(
            AND(D98 + E98 - 10 = 13, OR(M98 = 5, M98 = 6)),
            AND(D98 + E98 - 10 = 14, OR(M98 = 5, M98 = 6)),
            AND(D98 + E98 - 10 = 15, OR(M98 = 4, M98 = 5, M98 = 6)),
            AND(D98 + E98 - 10 = 16, OR(M98 = 4, M98 = 5, M98 = 6)),
            AND(D98 + E98 - 10 = 17, OR(M98 = 3, M98 = 4, M98 = 5, M98 = 6)),
            AND(D98 + E98 - 10 = 18, OR(M98 = 2, M98 = 3, M98 = 4, M98 = 5, M98 = 6))),
           1, 0)),
    0)</f>
        <v>0</v>
      </c>
      <c r="P98" cm="1">
        <f t="array" aca="1" ref="P98" ca="1">IF(M98 + N98 &lt; 17, _xll.RiskDiscrete($F$9:$F$18, $G$9:$G$18), 0)</f>
        <v>7</v>
      </c>
      <c r="Q98" cm="1">
        <f t="array" aca="1" ref="Q98" ca="1">IF(P98+N98+M98&lt;17,_xll.RiskDiscrete($F$9:$F$18, $G$9:$G$18),0)</f>
        <v>0</v>
      </c>
      <c r="R98" cm="1">
        <f t="array" aca="1" ref="R98" ca="1">IF(P98+N98+M98+Q98&lt;17,_xll.RiskDiscrete($F$9:$F$18, $G$9:$G$18),0)</f>
        <v>0</v>
      </c>
      <c r="S98" cm="1">
        <f t="array" aca="1" ref="S98" ca="1">IF(P98+N98+M98+Q98+R98&lt;17,_xll.RiskDiscrete($F$9:$F$18, $G$9:$G$18),0)</f>
        <v>0</v>
      </c>
      <c r="T98" cm="1">
        <f t="array" aca="1" ref="T98" ca="1">IF(P98+N98+M98+Q98+R98+S98&lt;17,_xll.RiskDiscrete($F$9:$F$18, $G$9:$G$18),0)</f>
        <v>0</v>
      </c>
      <c r="U98">
        <f ca="1">IF(F98=1,
    IF(H98=1,
        IF(I98&gt;0,
            IF(J98&gt;0,
                MIN(D98 + G98 + I98 + J98 + 10 * (COUNTIF(D98:J98, 1) &gt; 0), D98 + G98 + I98 + J98),
                MIN(D98 + G98 + I98 + 10 * (COUNTIF(D98:I98, 1) &gt; 0), D98 + G98 + I98)
            ),
            MIN(D98 + G98 + 10 * (COUNTIF(D98:G98, 1) &gt; 0), D98 + G98)
        ),
        MIN(D98 + G98 + 10 * (COUNTIF(D98:G98, 1) &gt; 0), D98 + G98)
    ),
    IF(J98&gt;0,
        MIN(D98 + E98 + G98 + I98 + J98 + 10 * (COUNTIF(D98:J98, 1) &gt; 0), D98 + E98 + G98 + I98 + J98),
        MIN(D98 + E98 + G98 + I98 + 10 * (COUNTIF(D98:I98, 1) &gt; 0), D98 + E98 + G98 + I98)
    )
)</f>
        <v>21</v>
      </c>
      <c r="V98">
        <f t="shared" ca="1" si="12"/>
        <v>21</v>
      </c>
      <c r="W98">
        <f t="shared" ca="1" si="13"/>
        <v>100</v>
      </c>
      <c r="X98" t="str">
        <f ca="1">IF(AND(U98&lt;=21, U98&gt;V98), "win",
    IF(AND(U98&lt;=21, V98&gt;21), "win",
        IF(AND(OR(AND(D98=10, E98=11), AND(D98=11, E98=10)), NOT(OR(AND(M98=10, N98=11), AND(M98=11, N98=10)))), "Blackjack",
            IF(AND(U98&lt;=21, U98=V98), "tie",
                IF(U98&gt;21, "lose",
                    IF(V98&lt;=21, "lose",
                        IF(AND(U98&lt;=21, U98&lt;V98), "lose", "")
                    )
                )
            )
        )
    )
)</f>
        <v>tie</v>
      </c>
      <c r="Y98">
        <f t="shared" ca="1" si="14"/>
        <v>0</v>
      </c>
      <c r="Z98">
        <f ca="1">IF(OR(D98=1, E98=1), 1, 0)</f>
        <v>0</v>
      </c>
      <c r="AA98">
        <f ca="1">IF(F98=1, 1,
    IF(Z98=1,
        IF(OR(D98 + E98 - 10 &lt;= 13,
              AND(D98 + E98 - 10 = 14, NOT(OR(M98 = 5, M98 = 6))),
              AND(D98 + E98 - 10 = 15, NOT(OR(M98 = 4, M98 = 5, M98 = 6))),
              AND(D98 + E98 - 10 = 16, NOT(OR(M98 = 3, M98 = 4, M98 = 5, M98 = 6))),
              AND(D98 + E98 - 10 = 17, M98 &gt;= 9),
              AND(D98 + E98 - 10 = 18, M98 &gt;= 9)), 1, 0),
        IF(OR(D98 + E98 &lt;= 8,
              AND(D98 + E98 = 12, NOT(OR(M98 = 4, M98 = 5, M98 = 6))),
              AND(D98 + E98 &gt;= 13, D98 + E98 &lt;= 16, M98 &gt;= 7)), 1, 0)
    )
)</f>
        <v>1</v>
      </c>
      <c r="AB98">
        <f ca="1">IF(AA98=1,
    IF(Z98=1,
        IF(OR(D98 + E98 + G98 - 10 &lt;= 13,
              AND(D98 + E98 + G98 - 10 = 14, NOT(OR(M98 = 5, M98 = 6))),
              AND(D98 + E98 + G98 - 10 = 15, NOT(OR(M98 = 4, M98 = 5, M98 = 6))),
              AND(D98 + E98 + G98 - 10 = 16, NOT(OR(M98 = 3, M98 = 4, M98 = 5, M98 = 6))),
              AND(D98 + E98 + G98 - 10 = 17, M98 &gt;= 9),
              AND(D98 + E98 + G98 - 10 = 18, M98 &gt;= 9)), 1, 0),
        IF(OR(D98 + E98 + G98 &lt;= 8,
              AND(D98 + E98 + G98 = 12, NOT(OR(M98 = 4, M98 = 5, M98 = 6))),
              AND(D98 + E98 + G98 &gt;= 13, D98 + E98 + G98 &lt;= 16, M98 &gt;= 7)), 1, 0)
    ), 0)</f>
        <v>0</v>
      </c>
      <c r="AC98">
        <f ca="1">IF(AB98=1,
    IF(Z98=1,
        IF(OR(D98 + E98 + G98 + I98 - 10 &lt;= 13,
              AND(D98 + E98 + G98 + I98 - 10 = 14, NOT(OR(M98 = 5, M98 = 6))),
              AND(D98 + E98 + G98 + I98 - 10 = 15, NOT(OR(M98 = 4, M98 = 5, M98 = 6))),
              AND(D98 + E98 + G98 + I98 - 10 = 16, NOT(OR(M98 = 3, M98 = 4, M98 = 5, M98 = 6))),
              AND(D98 + E98 + G98 + I98 - 10 = 17, M98 &gt;= 9),
              AND(D98 + E98 + G98 + I98 - 10 = 18, M98 &gt;= 9)), 1, 0),
        IF(OR(D98 + E98 + G98 + I98 &lt;= 8,
              AND(D98 + E98 + G98 + I98 = 12, NOT(OR(M98 = 4, M98 = 5, M98 = 6))),
              AND(D98 + E98 + G98 + I98 &gt;= 13, D98 + E98 + G98 + I98 &lt;= 16, M98 &gt;= 7)), 1, 0)
    ), 0)</f>
        <v>0</v>
      </c>
      <c r="AD98">
        <f ca="1">IF(AC98=1,
    IF(Z98=1,
        IF(OR(D98 + E98 + G98 + I98 + J98 - 10 &lt;= 13,
              AND(D98 + E98 + G98 + I98 + J98 - 10 = 14, NOT(OR(M98 = 5, M98 = 6))),
              AND(D98 + E98 + G98 + I98 + J98 - 10 = 15, NOT(OR(M98 = 4, M98 = 5, M98 = 6))),
              AND(D98 + E98 + G98 + I98 + J98 - 10 = 16, NOT(OR(M98 = 3, M98 = 4, M98 = 5, M98 = 6))),
              AND(D98 + E98 + G98 + I98 + J98 - 10 = 17, M98 &gt;= 9),
              AND(D98 + E98 + G98 + I98 + J98 - 10 = 18, M98 &gt;= 9)), 1, 0),
        IF(OR(D98 + E98 + G98 + I98 + J98 &lt;= 8,
              AND(D98 + E98 + G98 + I98 + J98 = 12, NOT(OR(M98 = 4, M98 = 5, M98 = 6))),
              AND(D98 + E98 + G98 + I98 + J98 &gt;= 13, D98 + E98 + G98 + I98 + J98 &lt;= 16, M98 &gt;= 7)), 1, 0)
    ), 0)</f>
        <v>0</v>
      </c>
      <c r="AE98">
        <f t="shared" ca="1" si="15"/>
        <v>0</v>
      </c>
    </row>
    <row r="99" spans="1:31" x14ac:dyDescent="0.3">
      <c r="A99">
        <v>78</v>
      </c>
      <c r="B99" t="str">
        <f t="shared" ca="1" si="16"/>
        <v>Regular</v>
      </c>
      <c r="C99" t="str">
        <f t="shared" ca="1" si="9"/>
        <v>Basic</v>
      </c>
      <c r="D99" cm="1">
        <f t="array" aca="1" ref="D99" ca="1">IF(A99=A98+1,
    IF(B98="Regular",
        IF(F98=1, E98, _xll.RiskDiscrete($F$9:$F$18, $G$9:$G$18)),
        IF(B98="First Split", D98,
            IF(B98="Second Split", _xll.RiskDiscrete($F$9:$F$18, $G$9:$G$18), _xll.RiskDiscrete($F$9:$F$18, $G$9:$G$18))
        )
    ),
    _xll.RiskDiscrete($F$9:$F$18, $G$9:$G$18)
)</f>
        <v>7</v>
      </c>
      <c r="E99" cm="1">
        <f t="array" aca="1" ref="E99" ca="1">_xll.RiskDiscrete($F$9:$F$18,$G$9:$G$18)</f>
        <v>7</v>
      </c>
      <c r="F99">
        <f t="shared" ca="1" si="10"/>
        <v>0</v>
      </c>
      <c r="G99" cm="1">
        <f t="array" aca="1" ref="G99" ca="1">IF(AA99=1, _xll.RiskDiscrete($F$9:$F$18,$G$9:$G$18), 0)</f>
        <v>7</v>
      </c>
      <c r="H99">
        <f t="shared" ca="1" si="11"/>
        <v>0</v>
      </c>
      <c r="I99" cm="1">
        <f t="array" aca="1" ref="I99" ca="1">IF(AB99=1, _xll.RiskDiscrete($F$9:$F$18, $G$9:$G$18), 0)</f>
        <v>0</v>
      </c>
      <c r="J99" cm="1">
        <f t="array" aca="1" ref="J99" ca="1">IF(AC99=1, _xll.RiskDiscrete($F$9:$F$18, $G$9:$G$18), 0)</f>
        <v>0</v>
      </c>
      <c r="K99" cm="1">
        <f t="array" aca="1" ref="K99" ca="1">IF(AD99=1, _xll.RiskDiscrete($F$9:$F$18, $G$9:$G$18), 0)</f>
        <v>0</v>
      </c>
      <c r="L99" cm="1">
        <f t="array" aca="1" ref="L99" ca="1">IF(AE99=1, _xll.RiskDiscrete($F$9:$F$18, $G$9:$G$18), 0)</f>
        <v>0</v>
      </c>
      <c r="M99" cm="1">
        <f t="array" aca="1" ref="M99" ca="1">_xll.RiskDiscrete($F$9:$F$18,$G$9:$G$18)</f>
        <v>7</v>
      </c>
      <c r="N99" cm="1">
        <f t="array" aca="1" ref="N99" ca="1">_xll.RiskDiscrete($F$9:$F$18,$G$9:$G$18)</f>
        <v>7</v>
      </c>
      <c r="O99">
        <f ca="1">IF(C99="Advanced",
    IF(Z99=0,
        IF(OR(
            AND(D99 + E99 = 9, OR(M99 = 3, M99 = 4, M99 = 5, M99 = 6)),
            AND(D99 + E99 = 10, OR(M99 = 2, M99 = 3, M99 = 4, M99 = 5, M99 = 6, M99 = 7, M99 = 8, M99 = 9)),
            AND(D99 + E99 = 11, OR(M99 = 2, M99 = 3, M99 = 4, M99 = 5, M99 = 6, M99 = 7, M99 = 8, M99 = 9, M99 = 10))),
           1, 0),
        IF(OR(
            AND(D99 + E99 - 10 = 13, OR(M99 = 5, M99 = 6)),
            AND(D99 + E99 - 10 = 14, OR(M99 = 5, M99 = 6)),
            AND(D99 + E99 - 10 = 15, OR(M99 = 4, M99 = 5, M99 = 6)),
            AND(D99 + E99 - 10 = 16, OR(M99 = 4, M99 = 5, M99 = 6)),
            AND(D99 + E99 - 10 = 17, OR(M99 = 3, M99 = 4, M99 = 5, M99 = 6)),
            AND(D99 + E99 - 10 = 18, OR(M99 = 2, M99 = 3, M99 = 4, M99 = 5, M99 = 6))),
           1, 0)),
    0)</f>
        <v>0</v>
      </c>
      <c r="P99" cm="1">
        <f t="array" aca="1" ref="P99" ca="1">IF(M99 + N99 &lt; 17, _xll.RiskDiscrete($F$9:$F$18, $G$9:$G$18), 0)</f>
        <v>7</v>
      </c>
      <c r="Q99" cm="1">
        <f t="array" aca="1" ref="Q99" ca="1">IF(P99+N99+M99&lt;17,_xll.RiskDiscrete($F$9:$F$18, $G$9:$G$18),0)</f>
        <v>0</v>
      </c>
      <c r="R99" cm="1">
        <f t="array" aca="1" ref="R99" ca="1">IF(P99+N99+M99+Q99&lt;17,_xll.RiskDiscrete($F$9:$F$18, $G$9:$G$18),0)</f>
        <v>0</v>
      </c>
      <c r="S99" cm="1">
        <f t="array" aca="1" ref="S99" ca="1">IF(P99+N99+M99+Q99+R99&lt;17,_xll.RiskDiscrete($F$9:$F$18, $G$9:$G$18),0)</f>
        <v>0</v>
      </c>
      <c r="T99" cm="1">
        <f t="array" aca="1" ref="T99" ca="1">IF(P99+N99+M99+Q99+R99+S99&lt;17,_xll.RiskDiscrete($F$9:$F$18, $G$9:$G$18),0)</f>
        <v>0</v>
      </c>
      <c r="U99">
        <f ca="1">IF(F99=1,
    IF(H99=1,
        IF(I99&gt;0,
            IF(J99&gt;0,
                MIN(D99 + G99 + I99 + J99 + 10 * (COUNTIF(D99:J99, 1) &gt; 0), D99 + G99 + I99 + J99),
                MIN(D99 + G99 + I99 + 10 * (COUNTIF(D99:I99, 1) &gt; 0), D99 + G99 + I99)
            ),
            MIN(D99 + G99 + 10 * (COUNTIF(D99:G99, 1) &gt; 0), D99 + G99)
        ),
        MIN(D99 + G99 + 10 * (COUNTIF(D99:G99, 1) &gt; 0), D99 + G99)
    ),
    IF(J99&gt;0,
        MIN(D99 + E99 + G99 + I99 + J99 + 10 * (COUNTIF(D99:J99, 1) &gt; 0), D99 + E99 + G99 + I99 + J99),
        MIN(D99 + E99 + G99 + I99 + 10 * (COUNTIF(D99:I99, 1) &gt; 0), D99 + E99 + G99 + I99)
    )
)</f>
        <v>21</v>
      </c>
      <c r="V99">
        <f t="shared" ca="1" si="12"/>
        <v>21</v>
      </c>
      <c r="W99">
        <f t="shared" ca="1" si="13"/>
        <v>100</v>
      </c>
      <c r="X99" t="str">
        <f ca="1">IF(AND(U99&lt;=21, U99&gt;V99), "win",
    IF(AND(U99&lt;=21, V99&gt;21), "win",
        IF(AND(OR(AND(D99=10, E99=11), AND(D99=11, E99=10)), NOT(OR(AND(M99=10, N99=11), AND(M99=11, N99=10)))), "Blackjack",
            IF(AND(U99&lt;=21, U99=V99), "tie",
                IF(U99&gt;21, "lose",
                    IF(V99&lt;=21, "lose",
                        IF(AND(U99&lt;=21, U99&lt;V99), "lose", "")
                    )
                )
            )
        )
    )
)</f>
        <v>tie</v>
      </c>
      <c r="Y99">
        <f t="shared" ca="1" si="14"/>
        <v>0</v>
      </c>
      <c r="Z99">
        <f ca="1">IF(OR(D99=1, E99=1), 1, 0)</f>
        <v>0</v>
      </c>
      <c r="AA99">
        <f ca="1">IF(F99=1, 1,
    IF(Z99=1,
        IF(OR(D99 + E99 - 10 &lt;= 13,
              AND(D99 + E99 - 10 = 14, NOT(OR(M99 = 5, M99 = 6))),
              AND(D99 + E99 - 10 = 15, NOT(OR(M99 = 4, M99 = 5, M99 = 6))),
              AND(D99 + E99 - 10 = 16, NOT(OR(M99 = 3, M99 = 4, M99 = 5, M99 = 6))),
              AND(D99 + E99 - 10 = 17, M99 &gt;= 9),
              AND(D99 + E99 - 10 = 18, M99 &gt;= 9)), 1, 0),
        IF(OR(D99 + E99 &lt;= 8,
              AND(D99 + E99 = 12, NOT(OR(M99 = 4, M99 = 5, M99 = 6))),
              AND(D99 + E99 &gt;= 13, D99 + E99 &lt;= 16, M99 &gt;= 7)), 1, 0)
    )
)</f>
        <v>1</v>
      </c>
      <c r="AB99">
        <f ca="1">IF(AA99=1,
    IF(Z99=1,
        IF(OR(D99 + E99 + G99 - 10 &lt;= 13,
              AND(D99 + E99 + G99 - 10 = 14, NOT(OR(M99 = 5, M99 = 6))),
              AND(D99 + E99 + G99 - 10 = 15, NOT(OR(M99 = 4, M99 = 5, M99 = 6))),
              AND(D99 + E99 + G99 - 10 = 16, NOT(OR(M99 = 3, M99 = 4, M99 = 5, M99 = 6))),
              AND(D99 + E99 + G99 - 10 = 17, M99 &gt;= 9),
              AND(D99 + E99 + G99 - 10 = 18, M99 &gt;= 9)), 1, 0),
        IF(OR(D99 + E99 + G99 &lt;= 8,
              AND(D99 + E99 + G99 = 12, NOT(OR(M99 = 4, M99 = 5, M99 = 6))),
              AND(D99 + E99 + G99 &gt;= 13, D99 + E99 + G99 &lt;= 16, M99 &gt;= 7)), 1, 0)
    ), 0)</f>
        <v>0</v>
      </c>
      <c r="AC99">
        <f ca="1">IF(AB99=1,
    IF(Z99=1,
        IF(OR(D99 + E99 + G99 + I99 - 10 &lt;= 13,
              AND(D99 + E99 + G99 + I99 - 10 = 14, NOT(OR(M99 = 5, M99 = 6))),
              AND(D99 + E99 + G99 + I99 - 10 = 15, NOT(OR(M99 = 4, M99 = 5, M99 = 6))),
              AND(D99 + E99 + G99 + I99 - 10 = 16, NOT(OR(M99 = 3, M99 = 4, M99 = 5, M99 = 6))),
              AND(D99 + E99 + G99 + I99 - 10 = 17, M99 &gt;= 9),
              AND(D99 + E99 + G99 + I99 - 10 = 18, M99 &gt;= 9)), 1, 0),
        IF(OR(D99 + E99 + G99 + I99 &lt;= 8,
              AND(D99 + E99 + G99 + I99 = 12, NOT(OR(M99 = 4, M99 = 5, M99 = 6))),
              AND(D99 + E99 + G99 + I99 &gt;= 13, D99 + E99 + G99 + I99 &lt;= 16, M99 &gt;= 7)), 1, 0)
    ), 0)</f>
        <v>0</v>
      </c>
      <c r="AD99">
        <f ca="1">IF(AC99=1,
    IF(Z99=1,
        IF(OR(D99 + E99 + G99 + I99 + J99 - 10 &lt;= 13,
              AND(D99 + E99 + G99 + I99 + J99 - 10 = 14, NOT(OR(M99 = 5, M99 = 6))),
              AND(D99 + E99 + G99 + I99 + J99 - 10 = 15, NOT(OR(M99 = 4, M99 = 5, M99 = 6))),
              AND(D99 + E99 + G99 + I99 + J99 - 10 = 16, NOT(OR(M99 = 3, M99 = 4, M99 = 5, M99 = 6))),
              AND(D99 + E99 + G99 + I99 + J99 - 10 = 17, M99 &gt;= 9),
              AND(D99 + E99 + G99 + I99 + J99 - 10 = 18, M99 &gt;= 9)), 1, 0),
        IF(OR(D99 + E99 + G99 + I99 + J99 &lt;= 8,
              AND(D99 + E99 + G99 + I99 + J99 = 12, NOT(OR(M99 = 4, M99 = 5, M99 = 6))),
              AND(D99 + E99 + G99 + I99 + J99 &gt;= 13, D99 + E99 + G99 + I99 + J99 &lt;= 16, M99 &gt;= 7)), 1, 0)
    ), 0)</f>
        <v>0</v>
      </c>
      <c r="AE99">
        <f t="shared" ca="1" si="15"/>
        <v>0</v>
      </c>
    </row>
    <row r="100" spans="1:31" x14ac:dyDescent="0.3">
      <c r="A100">
        <v>79</v>
      </c>
      <c r="B100" t="str">
        <f t="shared" ca="1" si="16"/>
        <v>Regular</v>
      </c>
      <c r="C100" t="str">
        <f t="shared" ca="1" si="9"/>
        <v>Basic</v>
      </c>
      <c r="D100" cm="1">
        <f t="array" aca="1" ref="D100" ca="1">IF(A100=A99+1,
    IF(B99="Regular",
        IF(F99=1, E99, _xll.RiskDiscrete($F$9:$F$18, $G$9:$G$18)),
        IF(B99="First Split", D99,
            IF(B99="Second Split", _xll.RiskDiscrete($F$9:$F$18, $G$9:$G$18), _xll.RiskDiscrete($F$9:$F$18, $G$9:$G$18))
        )
    ),
    _xll.RiskDiscrete($F$9:$F$18, $G$9:$G$18)
)</f>
        <v>7</v>
      </c>
      <c r="E100" cm="1">
        <f t="array" aca="1" ref="E100" ca="1">_xll.RiskDiscrete($F$9:$F$18,$G$9:$G$18)</f>
        <v>7</v>
      </c>
      <c r="F100">
        <f t="shared" ca="1" si="10"/>
        <v>0</v>
      </c>
      <c r="G100" cm="1">
        <f t="array" aca="1" ref="G100" ca="1">IF(AA100=1, _xll.RiskDiscrete($F$9:$F$18,$G$9:$G$18), 0)</f>
        <v>7</v>
      </c>
      <c r="H100">
        <f t="shared" ca="1" si="11"/>
        <v>0</v>
      </c>
      <c r="I100" cm="1">
        <f t="array" aca="1" ref="I100" ca="1">IF(AB100=1, _xll.RiskDiscrete($F$9:$F$18, $G$9:$G$18), 0)</f>
        <v>0</v>
      </c>
      <c r="J100" cm="1">
        <f t="array" aca="1" ref="J100" ca="1">IF(AC100=1, _xll.RiskDiscrete($F$9:$F$18, $G$9:$G$18), 0)</f>
        <v>0</v>
      </c>
      <c r="K100" cm="1">
        <f t="array" aca="1" ref="K100" ca="1">IF(AD100=1, _xll.RiskDiscrete($F$9:$F$18, $G$9:$G$18), 0)</f>
        <v>0</v>
      </c>
      <c r="L100" cm="1">
        <f t="array" aca="1" ref="L100" ca="1">IF(AE100=1, _xll.RiskDiscrete($F$9:$F$18, $G$9:$G$18), 0)</f>
        <v>0</v>
      </c>
      <c r="M100" cm="1">
        <f t="array" aca="1" ref="M100" ca="1">_xll.RiskDiscrete($F$9:$F$18,$G$9:$G$18)</f>
        <v>7</v>
      </c>
      <c r="N100" cm="1">
        <f t="array" aca="1" ref="N100" ca="1">_xll.RiskDiscrete($F$9:$F$18,$G$9:$G$18)</f>
        <v>7</v>
      </c>
      <c r="O100">
        <f ca="1">IF(C100="Advanced",
    IF(Z100=0,
        IF(OR(
            AND(D100 + E100 = 9, OR(M100 = 3, M100 = 4, M100 = 5, M100 = 6)),
            AND(D100 + E100 = 10, OR(M100 = 2, M100 = 3, M100 = 4, M100 = 5, M100 = 6, M100 = 7, M100 = 8, M100 = 9)),
            AND(D100 + E100 = 11, OR(M100 = 2, M100 = 3, M100 = 4, M100 = 5, M100 = 6, M100 = 7, M100 = 8, M100 = 9, M100 = 10))),
           1, 0),
        IF(OR(
            AND(D100 + E100 - 10 = 13, OR(M100 = 5, M100 = 6)),
            AND(D100 + E100 - 10 = 14, OR(M100 = 5, M100 = 6)),
            AND(D100 + E100 - 10 = 15, OR(M100 = 4, M100 = 5, M100 = 6)),
            AND(D100 + E100 - 10 = 16, OR(M100 = 4, M100 = 5, M100 = 6)),
            AND(D100 + E100 - 10 = 17, OR(M100 = 3, M100 = 4, M100 = 5, M100 = 6)),
            AND(D100 + E100 - 10 = 18, OR(M100 = 2, M100 = 3, M100 = 4, M100 = 5, M100 = 6))),
           1, 0)),
    0)</f>
        <v>0</v>
      </c>
      <c r="P100" cm="1">
        <f t="array" aca="1" ref="P100" ca="1">IF(M100 + N100 &lt; 17, _xll.RiskDiscrete($F$9:$F$18, $G$9:$G$18), 0)</f>
        <v>7</v>
      </c>
      <c r="Q100" cm="1">
        <f t="array" aca="1" ref="Q100" ca="1">IF(P100+N100+M100&lt;17,_xll.RiskDiscrete($F$9:$F$18, $G$9:$G$18),0)</f>
        <v>0</v>
      </c>
      <c r="R100" cm="1">
        <f t="array" aca="1" ref="R100" ca="1">IF(P100+N100+M100+Q100&lt;17,_xll.RiskDiscrete($F$9:$F$18, $G$9:$G$18),0)</f>
        <v>0</v>
      </c>
      <c r="S100" cm="1">
        <f t="array" aca="1" ref="S100" ca="1">IF(P100+N100+M100+Q100+R100&lt;17,_xll.RiskDiscrete($F$9:$F$18, $G$9:$G$18),0)</f>
        <v>0</v>
      </c>
      <c r="T100" cm="1">
        <f t="array" aca="1" ref="T100" ca="1">IF(P100+N100+M100+Q100+R100+S100&lt;17,_xll.RiskDiscrete($F$9:$F$18, $G$9:$G$18),0)</f>
        <v>0</v>
      </c>
      <c r="U100">
        <f ca="1">IF(F100=1,
    IF(H100=1,
        IF(I100&gt;0,
            IF(J100&gt;0,
                MIN(D100 + G100 + I100 + J100 + 10 * (COUNTIF(D100:J100, 1) &gt; 0), D100 + G100 + I100 + J100),
                MIN(D100 + G100 + I100 + 10 * (COUNTIF(D100:I100, 1) &gt; 0), D100 + G100 + I100)
            ),
            MIN(D100 + G100 + 10 * (COUNTIF(D100:G100, 1) &gt; 0), D100 + G100)
        ),
        MIN(D100 + G100 + 10 * (COUNTIF(D100:G100, 1) &gt; 0), D100 + G100)
    ),
    IF(J100&gt;0,
        MIN(D100 + E100 + G100 + I100 + J100 + 10 * (COUNTIF(D100:J100, 1) &gt; 0), D100 + E100 + G100 + I100 + J100),
        MIN(D100 + E100 + G100 + I100 + 10 * (COUNTIF(D100:I100, 1) &gt; 0), D100 + E100 + G100 + I100)
    )
)</f>
        <v>21</v>
      </c>
      <c r="V100">
        <f t="shared" ca="1" si="12"/>
        <v>21</v>
      </c>
      <c r="W100">
        <f t="shared" ca="1" si="13"/>
        <v>100</v>
      </c>
      <c r="X100" t="str">
        <f ca="1">IF(AND(U100&lt;=21, U100&gt;V100), "win",
    IF(AND(U100&lt;=21, V100&gt;21), "win",
        IF(AND(OR(AND(D100=10, E100=11), AND(D100=11, E100=10)), NOT(OR(AND(M100=10, N100=11), AND(M100=11, N100=10)))), "Blackjack",
            IF(AND(U100&lt;=21, U100=V100), "tie",
                IF(U100&gt;21, "lose",
                    IF(V100&lt;=21, "lose",
                        IF(AND(U100&lt;=21, U100&lt;V100), "lose", "")
                    )
                )
            )
        )
    )
)</f>
        <v>tie</v>
      </c>
      <c r="Y100">
        <f t="shared" ca="1" si="14"/>
        <v>0</v>
      </c>
      <c r="Z100">
        <f ca="1">IF(OR(D100=1, E100=1), 1, 0)</f>
        <v>0</v>
      </c>
      <c r="AA100">
        <f ca="1">IF(F100=1, 1,
    IF(Z100=1,
        IF(OR(D100 + E100 - 10 &lt;= 13,
              AND(D100 + E100 - 10 = 14, NOT(OR(M100 = 5, M100 = 6))),
              AND(D100 + E100 - 10 = 15, NOT(OR(M100 = 4, M100 = 5, M100 = 6))),
              AND(D100 + E100 - 10 = 16, NOT(OR(M100 = 3, M100 = 4, M100 = 5, M100 = 6))),
              AND(D100 + E100 - 10 = 17, M100 &gt;= 9),
              AND(D100 + E100 - 10 = 18, M100 &gt;= 9)), 1, 0),
        IF(OR(D100 + E100 &lt;= 8,
              AND(D100 + E100 = 12, NOT(OR(M100 = 4, M100 = 5, M100 = 6))),
              AND(D100 + E100 &gt;= 13, D100 + E100 &lt;= 16, M100 &gt;= 7)), 1, 0)
    )
)</f>
        <v>1</v>
      </c>
      <c r="AB100">
        <f ca="1">IF(AA100=1,
    IF(Z100=1,
        IF(OR(D100 + E100 + G100 - 10 &lt;= 13,
              AND(D100 + E100 + G100 - 10 = 14, NOT(OR(M100 = 5, M100 = 6))),
              AND(D100 + E100 + G100 - 10 = 15, NOT(OR(M100 = 4, M100 = 5, M100 = 6))),
              AND(D100 + E100 + G100 - 10 = 16, NOT(OR(M100 = 3, M100 = 4, M100 = 5, M100 = 6))),
              AND(D100 + E100 + G100 - 10 = 17, M100 &gt;= 9),
              AND(D100 + E100 + G100 - 10 = 18, M100 &gt;= 9)), 1, 0),
        IF(OR(D100 + E100 + G100 &lt;= 8,
              AND(D100 + E100 + G100 = 12, NOT(OR(M100 = 4, M100 = 5, M100 = 6))),
              AND(D100 + E100 + G100 &gt;= 13, D100 + E100 + G100 &lt;= 16, M100 &gt;= 7)), 1, 0)
    ), 0)</f>
        <v>0</v>
      </c>
      <c r="AC100">
        <f ca="1">IF(AB100=1,
    IF(Z100=1,
        IF(OR(D100 + E100 + G100 + I100 - 10 &lt;= 13,
              AND(D100 + E100 + G100 + I100 - 10 = 14, NOT(OR(M100 = 5, M100 = 6))),
              AND(D100 + E100 + G100 + I100 - 10 = 15, NOT(OR(M100 = 4, M100 = 5, M100 = 6))),
              AND(D100 + E100 + G100 + I100 - 10 = 16, NOT(OR(M100 = 3, M100 = 4, M100 = 5, M100 = 6))),
              AND(D100 + E100 + G100 + I100 - 10 = 17, M100 &gt;= 9),
              AND(D100 + E100 + G100 + I100 - 10 = 18, M100 &gt;= 9)), 1, 0),
        IF(OR(D100 + E100 + G100 + I100 &lt;= 8,
              AND(D100 + E100 + G100 + I100 = 12, NOT(OR(M100 = 4, M100 = 5, M100 = 6))),
              AND(D100 + E100 + G100 + I100 &gt;= 13, D100 + E100 + G100 + I100 &lt;= 16, M100 &gt;= 7)), 1, 0)
    ), 0)</f>
        <v>0</v>
      </c>
      <c r="AD100">
        <f ca="1">IF(AC100=1,
    IF(Z100=1,
        IF(OR(D100 + E100 + G100 + I100 + J100 - 10 &lt;= 13,
              AND(D100 + E100 + G100 + I100 + J100 - 10 = 14, NOT(OR(M100 = 5, M100 = 6))),
              AND(D100 + E100 + G100 + I100 + J100 - 10 = 15, NOT(OR(M100 = 4, M100 = 5, M100 = 6))),
              AND(D100 + E100 + G100 + I100 + J100 - 10 = 16, NOT(OR(M100 = 3, M100 = 4, M100 = 5, M100 = 6))),
              AND(D100 + E100 + G100 + I100 + J100 - 10 = 17, M100 &gt;= 9),
              AND(D100 + E100 + G100 + I100 + J100 - 10 = 18, M100 &gt;= 9)), 1, 0),
        IF(OR(D100 + E100 + G100 + I100 + J100 &lt;= 8,
              AND(D100 + E100 + G100 + I100 + J100 = 12, NOT(OR(M100 = 4, M100 = 5, M100 = 6))),
              AND(D100 + E100 + G100 + I100 + J100 &gt;= 13, D100 + E100 + G100 + I100 + J100 &lt;= 16, M100 &gt;= 7)), 1, 0)
    ), 0)</f>
        <v>0</v>
      </c>
      <c r="AE100">
        <f t="shared" ca="1" si="15"/>
        <v>0</v>
      </c>
    </row>
    <row r="101" spans="1:31" x14ac:dyDescent="0.3">
      <c r="A101">
        <v>80</v>
      </c>
      <c r="B101" t="str">
        <f t="shared" ca="1" si="16"/>
        <v>Regular</v>
      </c>
      <c r="C101" t="str">
        <f t="shared" ca="1" si="9"/>
        <v>Basic</v>
      </c>
      <c r="D101" cm="1">
        <f t="array" aca="1" ref="D101" ca="1">IF(A101=A100+1,
    IF(B100="Regular",
        IF(F100=1, E100, _xll.RiskDiscrete($F$9:$F$18, $G$9:$G$18)),
        IF(B100="First Split", D100,
            IF(B100="Second Split", _xll.RiskDiscrete($F$9:$F$18, $G$9:$G$18), _xll.RiskDiscrete($F$9:$F$18, $G$9:$G$18))
        )
    ),
    _xll.RiskDiscrete($F$9:$F$18, $G$9:$G$18)
)</f>
        <v>7</v>
      </c>
      <c r="E101" cm="1">
        <f t="array" aca="1" ref="E101" ca="1">_xll.RiskDiscrete($F$9:$F$18,$G$9:$G$18)</f>
        <v>7</v>
      </c>
      <c r="F101">
        <f t="shared" ca="1" si="10"/>
        <v>0</v>
      </c>
      <c r="G101" cm="1">
        <f t="array" aca="1" ref="G101" ca="1">IF(AA101=1, _xll.RiskDiscrete($F$9:$F$18,$G$9:$G$18), 0)</f>
        <v>7</v>
      </c>
      <c r="H101">
        <f t="shared" ca="1" si="11"/>
        <v>0</v>
      </c>
      <c r="I101" cm="1">
        <f t="array" aca="1" ref="I101" ca="1">IF(AB101=1, _xll.RiskDiscrete($F$9:$F$18, $G$9:$G$18), 0)</f>
        <v>0</v>
      </c>
      <c r="J101" cm="1">
        <f t="array" aca="1" ref="J101" ca="1">IF(AC101=1, _xll.RiskDiscrete($F$9:$F$18, $G$9:$G$18), 0)</f>
        <v>0</v>
      </c>
      <c r="K101" cm="1">
        <f t="array" aca="1" ref="K101" ca="1">IF(AD101=1, _xll.RiskDiscrete($F$9:$F$18, $G$9:$G$18), 0)</f>
        <v>0</v>
      </c>
      <c r="L101" cm="1">
        <f t="array" aca="1" ref="L101" ca="1">IF(AE101=1, _xll.RiskDiscrete($F$9:$F$18, $G$9:$G$18), 0)</f>
        <v>0</v>
      </c>
      <c r="M101" cm="1">
        <f t="array" aca="1" ref="M101" ca="1">_xll.RiskDiscrete($F$9:$F$18,$G$9:$G$18)</f>
        <v>7</v>
      </c>
      <c r="N101" cm="1">
        <f t="array" aca="1" ref="N101" ca="1">_xll.RiskDiscrete($F$9:$F$18,$G$9:$G$18)</f>
        <v>7</v>
      </c>
      <c r="O101">
        <f ca="1">IF(C101="Advanced",
    IF(Z101=0,
        IF(OR(
            AND(D101 + E101 = 9, OR(M101 = 3, M101 = 4, M101 = 5, M101 = 6)),
            AND(D101 + E101 = 10, OR(M101 = 2, M101 = 3, M101 = 4, M101 = 5, M101 = 6, M101 = 7, M101 = 8, M101 = 9)),
            AND(D101 + E101 = 11, OR(M101 = 2, M101 = 3, M101 = 4, M101 = 5, M101 = 6, M101 = 7, M101 = 8, M101 = 9, M101 = 10))),
           1, 0),
        IF(OR(
            AND(D101 + E101 - 10 = 13, OR(M101 = 5, M101 = 6)),
            AND(D101 + E101 - 10 = 14, OR(M101 = 5, M101 = 6)),
            AND(D101 + E101 - 10 = 15, OR(M101 = 4, M101 = 5, M101 = 6)),
            AND(D101 + E101 - 10 = 16, OR(M101 = 4, M101 = 5, M101 = 6)),
            AND(D101 + E101 - 10 = 17, OR(M101 = 3, M101 = 4, M101 = 5, M101 = 6)),
            AND(D101 + E101 - 10 = 18, OR(M101 = 2, M101 = 3, M101 = 4, M101 = 5, M101 = 6))),
           1, 0)),
    0)</f>
        <v>0</v>
      </c>
      <c r="P101" cm="1">
        <f t="array" aca="1" ref="P101" ca="1">IF(M101 + N101 &lt; 17, _xll.RiskDiscrete($F$9:$F$18, $G$9:$G$18), 0)</f>
        <v>7</v>
      </c>
      <c r="Q101" cm="1">
        <f t="array" aca="1" ref="Q101" ca="1">IF(P101+N101+M101&lt;17,_xll.RiskDiscrete($F$9:$F$18, $G$9:$G$18),0)</f>
        <v>0</v>
      </c>
      <c r="R101" cm="1">
        <f t="array" aca="1" ref="R101" ca="1">IF(P101+N101+M101+Q101&lt;17,_xll.RiskDiscrete($F$9:$F$18, $G$9:$G$18),0)</f>
        <v>0</v>
      </c>
      <c r="S101" cm="1">
        <f t="array" aca="1" ref="S101" ca="1">IF(P101+N101+M101+Q101+R101&lt;17,_xll.RiskDiscrete($F$9:$F$18, $G$9:$G$18),0)</f>
        <v>0</v>
      </c>
      <c r="T101" cm="1">
        <f t="array" aca="1" ref="T101" ca="1">IF(P101+N101+M101+Q101+R101+S101&lt;17,_xll.RiskDiscrete($F$9:$F$18, $G$9:$G$18),0)</f>
        <v>0</v>
      </c>
      <c r="U101">
        <f ca="1">IF(F101=1,
    IF(H101=1,
        IF(I101&gt;0,
            IF(J101&gt;0,
                MIN(D101 + G101 + I101 + J101 + 10 * (COUNTIF(D101:J101, 1) &gt; 0), D101 + G101 + I101 + J101),
                MIN(D101 + G101 + I101 + 10 * (COUNTIF(D101:I101, 1) &gt; 0), D101 + G101 + I101)
            ),
            MIN(D101 + G101 + 10 * (COUNTIF(D101:G101, 1) &gt; 0), D101 + G101)
        ),
        MIN(D101 + G101 + 10 * (COUNTIF(D101:G101, 1) &gt; 0), D101 + G101)
    ),
    IF(J101&gt;0,
        MIN(D101 + E101 + G101 + I101 + J101 + 10 * (COUNTIF(D101:J101, 1) &gt; 0), D101 + E101 + G101 + I101 + J101),
        MIN(D101 + E101 + G101 + I101 + 10 * (COUNTIF(D101:I101, 1) &gt; 0), D101 + E101 + G101 + I101)
    )
)</f>
        <v>21</v>
      </c>
      <c r="V101">
        <f t="shared" ca="1" si="12"/>
        <v>21</v>
      </c>
      <c r="W101">
        <f t="shared" ca="1" si="13"/>
        <v>100</v>
      </c>
      <c r="X101" t="str">
        <f ca="1">IF(AND(U101&lt;=21, U101&gt;V101), "win",
    IF(AND(U101&lt;=21, V101&gt;21), "win",
        IF(AND(OR(AND(D101=10, E101=11), AND(D101=11, E101=10)), NOT(OR(AND(M101=10, N101=11), AND(M101=11, N101=10)))), "Blackjack",
            IF(AND(U101&lt;=21, U101=V101), "tie",
                IF(U101&gt;21, "lose",
                    IF(V101&lt;=21, "lose",
                        IF(AND(U101&lt;=21, U101&lt;V101), "lose", "")
                    )
                )
            )
        )
    )
)</f>
        <v>tie</v>
      </c>
      <c r="Y101">
        <f t="shared" ca="1" si="14"/>
        <v>0</v>
      </c>
      <c r="Z101">
        <f ca="1">IF(OR(D101=1, E101=1), 1, 0)</f>
        <v>0</v>
      </c>
      <c r="AA101">
        <f ca="1">IF(F101=1, 1,
    IF(Z101=1,
        IF(OR(D101 + E101 - 10 &lt;= 13,
              AND(D101 + E101 - 10 = 14, NOT(OR(M101 = 5, M101 = 6))),
              AND(D101 + E101 - 10 = 15, NOT(OR(M101 = 4, M101 = 5, M101 = 6))),
              AND(D101 + E101 - 10 = 16, NOT(OR(M101 = 3, M101 = 4, M101 = 5, M101 = 6))),
              AND(D101 + E101 - 10 = 17, M101 &gt;= 9),
              AND(D101 + E101 - 10 = 18, M101 &gt;= 9)), 1, 0),
        IF(OR(D101 + E101 &lt;= 8,
              AND(D101 + E101 = 12, NOT(OR(M101 = 4, M101 = 5, M101 = 6))),
              AND(D101 + E101 &gt;= 13, D101 + E101 &lt;= 16, M101 &gt;= 7)), 1, 0)
    )
)</f>
        <v>1</v>
      </c>
      <c r="AB101">
        <f ca="1">IF(AA101=1,
    IF(Z101=1,
        IF(OR(D101 + E101 + G101 - 10 &lt;= 13,
              AND(D101 + E101 + G101 - 10 = 14, NOT(OR(M101 = 5, M101 = 6))),
              AND(D101 + E101 + G101 - 10 = 15, NOT(OR(M101 = 4, M101 = 5, M101 = 6))),
              AND(D101 + E101 + G101 - 10 = 16, NOT(OR(M101 = 3, M101 = 4, M101 = 5, M101 = 6))),
              AND(D101 + E101 + G101 - 10 = 17, M101 &gt;= 9),
              AND(D101 + E101 + G101 - 10 = 18, M101 &gt;= 9)), 1, 0),
        IF(OR(D101 + E101 + G101 &lt;= 8,
              AND(D101 + E101 + G101 = 12, NOT(OR(M101 = 4, M101 = 5, M101 = 6))),
              AND(D101 + E101 + G101 &gt;= 13, D101 + E101 + G101 &lt;= 16, M101 &gt;= 7)), 1, 0)
    ), 0)</f>
        <v>0</v>
      </c>
      <c r="AC101">
        <f ca="1">IF(AB101=1,
    IF(Z101=1,
        IF(OR(D101 + E101 + G101 + I101 - 10 &lt;= 13,
              AND(D101 + E101 + G101 + I101 - 10 = 14, NOT(OR(M101 = 5, M101 = 6))),
              AND(D101 + E101 + G101 + I101 - 10 = 15, NOT(OR(M101 = 4, M101 = 5, M101 = 6))),
              AND(D101 + E101 + G101 + I101 - 10 = 16, NOT(OR(M101 = 3, M101 = 4, M101 = 5, M101 = 6))),
              AND(D101 + E101 + G101 + I101 - 10 = 17, M101 &gt;= 9),
              AND(D101 + E101 + G101 + I101 - 10 = 18, M101 &gt;= 9)), 1, 0),
        IF(OR(D101 + E101 + G101 + I101 &lt;= 8,
              AND(D101 + E101 + G101 + I101 = 12, NOT(OR(M101 = 4, M101 = 5, M101 = 6))),
              AND(D101 + E101 + G101 + I101 &gt;= 13, D101 + E101 + G101 + I101 &lt;= 16, M101 &gt;= 7)), 1, 0)
    ), 0)</f>
        <v>0</v>
      </c>
      <c r="AD101">
        <f ca="1">IF(AC101=1,
    IF(Z101=1,
        IF(OR(D101 + E101 + G101 + I101 + J101 - 10 &lt;= 13,
              AND(D101 + E101 + G101 + I101 + J101 - 10 = 14, NOT(OR(M101 = 5, M101 = 6))),
              AND(D101 + E101 + G101 + I101 + J101 - 10 = 15, NOT(OR(M101 = 4, M101 = 5, M101 = 6))),
              AND(D101 + E101 + G101 + I101 + J101 - 10 = 16, NOT(OR(M101 = 3, M101 = 4, M101 = 5, M101 = 6))),
              AND(D101 + E101 + G101 + I101 + J101 - 10 = 17, M101 &gt;= 9),
              AND(D101 + E101 + G101 + I101 + J101 - 10 = 18, M101 &gt;= 9)), 1, 0),
        IF(OR(D101 + E101 + G101 + I101 + J101 &lt;= 8,
              AND(D101 + E101 + G101 + I101 + J101 = 12, NOT(OR(M101 = 4, M101 = 5, M101 = 6))),
              AND(D101 + E101 + G101 + I101 + J101 &gt;= 13, D101 + E101 + G101 + I101 + J101 &lt;= 16, M101 &gt;= 7)), 1, 0)
    ), 0)</f>
        <v>0</v>
      </c>
      <c r="AE101">
        <f t="shared" ca="1" si="15"/>
        <v>0</v>
      </c>
    </row>
    <row r="102" spans="1:31" x14ac:dyDescent="0.3">
      <c r="A102">
        <v>81</v>
      </c>
      <c r="B102" t="str">
        <f t="shared" ca="1" si="16"/>
        <v>Regular</v>
      </c>
      <c r="C102" t="str">
        <f t="shared" ca="1" si="9"/>
        <v>Basic</v>
      </c>
      <c r="D102" cm="1">
        <f t="array" aca="1" ref="D102" ca="1">IF(A102=A101+1,
    IF(B101="Regular",
        IF(F101=1, E101, _xll.RiskDiscrete($F$9:$F$18, $G$9:$G$18)),
        IF(B101="First Split", D101,
            IF(B101="Second Split", _xll.RiskDiscrete($F$9:$F$18, $G$9:$G$18), _xll.RiskDiscrete($F$9:$F$18, $G$9:$G$18))
        )
    ),
    _xll.RiskDiscrete($F$9:$F$18, $G$9:$G$18)
)</f>
        <v>7</v>
      </c>
      <c r="E102" cm="1">
        <f t="array" aca="1" ref="E102" ca="1">_xll.RiskDiscrete($F$9:$F$18,$G$9:$G$18)</f>
        <v>7</v>
      </c>
      <c r="F102">
        <f t="shared" ca="1" si="10"/>
        <v>0</v>
      </c>
      <c r="G102" cm="1">
        <f t="array" aca="1" ref="G102" ca="1">IF(AA102=1, _xll.RiskDiscrete($F$9:$F$18,$G$9:$G$18), 0)</f>
        <v>7</v>
      </c>
      <c r="H102">
        <f t="shared" ca="1" si="11"/>
        <v>0</v>
      </c>
      <c r="I102" cm="1">
        <f t="array" aca="1" ref="I102" ca="1">IF(AB102=1, _xll.RiskDiscrete($F$9:$F$18, $G$9:$G$18), 0)</f>
        <v>0</v>
      </c>
      <c r="J102" cm="1">
        <f t="array" aca="1" ref="J102" ca="1">IF(AC102=1, _xll.RiskDiscrete($F$9:$F$18, $G$9:$G$18), 0)</f>
        <v>0</v>
      </c>
      <c r="K102" cm="1">
        <f t="array" aca="1" ref="K102" ca="1">IF(AD102=1, _xll.RiskDiscrete($F$9:$F$18, $G$9:$G$18), 0)</f>
        <v>0</v>
      </c>
      <c r="L102" cm="1">
        <f t="array" aca="1" ref="L102" ca="1">IF(AE102=1, _xll.RiskDiscrete($F$9:$F$18, $G$9:$G$18), 0)</f>
        <v>0</v>
      </c>
      <c r="M102" cm="1">
        <f t="array" aca="1" ref="M102" ca="1">_xll.RiskDiscrete($F$9:$F$18,$G$9:$G$18)</f>
        <v>7</v>
      </c>
      <c r="N102" cm="1">
        <f t="array" aca="1" ref="N102" ca="1">_xll.RiskDiscrete($F$9:$F$18,$G$9:$G$18)</f>
        <v>7</v>
      </c>
      <c r="O102">
        <f ca="1">IF(C102="Advanced",
    IF(Z102=0,
        IF(OR(
            AND(D102 + E102 = 9, OR(M102 = 3, M102 = 4, M102 = 5, M102 = 6)),
            AND(D102 + E102 = 10, OR(M102 = 2, M102 = 3, M102 = 4, M102 = 5, M102 = 6, M102 = 7, M102 = 8, M102 = 9)),
            AND(D102 + E102 = 11, OR(M102 = 2, M102 = 3, M102 = 4, M102 = 5, M102 = 6, M102 = 7, M102 = 8, M102 = 9, M102 = 10))),
           1, 0),
        IF(OR(
            AND(D102 + E102 - 10 = 13, OR(M102 = 5, M102 = 6)),
            AND(D102 + E102 - 10 = 14, OR(M102 = 5, M102 = 6)),
            AND(D102 + E102 - 10 = 15, OR(M102 = 4, M102 = 5, M102 = 6)),
            AND(D102 + E102 - 10 = 16, OR(M102 = 4, M102 = 5, M102 = 6)),
            AND(D102 + E102 - 10 = 17, OR(M102 = 3, M102 = 4, M102 = 5, M102 = 6)),
            AND(D102 + E102 - 10 = 18, OR(M102 = 2, M102 = 3, M102 = 4, M102 = 5, M102 = 6))),
           1, 0)),
    0)</f>
        <v>0</v>
      </c>
      <c r="P102" cm="1">
        <f t="array" aca="1" ref="P102" ca="1">IF(M102 + N102 &lt; 17, _xll.RiskDiscrete($F$9:$F$18, $G$9:$G$18), 0)</f>
        <v>7</v>
      </c>
      <c r="Q102" cm="1">
        <f t="array" aca="1" ref="Q102" ca="1">IF(P102+N102+M102&lt;17,_xll.RiskDiscrete($F$9:$F$18, $G$9:$G$18),0)</f>
        <v>0</v>
      </c>
      <c r="R102" cm="1">
        <f t="array" aca="1" ref="R102" ca="1">IF(P102+N102+M102+Q102&lt;17,_xll.RiskDiscrete($F$9:$F$18, $G$9:$G$18),0)</f>
        <v>0</v>
      </c>
      <c r="S102" cm="1">
        <f t="array" aca="1" ref="S102" ca="1">IF(P102+N102+M102+Q102+R102&lt;17,_xll.RiskDiscrete($F$9:$F$18, $G$9:$G$18),0)</f>
        <v>0</v>
      </c>
      <c r="T102" cm="1">
        <f t="array" aca="1" ref="T102" ca="1">IF(P102+N102+M102+Q102+R102+S102&lt;17,_xll.RiskDiscrete($F$9:$F$18, $G$9:$G$18),0)</f>
        <v>0</v>
      </c>
      <c r="U102">
        <f ca="1">IF(F102=1,
    IF(H102=1,
        IF(I102&gt;0,
            IF(J102&gt;0,
                MIN(D102 + G102 + I102 + J102 + 10 * (COUNTIF(D102:J102, 1) &gt; 0), D102 + G102 + I102 + J102),
                MIN(D102 + G102 + I102 + 10 * (COUNTIF(D102:I102, 1) &gt; 0), D102 + G102 + I102)
            ),
            MIN(D102 + G102 + 10 * (COUNTIF(D102:G102, 1) &gt; 0), D102 + G102)
        ),
        MIN(D102 + G102 + 10 * (COUNTIF(D102:G102, 1) &gt; 0), D102 + G102)
    ),
    IF(J102&gt;0,
        MIN(D102 + E102 + G102 + I102 + J102 + 10 * (COUNTIF(D102:J102, 1) &gt; 0), D102 + E102 + G102 + I102 + J102),
        MIN(D102 + E102 + G102 + I102 + 10 * (COUNTIF(D102:I102, 1) &gt; 0), D102 + E102 + G102 + I102)
    )
)</f>
        <v>21</v>
      </c>
      <c r="V102">
        <f t="shared" ca="1" si="12"/>
        <v>21</v>
      </c>
      <c r="W102">
        <f t="shared" ca="1" si="13"/>
        <v>100</v>
      </c>
      <c r="X102" t="str">
        <f ca="1">IF(AND(U102&lt;=21, U102&gt;V102), "win",
    IF(AND(U102&lt;=21, V102&gt;21), "win",
        IF(AND(OR(AND(D102=10, E102=11), AND(D102=11, E102=10)), NOT(OR(AND(M102=10, N102=11), AND(M102=11, N102=10)))), "Blackjack",
            IF(AND(U102&lt;=21, U102=V102), "tie",
                IF(U102&gt;21, "lose",
                    IF(V102&lt;=21, "lose",
                        IF(AND(U102&lt;=21, U102&lt;V102), "lose", "")
                    )
                )
            )
        )
    )
)</f>
        <v>tie</v>
      </c>
      <c r="Y102">
        <f t="shared" ca="1" si="14"/>
        <v>0</v>
      </c>
      <c r="Z102">
        <f ca="1">IF(OR(D102=1, E102=1), 1, 0)</f>
        <v>0</v>
      </c>
      <c r="AA102">
        <f ca="1">IF(F102=1, 1,
    IF(Z102=1,
        IF(OR(D102 + E102 - 10 &lt;= 13,
              AND(D102 + E102 - 10 = 14, NOT(OR(M102 = 5, M102 = 6))),
              AND(D102 + E102 - 10 = 15, NOT(OR(M102 = 4, M102 = 5, M102 = 6))),
              AND(D102 + E102 - 10 = 16, NOT(OR(M102 = 3, M102 = 4, M102 = 5, M102 = 6))),
              AND(D102 + E102 - 10 = 17, M102 &gt;= 9),
              AND(D102 + E102 - 10 = 18, M102 &gt;= 9)), 1, 0),
        IF(OR(D102 + E102 &lt;= 8,
              AND(D102 + E102 = 12, NOT(OR(M102 = 4, M102 = 5, M102 = 6))),
              AND(D102 + E102 &gt;= 13, D102 + E102 &lt;= 16, M102 &gt;= 7)), 1, 0)
    )
)</f>
        <v>1</v>
      </c>
      <c r="AB102">
        <f ca="1">IF(AA102=1,
    IF(Z102=1,
        IF(OR(D102 + E102 + G102 - 10 &lt;= 13,
              AND(D102 + E102 + G102 - 10 = 14, NOT(OR(M102 = 5, M102 = 6))),
              AND(D102 + E102 + G102 - 10 = 15, NOT(OR(M102 = 4, M102 = 5, M102 = 6))),
              AND(D102 + E102 + G102 - 10 = 16, NOT(OR(M102 = 3, M102 = 4, M102 = 5, M102 = 6))),
              AND(D102 + E102 + G102 - 10 = 17, M102 &gt;= 9),
              AND(D102 + E102 + G102 - 10 = 18, M102 &gt;= 9)), 1, 0),
        IF(OR(D102 + E102 + G102 &lt;= 8,
              AND(D102 + E102 + G102 = 12, NOT(OR(M102 = 4, M102 = 5, M102 = 6))),
              AND(D102 + E102 + G102 &gt;= 13, D102 + E102 + G102 &lt;= 16, M102 &gt;= 7)), 1, 0)
    ), 0)</f>
        <v>0</v>
      </c>
      <c r="AC102">
        <f ca="1">IF(AB102=1,
    IF(Z102=1,
        IF(OR(D102 + E102 + G102 + I102 - 10 &lt;= 13,
              AND(D102 + E102 + G102 + I102 - 10 = 14, NOT(OR(M102 = 5, M102 = 6))),
              AND(D102 + E102 + G102 + I102 - 10 = 15, NOT(OR(M102 = 4, M102 = 5, M102 = 6))),
              AND(D102 + E102 + G102 + I102 - 10 = 16, NOT(OR(M102 = 3, M102 = 4, M102 = 5, M102 = 6))),
              AND(D102 + E102 + G102 + I102 - 10 = 17, M102 &gt;= 9),
              AND(D102 + E102 + G102 + I102 - 10 = 18, M102 &gt;= 9)), 1, 0),
        IF(OR(D102 + E102 + G102 + I102 &lt;= 8,
              AND(D102 + E102 + G102 + I102 = 12, NOT(OR(M102 = 4, M102 = 5, M102 = 6))),
              AND(D102 + E102 + G102 + I102 &gt;= 13, D102 + E102 + G102 + I102 &lt;= 16, M102 &gt;= 7)), 1, 0)
    ), 0)</f>
        <v>0</v>
      </c>
      <c r="AD102">
        <f ca="1">IF(AC102=1,
    IF(Z102=1,
        IF(OR(D102 + E102 + G102 + I102 + J102 - 10 &lt;= 13,
              AND(D102 + E102 + G102 + I102 + J102 - 10 = 14, NOT(OR(M102 = 5, M102 = 6))),
              AND(D102 + E102 + G102 + I102 + J102 - 10 = 15, NOT(OR(M102 = 4, M102 = 5, M102 = 6))),
              AND(D102 + E102 + G102 + I102 + J102 - 10 = 16, NOT(OR(M102 = 3, M102 = 4, M102 = 5, M102 = 6))),
              AND(D102 + E102 + G102 + I102 + J102 - 10 = 17, M102 &gt;= 9),
              AND(D102 + E102 + G102 + I102 + J102 - 10 = 18, M102 &gt;= 9)), 1, 0),
        IF(OR(D102 + E102 + G102 + I102 + J102 &lt;= 8,
              AND(D102 + E102 + G102 + I102 + J102 = 12, NOT(OR(M102 = 4, M102 = 5, M102 = 6))),
              AND(D102 + E102 + G102 + I102 + J102 &gt;= 13, D102 + E102 + G102 + I102 + J102 &lt;= 16, M102 &gt;= 7)), 1, 0)
    ), 0)</f>
        <v>0</v>
      </c>
      <c r="AE102">
        <f t="shared" ca="1" si="15"/>
        <v>0</v>
      </c>
    </row>
    <row r="103" spans="1:31" x14ac:dyDescent="0.3">
      <c r="A103">
        <v>82</v>
      </c>
      <c r="B103" t="str">
        <f t="shared" ca="1" si="16"/>
        <v>Regular</v>
      </c>
      <c r="C103" t="str">
        <f t="shared" ca="1" si="9"/>
        <v>Basic</v>
      </c>
      <c r="D103" cm="1">
        <f t="array" aca="1" ref="D103" ca="1">IF(A103=A102+1,
    IF(B102="Regular",
        IF(F102=1, E102, _xll.RiskDiscrete($F$9:$F$18, $G$9:$G$18)),
        IF(B102="First Split", D102,
            IF(B102="Second Split", _xll.RiskDiscrete($F$9:$F$18, $G$9:$G$18), _xll.RiskDiscrete($F$9:$F$18, $G$9:$G$18))
        )
    ),
    _xll.RiskDiscrete($F$9:$F$18, $G$9:$G$18)
)</f>
        <v>7</v>
      </c>
      <c r="E103" cm="1">
        <f t="array" aca="1" ref="E103" ca="1">_xll.RiskDiscrete($F$9:$F$18,$G$9:$G$18)</f>
        <v>7</v>
      </c>
      <c r="F103">
        <f t="shared" ca="1" si="10"/>
        <v>0</v>
      </c>
      <c r="G103" cm="1">
        <f t="array" aca="1" ref="G103" ca="1">IF(AA103=1, _xll.RiskDiscrete($F$9:$F$18,$G$9:$G$18), 0)</f>
        <v>7</v>
      </c>
      <c r="H103">
        <f t="shared" ca="1" si="11"/>
        <v>0</v>
      </c>
      <c r="I103" cm="1">
        <f t="array" aca="1" ref="I103" ca="1">IF(AB103=1, _xll.RiskDiscrete($F$9:$F$18, $G$9:$G$18), 0)</f>
        <v>0</v>
      </c>
      <c r="J103" cm="1">
        <f t="array" aca="1" ref="J103" ca="1">IF(AC103=1, _xll.RiskDiscrete($F$9:$F$18, $G$9:$G$18), 0)</f>
        <v>0</v>
      </c>
      <c r="K103" cm="1">
        <f t="array" aca="1" ref="K103" ca="1">IF(AD103=1, _xll.RiskDiscrete($F$9:$F$18, $G$9:$G$18), 0)</f>
        <v>0</v>
      </c>
      <c r="L103" cm="1">
        <f t="array" aca="1" ref="L103" ca="1">IF(AE103=1, _xll.RiskDiscrete($F$9:$F$18, $G$9:$G$18), 0)</f>
        <v>0</v>
      </c>
      <c r="M103" cm="1">
        <f t="array" aca="1" ref="M103" ca="1">_xll.RiskDiscrete($F$9:$F$18,$G$9:$G$18)</f>
        <v>7</v>
      </c>
      <c r="N103" cm="1">
        <f t="array" aca="1" ref="N103" ca="1">_xll.RiskDiscrete($F$9:$F$18,$G$9:$G$18)</f>
        <v>7</v>
      </c>
      <c r="O103">
        <f ca="1">IF(C103="Advanced",
    IF(Z103=0,
        IF(OR(
            AND(D103 + E103 = 9, OR(M103 = 3, M103 = 4, M103 = 5, M103 = 6)),
            AND(D103 + E103 = 10, OR(M103 = 2, M103 = 3, M103 = 4, M103 = 5, M103 = 6, M103 = 7, M103 = 8, M103 = 9)),
            AND(D103 + E103 = 11, OR(M103 = 2, M103 = 3, M103 = 4, M103 = 5, M103 = 6, M103 = 7, M103 = 8, M103 = 9, M103 = 10))),
           1, 0),
        IF(OR(
            AND(D103 + E103 - 10 = 13, OR(M103 = 5, M103 = 6)),
            AND(D103 + E103 - 10 = 14, OR(M103 = 5, M103 = 6)),
            AND(D103 + E103 - 10 = 15, OR(M103 = 4, M103 = 5, M103 = 6)),
            AND(D103 + E103 - 10 = 16, OR(M103 = 4, M103 = 5, M103 = 6)),
            AND(D103 + E103 - 10 = 17, OR(M103 = 3, M103 = 4, M103 = 5, M103 = 6)),
            AND(D103 + E103 - 10 = 18, OR(M103 = 2, M103 = 3, M103 = 4, M103 = 5, M103 = 6))),
           1, 0)),
    0)</f>
        <v>0</v>
      </c>
      <c r="P103" cm="1">
        <f t="array" aca="1" ref="P103" ca="1">IF(M103 + N103 &lt; 17, _xll.RiskDiscrete($F$9:$F$18, $G$9:$G$18), 0)</f>
        <v>7</v>
      </c>
      <c r="Q103" cm="1">
        <f t="array" aca="1" ref="Q103" ca="1">IF(P103+N103+M103&lt;17,_xll.RiskDiscrete($F$9:$F$18, $G$9:$G$18),0)</f>
        <v>0</v>
      </c>
      <c r="R103" cm="1">
        <f t="array" aca="1" ref="R103" ca="1">IF(P103+N103+M103+Q103&lt;17,_xll.RiskDiscrete($F$9:$F$18, $G$9:$G$18),0)</f>
        <v>0</v>
      </c>
      <c r="S103" cm="1">
        <f t="array" aca="1" ref="S103" ca="1">IF(P103+N103+M103+Q103+R103&lt;17,_xll.RiskDiscrete($F$9:$F$18, $G$9:$G$18),0)</f>
        <v>0</v>
      </c>
      <c r="T103" cm="1">
        <f t="array" aca="1" ref="T103" ca="1">IF(P103+N103+M103+Q103+R103+S103&lt;17,_xll.RiskDiscrete($F$9:$F$18, $G$9:$G$18),0)</f>
        <v>0</v>
      </c>
      <c r="U103">
        <f ca="1">IF(F103=1,
    IF(H103=1,
        IF(I103&gt;0,
            IF(J103&gt;0,
                MIN(D103 + G103 + I103 + J103 + 10 * (COUNTIF(D103:J103, 1) &gt; 0), D103 + G103 + I103 + J103),
                MIN(D103 + G103 + I103 + 10 * (COUNTIF(D103:I103, 1) &gt; 0), D103 + G103 + I103)
            ),
            MIN(D103 + G103 + 10 * (COUNTIF(D103:G103, 1) &gt; 0), D103 + G103)
        ),
        MIN(D103 + G103 + 10 * (COUNTIF(D103:G103, 1) &gt; 0), D103 + G103)
    ),
    IF(J103&gt;0,
        MIN(D103 + E103 + G103 + I103 + J103 + 10 * (COUNTIF(D103:J103, 1) &gt; 0), D103 + E103 + G103 + I103 + J103),
        MIN(D103 + E103 + G103 + I103 + 10 * (COUNTIF(D103:I103, 1) &gt; 0), D103 + E103 + G103 + I103)
    )
)</f>
        <v>21</v>
      </c>
      <c r="V103">
        <f t="shared" ca="1" si="12"/>
        <v>21</v>
      </c>
      <c r="W103">
        <f t="shared" ca="1" si="13"/>
        <v>100</v>
      </c>
      <c r="X103" t="str">
        <f ca="1">IF(AND(U103&lt;=21, U103&gt;V103), "win",
    IF(AND(U103&lt;=21, V103&gt;21), "win",
        IF(AND(OR(AND(D103=10, E103=11), AND(D103=11, E103=10)), NOT(OR(AND(M103=10, N103=11), AND(M103=11, N103=10)))), "Blackjack",
            IF(AND(U103&lt;=21, U103=V103), "tie",
                IF(U103&gt;21, "lose",
                    IF(V103&lt;=21, "lose",
                        IF(AND(U103&lt;=21, U103&lt;V103), "lose", "")
                    )
                )
            )
        )
    )
)</f>
        <v>tie</v>
      </c>
      <c r="Y103">
        <f t="shared" ca="1" si="14"/>
        <v>0</v>
      </c>
      <c r="Z103">
        <f ca="1">IF(OR(D103=1, E103=1), 1, 0)</f>
        <v>0</v>
      </c>
      <c r="AA103">
        <f ca="1">IF(F103=1, 1,
    IF(Z103=1,
        IF(OR(D103 + E103 - 10 &lt;= 13,
              AND(D103 + E103 - 10 = 14, NOT(OR(M103 = 5, M103 = 6))),
              AND(D103 + E103 - 10 = 15, NOT(OR(M103 = 4, M103 = 5, M103 = 6))),
              AND(D103 + E103 - 10 = 16, NOT(OR(M103 = 3, M103 = 4, M103 = 5, M103 = 6))),
              AND(D103 + E103 - 10 = 17, M103 &gt;= 9),
              AND(D103 + E103 - 10 = 18, M103 &gt;= 9)), 1, 0),
        IF(OR(D103 + E103 &lt;= 8,
              AND(D103 + E103 = 12, NOT(OR(M103 = 4, M103 = 5, M103 = 6))),
              AND(D103 + E103 &gt;= 13, D103 + E103 &lt;= 16, M103 &gt;= 7)), 1, 0)
    )
)</f>
        <v>1</v>
      </c>
      <c r="AB103">
        <f ca="1">IF(AA103=1,
    IF(Z103=1,
        IF(OR(D103 + E103 + G103 - 10 &lt;= 13,
              AND(D103 + E103 + G103 - 10 = 14, NOT(OR(M103 = 5, M103 = 6))),
              AND(D103 + E103 + G103 - 10 = 15, NOT(OR(M103 = 4, M103 = 5, M103 = 6))),
              AND(D103 + E103 + G103 - 10 = 16, NOT(OR(M103 = 3, M103 = 4, M103 = 5, M103 = 6))),
              AND(D103 + E103 + G103 - 10 = 17, M103 &gt;= 9),
              AND(D103 + E103 + G103 - 10 = 18, M103 &gt;= 9)), 1, 0),
        IF(OR(D103 + E103 + G103 &lt;= 8,
              AND(D103 + E103 + G103 = 12, NOT(OR(M103 = 4, M103 = 5, M103 = 6))),
              AND(D103 + E103 + G103 &gt;= 13, D103 + E103 + G103 &lt;= 16, M103 &gt;= 7)), 1, 0)
    ), 0)</f>
        <v>0</v>
      </c>
      <c r="AC103">
        <f ca="1">IF(AB103=1,
    IF(Z103=1,
        IF(OR(D103 + E103 + G103 + I103 - 10 &lt;= 13,
              AND(D103 + E103 + G103 + I103 - 10 = 14, NOT(OR(M103 = 5, M103 = 6))),
              AND(D103 + E103 + G103 + I103 - 10 = 15, NOT(OR(M103 = 4, M103 = 5, M103 = 6))),
              AND(D103 + E103 + G103 + I103 - 10 = 16, NOT(OR(M103 = 3, M103 = 4, M103 = 5, M103 = 6))),
              AND(D103 + E103 + G103 + I103 - 10 = 17, M103 &gt;= 9),
              AND(D103 + E103 + G103 + I103 - 10 = 18, M103 &gt;= 9)), 1, 0),
        IF(OR(D103 + E103 + G103 + I103 &lt;= 8,
              AND(D103 + E103 + G103 + I103 = 12, NOT(OR(M103 = 4, M103 = 5, M103 = 6))),
              AND(D103 + E103 + G103 + I103 &gt;= 13, D103 + E103 + G103 + I103 &lt;= 16, M103 &gt;= 7)), 1, 0)
    ), 0)</f>
        <v>0</v>
      </c>
      <c r="AD103">
        <f ca="1">IF(AC103=1,
    IF(Z103=1,
        IF(OR(D103 + E103 + G103 + I103 + J103 - 10 &lt;= 13,
              AND(D103 + E103 + G103 + I103 + J103 - 10 = 14, NOT(OR(M103 = 5, M103 = 6))),
              AND(D103 + E103 + G103 + I103 + J103 - 10 = 15, NOT(OR(M103 = 4, M103 = 5, M103 = 6))),
              AND(D103 + E103 + G103 + I103 + J103 - 10 = 16, NOT(OR(M103 = 3, M103 = 4, M103 = 5, M103 = 6))),
              AND(D103 + E103 + G103 + I103 + J103 - 10 = 17, M103 &gt;= 9),
              AND(D103 + E103 + G103 + I103 + J103 - 10 = 18, M103 &gt;= 9)), 1, 0),
        IF(OR(D103 + E103 + G103 + I103 + J103 &lt;= 8,
              AND(D103 + E103 + G103 + I103 + J103 = 12, NOT(OR(M103 = 4, M103 = 5, M103 = 6))),
              AND(D103 + E103 + G103 + I103 + J103 &gt;= 13, D103 + E103 + G103 + I103 + J103 &lt;= 16, M103 &gt;= 7)), 1, 0)
    ), 0)</f>
        <v>0</v>
      </c>
      <c r="AE103">
        <f t="shared" ca="1" si="15"/>
        <v>0</v>
      </c>
    </row>
    <row r="104" spans="1:31" x14ac:dyDescent="0.3">
      <c r="A104">
        <v>83</v>
      </c>
      <c r="B104" t="str">
        <f t="shared" ca="1" si="16"/>
        <v>Regular</v>
      </c>
      <c r="C104" t="str">
        <f t="shared" ca="1" si="9"/>
        <v>Basic</v>
      </c>
      <c r="D104" cm="1">
        <f t="array" aca="1" ref="D104" ca="1">IF(A104=A103+1,
    IF(B103="Regular",
        IF(F103=1, E103, _xll.RiskDiscrete($F$9:$F$18, $G$9:$G$18)),
        IF(B103="First Split", D103,
            IF(B103="Second Split", _xll.RiskDiscrete($F$9:$F$18, $G$9:$G$18), _xll.RiskDiscrete($F$9:$F$18, $G$9:$G$18))
        )
    ),
    _xll.RiskDiscrete($F$9:$F$18, $G$9:$G$18)
)</f>
        <v>7</v>
      </c>
      <c r="E104" cm="1">
        <f t="array" aca="1" ref="E104" ca="1">_xll.RiskDiscrete($F$9:$F$18,$G$9:$G$18)</f>
        <v>7</v>
      </c>
      <c r="F104">
        <f t="shared" ca="1" si="10"/>
        <v>0</v>
      </c>
      <c r="G104" cm="1">
        <f t="array" aca="1" ref="G104" ca="1">IF(AA104=1, _xll.RiskDiscrete($F$9:$F$18,$G$9:$G$18), 0)</f>
        <v>7</v>
      </c>
      <c r="H104">
        <f t="shared" ca="1" si="11"/>
        <v>0</v>
      </c>
      <c r="I104" cm="1">
        <f t="array" aca="1" ref="I104" ca="1">IF(AB104=1, _xll.RiskDiscrete($F$9:$F$18, $G$9:$G$18), 0)</f>
        <v>0</v>
      </c>
      <c r="J104" cm="1">
        <f t="array" aca="1" ref="J104" ca="1">IF(AC104=1, _xll.RiskDiscrete($F$9:$F$18, $G$9:$G$18), 0)</f>
        <v>0</v>
      </c>
      <c r="K104" cm="1">
        <f t="array" aca="1" ref="K104" ca="1">IF(AD104=1, _xll.RiskDiscrete($F$9:$F$18, $G$9:$G$18), 0)</f>
        <v>0</v>
      </c>
      <c r="L104" cm="1">
        <f t="array" aca="1" ref="L104" ca="1">IF(AE104=1, _xll.RiskDiscrete($F$9:$F$18, $G$9:$G$18), 0)</f>
        <v>0</v>
      </c>
      <c r="M104" cm="1">
        <f t="array" aca="1" ref="M104" ca="1">_xll.RiskDiscrete($F$9:$F$18,$G$9:$G$18)</f>
        <v>7</v>
      </c>
      <c r="N104" cm="1">
        <f t="array" aca="1" ref="N104" ca="1">_xll.RiskDiscrete($F$9:$F$18,$G$9:$G$18)</f>
        <v>7</v>
      </c>
      <c r="O104">
        <f ca="1">IF(C104="Advanced",
    IF(Z104=0,
        IF(OR(
            AND(D104 + E104 = 9, OR(M104 = 3, M104 = 4, M104 = 5, M104 = 6)),
            AND(D104 + E104 = 10, OR(M104 = 2, M104 = 3, M104 = 4, M104 = 5, M104 = 6, M104 = 7, M104 = 8, M104 = 9)),
            AND(D104 + E104 = 11, OR(M104 = 2, M104 = 3, M104 = 4, M104 = 5, M104 = 6, M104 = 7, M104 = 8, M104 = 9, M104 = 10))),
           1, 0),
        IF(OR(
            AND(D104 + E104 - 10 = 13, OR(M104 = 5, M104 = 6)),
            AND(D104 + E104 - 10 = 14, OR(M104 = 5, M104 = 6)),
            AND(D104 + E104 - 10 = 15, OR(M104 = 4, M104 = 5, M104 = 6)),
            AND(D104 + E104 - 10 = 16, OR(M104 = 4, M104 = 5, M104 = 6)),
            AND(D104 + E104 - 10 = 17, OR(M104 = 3, M104 = 4, M104 = 5, M104 = 6)),
            AND(D104 + E104 - 10 = 18, OR(M104 = 2, M104 = 3, M104 = 4, M104 = 5, M104 = 6))),
           1, 0)),
    0)</f>
        <v>0</v>
      </c>
      <c r="P104" cm="1">
        <f t="array" aca="1" ref="P104" ca="1">IF(M104 + N104 &lt; 17, _xll.RiskDiscrete($F$9:$F$18, $G$9:$G$18), 0)</f>
        <v>7</v>
      </c>
      <c r="Q104" cm="1">
        <f t="array" aca="1" ref="Q104" ca="1">IF(P104+N104+M104&lt;17,_xll.RiskDiscrete($F$9:$F$18, $G$9:$G$18),0)</f>
        <v>0</v>
      </c>
      <c r="R104" cm="1">
        <f t="array" aca="1" ref="R104" ca="1">IF(P104+N104+M104+Q104&lt;17,_xll.RiskDiscrete($F$9:$F$18, $G$9:$G$18),0)</f>
        <v>0</v>
      </c>
      <c r="S104" cm="1">
        <f t="array" aca="1" ref="S104" ca="1">IF(P104+N104+M104+Q104+R104&lt;17,_xll.RiskDiscrete($F$9:$F$18, $G$9:$G$18),0)</f>
        <v>0</v>
      </c>
      <c r="T104" cm="1">
        <f t="array" aca="1" ref="T104" ca="1">IF(P104+N104+M104+Q104+R104+S104&lt;17,_xll.RiskDiscrete($F$9:$F$18, $G$9:$G$18),0)</f>
        <v>0</v>
      </c>
      <c r="U104">
        <f ca="1">IF(F104=1,
    IF(H104=1,
        IF(I104&gt;0,
            IF(J104&gt;0,
                MIN(D104 + G104 + I104 + J104 + 10 * (COUNTIF(D104:J104, 1) &gt; 0), D104 + G104 + I104 + J104),
                MIN(D104 + G104 + I104 + 10 * (COUNTIF(D104:I104, 1) &gt; 0), D104 + G104 + I104)
            ),
            MIN(D104 + G104 + 10 * (COUNTIF(D104:G104, 1) &gt; 0), D104 + G104)
        ),
        MIN(D104 + G104 + 10 * (COUNTIF(D104:G104, 1) &gt; 0), D104 + G104)
    ),
    IF(J104&gt;0,
        MIN(D104 + E104 + G104 + I104 + J104 + 10 * (COUNTIF(D104:J104, 1) &gt; 0), D104 + E104 + G104 + I104 + J104),
        MIN(D104 + E104 + G104 + I104 + 10 * (COUNTIF(D104:I104, 1) &gt; 0), D104 + E104 + G104 + I104)
    )
)</f>
        <v>21</v>
      </c>
      <c r="V104">
        <f t="shared" ca="1" si="12"/>
        <v>21</v>
      </c>
      <c r="W104">
        <f t="shared" ca="1" si="13"/>
        <v>100</v>
      </c>
      <c r="X104" t="str">
        <f ca="1">IF(AND(U104&lt;=21, U104&gt;V104), "win",
    IF(AND(U104&lt;=21, V104&gt;21), "win",
        IF(AND(OR(AND(D104=10, E104=11), AND(D104=11, E104=10)), NOT(OR(AND(M104=10, N104=11), AND(M104=11, N104=10)))), "Blackjack",
            IF(AND(U104&lt;=21, U104=V104), "tie",
                IF(U104&gt;21, "lose",
                    IF(V104&lt;=21, "lose",
                        IF(AND(U104&lt;=21, U104&lt;V104), "lose", "")
                    )
                )
            )
        )
    )
)</f>
        <v>tie</v>
      </c>
      <c r="Y104">
        <f t="shared" ca="1" si="14"/>
        <v>0</v>
      </c>
      <c r="Z104">
        <f ca="1">IF(OR(D104=1, E104=1), 1, 0)</f>
        <v>0</v>
      </c>
      <c r="AA104">
        <f ca="1">IF(F104=1, 1,
    IF(Z104=1,
        IF(OR(D104 + E104 - 10 &lt;= 13,
              AND(D104 + E104 - 10 = 14, NOT(OR(M104 = 5, M104 = 6))),
              AND(D104 + E104 - 10 = 15, NOT(OR(M104 = 4, M104 = 5, M104 = 6))),
              AND(D104 + E104 - 10 = 16, NOT(OR(M104 = 3, M104 = 4, M104 = 5, M104 = 6))),
              AND(D104 + E104 - 10 = 17, M104 &gt;= 9),
              AND(D104 + E104 - 10 = 18, M104 &gt;= 9)), 1, 0),
        IF(OR(D104 + E104 &lt;= 8,
              AND(D104 + E104 = 12, NOT(OR(M104 = 4, M104 = 5, M104 = 6))),
              AND(D104 + E104 &gt;= 13, D104 + E104 &lt;= 16, M104 &gt;= 7)), 1, 0)
    )
)</f>
        <v>1</v>
      </c>
      <c r="AB104">
        <f ca="1">IF(AA104=1,
    IF(Z104=1,
        IF(OR(D104 + E104 + G104 - 10 &lt;= 13,
              AND(D104 + E104 + G104 - 10 = 14, NOT(OR(M104 = 5, M104 = 6))),
              AND(D104 + E104 + G104 - 10 = 15, NOT(OR(M104 = 4, M104 = 5, M104 = 6))),
              AND(D104 + E104 + G104 - 10 = 16, NOT(OR(M104 = 3, M104 = 4, M104 = 5, M104 = 6))),
              AND(D104 + E104 + G104 - 10 = 17, M104 &gt;= 9),
              AND(D104 + E104 + G104 - 10 = 18, M104 &gt;= 9)), 1, 0),
        IF(OR(D104 + E104 + G104 &lt;= 8,
              AND(D104 + E104 + G104 = 12, NOT(OR(M104 = 4, M104 = 5, M104 = 6))),
              AND(D104 + E104 + G104 &gt;= 13, D104 + E104 + G104 &lt;= 16, M104 &gt;= 7)), 1, 0)
    ), 0)</f>
        <v>0</v>
      </c>
      <c r="AC104">
        <f ca="1">IF(AB104=1,
    IF(Z104=1,
        IF(OR(D104 + E104 + G104 + I104 - 10 &lt;= 13,
              AND(D104 + E104 + G104 + I104 - 10 = 14, NOT(OR(M104 = 5, M104 = 6))),
              AND(D104 + E104 + G104 + I104 - 10 = 15, NOT(OR(M104 = 4, M104 = 5, M104 = 6))),
              AND(D104 + E104 + G104 + I104 - 10 = 16, NOT(OR(M104 = 3, M104 = 4, M104 = 5, M104 = 6))),
              AND(D104 + E104 + G104 + I104 - 10 = 17, M104 &gt;= 9),
              AND(D104 + E104 + G104 + I104 - 10 = 18, M104 &gt;= 9)), 1, 0),
        IF(OR(D104 + E104 + G104 + I104 &lt;= 8,
              AND(D104 + E104 + G104 + I104 = 12, NOT(OR(M104 = 4, M104 = 5, M104 = 6))),
              AND(D104 + E104 + G104 + I104 &gt;= 13, D104 + E104 + G104 + I104 &lt;= 16, M104 &gt;= 7)), 1, 0)
    ), 0)</f>
        <v>0</v>
      </c>
      <c r="AD104">
        <f ca="1">IF(AC104=1,
    IF(Z104=1,
        IF(OR(D104 + E104 + G104 + I104 + J104 - 10 &lt;= 13,
              AND(D104 + E104 + G104 + I104 + J104 - 10 = 14, NOT(OR(M104 = 5, M104 = 6))),
              AND(D104 + E104 + G104 + I104 + J104 - 10 = 15, NOT(OR(M104 = 4, M104 = 5, M104 = 6))),
              AND(D104 + E104 + G104 + I104 + J104 - 10 = 16, NOT(OR(M104 = 3, M104 = 4, M104 = 5, M104 = 6))),
              AND(D104 + E104 + G104 + I104 + J104 - 10 = 17, M104 &gt;= 9),
              AND(D104 + E104 + G104 + I104 + J104 - 10 = 18, M104 &gt;= 9)), 1, 0),
        IF(OR(D104 + E104 + G104 + I104 + J104 &lt;= 8,
              AND(D104 + E104 + G104 + I104 + J104 = 12, NOT(OR(M104 = 4, M104 = 5, M104 = 6))),
              AND(D104 + E104 + G104 + I104 + J104 &gt;= 13, D104 + E104 + G104 + I104 + J104 &lt;= 16, M104 &gt;= 7)), 1, 0)
    ), 0)</f>
        <v>0</v>
      </c>
      <c r="AE104">
        <f t="shared" ca="1" si="15"/>
        <v>0</v>
      </c>
    </row>
    <row r="105" spans="1:31" x14ac:dyDescent="0.3">
      <c r="A105">
        <v>84</v>
      </c>
      <c r="B105" t="str">
        <f t="shared" ca="1" si="16"/>
        <v>Regular</v>
      </c>
      <c r="C105" t="str">
        <f t="shared" ca="1" si="9"/>
        <v>Basic</v>
      </c>
      <c r="D105" cm="1">
        <f t="array" aca="1" ref="D105" ca="1">IF(A105=A104+1,
    IF(B104="Regular",
        IF(F104=1, E104, _xll.RiskDiscrete($F$9:$F$18, $G$9:$G$18)),
        IF(B104="First Split", D104,
            IF(B104="Second Split", _xll.RiskDiscrete($F$9:$F$18, $G$9:$G$18), _xll.RiskDiscrete($F$9:$F$18, $G$9:$G$18))
        )
    ),
    _xll.RiskDiscrete($F$9:$F$18, $G$9:$G$18)
)</f>
        <v>7</v>
      </c>
      <c r="E105" cm="1">
        <f t="array" aca="1" ref="E105" ca="1">_xll.RiskDiscrete($F$9:$F$18,$G$9:$G$18)</f>
        <v>7</v>
      </c>
      <c r="F105">
        <f t="shared" ca="1" si="10"/>
        <v>0</v>
      </c>
      <c r="G105" cm="1">
        <f t="array" aca="1" ref="G105" ca="1">IF(AA105=1, _xll.RiskDiscrete($F$9:$F$18,$G$9:$G$18), 0)</f>
        <v>7</v>
      </c>
      <c r="H105">
        <f t="shared" ca="1" si="11"/>
        <v>0</v>
      </c>
      <c r="I105" cm="1">
        <f t="array" aca="1" ref="I105" ca="1">IF(AB105=1, _xll.RiskDiscrete($F$9:$F$18, $G$9:$G$18), 0)</f>
        <v>0</v>
      </c>
      <c r="J105" cm="1">
        <f t="array" aca="1" ref="J105" ca="1">IF(AC105=1, _xll.RiskDiscrete($F$9:$F$18, $G$9:$G$18), 0)</f>
        <v>0</v>
      </c>
      <c r="K105" cm="1">
        <f t="array" aca="1" ref="K105" ca="1">IF(AD105=1, _xll.RiskDiscrete($F$9:$F$18, $G$9:$G$18), 0)</f>
        <v>0</v>
      </c>
      <c r="L105" cm="1">
        <f t="array" aca="1" ref="L105" ca="1">IF(AE105=1, _xll.RiskDiscrete($F$9:$F$18, $G$9:$G$18), 0)</f>
        <v>0</v>
      </c>
      <c r="M105" cm="1">
        <f t="array" aca="1" ref="M105" ca="1">_xll.RiskDiscrete($F$9:$F$18,$G$9:$G$18)</f>
        <v>7</v>
      </c>
      <c r="N105" cm="1">
        <f t="array" aca="1" ref="N105" ca="1">_xll.RiskDiscrete($F$9:$F$18,$G$9:$G$18)</f>
        <v>7</v>
      </c>
      <c r="O105">
        <f ca="1">IF(C105="Advanced",
    IF(Z105=0,
        IF(OR(
            AND(D105 + E105 = 9, OR(M105 = 3, M105 = 4, M105 = 5, M105 = 6)),
            AND(D105 + E105 = 10, OR(M105 = 2, M105 = 3, M105 = 4, M105 = 5, M105 = 6, M105 = 7, M105 = 8, M105 = 9)),
            AND(D105 + E105 = 11, OR(M105 = 2, M105 = 3, M105 = 4, M105 = 5, M105 = 6, M105 = 7, M105 = 8, M105 = 9, M105 = 10))),
           1, 0),
        IF(OR(
            AND(D105 + E105 - 10 = 13, OR(M105 = 5, M105 = 6)),
            AND(D105 + E105 - 10 = 14, OR(M105 = 5, M105 = 6)),
            AND(D105 + E105 - 10 = 15, OR(M105 = 4, M105 = 5, M105 = 6)),
            AND(D105 + E105 - 10 = 16, OR(M105 = 4, M105 = 5, M105 = 6)),
            AND(D105 + E105 - 10 = 17, OR(M105 = 3, M105 = 4, M105 = 5, M105 = 6)),
            AND(D105 + E105 - 10 = 18, OR(M105 = 2, M105 = 3, M105 = 4, M105 = 5, M105 = 6))),
           1, 0)),
    0)</f>
        <v>0</v>
      </c>
      <c r="P105" cm="1">
        <f t="array" aca="1" ref="P105" ca="1">IF(M105 + N105 &lt; 17, _xll.RiskDiscrete($F$9:$F$18, $G$9:$G$18), 0)</f>
        <v>7</v>
      </c>
      <c r="Q105" cm="1">
        <f t="array" aca="1" ref="Q105" ca="1">IF(P105+N105+M105&lt;17,_xll.RiskDiscrete($F$9:$F$18, $G$9:$G$18),0)</f>
        <v>0</v>
      </c>
      <c r="R105" cm="1">
        <f t="array" aca="1" ref="R105" ca="1">IF(P105+N105+M105+Q105&lt;17,_xll.RiskDiscrete($F$9:$F$18, $G$9:$G$18),0)</f>
        <v>0</v>
      </c>
      <c r="S105" cm="1">
        <f t="array" aca="1" ref="S105" ca="1">IF(P105+N105+M105+Q105+R105&lt;17,_xll.RiskDiscrete($F$9:$F$18, $G$9:$G$18),0)</f>
        <v>0</v>
      </c>
      <c r="T105" cm="1">
        <f t="array" aca="1" ref="T105" ca="1">IF(P105+N105+M105+Q105+R105+S105&lt;17,_xll.RiskDiscrete($F$9:$F$18, $G$9:$G$18),0)</f>
        <v>0</v>
      </c>
      <c r="U105">
        <f ca="1">IF(F105=1,
    IF(H105=1,
        IF(I105&gt;0,
            IF(J105&gt;0,
                MIN(D105 + G105 + I105 + J105 + 10 * (COUNTIF(D105:J105, 1) &gt; 0), D105 + G105 + I105 + J105),
                MIN(D105 + G105 + I105 + 10 * (COUNTIF(D105:I105, 1) &gt; 0), D105 + G105 + I105)
            ),
            MIN(D105 + G105 + 10 * (COUNTIF(D105:G105, 1) &gt; 0), D105 + G105)
        ),
        MIN(D105 + G105 + 10 * (COUNTIF(D105:G105, 1) &gt; 0), D105 + G105)
    ),
    IF(J105&gt;0,
        MIN(D105 + E105 + G105 + I105 + J105 + 10 * (COUNTIF(D105:J105, 1) &gt; 0), D105 + E105 + G105 + I105 + J105),
        MIN(D105 + E105 + G105 + I105 + 10 * (COUNTIF(D105:I105, 1) &gt; 0), D105 + E105 + G105 + I105)
    )
)</f>
        <v>21</v>
      </c>
      <c r="V105">
        <f t="shared" ca="1" si="12"/>
        <v>21</v>
      </c>
      <c r="W105">
        <f t="shared" ca="1" si="13"/>
        <v>100</v>
      </c>
      <c r="X105" t="str">
        <f ca="1">IF(AND(U105&lt;=21, U105&gt;V105), "win",
    IF(AND(U105&lt;=21, V105&gt;21), "win",
        IF(AND(OR(AND(D105=10, E105=11), AND(D105=11, E105=10)), NOT(OR(AND(M105=10, N105=11), AND(M105=11, N105=10)))), "Blackjack",
            IF(AND(U105&lt;=21, U105=V105), "tie",
                IF(U105&gt;21, "lose",
                    IF(V105&lt;=21, "lose",
                        IF(AND(U105&lt;=21, U105&lt;V105), "lose", "")
                    )
                )
            )
        )
    )
)</f>
        <v>tie</v>
      </c>
      <c r="Y105">
        <f t="shared" ca="1" si="14"/>
        <v>0</v>
      </c>
      <c r="Z105">
        <f ca="1">IF(OR(D105=1, E105=1), 1, 0)</f>
        <v>0</v>
      </c>
      <c r="AA105">
        <f ca="1">IF(F105=1, 1,
    IF(Z105=1,
        IF(OR(D105 + E105 - 10 &lt;= 13,
              AND(D105 + E105 - 10 = 14, NOT(OR(M105 = 5, M105 = 6))),
              AND(D105 + E105 - 10 = 15, NOT(OR(M105 = 4, M105 = 5, M105 = 6))),
              AND(D105 + E105 - 10 = 16, NOT(OR(M105 = 3, M105 = 4, M105 = 5, M105 = 6))),
              AND(D105 + E105 - 10 = 17, M105 &gt;= 9),
              AND(D105 + E105 - 10 = 18, M105 &gt;= 9)), 1, 0),
        IF(OR(D105 + E105 &lt;= 8,
              AND(D105 + E105 = 12, NOT(OR(M105 = 4, M105 = 5, M105 = 6))),
              AND(D105 + E105 &gt;= 13, D105 + E105 &lt;= 16, M105 &gt;= 7)), 1, 0)
    )
)</f>
        <v>1</v>
      </c>
      <c r="AB105">
        <f ca="1">IF(AA105=1,
    IF(Z105=1,
        IF(OR(D105 + E105 + G105 - 10 &lt;= 13,
              AND(D105 + E105 + G105 - 10 = 14, NOT(OR(M105 = 5, M105 = 6))),
              AND(D105 + E105 + G105 - 10 = 15, NOT(OR(M105 = 4, M105 = 5, M105 = 6))),
              AND(D105 + E105 + G105 - 10 = 16, NOT(OR(M105 = 3, M105 = 4, M105 = 5, M105 = 6))),
              AND(D105 + E105 + G105 - 10 = 17, M105 &gt;= 9),
              AND(D105 + E105 + G105 - 10 = 18, M105 &gt;= 9)), 1, 0),
        IF(OR(D105 + E105 + G105 &lt;= 8,
              AND(D105 + E105 + G105 = 12, NOT(OR(M105 = 4, M105 = 5, M105 = 6))),
              AND(D105 + E105 + G105 &gt;= 13, D105 + E105 + G105 &lt;= 16, M105 &gt;= 7)), 1, 0)
    ), 0)</f>
        <v>0</v>
      </c>
      <c r="AC105">
        <f ca="1">IF(AB105=1,
    IF(Z105=1,
        IF(OR(D105 + E105 + G105 + I105 - 10 &lt;= 13,
              AND(D105 + E105 + G105 + I105 - 10 = 14, NOT(OR(M105 = 5, M105 = 6))),
              AND(D105 + E105 + G105 + I105 - 10 = 15, NOT(OR(M105 = 4, M105 = 5, M105 = 6))),
              AND(D105 + E105 + G105 + I105 - 10 = 16, NOT(OR(M105 = 3, M105 = 4, M105 = 5, M105 = 6))),
              AND(D105 + E105 + G105 + I105 - 10 = 17, M105 &gt;= 9),
              AND(D105 + E105 + G105 + I105 - 10 = 18, M105 &gt;= 9)), 1, 0),
        IF(OR(D105 + E105 + G105 + I105 &lt;= 8,
              AND(D105 + E105 + G105 + I105 = 12, NOT(OR(M105 = 4, M105 = 5, M105 = 6))),
              AND(D105 + E105 + G105 + I105 &gt;= 13, D105 + E105 + G105 + I105 &lt;= 16, M105 &gt;= 7)), 1, 0)
    ), 0)</f>
        <v>0</v>
      </c>
      <c r="AD105">
        <f ca="1">IF(AC105=1,
    IF(Z105=1,
        IF(OR(D105 + E105 + G105 + I105 + J105 - 10 &lt;= 13,
              AND(D105 + E105 + G105 + I105 + J105 - 10 = 14, NOT(OR(M105 = 5, M105 = 6))),
              AND(D105 + E105 + G105 + I105 + J105 - 10 = 15, NOT(OR(M105 = 4, M105 = 5, M105 = 6))),
              AND(D105 + E105 + G105 + I105 + J105 - 10 = 16, NOT(OR(M105 = 3, M105 = 4, M105 = 5, M105 = 6))),
              AND(D105 + E105 + G105 + I105 + J105 - 10 = 17, M105 &gt;= 9),
              AND(D105 + E105 + G105 + I105 + J105 - 10 = 18, M105 &gt;= 9)), 1, 0),
        IF(OR(D105 + E105 + G105 + I105 + J105 &lt;= 8,
              AND(D105 + E105 + G105 + I105 + J105 = 12, NOT(OR(M105 = 4, M105 = 5, M105 = 6))),
              AND(D105 + E105 + G105 + I105 + J105 &gt;= 13, D105 + E105 + G105 + I105 + J105 &lt;= 16, M105 &gt;= 7)), 1, 0)
    ), 0)</f>
        <v>0</v>
      </c>
      <c r="AE105">
        <f t="shared" ca="1" si="15"/>
        <v>0</v>
      </c>
    </row>
    <row r="106" spans="1:31" x14ac:dyDescent="0.3">
      <c r="A106">
        <v>85</v>
      </c>
      <c r="B106" t="str">
        <f t="shared" ca="1" si="16"/>
        <v>Regular</v>
      </c>
      <c r="C106" t="str">
        <f t="shared" ca="1" si="9"/>
        <v>Basic</v>
      </c>
      <c r="D106" cm="1">
        <f t="array" aca="1" ref="D106" ca="1">IF(A106=A105+1,
    IF(B105="Regular",
        IF(F105=1, E105, _xll.RiskDiscrete($F$9:$F$18, $G$9:$G$18)),
        IF(B105="First Split", D105,
            IF(B105="Second Split", _xll.RiskDiscrete($F$9:$F$18, $G$9:$G$18), _xll.RiskDiscrete($F$9:$F$18, $G$9:$G$18))
        )
    ),
    _xll.RiskDiscrete($F$9:$F$18, $G$9:$G$18)
)</f>
        <v>7</v>
      </c>
      <c r="E106" cm="1">
        <f t="array" aca="1" ref="E106" ca="1">_xll.RiskDiscrete($F$9:$F$18,$G$9:$G$18)</f>
        <v>7</v>
      </c>
      <c r="F106">
        <f t="shared" ca="1" si="10"/>
        <v>0</v>
      </c>
      <c r="G106" cm="1">
        <f t="array" aca="1" ref="G106" ca="1">IF(AA106=1, _xll.RiskDiscrete($F$9:$F$18,$G$9:$G$18), 0)</f>
        <v>7</v>
      </c>
      <c r="H106">
        <f t="shared" ca="1" si="11"/>
        <v>0</v>
      </c>
      <c r="I106" cm="1">
        <f t="array" aca="1" ref="I106" ca="1">IF(AB106=1, _xll.RiskDiscrete($F$9:$F$18, $G$9:$G$18), 0)</f>
        <v>0</v>
      </c>
      <c r="J106" cm="1">
        <f t="array" aca="1" ref="J106" ca="1">IF(AC106=1, _xll.RiskDiscrete($F$9:$F$18, $G$9:$G$18), 0)</f>
        <v>0</v>
      </c>
      <c r="K106" cm="1">
        <f t="array" aca="1" ref="K106" ca="1">IF(AD106=1, _xll.RiskDiscrete($F$9:$F$18, $G$9:$G$18), 0)</f>
        <v>0</v>
      </c>
      <c r="L106" cm="1">
        <f t="array" aca="1" ref="L106" ca="1">IF(AE106=1, _xll.RiskDiscrete($F$9:$F$18, $G$9:$G$18), 0)</f>
        <v>0</v>
      </c>
      <c r="M106" cm="1">
        <f t="array" aca="1" ref="M106" ca="1">_xll.RiskDiscrete($F$9:$F$18,$G$9:$G$18)</f>
        <v>7</v>
      </c>
      <c r="N106" cm="1">
        <f t="array" aca="1" ref="N106" ca="1">_xll.RiskDiscrete($F$9:$F$18,$G$9:$G$18)</f>
        <v>7</v>
      </c>
      <c r="O106">
        <f ca="1">IF(C106="Advanced",
    IF(Z106=0,
        IF(OR(
            AND(D106 + E106 = 9, OR(M106 = 3, M106 = 4, M106 = 5, M106 = 6)),
            AND(D106 + E106 = 10, OR(M106 = 2, M106 = 3, M106 = 4, M106 = 5, M106 = 6, M106 = 7, M106 = 8, M106 = 9)),
            AND(D106 + E106 = 11, OR(M106 = 2, M106 = 3, M106 = 4, M106 = 5, M106 = 6, M106 = 7, M106 = 8, M106 = 9, M106 = 10))),
           1, 0),
        IF(OR(
            AND(D106 + E106 - 10 = 13, OR(M106 = 5, M106 = 6)),
            AND(D106 + E106 - 10 = 14, OR(M106 = 5, M106 = 6)),
            AND(D106 + E106 - 10 = 15, OR(M106 = 4, M106 = 5, M106 = 6)),
            AND(D106 + E106 - 10 = 16, OR(M106 = 4, M106 = 5, M106 = 6)),
            AND(D106 + E106 - 10 = 17, OR(M106 = 3, M106 = 4, M106 = 5, M106 = 6)),
            AND(D106 + E106 - 10 = 18, OR(M106 = 2, M106 = 3, M106 = 4, M106 = 5, M106 = 6))),
           1, 0)),
    0)</f>
        <v>0</v>
      </c>
      <c r="P106" cm="1">
        <f t="array" aca="1" ref="P106" ca="1">IF(M106 + N106 &lt; 17, _xll.RiskDiscrete($F$9:$F$18, $G$9:$G$18), 0)</f>
        <v>7</v>
      </c>
      <c r="Q106" cm="1">
        <f t="array" aca="1" ref="Q106" ca="1">IF(P106+N106+M106&lt;17,_xll.RiskDiscrete($F$9:$F$18, $G$9:$G$18),0)</f>
        <v>0</v>
      </c>
      <c r="R106" cm="1">
        <f t="array" aca="1" ref="R106" ca="1">IF(P106+N106+M106+Q106&lt;17,_xll.RiskDiscrete($F$9:$F$18, $G$9:$G$18),0)</f>
        <v>0</v>
      </c>
      <c r="S106" cm="1">
        <f t="array" aca="1" ref="S106" ca="1">IF(P106+N106+M106+Q106+R106&lt;17,_xll.RiskDiscrete($F$9:$F$18, $G$9:$G$18),0)</f>
        <v>0</v>
      </c>
      <c r="T106" cm="1">
        <f t="array" aca="1" ref="T106" ca="1">IF(P106+N106+M106+Q106+R106+S106&lt;17,_xll.RiskDiscrete($F$9:$F$18, $G$9:$G$18),0)</f>
        <v>0</v>
      </c>
      <c r="U106">
        <f ca="1">IF(F106=1,
    IF(H106=1,
        IF(I106&gt;0,
            IF(J106&gt;0,
                MIN(D106 + G106 + I106 + J106 + 10 * (COUNTIF(D106:J106, 1) &gt; 0), D106 + G106 + I106 + J106),
                MIN(D106 + G106 + I106 + 10 * (COUNTIF(D106:I106, 1) &gt; 0), D106 + G106 + I106)
            ),
            MIN(D106 + G106 + 10 * (COUNTIF(D106:G106, 1) &gt; 0), D106 + G106)
        ),
        MIN(D106 + G106 + 10 * (COUNTIF(D106:G106, 1) &gt; 0), D106 + G106)
    ),
    IF(J106&gt;0,
        MIN(D106 + E106 + G106 + I106 + J106 + 10 * (COUNTIF(D106:J106, 1) &gt; 0), D106 + E106 + G106 + I106 + J106),
        MIN(D106 + E106 + G106 + I106 + 10 * (COUNTIF(D106:I106, 1) &gt; 0), D106 + E106 + G106 + I106)
    )
)</f>
        <v>21</v>
      </c>
      <c r="V106">
        <f t="shared" ca="1" si="12"/>
        <v>21</v>
      </c>
      <c r="W106">
        <f t="shared" ca="1" si="13"/>
        <v>100</v>
      </c>
      <c r="X106" t="str">
        <f ca="1">IF(AND(U106&lt;=21, U106&gt;V106), "win",
    IF(AND(U106&lt;=21, V106&gt;21), "win",
        IF(AND(OR(AND(D106=10, E106=11), AND(D106=11, E106=10)), NOT(OR(AND(M106=10, N106=11), AND(M106=11, N106=10)))), "Blackjack",
            IF(AND(U106&lt;=21, U106=V106), "tie",
                IF(U106&gt;21, "lose",
                    IF(V106&lt;=21, "lose",
                        IF(AND(U106&lt;=21, U106&lt;V106), "lose", "")
                    )
                )
            )
        )
    )
)</f>
        <v>tie</v>
      </c>
      <c r="Y106">
        <f t="shared" ca="1" si="14"/>
        <v>0</v>
      </c>
      <c r="Z106">
        <f ca="1">IF(OR(D106=1, E106=1), 1, 0)</f>
        <v>0</v>
      </c>
      <c r="AA106">
        <f ca="1">IF(F106=1, 1,
    IF(Z106=1,
        IF(OR(D106 + E106 - 10 &lt;= 13,
              AND(D106 + E106 - 10 = 14, NOT(OR(M106 = 5, M106 = 6))),
              AND(D106 + E106 - 10 = 15, NOT(OR(M106 = 4, M106 = 5, M106 = 6))),
              AND(D106 + E106 - 10 = 16, NOT(OR(M106 = 3, M106 = 4, M106 = 5, M106 = 6))),
              AND(D106 + E106 - 10 = 17, M106 &gt;= 9),
              AND(D106 + E106 - 10 = 18, M106 &gt;= 9)), 1, 0),
        IF(OR(D106 + E106 &lt;= 8,
              AND(D106 + E106 = 12, NOT(OR(M106 = 4, M106 = 5, M106 = 6))),
              AND(D106 + E106 &gt;= 13, D106 + E106 &lt;= 16, M106 &gt;= 7)), 1, 0)
    )
)</f>
        <v>1</v>
      </c>
      <c r="AB106">
        <f ca="1">IF(AA106=1,
    IF(Z106=1,
        IF(OR(D106 + E106 + G106 - 10 &lt;= 13,
              AND(D106 + E106 + G106 - 10 = 14, NOT(OR(M106 = 5, M106 = 6))),
              AND(D106 + E106 + G106 - 10 = 15, NOT(OR(M106 = 4, M106 = 5, M106 = 6))),
              AND(D106 + E106 + G106 - 10 = 16, NOT(OR(M106 = 3, M106 = 4, M106 = 5, M106 = 6))),
              AND(D106 + E106 + G106 - 10 = 17, M106 &gt;= 9),
              AND(D106 + E106 + G106 - 10 = 18, M106 &gt;= 9)), 1, 0),
        IF(OR(D106 + E106 + G106 &lt;= 8,
              AND(D106 + E106 + G106 = 12, NOT(OR(M106 = 4, M106 = 5, M106 = 6))),
              AND(D106 + E106 + G106 &gt;= 13, D106 + E106 + G106 &lt;= 16, M106 &gt;= 7)), 1, 0)
    ), 0)</f>
        <v>0</v>
      </c>
      <c r="AC106">
        <f ca="1">IF(AB106=1,
    IF(Z106=1,
        IF(OR(D106 + E106 + G106 + I106 - 10 &lt;= 13,
              AND(D106 + E106 + G106 + I106 - 10 = 14, NOT(OR(M106 = 5, M106 = 6))),
              AND(D106 + E106 + G106 + I106 - 10 = 15, NOT(OR(M106 = 4, M106 = 5, M106 = 6))),
              AND(D106 + E106 + G106 + I106 - 10 = 16, NOT(OR(M106 = 3, M106 = 4, M106 = 5, M106 = 6))),
              AND(D106 + E106 + G106 + I106 - 10 = 17, M106 &gt;= 9),
              AND(D106 + E106 + G106 + I106 - 10 = 18, M106 &gt;= 9)), 1, 0),
        IF(OR(D106 + E106 + G106 + I106 &lt;= 8,
              AND(D106 + E106 + G106 + I106 = 12, NOT(OR(M106 = 4, M106 = 5, M106 = 6))),
              AND(D106 + E106 + G106 + I106 &gt;= 13, D106 + E106 + G106 + I106 &lt;= 16, M106 &gt;= 7)), 1, 0)
    ), 0)</f>
        <v>0</v>
      </c>
      <c r="AD106">
        <f ca="1">IF(AC106=1,
    IF(Z106=1,
        IF(OR(D106 + E106 + G106 + I106 + J106 - 10 &lt;= 13,
              AND(D106 + E106 + G106 + I106 + J106 - 10 = 14, NOT(OR(M106 = 5, M106 = 6))),
              AND(D106 + E106 + G106 + I106 + J106 - 10 = 15, NOT(OR(M106 = 4, M106 = 5, M106 = 6))),
              AND(D106 + E106 + G106 + I106 + J106 - 10 = 16, NOT(OR(M106 = 3, M106 = 4, M106 = 5, M106 = 6))),
              AND(D106 + E106 + G106 + I106 + J106 - 10 = 17, M106 &gt;= 9),
              AND(D106 + E106 + G106 + I106 + J106 - 10 = 18, M106 &gt;= 9)), 1, 0),
        IF(OR(D106 + E106 + G106 + I106 + J106 &lt;= 8,
              AND(D106 + E106 + G106 + I106 + J106 = 12, NOT(OR(M106 = 4, M106 = 5, M106 = 6))),
              AND(D106 + E106 + G106 + I106 + J106 &gt;= 13, D106 + E106 + G106 + I106 + J106 &lt;= 16, M106 &gt;= 7)), 1, 0)
    ), 0)</f>
        <v>0</v>
      </c>
      <c r="AE106">
        <f t="shared" ca="1" si="15"/>
        <v>0</v>
      </c>
    </row>
    <row r="107" spans="1:31" x14ac:dyDescent="0.3">
      <c r="A107">
        <v>86</v>
      </c>
      <c r="B107" t="str">
        <f t="shared" ca="1" si="16"/>
        <v>Regular</v>
      </c>
      <c r="C107" t="str">
        <f t="shared" ca="1" si="9"/>
        <v>Basic</v>
      </c>
      <c r="D107" cm="1">
        <f t="array" aca="1" ref="D107" ca="1">IF(A107=A106+1,
    IF(B106="Regular",
        IF(F106=1, E106, _xll.RiskDiscrete($F$9:$F$18, $G$9:$G$18)),
        IF(B106="First Split", D106,
            IF(B106="Second Split", _xll.RiskDiscrete($F$9:$F$18, $G$9:$G$18), _xll.RiskDiscrete($F$9:$F$18, $G$9:$G$18))
        )
    ),
    _xll.RiskDiscrete($F$9:$F$18, $G$9:$G$18)
)</f>
        <v>7</v>
      </c>
      <c r="E107" cm="1">
        <f t="array" aca="1" ref="E107" ca="1">_xll.RiskDiscrete($F$9:$F$18,$G$9:$G$18)</f>
        <v>7</v>
      </c>
      <c r="F107">
        <f t="shared" ca="1" si="10"/>
        <v>0</v>
      </c>
      <c r="G107" cm="1">
        <f t="array" aca="1" ref="G107" ca="1">IF(AA107=1, _xll.RiskDiscrete($F$9:$F$18,$G$9:$G$18), 0)</f>
        <v>7</v>
      </c>
      <c r="H107">
        <f t="shared" ca="1" si="11"/>
        <v>0</v>
      </c>
      <c r="I107" cm="1">
        <f t="array" aca="1" ref="I107" ca="1">IF(AB107=1, _xll.RiskDiscrete($F$9:$F$18, $G$9:$G$18), 0)</f>
        <v>0</v>
      </c>
      <c r="J107" cm="1">
        <f t="array" aca="1" ref="J107" ca="1">IF(AC107=1, _xll.RiskDiscrete($F$9:$F$18, $G$9:$G$18), 0)</f>
        <v>0</v>
      </c>
      <c r="K107" cm="1">
        <f t="array" aca="1" ref="K107" ca="1">IF(AD107=1, _xll.RiskDiscrete($F$9:$F$18, $G$9:$G$18), 0)</f>
        <v>0</v>
      </c>
      <c r="L107" cm="1">
        <f t="array" aca="1" ref="L107" ca="1">IF(AE107=1, _xll.RiskDiscrete($F$9:$F$18, $G$9:$G$18), 0)</f>
        <v>0</v>
      </c>
      <c r="M107" cm="1">
        <f t="array" aca="1" ref="M107" ca="1">_xll.RiskDiscrete($F$9:$F$18,$G$9:$G$18)</f>
        <v>7</v>
      </c>
      <c r="N107" cm="1">
        <f t="array" aca="1" ref="N107" ca="1">_xll.RiskDiscrete($F$9:$F$18,$G$9:$G$18)</f>
        <v>7</v>
      </c>
      <c r="O107">
        <f ca="1">IF(C107="Advanced",
    IF(Z107=0,
        IF(OR(
            AND(D107 + E107 = 9, OR(M107 = 3, M107 = 4, M107 = 5, M107 = 6)),
            AND(D107 + E107 = 10, OR(M107 = 2, M107 = 3, M107 = 4, M107 = 5, M107 = 6, M107 = 7, M107 = 8, M107 = 9)),
            AND(D107 + E107 = 11, OR(M107 = 2, M107 = 3, M107 = 4, M107 = 5, M107 = 6, M107 = 7, M107 = 8, M107 = 9, M107 = 10))),
           1, 0),
        IF(OR(
            AND(D107 + E107 - 10 = 13, OR(M107 = 5, M107 = 6)),
            AND(D107 + E107 - 10 = 14, OR(M107 = 5, M107 = 6)),
            AND(D107 + E107 - 10 = 15, OR(M107 = 4, M107 = 5, M107 = 6)),
            AND(D107 + E107 - 10 = 16, OR(M107 = 4, M107 = 5, M107 = 6)),
            AND(D107 + E107 - 10 = 17, OR(M107 = 3, M107 = 4, M107 = 5, M107 = 6)),
            AND(D107 + E107 - 10 = 18, OR(M107 = 2, M107 = 3, M107 = 4, M107 = 5, M107 = 6))),
           1, 0)),
    0)</f>
        <v>0</v>
      </c>
      <c r="P107" cm="1">
        <f t="array" aca="1" ref="P107" ca="1">IF(M107 + N107 &lt; 17, _xll.RiskDiscrete($F$9:$F$18, $G$9:$G$18), 0)</f>
        <v>7</v>
      </c>
      <c r="Q107" cm="1">
        <f t="array" aca="1" ref="Q107" ca="1">IF(P107+N107+M107&lt;17,_xll.RiskDiscrete($F$9:$F$18, $G$9:$G$18),0)</f>
        <v>0</v>
      </c>
      <c r="R107" cm="1">
        <f t="array" aca="1" ref="R107" ca="1">IF(P107+N107+M107+Q107&lt;17,_xll.RiskDiscrete($F$9:$F$18, $G$9:$G$18),0)</f>
        <v>0</v>
      </c>
      <c r="S107" cm="1">
        <f t="array" aca="1" ref="S107" ca="1">IF(P107+N107+M107+Q107+R107&lt;17,_xll.RiskDiscrete($F$9:$F$18, $G$9:$G$18),0)</f>
        <v>0</v>
      </c>
      <c r="T107" cm="1">
        <f t="array" aca="1" ref="T107" ca="1">IF(P107+N107+M107+Q107+R107+S107&lt;17,_xll.RiskDiscrete($F$9:$F$18, $G$9:$G$18),0)</f>
        <v>0</v>
      </c>
      <c r="U107">
        <f ca="1">IF(F107=1,
    IF(H107=1,
        IF(I107&gt;0,
            IF(J107&gt;0,
                MIN(D107 + G107 + I107 + J107 + 10 * (COUNTIF(D107:J107, 1) &gt; 0), D107 + G107 + I107 + J107),
                MIN(D107 + G107 + I107 + 10 * (COUNTIF(D107:I107, 1) &gt; 0), D107 + G107 + I107)
            ),
            MIN(D107 + G107 + 10 * (COUNTIF(D107:G107, 1) &gt; 0), D107 + G107)
        ),
        MIN(D107 + G107 + 10 * (COUNTIF(D107:G107, 1) &gt; 0), D107 + G107)
    ),
    IF(J107&gt;0,
        MIN(D107 + E107 + G107 + I107 + J107 + 10 * (COUNTIF(D107:J107, 1) &gt; 0), D107 + E107 + G107 + I107 + J107),
        MIN(D107 + E107 + G107 + I107 + 10 * (COUNTIF(D107:I107, 1) &gt; 0), D107 + E107 + G107 + I107)
    )
)</f>
        <v>21</v>
      </c>
      <c r="V107">
        <f t="shared" ca="1" si="12"/>
        <v>21</v>
      </c>
      <c r="W107">
        <f t="shared" ca="1" si="13"/>
        <v>100</v>
      </c>
      <c r="X107" t="str">
        <f ca="1">IF(AND(U107&lt;=21, U107&gt;V107), "win",
    IF(AND(U107&lt;=21, V107&gt;21), "win",
        IF(AND(OR(AND(D107=10, E107=11), AND(D107=11, E107=10)), NOT(OR(AND(M107=10, N107=11), AND(M107=11, N107=10)))), "Blackjack",
            IF(AND(U107&lt;=21, U107=V107), "tie",
                IF(U107&gt;21, "lose",
                    IF(V107&lt;=21, "lose",
                        IF(AND(U107&lt;=21, U107&lt;V107), "lose", "")
                    )
                )
            )
        )
    )
)</f>
        <v>tie</v>
      </c>
      <c r="Y107">
        <f t="shared" ca="1" si="14"/>
        <v>0</v>
      </c>
      <c r="Z107">
        <f ca="1">IF(OR(D107=1, E107=1), 1, 0)</f>
        <v>0</v>
      </c>
      <c r="AA107">
        <f ca="1">IF(F107=1, 1,
    IF(Z107=1,
        IF(OR(D107 + E107 - 10 &lt;= 13,
              AND(D107 + E107 - 10 = 14, NOT(OR(M107 = 5, M107 = 6))),
              AND(D107 + E107 - 10 = 15, NOT(OR(M107 = 4, M107 = 5, M107 = 6))),
              AND(D107 + E107 - 10 = 16, NOT(OR(M107 = 3, M107 = 4, M107 = 5, M107 = 6))),
              AND(D107 + E107 - 10 = 17, M107 &gt;= 9),
              AND(D107 + E107 - 10 = 18, M107 &gt;= 9)), 1, 0),
        IF(OR(D107 + E107 &lt;= 8,
              AND(D107 + E107 = 12, NOT(OR(M107 = 4, M107 = 5, M107 = 6))),
              AND(D107 + E107 &gt;= 13, D107 + E107 &lt;= 16, M107 &gt;= 7)), 1, 0)
    )
)</f>
        <v>1</v>
      </c>
      <c r="AB107">
        <f ca="1">IF(AA107=1,
    IF(Z107=1,
        IF(OR(D107 + E107 + G107 - 10 &lt;= 13,
              AND(D107 + E107 + G107 - 10 = 14, NOT(OR(M107 = 5, M107 = 6))),
              AND(D107 + E107 + G107 - 10 = 15, NOT(OR(M107 = 4, M107 = 5, M107 = 6))),
              AND(D107 + E107 + G107 - 10 = 16, NOT(OR(M107 = 3, M107 = 4, M107 = 5, M107 = 6))),
              AND(D107 + E107 + G107 - 10 = 17, M107 &gt;= 9),
              AND(D107 + E107 + G107 - 10 = 18, M107 &gt;= 9)), 1, 0),
        IF(OR(D107 + E107 + G107 &lt;= 8,
              AND(D107 + E107 + G107 = 12, NOT(OR(M107 = 4, M107 = 5, M107 = 6))),
              AND(D107 + E107 + G107 &gt;= 13, D107 + E107 + G107 &lt;= 16, M107 &gt;= 7)), 1, 0)
    ), 0)</f>
        <v>0</v>
      </c>
      <c r="AC107">
        <f ca="1">IF(AB107=1,
    IF(Z107=1,
        IF(OR(D107 + E107 + G107 + I107 - 10 &lt;= 13,
              AND(D107 + E107 + G107 + I107 - 10 = 14, NOT(OR(M107 = 5, M107 = 6))),
              AND(D107 + E107 + G107 + I107 - 10 = 15, NOT(OR(M107 = 4, M107 = 5, M107 = 6))),
              AND(D107 + E107 + G107 + I107 - 10 = 16, NOT(OR(M107 = 3, M107 = 4, M107 = 5, M107 = 6))),
              AND(D107 + E107 + G107 + I107 - 10 = 17, M107 &gt;= 9),
              AND(D107 + E107 + G107 + I107 - 10 = 18, M107 &gt;= 9)), 1, 0),
        IF(OR(D107 + E107 + G107 + I107 &lt;= 8,
              AND(D107 + E107 + G107 + I107 = 12, NOT(OR(M107 = 4, M107 = 5, M107 = 6))),
              AND(D107 + E107 + G107 + I107 &gt;= 13, D107 + E107 + G107 + I107 &lt;= 16, M107 &gt;= 7)), 1, 0)
    ), 0)</f>
        <v>0</v>
      </c>
      <c r="AD107">
        <f ca="1">IF(AC107=1,
    IF(Z107=1,
        IF(OR(D107 + E107 + G107 + I107 + J107 - 10 &lt;= 13,
              AND(D107 + E107 + G107 + I107 + J107 - 10 = 14, NOT(OR(M107 = 5, M107 = 6))),
              AND(D107 + E107 + G107 + I107 + J107 - 10 = 15, NOT(OR(M107 = 4, M107 = 5, M107 = 6))),
              AND(D107 + E107 + G107 + I107 + J107 - 10 = 16, NOT(OR(M107 = 3, M107 = 4, M107 = 5, M107 = 6))),
              AND(D107 + E107 + G107 + I107 + J107 - 10 = 17, M107 &gt;= 9),
              AND(D107 + E107 + G107 + I107 + J107 - 10 = 18, M107 &gt;= 9)), 1, 0),
        IF(OR(D107 + E107 + G107 + I107 + J107 &lt;= 8,
              AND(D107 + E107 + G107 + I107 + J107 = 12, NOT(OR(M107 = 4, M107 = 5, M107 = 6))),
              AND(D107 + E107 + G107 + I107 + J107 &gt;= 13, D107 + E107 + G107 + I107 + J107 &lt;= 16, M107 &gt;= 7)), 1, 0)
    ), 0)</f>
        <v>0</v>
      </c>
      <c r="AE107">
        <f t="shared" ca="1" si="15"/>
        <v>0</v>
      </c>
    </row>
    <row r="108" spans="1:31" x14ac:dyDescent="0.3">
      <c r="A108">
        <v>87</v>
      </c>
      <c r="B108" t="str">
        <f t="shared" ca="1" si="16"/>
        <v>Regular</v>
      </c>
      <c r="C108" t="str">
        <f t="shared" ca="1" si="9"/>
        <v>Basic</v>
      </c>
      <c r="D108" cm="1">
        <f t="array" aca="1" ref="D108" ca="1">IF(A108=A107+1,
    IF(B107="Regular",
        IF(F107=1, E107, _xll.RiskDiscrete($F$9:$F$18, $G$9:$G$18)),
        IF(B107="First Split", D107,
            IF(B107="Second Split", _xll.RiskDiscrete($F$9:$F$18, $G$9:$G$18), _xll.RiskDiscrete($F$9:$F$18, $G$9:$G$18))
        )
    ),
    _xll.RiskDiscrete($F$9:$F$18, $G$9:$G$18)
)</f>
        <v>7</v>
      </c>
      <c r="E108" cm="1">
        <f t="array" aca="1" ref="E108" ca="1">_xll.RiskDiscrete($F$9:$F$18,$G$9:$G$18)</f>
        <v>7</v>
      </c>
      <c r="F108">
        <f t="shared" ca="1" si="10"/>
        <v>0</v>
      </c>
      <c r="G108" cm="1">
        <f t="array" aca="1" ref="G108" ca="1">IF(AA108=1, _xll.RiskDiscrete($F$9:$F$18,$G$9:$G$18), 0)</f>
        <v>7</v>
      </c>
      <c r="H108">
        <f t="shared" ca="1" si="11"/>
        <v>0</v>
      </c>
      <c r="I108" cm="1">
        <f t="array" aca="1" ref="I108" ca="1">IF(AB108=1, _xll.RiskDiscrete($F$9:$F$18, $G$9:$G$18), 0)</f>
        <v>0</v>
      </c>
      <c r="J108" cm="1">
        <f t="array" aca="1" ref="J108" ca="1">IF(AC108=1, _xll.RiskDiscrete($F$9:$F$18, $G$9:$G$18), 0)</f>
        <v>0</v>
      </c>
      <c r="K108" cm="1">
        <f t="array" aca="1" ref="K108" ca="1">IF(AD108=1, _xll.RiskDiscrete($F$9:$F$18, $G$9:$G$18), 0)</f>
        <v>0</v>
      </c>
      <c r="L108" cm="1">
        <f t="array" aca="1" ref="L108" ca="1">IF(AE108=1, _xll.RiskDiscrete($F$9:$F$18, $G$9:$G$18), 0)</f>
        <v>0</v>
      </c>
      <c r="M108" cm="1">
        <f t="array" aca="1" ref="M108" ca="1">_xll.RiskDiscrete($F$9:$F$18,$G$9:$G$18)</f>
        <v>7</v>
      </c>
      <c r="N108" cm="1">
        <f t="array" aca="1" ref="N108" ca="1">_xll.RiskDiscrete($F$9:$F$18,$G$9:$G$18)</f>
        <v>7</v>
      </c>
      <c r="O108">
        <f ca="1">IF(C108="Advanced",
    IF(Z108=0,
        IF(OR(
            AND(D108 + E108 = 9, OR(M108 = 3, M108 = 4, M108 = 5, M108 = 6)),
            AND(D108 + E108 = 10, OR(M108 = 2, M108 = 3, M108 = 4, M108 = 5, M108 = 6, M108 = 7, M108 = 8, M108 = 9)),
            AND(D108 + E108 = 11, OR(M108 = 2, M108 = 3, M108 = 4, M108 = 5, M108 = 6, M108 = 7, M108 = 8, M108 = 9, M108 = 10))),
           1, 0),
        IF(OR(
            AND(D108 + E108 - 10 = 13, OR(M108 = 5, M108 = 6)),
            AND(D108 + E108 - 10 = 14, OR(M108 = 5, M108 = 6)),
            AND(D108 + E108 - 10 = 15, OR(M108 = 4, M108 = 5, M108 = 6)),
            AND(D108 + E108 - 10 = 16, OR(M108 = 4, M108 = 5, M108 = 6)),
            AND(D108 + E108 - 10 = 17, OR(M108 = 3, M108 = 4, M108 = 5, M108 = 6)),
            AND(D108 + E108 - 10 = 18, OR(M108 = 2, M108 = 3, M108 = 4, M108 = 5, M108 = 6))),
           1, 0)),
    0)</f>
        <v>0</v>
      </c>
      <c r="P108" cm="1">
        <f t="array" aca="1" ref="P108" ca="1">IF(M108 + N108 &lt; 17, _xll.RiskDiscrete($F$9:$F$18, $G$9:$G$18), 0)</f>
        <v>7</v>
      </c>
      <c r="Q108" cm="1">
        <f t="array" aca="1" ref="Q108" ca="1">IF(P108+N108+M108&lt;17,_xll.RiskDiscrete($F$9:$F$18, $G$9:$G$18),0)</f>
        <v>0</v>
      </c>
      <c r="R108" cm="1">
        <f t="array" aca="1" ref="R108" ca="1">IF(P108+N108+M108+Q108&lt;17,_xll.RiskDiscrete($F$9:$F$18, $G$9:$G$18),0)</f>
        <v>0</v>
      </c>
      <c r="S108" cm="1">
        <f t="array" aca="1" ref="S108" ca="1">IF(P108+N108+M108+Q108+R108&lt;17,_xll.RiskDiscrete($F$9:$F$18, $G$9:$G$18),0)</f>
        <v>0</v>
      </c>
      <c r="T108" cm="1">
        <f t="array" aca="1" ref="T108" ca="1">IF(P108+N108+M108+Q108+R108+S108&lt;17,_xll.RiskDiscrete($F$9:$F$18, $G$9:$G$18),0)</f>
        <v>0</v>
      </c>
      <c r="U108">
        <f ca="1">IF(F108=1,
    IF(H108=1,
        IF(I108&gt;0,
            IF(J108&gt;0,
                MIN(D108 + G108 + I108 + J108 + 10 * (COUNTIF(D108:J108, 1) &gt; 0), D108 + G108 + I108 + J108),
                MIN(D108 + G108 + I108 + 10 * (COUNTIF(D108:I108, 1) &gt; 0), D108 + G108 + I108)
            ),
            MIN(D108 + G108 + 10 * (COUNTIF(D108:G108, 1) &gt; 0), D108 + G108)
        ),
        MIN(D108 + G108 + 10 * (COUNTIF(D108:G108, 1) &gt; 0), D108 + G108)
    ),
    IF(J108&gt;0,
        MIN(D108 + E108 + G108 + I108 + J108 + 10 * (COUNTIF(D108:J108, 1) &gt; 0), D108 + E108 + G108 + I108 + J108),
        MIN(D108 + E108 + G108 + I108 + 10 * (COUNTIF(D108:I108, 1) &gt; 0), D108 + E108 + G108 + I108)
    )
)</f>
        <v>21</v>
      </c>
      <c r="V108">
        <f t="shared" ca="1" si="12"/>
        <v>21</v>
      </c>
      <c r="W108">
        <f t="shared" ca="1" si="13"/>
        <v>100</v>
      </c>
      <c r="X108" t="str">
        <f ca="1">IF(AND(U108&lt;=21, U108&gt;V108), "win",
    IF(AND(U108&lt;=21, V108&gt;21), "win",
        IF(AND(OR(AND(D108=10, E108=11), AND(D108=11, E108=10)), NOT(OR(AND(M108=10, N108=11), AND(M108=11, N108=10)))), "Blackjack",
            IF(AND(U108&lt;=21, U108=V108), "tie",
                IF(U108&gt;21, "lose",
                    IF(V108&lt;=21, "lose",
                        IF(AND(U108&lt;=21, U108&lt;V108), "lose", "")
                    )
                )
            )
        )
    )
)</f>
        <v>tie</v>
      </c>
      <c r="Y108">
        <f t="shared" ca="1" si="14"/>
        <v>0</v>
      </c>
      <c r="Z108">
        <f ca="1">IF(OR(D108=1, E108=1), 1, 0)</f>
        <v>0</v>
      </c>
      <c r="AA108">
        <f ca="1">IF(F108=1, 1,
    IF(Z108=1,
        IF(OR(D108 + E108 - 10 &lt;= 13,
              AND(D108 + E108 - 10 = 14, NOT(OR(M108 = 5, M108 = 6))),
              AND(D108 + E108 - 10 = 15, NOT(OR(M108 = 4, M108 = 5, M108 = 6))),
              AND(D108 + E108 - 10 = 16, NOT(OR(M108 = 3, M108 = 4, M108 = 5, M108 = 6))),
              AND(D108 + E108 - 10 = 17, M108 &gt;= 9),
              AND(D108 + E108 - 10 = 18, M108 &gt;= 9)), 1, 0),
        IF(OR(D108 + E108 &lt;= 8,
              AND(D108 + E108 = 12, NOT(OR(M108 = 4, M108 = 5, M108 = 6))),
              AND(D108 + E108 &gt;= 13, D108 + E108 &lt;= 16, M108 &gt;= 7)), 1, 0)
    )
)</f>
        <v>1</v>
      </c>
      <c r="AB108">
        <f ca="1">IF(AA108=1,
    IF(Z108=1,
        IF(OR(D108 + E108 + G108 - 10 &lt;= 13,
              AND(D108 + E108 + G108 - 10 = 14, NOT(OR(M108 = 5, M108 = 6))),
              AND(D108 + E108 + G108 - 10 = 15, NOT(OR(M108 = 4, M108 = 5, M108 = 6))),
              AND(D108 + E108 + G108 - 10 = 16, NOT(OR(M108 = 3, M108 = 4, M108 = 5, M108 = 6))),
              AND(D108 + E108 + G108 - 10 = 17, M108 &gt;= 9),
              AND(D108 + E108 + G108 - 10 = 18, M108 &gt;= 9)), 1, 0),
        IF(OR(D108 + E108 + G108 &lt;= 8,
              AND(D108 + E108 + G108 = 12, NOT(OR(M108 = 4, M108 = 5, M108 = 6))),
              AND(D108 + E108 + G108 &gt;= 13, D108 + E108 + G108 &lt;= 16, M108 &gt;= 7)), 1, 0)
    ), 0)</f>
        <v>0</v>
      </c>
      <c r="AC108">
        <f ca="1">IF(AB108=1,
    IF(Z108=1,
        IF(OR(D108 + E108 + G108 + I108 - 10 &lt;= 13,
              AND(D108 + E108 + G108 + I108 - 10 = 14, NOT(OR(M108 = 5, M108 = 6))),
              AND(D108 + E108 + G108 + I108 - 10 = 15, NOT(OR(M108 = 4, M108 = 5, M108 = 6))),
              AND(D108 + E108 + G108 + I108 - 10 = 16, NOT(OR(M108 = 3, M108 = 4, M108 = 5, M108 = 6))),
              AND(D108 + E108 + G108 + I108 - 10 = 17, M108 &gt;= 9),
              AND(D108 + E108 + G108 + I108 - 10 = 18, M108 &gt;= 9)), 1, 0),
        IF(OR(D108 + E108 + G108 + I108 &lt;= 8,
              AND(D108 + E108 + G108 + I108 = 12, NOT(OR(M108 = 4, M108 = 5, M108 = 6))),
              AND(D108 + E108 + G108 + I108 &gt;= 13, D108 + E108 + G108 + I108 &lt;= 16, M108 &gt;= 7)), 1, 0)
    ), 0)</f>
        <v>0</v>
      </c>
      <c r="AD108">
        <f ca="1">IF(AC108=1,
    IF(Z108=1,
        IF(OR(D108 + E108 + G108 + I108 + J108 - 10 &lt;= 13,
              AND(D108 + E108 + G108 + I108 + J108 - 10 = 14, NOT(OR(M108 = 5, M108 = 6))),
              AND(D108 + E108 + G108 + I108 + J108 - 10 = 15, NOT(OR(M108 = 4, M108 = 5, M108 = 6))),
              AND(D108 + E108 + G108 + I108 + J108 - 10 = 16, NOT(OR(M108 = 3, M108 = 4, M108 = 5, M108 = 6))),
              AND(D108 + E108 + G108 + I108 + J108 - 10 = 17, M108 &gt;= 9),
              AND(D108 + E108 + G108 + I108 + J108 - 10 = 18, M108 &gt;= 9)), 1, 0),
        IF(OR(D108 + E108 + G108 + I108 + J108 &lt;= 8,
              AND(D108 + E108 + G108 + I108 + J108 = 12, NOT(OR(M108 = 4, M108 = 5, M108 = 6))),
              AND(D108 + E108 + G108 + I108 + J108 &gt;= 13, D108 + E108 + G108 + I108 + J108 &lt;= 16, M108 &gt;= 7)), 1, 0)
    ), 0)</f>
        <v>0</v>
      </c>
      <c r="AE108">
        <f t="shared" ca="1" si="15"/>
        <v>0</v>
      </c>
    </row>
    <row r="109" spans="1:31" x14ac:dyDescent="0.3">
      <c r="A109">
        <v>88</v>
      </c>
      <c r="B109" t="str">
        <f t="shared" ca="1" si="16"/>
        <v>Regular</v>
      </c>
      <c r="C109" t="str">
        <f t="shared" ca="1" si="9"/>
        <v>Basic</v>
      </c>
      <c r="D109" cm="1">
        <f t="array" aca="1" ref="D109" ca="1">IF(A109=A108+1,
    IF(B108="Regular",
        IF(F108=1, E108, _xll.RiskDiscrete($F$9:$F$18, $G$9:$G$18)),
        IF(B108="First Split", D108,
            IF(B108="Second Split", _xll.RiskDiscrete($F$9:$F$18, $G$9:$G$18), _xll.RiskDiscrete($F$9:$F$18, $G$9:$G$18))
        )
    ),
    _xll.RiskDiscrete($F$9:$F$18, $G$9:$G$18)
)</f>
        <v>7</v>
      </c>
      <c r="E109" cm="1">
        <f t="array" aca="1" ref="E109" ca="1">_xll.RiskDiscrete($F$9:$F$18,$G$9:$G$18)</f>
        <v>7</v>
      </c>
      <c r="F109">
        <f t="shared" ca="1" si="10"/>
        <v>0</v>
      </c>
      <c r="G109" cm="1">
        <f t="array" aca="1" ref="G109" ca="1">IF(AA109=1, _xll.RiskDiscrete($F$9:$F$18,$G$9:$G$18), 0)</f>
        <v>7</v>
      </c>
      <c r="H109">
        <f t="shared" ca="1" si="11"/>
        <v>0</v>
      </c>
      <c r="I109" cm="1">
        <f t="array" aca="1" ref="I109" ca="1">IF(AB109=1, _xll.RiskDiscrete($F$9:$F$18, $G$9:$G$18), 0)</f>
        <v>0</v>
      </c>
      <c r="J109" cm="1">
        <f t="array" aca="1" ref="J109" ca="1">IF(AC109=1, _xll.RiskDiscrete($F$9:$F$18, $G$9:$G$18), 0)</f>
        <v>0</v>
      </c>
      <c r="K109" cm="1">
        <f t="array" aca="1" ref="K109" ca="1">IF(AD109=1, _xll.RiskDiscrete($F$9:$F$18, $G$9:$G$18), 0)</f>
        <v>0</v>
      </c>
      <c r="L109" cm="1">
        <f t="array" aca="1" ref="L109" ca="1">IF(AE109=1, _xll.RiskDiscrete($F$9:$F$18, $G$9:$G$18), 0)</f>
        <v>0</v>
      </c>
      <c r="M109" cm="1">
        <f t="array" aca="1" ref="M109" ca="1">_xll.RiskDiscrete($F$9:$F$18,$G$9:$G$18)</f>
        <v>7</v>
      </c>
      <c r="N109" cm="1">
        <f t="array" aca="1" ref="N109" ca="1">_xll.RiskDiscrete($F$9:$F$18,$G$9:$G$18)</f>
        <v>7</v>
      </c>
      <c r="O109">
        <f ca="1">IF(C109="Advanced",
    IF(Z109=0,
        IF(OR(
            AND(D109 + E109 = 9, OR(M109 = 3, M109 = 4, M109 = 5, M109 = 6)),
            AND(D109 + E109 = 10, OR(M109 = 2, M109 = 3, M109 = 4, M109 = 5, M109 = 6, M109 = 7, M109 = 8, M109 = 9)),
            AND(D109 + E109 = 11, OR(M109 = 2, M109 = 3, M109 = 4, M109 = 5, M109 = 6, M109 = 7, M109 = 8, M109 = 9, M109 = 10))),
           1, 0),
        IF(OR(
            AND(D109 + E109 - 10 = 13, OR(M109 = 5, M109 = 6)),
            AND(D109 + E109 - 10 = 14, OR(M109 = 5, M109 = 6)),
            AND(D109 + E109 - 10 = 15, OR(M109 = 4, M109 = 5, M109 = 6)),
            AND(D109 + E109 - 10 = 16, OR(M109 = 4, M109 = 5, M109 = 6)),
            AND(D109 + E109 - 10 = 17, OR(M109 = 3, M109 = 4, M109 = 5, M109 = 6)),
            AND(D109 + E109 - 10 = 18, OR(M109 = 2, M109 = 3, M109 = 4, M109 = 5, M109 = 6))),
           1, 0)),
    0)</f>
        <v>0</v>
      </c>
      <c r="P109" cm="1">
        <f t="array" aca="1" ref="P109" ca="1">IF(M109 + N109 &lt; 17, _xll.RiskDiscrete($F$9:$F$18, $G$9:$G$18), 0)</f>
        <v>7</v>
      </c>
      <c r="Q109" cm="1">
        <f t="array" aca="1" ref="Q109" ca="1">IF(P109+N109+M109&lt;17,_xll.RiskDiscrete($F$9:$F$18, $G$9:$G$18),0)</f>
        <v>0</v>
      </c>
      <c r="R109" cm="1">
        <f t="array" aca="1" ref="R109" ca="1">IF(P109+N109+M109+Q109&lt;17,_xll.RiskDiscrete($F$9:$F$18, $G$9:$G$18),0)</f>
        <v>0</v>
      </c>
      <c r="S109" cm="1">
        <f t="array" aca="1" ref="S109" ca="1">IF(P109+N109+M109+Q109+R109&lt;17,_xll.RiskDiscrete($F$9:$F$18, $G$9:$G$18),0)</f>
        <v>0</v>
      </c>
      <c r="T109" cm="1">
        <f t="array" aca="1" ref="T109" ca="1">IF(P109+N109+M109+Q109+R109+S109&lt;17,_xll.RiskDiscrete($F$9:$F$18, $G$9:$G$18),0)</f>
        <v>0</v>
      </c>
      <c r="U109">
        <f ca="1">IF(F109=1,
    IF(H109=1,
        IF(I109&gt;0,
            IF(J109&gt;0,
                MIN(D109 + G109 + I109 + J109 + 10 * (COUNTIF(D109:J109, 1) &gt; 0), D109 + G109 + I109 + J109),
                MIN(D109 + G109 + I109 + 10 * (COUNTIF(D109:I109, 1) &gt; 0), D109 + G109 + I109)
            ),
            MIN(D109 + G109 + 10 * (COUNTIF(D109:G109, 1) &gt; 0), D109 + G109)
        ),
        MIN(D109 + G109 + 10 * (COUNTIF(D109:G109, 1) &gt; 0), D109 + G109)
    ),
    IF(J109&gt;0,
        MIN(D109 + E109 + G109 + I109 + J109 + 10 * (COUNTIF(D109:J109, 1) &gt; 0), D109 + E109 + G109 + I109 + J109),
        MIN(D109 + E109 + G109 + I109 + 10 * (COUNTIF(D109:I109, 1) &gt; 0), D109 + E109 + G109 + I109)
    )
)</f>
        <v>21</v>
      </c>
      <c r="V109">
        <f t="shared" ca="1" si="12"/>
        <v>21</v>
      </c>
      <c r="W109">
        <f t="shared" ca="1" si="13"/>
        <v>100</v>
      </c>
      <c r="X109" t="str">
        <f ca="1">IF(AND(U109&lt;=21, U109&gt;V109), "win",
    IF(AND(U109&lt;=21, V109&gt;21), "win",
        IF(AND(OR(AND(D109=10, E109=11), AND(D109=11, E109=10)), NOT(OR(AND(M109=10, N109=11), AND(M109=11, N109=10)))), "Blackjack",
            IF(AND(U109&lt;=21, U109=V109), "tie",
                IF(U109&gt;21, "lose",
                    IF(V109&lt;=21, "lose",
                        IF(AND(U109&lt;=21, U109&lt;V109), "lose", "")
                    )
                )
            )
        )
    )
)</f>
        <v>tie</v>
      </c>
      <c r="Y109">
        <f t="shared" ca="1" si="14"/>
        <v>0</v>
      </c>
      <c r="Z109">
        <f ca="1">IF(OR(D109=1, E109=1), 1, 0)</f>
        <v>0</v>
      </c>
      <c r="AA109">
        <f ca="1">IF(F109=1, 1,
    IF(Z109=1,
        IF(OR(D109 + E109 - 10 &lt;= 13,
              AND(D109 + E109 - 10 = 14, NOT(OR(M109 = 5, M109 = 6))),
              AND(D109 + E109 - 10 = 15, NOT(OR(M109 = 4, M109 = 5, M109 = 6))),
              AND(D109 + E109 - 10 = 16, NOT(OR(M109 = 3, M109 = 4, M109 = 5, M109 = 6))),
              AND(D109 + E109 - 10 = 17, M109 &gt;= 9),
              AND(D109 + E109 - 10 = 18, M109 &gt;= 9)), 1, 0),
        IF(OR(D109 + E109 &lt;= 8,
              AND(D109 + E109 = 12, NOT(OR(M109 = 4, M109 = 5, M109 = 6))),
              AND(D109 + E109 &gt;= 13, D109 + E109 &lt;= 16, M109 &gt;= 7)), 1, 0)
    )
)</f>
        <v>1</v>
      </c>
      <c r="AB109">
        <f ca="1">IF(AA109=1,
    IF(Z109=1,
        IF(OR(D109 + E109 + G109 - 10 &lt;= 13,
              AND(D109 + E109 + G109 - 10 = 14, NOT(OR(M109 = 5, M109 = 6))),
              AND(D109 + E109 + G109 - 10 = 15, NOT(OR(M109 = 4, M109 = 5, M109 = 6))),
              AND(D109 + E109 + G109 - 10 = 16, NOT(OR(M109 = 3, M109 = 4, M109 = 5, M109 = 6))),
              AND(D109 + E109 + G109 - 10 = 17, M109 &gt;= 9),
              AND(D109 + E109 + G109 - 10 = 18, M109 &gt;= 9)), 1, 0),
        IF(OR(D109 + E109 + G109 &lt;= 8,
              AND(D109 + E109 + G109 = 12, NOT(OR(M109 = 4, M109 = 5, M109 = 6))),
              AND(D109 + E109 + G109 &gt;= 13, D109 + E109 + G109 &lt;= 16, M109 &gt;= 7)), 1, 0)
    ), 0)</f>
        <v>0</v>
      </c>
      <c r="AC109">
        <f ca="1">IF(AB109=1,
    IF(Z109=1,
        IF(OR(D109 + E109 + G109 + I109 - 10 &lt;= 13,
              AND(D109 + E109 + G109 + I109 - 10 = 14, NOT(OR(M109 = 5, M109 = 6))),
              AND(D109 + E109 + G109 + I109 - 10 = 15, NOT(OR(M109 = 4, M109 = 5, M109 = 6))),
              AND(D109 + E109 + G109 + I109 - 10 = 16, NOT(OR(M109 = 3, M109 = 4, M109 = 5, M109 = 6))),
              AND(D109 + E109 + G109 + I109 - 10 = 17, M109 &gt;= 9),
              AND(D109 + E109 + G109 + I109 - 10 = 18, M109 &gt;= 9)), 1, 0),
        IF(OR(D109 + E109 + G109 + I109 &lt;= 8,
              AND(D109 + E109 + G109 + I109 = 12, NOT(OR(M109 = 4, M109 = 5, M109 = 6))),
              AND(D109 + E109 + G109 + I109 &gt;= 13, D109 + E109 + G109 + I109 &lt;= 16, M109 &gt;= 7)), 1, 0)
    ), 0)</f>
        <v>0</v>
      </c>
      <c r="AD109">
        <f ca="1">IF(AC109=1,
    IF(Z109=1,
        IF(OR(D109 + E109 + G109 + I109 + J109 - 10 &lt;= 13,
              AND(D109 + E109 + G109 + I109 + J109 - 10 = 14, NOT(OR(M109 = 5, M109 = 6))),
              AND(D109 + E109 + G109 + I109 + J109 - 10 = 15, NOT(OR(M109 = 4, M109 = 5, M109 = 6))),
              AND(D109 + E109 + G109 + I109 + J109 - 10 = 16, NOT(OR(M109 = 3, M109 = 4, M109 = 5, M109 = 6))),
              AND(D109 + E109 + G109 + I109 + J109 - 10 = 17, M109 &gt;= 9),
              AND(D109 + E109 + G109 + I109 + J109 - 10 = 18, M109 &gt;= 9)), 1, 0),
        IF(OR(D109 + E109 + G109 + I109 + J109 &lt;= 8,
              AND(D109 + E109 + G109 + I109 + J109 = 12, NOT(OR(M109 = 4, M109 = 5, M109 = 6))),
              AND(D109 + E109 + G109 + I109 + J109 &gt;= 13, D109 + E109 + G109 + I109 + J109 &lt;= 16, M109 &gt;= 7)), 1, 0)
    ), 0)</f>
        <v>0</v>
      </c>
      <c r="AE109">
        <f t="shared" ca="1" si="15"/>
        <v>0</v>
      </c>
    </row>
    <row r="110" spans="1:31" x14ac:dyDescent="0.3">
      <c r="A110">
        <v>89</v>
      </c>
      <c r="B110" t="str">
        <f t="shared" ca="1" si="16"/>
        <v>Regular</v>
      </c>
      <c r="C110" t="str">
        <f t="shared" ca="1" si="9"/>
        <v>Basic</v>
      </c>
      <c r="D110" cm="1">
        <f t="array" aca="1" ref="D110" ca="1">IF(A110=A109+1,
    IF(B109="Regular",
        IF(F109=1, E109, _xll.RiskDiscrete($F$9:$F$18, $G$9:$G$18)),
        IF(B109="First Split", D109,
            IF(B109="Second Split", _xll.RiskDiscrete($F$9:$F$18, $G$9:$G$18), _xll.RiskDiscrete($F$9:$F$18, $G$9:$G$18))
        )
    ),
    _xll.RiskDiscrete($F$9:$F$18, $G$9:$G$18)
)</f>
        <v>7</v>
      </c>
      <c r="E110" cm="1">
        <f t="array" aca="1" ref="E110" ca="1">_xll.RiskDiscrete($F$9:$F$18,$G$9:$G$18)</f>
        <v>7</v>
      </c>
      <c r="F110">
        <f t="shared" ca="1" si="10"/>
        <v>0</v>
      </c>
      <c r="G110" cm="1">
        <f t="array" aca="1" ref="G110" ca="1">IF(AA110=1, _xll.RiskDiscrete($F$9:$F$18,$G$9:$G$18), 0)</f>
        <v>7</v>
      </c>
      <c r="H110">
        <f t="shared" ca="1" si="11"/>
        <v>0</v>
      </c>
      <c r="I110" cm="1">
        <f t="array" aca="1" ref="I110" ca="1">IF(AB110=1, _xll.RiskDiscrete($F$9:$F$18, $G$9:$G$18), 0)</f>
        <v>0</v>
      </c>
      <c r="J110" cm="1">
        <f t="array" aca="1" ref="J110" ca="1">IF(AC110=1, _xll.RiskDiscrete($F$9:$F$18, $G$9:$G$18), 0)</f>
        <v>0</v>
      </c>
      <c r="K110" cm="1">
        <f t="array" aca="1" ref="K110" ca="1">IF(AD110=1, _xll.RiskDiscrete($F$9:$F$18, $G$9:$G$18), 0)</f>
        <v>0</v>
      </c>
      <c r="L110" cm="1">
        <f t="array" aca="1" ref="L110" ca="1">IF(AE110=1, _xll.RiskDiscrete($F$9:$F$18, $G$9:$G$18), 0)</f>
        <v>0</v>
      </c>
      <c r="M110" cm="1">
        <f t="array" aca="1" ref="M110" ca="1">_xll.RiskDiscrete($F$9:$F$18,$G$9:$G$18)</f>
        <v>7</v>
      </c>
      <c r="N110" cm="1">
        <f t="array" aca="1" ref="N110" ca="1">_xll.RiskDiscrete($F$9:$F$18,$G$9:$G$18)</f>
        <v>7</v>
      </c>
      <c r="O110">
        <f ca="1">IF(C110="Advanced",
    IF(Z110=0,
        IF(OR(
            AND(D110 + E110 = 9, OR(M110 = 3, M110 = 4, M110 = 5, M110 = 6)),
            AND(D110 + E110 = 10, OR(M110 = 2, M110 = 3, M110 = 4, M110 = 5, M110 = 6, M110 = 7, M110 = 8, M110 = 9)),
            AND(D110 + E110 = 11, OR(M110 = 2, M110 = 3, M110 = 4, M110 = 5, M110 = 6, M110 = 7, M110 = 8, M110 = 9, M110 = 10))),
           1, 0),
        IF(OR(
            AND(D110 + E110 - 10 = 13, OR(M110 = 5, M110 = 6)),
            AND(D110 + E110 - 10 = 14, OR(M110 = 5, M110 = 6)),
            AND(D110 + E110 - 10 = 15, OR(M110 = 4, M110 = 5, M110 = 6)),
            AND(D110 + E110 - 10 = 16, OR(M110 = 4, M110 = 5, M110 = 6)),
            AND(D110 + E110 - 10 = 17, OR(M110 = 3, M110 = 4, M110 = 5, M110 = 6)),
            AND(D110 + E110 - 10 = 18, OR(M110 = 2, M110 = 3, M110 = 4, M110 = 5, M110 = 6))),
           1, 0)),
    0)</f>
        <v>0</v>
      </c>
      <c r="P110" cm="1">
        <f t="array" aca="1" ref="P110" ca="1">IF(M110 + N110 &lt; 17, _xll.RiskDiscrete($F$9:$F$18, $G$9:$G$18), 0)</f>
        <v>7</v>
      </c>
      <c r="Q110" cm="1">
        <f t="array" aca="1" ref="Q110" ca="1">IF(P110+N110+M110&lt;17,_xll.RiskDiscrete($F$9:$F$18, $G$9:$G$18),0)</f>
        <v>0</v>
      </c>
      <c r="R110" cm="1">
        <f t="array" aca="1" ref="R110" ca="1">IF(P110+N110+M110+Q110&lt;17,_xll.RiskDiscrete($F$9:$F$18, $G$9:$G$18),0)</f>
        <v>0</v>
      </c>
      <c r="S110" cm="1">
        <f t="array" aca="1" ref="S110" ca="1">IF(P110+N110+M110+Q110+R110&lt;17,_xll.RiskDiscrete($F$9:$F$18, $G$9:$G$18),0)</f>
        <v>0</v>
      </c>
      <c r="T110" cm="1">
        <f t="array" aca="1" ref="T110" ca="1">IF(P110+N110+M110+Q110+R110+S110&lt;17,_xll.RiskDiscrete($F$9:$F$18, $G$9:$G$18),0)</f>
        <v>0</v>
      </c>
      <c r="U110">
        <f ca="1">IF(F110=1,
    IF(H110=1,
        IF(I110&gt;0,
            IF(J110&gt;0,
                MIN(D110 + G110 + I110 + J110 + 10 * (COUNTIF(D110:J110, 1) &gt; 0), D110 + G110 + I110 + J110),
                MIN(D110 + G110 + I110 + 10 * (COUNTIF(D110:I110, 1) &gt; 0), D110 + G110 + I110)
            ),
            MIN(D110 + G110 + 10 * (COUNTIF(D110:G110, 1) &gt; 0), D110 + G110)
        ),
        MIN(D110 + G110 + 10 * (COUNTIF(D110:G110, 1) &gt; 0), D110 + G110)
    ),
    IF(J110&gt;0,
        MIN(D110 + E110 + G110 + I110 + J110 + 10 * (COUNTIF(D110:J110, 1) &gt; 0), D110 + E110 + G110 + I110 + J110),
        MIN(D110 + E110 + G110 + I110 + 10 * (COUNTIF(D110:I110, 1) &gt; 0), D110 + E110 + G110 + I110)
    )
)</f>
        <v>21</v>
      </c>
      <c r="V110">
        <f t="shared" ca="1" si="12"/>
        <v>21</v>
      </c>
      <c r="W110">
        <f t="shared" ca="1" si="13"/>
        <v>100</v>
      </c>
      <c r="X110" t="str">
        <f ca="1">IF(AND(U110&lt;=21, U110&gt;V110), "win",
    IF(AND(U110&lt;=21, V110&gt;21), "win",
        IF(AND(OR(AND(D110=10, E110=11), AND(D110=11, E110=10)), NOT(OR(AND(M110=10, N110=11), AND(M110=11, N110=10)))), "Blackjack",
            IF(AND(U110&lt;=21, U110=V110), "tie",
                IF(U110&gt;21, "lose",
                    IF(V110&lt;=21, "lose",
                        IF(AND(U110&lt;=21, U110&lt;V110), "lose", "")
                    )
                )
            )
        )
    )
)</f>
        <v>tie</v>
      </c>
      <c r="Y110">
        <f t="shared" ca="1" si="14"/>
        <v>0</v>
      </c>
      <c r="Z110">
        <f ca="1">IF(OR(D110=1, E110=1), 1, 0)</f>
        <v>0</v>
      </c>
      <c r="AA110">
        <f ca="1">IF(F110=1, 1,
    IF(Z110=1,
        IF(OR(D110 + E110 - 10 &lt;= 13,
              AND(D110 + E110 - 10 = 14, NOT(OR(M110 = 5, M110 = 6))),
              AND(D110 + E110 - 10 = 15, NOT(OR(M110 = 4, M110 = 5, M110 = 6))),
              AND(D110 + E110 - 10 = 16, NOT(OR(M110 = 3, M110 = 4, M110 = 5, M110 = 6))),
              AND(D110 + E110 - 10 = 17, M110 &gt;= 9),
              AND(D110 + E110 - 10 = 18, M110 &gt;= 9)), 1, 0),
        IF(OR(D110 + E110 &lt;= 8,
              AND(D110 + E110 = 12, NOT(OR(M110 = 4, M110 = 5, M110 = 6))),
              AND(D110 + E110 &gt;= 13, D110 + E110 &lt;= 16, M110 &gt;= 7)), 1, 0)
    )
)</f>
        <v>1</v>
      </c>
      <c r="AB110">
        <f ca="1">IF(AA110=1,
    IF(Z110=1,
        IF(OR(D110 + E110 + G110 - 10 &lt;= 13,
              AND(D110 + E110 + G110 - 10 = 14, NOT(OR(M110 = 5, M110 = 6))),
              AND(D110 + E110 + G110 - 10 = 15, NOT(OR(M110 = 4, M110 = 5, M110 = 6))),
              AND(D110 + E110 + G110 - 10 = 16, NOT(OR(M110 = 3, M110 = 4, M110 = 5, M110 = 6))),
              AND(D110 + E110 + G110 - 10 = 17, M110 &gt;= 9),
              AND(D110 + E110 + G110 - 10 = 18, M110 &gt;= 9)), 1, 0),
        IF(OR(D110 + E110 + G110 &lt;= 8,
              AND(D110 + E110 + G110 = 12, NOT(OR(M110 = 4, M110 = 5, M110 = 6))),
              AND(D110 + E110 + G110 &gt;= 13, D110 + E110 + G110 &lt;= 16, M110 &gt;= 7)), 1, 0)
    ), 0)</f>
        <v>0</v>
      </c>
      <c r="AC110">
        <f ca="1">IF(AB110=1,
    IF(Z110=1,
        IF(OR(D110 + E110 + G110 + I110 - 10 &lt;= 13,
              AND(D110 + E110 + G110 + I110 - 10 = 14, NOT(OR(M110 = 5, M110 = 6))),
              AND(D110 + E110 + G110 + I110 - 10 = 15, NOT(OR(M110 = 4, M110 = 5, M110 = 6))),
              AND(D110 + E110 + G110 + I110 - 10 = 16, NOT(OR(M110 = 3, M110 = 4, M110 = 5, M110 = 6))),
              AND(D110 + E110 + G110 + I110 - 10 = 17, M110 &gt;= 9),
              AND(D110 + E110 + G110 + I110 - 10 = 18, M110 &gt;= 9)), 1, 0),
        IF(OR(D110 + E110 + G110 + I110 &lt;= 8,
              AND(D110 + E110 + G110 + I110 = 12, NOT(OR(M110 = 4, M110 = 5, M110 = 6))),
              AND(D110 + E110 + G110 + I110 &gt;= 13, D110 + E110 + G110 + I110 &lt;= 16, M110 &gt;= 7)), 1, 0)
    ), 0)</f>
        <v>0</v>
      </c>
      <c r="AD110">
        <f ca="1">IF(AC110=1,
    IF(Z110=1,
        IF(OR(D110 + E110 + G110 + I110 + J110 - 10 &lt;= 13,
              AND(D110 + E110 + G110 + I110 + J110 - 10 = 14, NOT(OR(M110 = 5, M110 = 6))),
              AND(D110 + E110 + G110 + I110 + J110 - 10 = 15, NOT(OR(M110 = 4, M110 = 5, M110 = 6))),
              AND(D110 + E110 + G110 + I110 + J110 - 10 = 16, NOT(OR(M110 = 3, M110 = 4, M110 = 5, M110 = 6))),
              AND(D110 + E110 + G110 + I110 + J110 - 10 = 17, M110 &gt;= 9),
              AND(D110 + E110 + G110 + I110 + J110 - 10 = 18, M110 &gt;= 9)), 1, 0),
        IF(OR(D110 + E110 + G110 + I110 + J110 &lt;= 8,
              AND(D110 + E110 + G110 + I110 + J110 = 12, NOT(OR(M110 = 4, M110 = 5, M110 = 6))),
              AND(D110 + E110 + G110 + I110 + J110 &gt;= 13, D110 + E110 + G110 + I110 + J110 &lt;= 16, M110 &gt;= 7)), 1, 0)
    ), 0)</f>
        <v>0</v>
      </c>
      <c r="AE110">
        <f t="shared" ca="1" si="15"/>
        <v>0</v>
      </c>
    </row>
    <row r="111" spans="1:31" x14ac:dyDescent="0.3">
      <c r="A111">
        <v>90</v>
      </c>
      <c r="B111" t="str">
        <f t="shared" ca="1" si="16"/>
        <v>Regular</v>
      </c>
      <c r="C111" t="str">
        <f t="shared" ca="1" si="9"/>
        <v>Basic</v>
      </c>
      <c r="D111" cm="1">
        <f t="array" aca="1" ref="D111" ca="1">IF(A111=A110+1,
    IF(B110="Regular",
        IF(F110=1, E110, _xll.RiskDiscrete($F$9:$F$18, $G$9:$G$18)),
        IF(B110="First Split", D110,
            IF(B110="Second Split", _xll.RiskDiscrete($F$9:$F$18, $G$9:$G$18), _xll.RiskDiscrete($F$9:$F$18, $G$9:$G$18))
        )
    ),
    _xll.RiskDiscrete($F$9:$F$18, $G$9:$G$18)
)</f>
        <v>7</v>
      </c>
      <c r="E111" cm="1">
        <f t="array" aca="1" ref="E111" ca="1">_xll.RiskDiscrete($F$9:$F$18,$G$9:$G$18)</f>
        <v>7</v>
      </c>
      <c r="F111">
        <f t="shared" ca="1" si="10"/>
        <v>0</v>
      </c>
      <c r="G111" cm="1">
        <f t="array" aca="1" ref="G111" ca="1">IF(AA111=1, _xll.RiskDiscrete($F$9:$F$18,$G$9:$G$18), 0)</f>
        <v>7</v>
      </c>
      <c r="H111">
        <f t="shared" ca="1" si="11"/>
        <v>0</v>
      </c>
      <c r="I111" cm="1">
        <f t="array" aca="1" ref="I111" ca="1">IF(AB111=1, _xll.RiskDiscrete($F$9:$F$18, $G$9:$G$18), 0)</f>
        <v>0</v>
      </c>
      <c r="J111" cm="1">
        <f t="array" aca="1" ref="J111" ca="1">IF(AC111=1, _xll.RiskDiscrete($F$9:$F$18, $G$9:$G$18), 0)</f>
        <v>0</v>
      </c>
      <c r="K111" cm="1">
        <f t="array" aca="1" ref="K111" ca="1">IF(AD111=1, _xll.RiskDiscrete($F$9:$F$18, $G$9:$G$18), 0)</f>
        <v>0</v>
      </c>
      <c r="L111" cm="1">
        <f t="array" aca="1" ref="L111" ca="1">IF(AE111=1, _xll.RiskDiscrete($F$9:$F$18, $G$9:$G$18), 0)</f>
        <v>0</v>
      </c>
      <c r="M111" cm="1">
        <f t="array" aca="1" ref="M111" ca="1">_xll.RiskDiscrete($F$9:$F$18,$G$9:$G$18)</f>
        <v>7</v>
      </c>
      <c r="N111" cm="1">
        <f t="array" aca="1" ref="N111" ca="1">_xll.RiskDiscrete($F$9:$F$18,$G$9:$G$18)</f>
        <v>7</v>
      </c>
      <c r="O111">
        <f ca="1">IF(C111="Advanced",
    IF(Z111=0,
        IF(OR(
            AND(D111 + E111 = 9, OR(M111 = 3, M111 = 4, M111 = 5, M111 = 6)),
            AND(D111 + E111 = 10, OR(M111 = 2, M111 = 3, M111 = 4, M111 = 5, M111 = 6, M111 = 7, M111 = 8, M111 = 9)),
            AND(D111 + E111 = 11, OR(M111 = 2, M111 = 3, M111 = 4, M111 = 5, M111 = 6, M111 = 7, M111 = 8, M111 = 9, M111 = 10))),
           1, 0),
        IF(OR(
            AND(D111 + E111 - 10 = 13, OR(M111 = 5, M111 = 6)),
            AND(D111 + E111 - 10 = 14, OR(M111 = 5, M111 = 6)),
            AND(D111 + E111 - 10 = 15, OR(M111 = 4, M111 = 5, M111 = 6)),
            AND(D111 + E111 - 10 = 16, OR(M111 = 4, M111 = 5, M111 = 6)),
            AND(D111 + E111 - 10 = 17, OR(M111 = 3, M111 = 4, M111 = 5, M111 = 6)),
            AND(D111 + E111 - 10 = 18, OR(M111 = 2, M111 = 3, M111 = 4, M111 = 5, M111 = 6))),
           1, 0)),
    0)</f>
        <v>0</v>
      </c>
      <c r="P111" cm="1">
        <f t="array" aca="1" ref="P111" ca="1">IF(M111 + N111 &lt; 17, _xll.RiskDiscrete($F$9:$F$18, $G$9:$G$18), 0)</f>
        <v>7</v>
      </c>
      <c r="Q111" cm="1">
        <f t="array" aca="1" ref="Q111" ca="1">IF(P111+N111+M111&lt;17,_xll.RiskDiscrete($F$9:$F$18, $G$9:$G$18),0)</f>
        <v>0</v>
      </c>
      <c r="R111" cm="1">
        <f t="array" aca="1" ref="R111" ca="1">IF(P111+N111+M111+Q111&lt;17,_xll.RiskDiscrete($F$9:$F$18, $G$9:$G$18),0)</f>
        <v>0</v>
      </c>
      <c r="S111" cm="1">
        <f t="array" aca="1" ref="S111" ca="1">IF(P111+N111+M111+Q111+R111&lt;17,_xll.RiskDiscrete($F$9:$F$18, $G$9:$G$18),0)</f>
        <v>0</v>
      </c>
      <c r="T111" cm="1">
        <f t="array" aca="1" ref="T111" ca="1">IF(P111+N111+M111+Q111+R111+S111&lt;17,_xll.RiskDiscrete($F$9:$F$18, $G$9:$G$18),0)</f>
        <v>0</v>
      </c>
      <c r="U111">
        <f ca="1">IF(F111=1,
    IF(H111=1,
        IF(I111&gt;0,
            IF(J111&gt;0,
                MIN(D111 + G111 + I111 + J111 + 10 * (COUNTIF(D111:J111, 1) &gt; 0), D111 + G111 + I111 + J111),
                MIN(D111 + G111 + I111 + 10 * (COUNTIF(D111:I111, 1) &gt; 0), D111 + G111 + I111)
            ),
            MIN(D111 + G111 + 10 * (COUNTIF(D111:G111, 1) &gt; 0), D111 + G111)
        ),
        MIN(D111 + G111 + 10 * (COUNTIF(D111:G111, 1) &gt; 0), D111 + G111)
    ),
    IF(J111&gt;0,
        MIN(D111 + E111 + G111 + I111 + J111 + 10 * (COUNTIF(D111:J111, 1) &gt; 0), D111 + E111 + G111 + I111 + J111),
        MIN(D111 + E111 + G111 + I111 + 10 * (COUNTIF(D111:I111, 1) &gt; 0), D111 + E111 + G111 + I111)
    )
)</f>
        <v>21</v>
      </c>
      <c r="V111">
        <f t="shared" ca="1" si="12"/>
        <v>21</v>
      </c>
      <c r="W111">
        <f t="shared" ca="1" si="13"/>
        <v>100</v>
      </c>
      <c r="X111" t="str">
        <f ca="1">IF(AND(U111&lt;=21, U111&gt;V111), "win",
    IF(AND(U111&lt;=21, V111&gt;21), "win",
        IF(AND(OR(AND(D111=10, E111=11), AND(D111=11, E111=10)), NOT(OR(AND(M111=10, N111=11), AND(M111=11, N111=10)))), "Blackjack",
            IF(AND(U111&lt;=21, U111=V111), "tie",
                IF(U111&gt;21, "lose",
                    IF(V111&lt;=21, "lose",
                        IF(AND(U111&lt;=21, U111&lt;V111), "lose", "")
                    )
                )
            )
        )
    )
)</f>
        <v>tie</v>
      </c>
      <c r="Y111">
        <f t="shared" ca="1" si="14"/>
        <v>0</v>
      </c>
      <c r="Z111">
        <f ca="1">IF(OR(D111=1, E111=1), 1, 0)</f>
        <v>0</v>
      </c>
      <c r="AA111">
        <f ca="1">IF(F111=1, 1,
    IF(Z111=1,
        IF(OR(D111 + E111 - 10 &lt;= 13,
              AND(D111 + E111 - 10 = 14, NOT(OR(M111 = 5, M111 = 6))),
              AND(D111 + E111 - 10 = 15, NOT(OR(M111 = 4, M111 = 5, M111 = 6))),
              AND(D111 + E111 - 10 = 16, NOT(OR(M111 = 3, M111 = 4, M111 = 5, M111 = 6))),
              AND(D111 + E111 - 10 = 17, M111 &gt;= 9),
              AND(D111 + E111 - 10 = 18, M111 &gt;= 9)), 1, 0),
        IF(OR(D111 + E111 &lt;= 8,
              AND(D111 + E111 = 12, NOT(OR(M111 = 4, M111 = 5, M111 = 6))),
              AND(D111 + E111 &gt;= 13, D111 + E111 &lt;= 16, M111 &gt;= 7)), 1, 0)
    )
)</f>
        <v>1</v>
      </c>
      <c r="AB111">
        <f ca="1">IF(AA111=1,
    IF(Z111=1,
        IF(OR(D111 + E111 + G111 - 10 &lt;= 13,
              AND(D111 + E111 + G111 - 10 = 14, NOT(OR(M111 = 5, M111 = 6))),
              AND(D111 + E111 + G111 - 10 = 15, NOT(OR(M111 = 4, M111 = 5, M111 = 6))),
              AND(D111 + E111 + G111 - 10 = 16, NOT(OR(M111 = 3, M111 = 4, M111 = 5, M111 = 6))),
              AND(D111 + E111 + G111 - 10 = 17, M111 &gt;= 9),
              AND(D111 + E111 + G111 - 10 = 18, M111 &gt;= 9)), 1, 0),
        IF(OR(D111 + E111 + G111 &lt;= 8,
              AND(D111 + E111 + G111 = 12, NOT(OR(M111 = 4, M111 = 5, M111 = 6))),
              AND(D111 + E111 + G111 &gt;= 13, D111 + E111 + G111 &lt;= 16, M111 &gt;= 7)), 1, 0)
    ), 0)</f>
        <v>0</v>
      </c>
      <c r="AC111">
        <f ca="1">IF(AB111=1,
    IF(Z111=1,
        IF(OR(D111 + E111 + G111 + I111 - 10 &lt;= 13,
              AND(D111 + E111 + G111 + I111 - 10 = 14, NOT(OR(M111 = 5, M111 = 6))),
              AND(D111 + E111 + G111 + I111 - 10 = 15, NOT(OR(M111 = 4, M111 = 5, M111 = 6))),
              AND(D111 + E111 + G111 + I111 - 10 = 16, NOT(OR(M111 = 3, M111 = 4, M111 = 5, M111 = 6))),
              AND(D111 + E111 + G111 + I111 - 10 = 17, M111 &gt;= 9),
              AND(D111 + E111 + G111 + I111 - 10 = 18, M111 &gt;= 9)), 1, 0),
        IF(OR(D111 + E111 + G111 + I111 &lt;= 8,
              AND(D111 + E111 + G111 + I111 = 12, NOT(OR(M111 = 4, M111 = 5, M111 = 6))),
              AND(D111 + E111 + G111 + I111 &gt;= 13, D111 + E111 + G111 + I111 &lt;= 16, M111 &gt;= 7)), 1, 0)
    ), 0)</f>
        <v>0</v>
      </c>
      <c r="AD111">
        <f ca="1">IF(AC111=1,
    IF(Z111=1,
        IF(OR(D111 + E111 + G111 + I111 + J111 - 10 &lt;= 13,
              AND(D111 + E111 + G111 + I111 + J111 - 10 = 14, NOT(OR(M111 = 5, M111 = 6))),
              AND(D111 + E111 + G111 + I111 + J111 - 10 = 15, NOT(OR(M111 = 4, M111 = 5, M111 = 6))),
              AND(D111 + E111 + G111 + I111 + J111 - 10 = 16, NOT(OR(M111 = 3, M111 = 4, M111 = 5, M111 = 6))),
              AND(D111 + E111 + G111 + I111 + J111 - 10 = 17, M111 &gt;= 9),
              AND(D111 + E111 + G111 + I111 + J111 - 10 = 18, M111 &gt;= 9)), 1, 0),
        IF(OR(D111 + E111 + G111 + I111 + J111 &lt;= 8,
              AND(D111 + E111 + G111 + I111 + J111 = 12, NOT(OR(M111 = 4, M111 = 5, M111 = 6))),
              AND(D111 + E111 + G111 + I111 + J111 &gt;= 13, D111 + E111 + G111 + I111 + J111 &lt;= 16, M111 &gt;= 7)), 1, 0)
    ), 0)</f>
        <v>0</v>
      </c>
      <c r="AE111">
        <f t="shared" ca="1" si="15"/>
        <v>0</v>
      </c>
    </row>
    <row r="112" spans="1:31" x14ac:dyDescent="0.3">
      <c r="A112">
        <v>91</v>
      </c>
      <c r="B112" t="str">
        <f t="shared" ca="1" si="16"/>
        <v>Regular</v>
      </c>
      <c r="C112" t="str">
        <f t="shared" ca="1" si="9"/>
        <v>Basic</v>
      </c>
      <c r="D112" cm="1">
        <f t="array" aca="1" ref="D112" ca="1">IF(A112=A111+1,
    IF(B111="Regular",
        IF(F111=1, E111, _xll.RiskDiscrete($F$9:$F$18, $G$9:$G$18)),
        IF(B111="First Split", D111,
            IF(B111="Second Split", _xll.RiskDiscrete($F$9:$F$18, $G$9:$G$18), _xll.RiskDiscrete($F$9:$F$18, $G$9:$G$18))
        )
    ),
    _xll.RiskDiscrete($F$9:$F$18, $G$9:$G$18)
)</f>
        <v>7</v>
      </c>
      <c r="E112" cm="1">
        <f t="array" aca="1" ref="E112" ca="1">_xll.RiskDiscrete($F$9:$F$18,$G$9:$G$18)</f>
        <v>7</v>
      </c>
      <c r="F112">
        <f t="shared" ca="1" si="10"/>
        <v>0</v>
      </c>
      <c r="G112" cm="1">
        <f t="array" aca="1" ref="G112" ca="1">IF(AA112=1, _xll.RiskDiscrete($F$9:$F$18,$G$9:$G$18), 0)</f>
        <v>7</v>
      </c>
      <c r="H112">
        <f t="shared" ca="1" si="11"/>
        <v>0</v>
      </c>
      <c r="I112" cm="1">
        <f t="array" aca="1" ref="I112" ca="1">IF(AB112=1, _xll.RiskDiscrete($F$9:$F$18, $G$9:$G$18), 0)</f>
        <v>0</v>
      </c>
      <c r="J112" cm="1">
        <f t="array" aca="1" ref="J112" ca="1">IF(AC112=1, _xll.RiskDiscrete($F$9:$F$18, $G$9:$G$18), 0)</f>
        <v>0</v>
      </c>
      <c r="K112" cm="1">
        <f t="array" aca="1" ref="K112" ca="1">IF(AD112=1, _xll.RiskDiscrete($F$9:$F$18, $G$9:$G$18), 0)</f>
        <v>0</v>
      </c>
      <c r="L112" cm="1">
        <f t="array" aca="1" ref="L112" ca="1">IF(AE112=1, _xll.RiskDiscrete($F$9:$F$18, $G$9:$G$18), 0)</f>
        <v>0</v>
      </c>
      <c r="M112" cm="1">
        <f t="array" aca="1" ref="M112" ca="1">_xll.RiskDiscrete($F$9:$F$18,$G$9:$G$18)</f>
        <v>7</v>
      </c>
      <c r="N112" cm="1">
        <f t="array" aca="1" ref="N112" ca="1">_xll.RiskDiscrete($F$9:$F$18,$G$9:$G$18)</f>
        <v>7</v>
      </c>
      <c r="O112">
        <f ca="1">IF(C112="Advanced",
    IF(Z112=0,
        IF(OR(
            AND(D112 + E112 = 9, OR(M112 = 3, M112 = 4, M112 = 5, M112 = 6)),
            AND(D112 + E112 = 10, OR(M112 = 2, M112 = 3, M112 = 4, M112 = 5, M112 = 6, M112 = 7, M112 = 8, M112 = 9)),
            AND(D112 + E112 = 11, OR(M112 = 2, M112 = 3, M112 = 4, M112 = 5, M112 = 6, M112 = 7, M112 = 8, M112 = 9, M112 = 10))),
           1, 0),
        IF(OR(
            AND(D112 + E112 - 10 = 13, OR(M112 = 5, M112 = 6)),
            AND(D112 + E112 - 10 = 14, OR(M112 = 5, M112 = 6)),
            AND(D112 + E112 - 10 = 15, OR(M112 = 4, M112 = 5, M112 = 6)),
            AND(D112 + E112 - 10 = 16, OR(M112 = 4, M112 = 5, M112 = 6)),
            AND(D112 + E112 - 10 = 17, OR(M112 = 3, M112 = 4, M112 = 5, M112 = 6)),
            AND(D112 + E112 - 10 = 18, OR(M112 = 2, M112 = 3, M112 = 4, M112 = 5, M112 = 6))),
           1, 0)),
    0)</f>
        <v>0</v>
      </c>
      <c r="P112" cm="1">
        <f t="array" aca="1" ref="P112" ca="1">IF(M112 + N112 &lt; 17, _xll.RiskDiscrete($F$9:$F$18, $G$9:$G$18), 0)</f>
        <v>7</v>
      </c>
      <c r="Q112" cm="1">
        <f t="array" aca="1" ref="Q112" ca="1">IF(P112+N112+M112&lt;17,_xll.RiskDiscrete($F$9:$F$18, $G$9:$G$18),0)</f>
        <v>0</v>
      </c>
      <c r="R112" cm="1">
        <f t="array" aca="1" ref="R112" ca="1">IF(P112+N112+M112+Q112&lt;17,_xll.RiskDiscrete($F$9:$F$18, $G$9:$G$18),0)</f>
        <v>0</v>
      </c>
      <c r="S112" cm="1">
        <f t="array" aca="1" ref="S112" ca="1">IF(P112+N112+M112+Q112+R112&lt;17,_xll.RiskDiscrete($F$9:$F$18, $G$9:$G$18),0)</f>
        <v>0</v>
      </c>
      <c r="T112" cm="1">
        <f t="array" aca="1" ref="T112" ca="1">IF(P112+N112+M112+Q112+R112+S112&lt;17,_xll.RiskDiscrete($F$9:$F$18, $G$9:$G$18),0)</f>
        <v>0</v>
      </c>
      <c r="U112">
        <f ca="1">IF(F112=1,
    IF(H112=1,
        IF(I112&gt;0,
            IF(J112&gt;0,
                MIN(D112 + G112 + I112 + J112 + 10 * (COUNTIF(D112:J112, 1) &gt; 0), D112 + G112 + I112 + J112),
                MIN(D112 + G112 + I112 + 10 * (COUNTIF(D112:I112, 1) &gt; 0), D112 + G112 + I112)
            ),
            MIN(D112 + G112 + 10 * (COUNTIF(D112:G112, 1) &gt; 0), D112 + G112)
        ),
        MIN(D112 + G112 + 10 * (COUNTIF(D112:G112, 1) &gt; 0), D112 + G112)
    ),
    IF(J112&gt;0,
        MIN(D112 + E112 + G112 + I112 + J112 + 10 * (COUNTIF(D112:J112, 1) &gt; 0), D112 + E112 + G112 + I112 + J112),
        MIN(D112 + E112 + G112 + I112 + 10 * (COUNTIF(D112:I112, 1) &gt; 0), D112 + E112 + G112 + I112)
    )
)</f>
        <v>21</v>
      </c>
      <c r="V112">
        <f t="shared" ca="1" si="12"/>
        <v>21</v>
      </c>
      <c r="W112">
        <f t="shared" ca="1" si="13"/>
        <v>100</v>
      </c>
      <c r="X112" t="str">
        <f ca="1">IF(AND(U112&lt;=21, U112&gt;V112), "win",
    IF(AND(U112&lt;=21, V112&gt;21), "win",
        IF(AND(OR(AND(D112=10, E112=11), AND(D112=11, E112=10)), NOT(OR(AND(M112=10, N112=11), AND(M112=11, N112=10)))), "Blackjack",
            IF(AND(U112&lt;=21, U112=V112), "tie",
                IF(U112&gt;21, "lose",
                    IF(V112&lt;=21, "lose",
                        IF(AND(U112&lt;=21, U112&lt;V112), "lose", "")
                    )
                )
            )
        )
    )
)</f>
        <v>tie</v>
      </c>
      <c r="Y112">
        <f t="shared" ca="1" si="14"/>
        <v>0</v>
      </c>
      <c r="Z112">
        <f ca="1">IF(OR(D112=1, E112=1), 1, 0)</f>
        <v>0</v>
      </c>
      <c r="AA112">
        <f ca="1">IF(F112=1, 1,
    IF(Z112=1,
        IF(OR(D112 + E112 - 10 &lt;= 13,
              AND(D112 + E112 - 10 = 14, NOT(OR(M112 = 5, M112 = 6))),
              AND(D112 + E112 - 10 = 15, NOT(OR(M112 = 4, M112 = 5, M112 = 6))),
              AND(D112 + E112 - 10 = 16, NOT(OR(M112 = 3, M112 = 4, M112 = 5, M112 = 6))),
              AND(D112 + E112 - 10 = 17, M112 &gt;= 9),
              AND(D112 + E112 - 10 = 18, M112 &gt;= 9)), 1, 0),
        IF(OR(D112 + E112 &lt;= 8,
              AND(D112 + E112 = 12, NOT(OR(M112 = 4, M112 = 5, M112 = 6))),
              AND(D112 + E112 &gt;= 13, D112 + E112 &lt;= 16, M112 &gt;= 7)), 1, 0)
    )
)</f>
        <v>1</v>
      </c>
      <c r="AB112">
        <f ca="1">IF(AA112=1,
    IF(Z112=1,
        IF(OR(D112 + E112 + G112 - 10 &lt;= 13,
              AND(D112 + E112 + G112 - 10 = 14, NOT(OR(M112 = 5, M112 = 6))),
              AND(D112 + E112 + G112 - 10 = 15, NOT(OR(M112 = 4, M112 = 5, M112 = 6))),
              AND(D112 + E112 + G112 - 10 = 16, NOT(OR(M112 = 3, M112 = 4, M112 = 5, M112 = 6))),
              AND(D112 + E112 + G112 - 10 = 17, M112 &gt;= 9),
              AND(D112 + E112 + G112 - 10 = 18, M112 &gt;= 9)), 1, 0),
        IF(OR(D112 + E112 + G112 &lt;= 8,
              AND(D112 + E112 + G112 = 12, NOT(OR(M112 = 4, M112 = 5, M112 = 6))),
              AND(D112 + E112 + G112 &gt;= 13, D112 + E112 + G112 &lt;= 16, M112 &gt;= 7)), 1, 0)
    ), 0)</f>
        <v>0</v>
      </c>
      <c r="AC112">
        <f ca="1">IF(AB112=1,
    IF(Z112=1,
        IF(OR(D112 + E112 + G112 + I112 - 10 &lt;= 13,
              AND(D112 + E112 + G112 + I112 - 10 = 14, NOT(OR(M112 = 5, M112 = 6))),
              AND(D112 + E112 + G112 + I112 - 10 = 15, NOT(OR(M112 = 4, M112 = 5, M112 = 6))),
              AND(D112 + E112 + G112 + I112 - 10 = 16, NOT(OR(M112 = 3, M112 = 4, M112 = 5, M112 = 6))),
              AND(D112 + E112 + G112 + I112 - 10 = 17, M112 &gt;= 9),
              AND(D112 + E112 + G112 + I112 - 10 = 18, M112 &gt;= 9)), 1, 0),
        IF(OR(D112 + E112 + G112 + I112 &lt;= 8,
              AND(D112 + E112 + G112 + I112 = 12, NOT(OR(M112 = 4, M112 = 5, M112 = 6))),
              AND(D112 + E112 + G112 + I112 &gt;= 13, D112 + E112 + G112 + I112 &lt;= 16, M112 &gt;= 7)), 1, 0)
    ), 0)</f>
        <v>0</v>
      </c>
      <c r="AD112">
        <f ca="1">IF(AC112=1,
    IF(Z112=1,
        IF(OR(D112 + E112 + G112 + I112 + J112 - 10 &lt;= 13,
              AND(D112 + E112 + G112 + I112 + J112 - 10 = 14, NOT(OR(M112 = 5, M112 = 6))),
              AND(D112 + E112 + G112 + I112 + J112 - 10 = 15, NOT(OR(M112 = 4, M112 = 5, M112 = 6))),
              AND(D112 + E112 + G112 + I112 + J112 - 10 = 16, NOT(OR(M112 = 3, M112 = 4, M112 = 5, M112 = 6))),
              AND(D112 + E112 + G112 + I112 + J112 - 10 = 17, M112 &gt;= 9),
              AND(D112 + E112 + G112 + I112 + J112 - 10 = 18, M112 &gt;= 9)), 1, 0),
        IF(OR(D112 + E112 + G112 + I112 + J112 &lt;= 8,
              AND(D112 + E112 + G112 + I112 + J112 = 12, NOT(OR(M112 = 4, M112 = 5, M112 = 6))),
              AND(D112 + E112 + G112 + I112 + J112 &gt;= 13, D112 + E112 + G112 + I112 + J112 &lt;= 16, M112 &gt;= 7)), 1, 0)
    ), 0)</f>
        <v>0</v>
      </c>
      <c r="AE112">
        <f t="shared" ca="1" si="15"/>
        <v>0</v>
      </c>
    </row>
    <row r="113" spans="1:31" x14ac:dyDescent="0.3">
      <c r="A113">
        <v>92</v>
      </c>
      <c r="B113" t="str">
        <f t="shared" ca="1" si="16"/>
        <v>Regular</v>
      </c>
      <c r="C113" t="str">
        <f t="shared" ca="1" si="9"/>
        <v>Basic</v>
      </c>
      <c r="D113" cm="1">
        <f t="array" aca="1" ref="D113" ca="1">IF(A113=A112+1,
    IF(B112="Regular",
        IF(F112=1, E112, _xll.RiskDiscrete($F$9:$F$18, $G$9:$G$18)),
        IF(B112="First Split", D112,
            IF(B112="Second Split", _xll.RiskDiscrete($F$9:$F$18, $G$9:$G$18), _xll.RiskDiscrete($F$9:$F$18, $G$9:$G$18))
        )
    ),
    _xll.RiskDiscrete($F$9:$F$18, $G$9:$G$18)
)</f>
        <v>7</v>
      </c>
      <c r="E113" cm="1">
        <f t="array" aca="1" ref="E113" ca="1">_xll.RiskDiscrete($F$9:$F$18,$G$9:$G$18)</f>
        <v>7</v>
      </c>
      <c r="F113">
        <f t="shared" ca="1" si="10"/>
        <v>0</v>
      </c>
      <c r="G113" cm="1">
        <f t="array" aca="1" ref="G113" ca="1">IF(AA113=1, _xll.RiskDiscrete($F$9:$F$18,$G$9:$G$18), 0)</f>
        <v>7</v>
      </c>
      <c r="H113">
        <f t="shared" ca="1" si="11"/>
        <v>0</v>
      </c>
      <c r="I113" cm="1">
        <f t="array" aca="1" ref="I113" ca="1">IF(AB113=1, _xll.RiskDiscrete($F$9:$F$18, $G$9:$G$18), 0)</f>
        <v>0</v>
      </c>
      <c r="J113" cm="1">
        <f t="array" aca="1" ref="J113" ca="1">IF(AC113=1, _xll.RiskDiscrete($F$9:$F$18, $G$9:$G$18), 0)</f>
        <v>0</v>
      </c>
      <c r="K113" cm="1">
        <f t="array" aca="1" ref="K113" ca="1">IF(AD113=1, _xll.RiskDiscrete($F$9:$F$18, $G$9:$G$18), 0)</f>
        <v>0</v>
      </c>
      <c r="L113" cm="1">
        <f t="array" aca="1" ref="L113" ca="1">IF(AE113=1, _xll.RiskDiscrete($F$9:$F$18, $G$9:$G$18), 0)</f>
        <v>0</v>
      </c>
      <c r="M113" cm="1">
        <f t="array" aca="1" ref="M113" ca="1">_xll.RiskDiscrete($F$9:$F$18,$G$9:$G$18)</f>
        <v>7</v>
      </c>
      <c r="N113" cm="1">
        <f t="array" aca="1" ref="N113" ca="1">_xll.RiskDiscrete($F$9:$F$18,$G$9:$G$18)</f>
        <v>7</v>
      </c>
      <c r="O113">
        <f ca="1">IF(C113="Advanced",
    IF(Z113=0,
        IF(OR(
            AND(D113 + E113 = 9, OR(M113 = 3, M113 = 4, M113 = 5, M113 = 6)),
            AND(D113 + E113 = 10, OR(M113 = 2, M113 = 3, M113 = 4, M113 = 5, M113 = 6, M113 = 7, M113 = 8, M113 = 9)),
            AND(D113 + E113 = 11, OR(M113 = 2, M113 = 3, M113 = 4, M113 = 5, M113 = 6, M113 = 7, M113 = 8, M113 = 9, M113 = 10))),
           1, 0),
        IF(OR(
            AND(D113 + E113 - 10 = 13, OR(M113 = 5, M113 = 6)),
            AND(D113 + E113 - 10 = 14, OR(M113 = 5, M113 = 6)),
            AND(D113 + E113 - 10 = 15, OR(M113 = 4, M113 = 5, M113 = 6)),
            AND(D113 + E113 - 10 = 16, OR(M113 = 4, M113 = 5, M113 = 6)),
            AND(D113 + E113 - 10 = 17, OR(M113 = 3, M113 = 4, M113 = 5, M113 = 6)),
            AND(D113 + E113 - 10 = 18, OR(M113 = 2, M113 = 3, M113 = 4, M113 = 5, M113 = 6))),
           1, 0)),
    0)</f>
        <v>0</v>
      </c>
      <c r="P113" cm="1">
        <f t="array" aca="1" ref="P113" ca="1">IF(M113 + N113 &lt; 17, _xll.RiskDiscrete($F$9:$F$18, $G$9:$G$18), 0)</f>
        <v>7</v>
      </c>
      <c r="Q113" cm="1">
        <f t="array" aca="1" ref="Q113" ca="1">IF(P113+N113+M113&lt;17,_xll.RiskDiscrete($F$9:$F$18, $G$9:$G$18),0)</f>
        <v>0</v>
      </c>
      <c r="R113" cm="1">
        <f t="array" aca="1" ref="R113" ca="1">IF(P113+N113+M113+Q113&lt;17,_xll.RiskDiscrete($F$9:$F$18, $G$9:$G$18),0)</f>
        <v>0</v>
      </c>
      <c r="S113" cm="1">
        <f t="array" aca="1" ref="S113" ca="1">IF(P113+N113+M113+Q113+R113&lt;17,_xll.RiskDiscrete($F$9:$F$18, $G$9:$G$18),0)</f>
        <v>0</v>
      </c>
      <c r="T113" cm="1">
        <f t="array" aca="1" ref="T113" ca="1">IF(P113+N113+M113+Q113+R113+S113&lt;17,_xll.RiskDiscrete($F$9:$F$18, $G$9:$G$18),0)</f>
        <v>0</v>
      </c>
      <c r="U113">
        <f ca="1">IF(F113=1,
    IF(H113=1,
        IF(I113&gt;0,
            IF(J113&gt;0,
                MIN(D113 + G113 + I113 + J113 + 10 * (COUNTIF(D113:J113, 1) &gt; 0), D113 + G113 + I113 + J113),
                MIN(D113 + G113 + I113 + 10 * (COUNTIF(D113:I113, 1) &gt; 0), D113 + G113 + I113)
            ),
            MIN(D113 + G113 + 10 * (COUNTIF(D113:G113, 1) &gt; 0), D113 + G113)
        ),
        MIN(D113 + G113 + 10 * (COUNTIF(D113:G113, 1) &gt; 0), D113 + G113)
    ),
    IF(J113&gt;0,
        MIN(D113 + E113 + G113 + I113 + J113 + 10 * (COUNTIF(D113:J113, 1) &gt; 0), D113 + E113 + G113 + I113 + J113),
        MIN(D113 + E113 + G113 + I113 + 10 * (COUNTIF(D113:I113, 1) &gt; 0), D113 + E113 + G113 + I113)
    )
)</f>
        <v>21</v>
      </c>
      <c r="V113">
        <f t="shared" ca="1" si="12"/>
        <v>21</v>
      </c>
      <c r="W113">
        <f t="shared" ca="1" si="13"/>
        <v>100</v>
      </c>
      <c r="X113" t="str">
        <f ca="1">IF(AND(U113&lt;=21, U113&gt;V113), "win",
    IF(AND(U113&lt;=21, V113&gt;21), "win",
        IF(AND(OR(AND(D113=10, E113=11), AND(D113=11, E113=10)), NOT(OR(AND(M113=10, N113=11), AND(M113=11, N113=10)))), "Blackjack",
            IF(AND(U113&lt;=21, U113=V113), "tie",
                IF(U113&gt;21, "lose",
                    IF(V113&lt;=21, "lose",
                        IF(AND(U113&lt;=21, U113&lt;V113), "lose", "")
                    )
                )
            )
        )
    )
)</f>
        <v>tie</v>
      </c>
      <c r="Y113">
        <f t="shared" ca="1" si="14"/>
        <v>0</v>
      </c>
      <c r="Z113">
        <f ca="1">IF(OR(D113=1, E113=1), 1, 0)</f>
        <v>0</v>
      </c>
      <c r="AA113">
        <f ca="1">IF(F113=1, 1,
    IF(Z113=1,
        IF(OR(D113 + E113 - 10 &lt;= 13,
              AND(D113 + E113 - 10 = 14, NOT(OR(M113 = 5, M113 = 6))),
              AND(D113 + E113 - 10 = 15, NOT(OR(M113 = 4, M113 = 5, M113 = 6))),
              AND(D113 + E113 - 10 = 16, NOT(OR(M113 = 3, M113 = 4, M113 = 5, M113 = 6))),
              AND(D113 + E113 - 10 = 17, M113 &gt;= 9),
              AND(D113 + E113 - 10 = 18, M113 &gt;= 9)), 1, 0),
        IF(OR(D113 + E113 &lt;= 8,
              AND(D113 + E113 = 12, NOT(OR(M113 = 4, M113 = 5, M113 = 6))),
              AND(D113 + E113 &gt;= 13, D113 + E113 &lt;= 16, M113 &gt;= 7)), 1, 0)
    )
)</f>
        <v>1</v>
      </c>
      <c r="AB113">
        <f ca="1">IF(AA113=1,
    IF(Z113=1,
        IF(OR(D113 + E113 + G113 - 10 &lt;= 13,
              AND(D113 + E113 + G113 - 10 = 14, NOT(OR(M113 = 5, M113 = 6))),
              AND(D113 + E113 + G113 - 10 = 15, NOT(OR(M113 = 4, M113 = 5, M113 = 6))),
              AND(D113 + E113 + G113 - 10 = 16, NOT(OR(M113 = 3, M113 = 4, M113 = 5, M113 = 6))),
              AND(D113 + E113 + G113 - 10 = 17, M113 &gt;= 9),
              AND(D113 + E113 + G113 - 10 = 18, M113 &gt;= 9)), 1, 0),
        IF(OR(D113 + E113 + G113 &lt;= 8,
              AND(D113 + E113 + G113 = 12, NOT(OR(M113 = 4, M113 = 5, M113 = 6))),
              AND(D113 + E113 + G113 &gt;= 13, D113 + E113 + G113 &lt;= 16, M113 &gt;= 7)), 1, 0)
    ), 0)</f>
        <v>0</v>
      </c>
      <c r="AC113">
        <f ca="1">IF(AB113=1,
    IF(Z113=1,
        IF(OR(D113 + E113 + G113 + I113 - 10 &lt;= 13,
              AND(D113 + E113 + G113 + I113 - 10 = 14, NOT(OR(M113 = 5, M113 = 6))),
              AND(D113 + E113 + G113 + I113 - 10 = 15, NOT(OR(M113 = 4, M113 = 5, M113 = 6))),
              AND(D113 + E113 + G113 + I113 - 10 = 16, NOT(OR(M113 = 3, M113 = 4, M113 = 5, M113 = 6))),
              AND(D113 + E113 + G113 + I113 - 10 = 17, M113 &gt;= 9),
              AND(D113 + E113 + G113 + I113 - 10 = 18, M113 &gt;= 9)), 1, 0),
        IF(OR(D113 + E113 + G113 + I113 &lt;= 8,
              AND(D113 + E113 + G113 + I113 = 12, NOT(OR(M113 = 4, M113 = 5, M113 = 6))),
              AND(D113 + E113 + G113 + I113 &gt;= 13, D113 + E113 + G113 + I113 &lt;= 16, M113 &gt;= 7)), 1, 0)
    ), 0)</f>
        <v>0</v>
      </c>
      <c r="AD113">
        <f ca="1">IF(AC113=1,
    IF(Z113=1,
        IF(OR(D113 + E113 + G113 + I113 + J113 - 10 &lt;= 13,
              AND(D113 + E113 + G113 + I113 + J113 - 10 = 14, NOT(OR(M113 = 5, M113 = 6))),
              AND(D113 + E113 + G113 + I113 + J113 - 10 = 15, NOT(OR(M113 = 4, M113 = 5, M113 = 6))),
              AND(D113 + E113 + G113 + I113 + J113 - 10 = 16, NOT(OR(M113 = 3, M113 = 4, M113 = 5, M113 = 6))),
              AND(D113 + E113 + G113 + I113 + J113 - 10 = 17, M113 &gt;= 9),
              AND(D113 + E113 + G113 + I113 + J113 - 10 = 18, M113 &gt;= 9)), 1, 0),
        IF(OR(D113 + E113 + G113 + I113 + J113 &lt;= 8,
              AND(D113 + E113 + G113 + I113 + J113 = 12, NOT(OR(M113 = 4, M113 = 5, M113 = 6))),
              AND(D113 + E113 + G113 + I113 + J113 &gt;= 13, D113 + E113 + G113 + I113 + J113 &lt;= 16, M113 &gt;= 7)), 1, 0)
    ), 0)</f>
        <v>0</v>
      </c>
      <c r="AE113">
        <f t="shared" ca="1" si="15"/>
        <v>0</v>
      </c>
    </row>
    <row r="114" spans="1:31" x14ac:dyDescent="0.3">
      <c r="A114">
        <v>93</v>
      </c>
      <c r="B114" t="str">
        <f t="shared" ca="1" si="16"/>
        <v>Regular</v>
      </c>
      <c r="C114" t="str">
        <f t="shared" ca="1" si="9"/>
        <v>Basic</v>
      </c>
      <c r="D114" cm="1">
        <f t="array" aca="1" ref="D114" ca="1">IF(A114=A113+1,
    IF(B113="Regular",
        IF(F113=1, E113, _xll.RiskDiscrete($F$9:$F$18, $G$9:$G$18)),
        IF(B113="First Split", D113,
            IF(B113="Second Split", _xll.RiskDiscrete($F$9:$F$18, $G$9:$G$18), _xll.RiskDiscrete($F$9:$F$18, $G$9:$G$18))
        )
    ),
    _xll.RiskDiscrete($F$9:$F$18, $G$9:$G$18)
)</f>
        <v>7</v>
      </c>
      <c r="E114" cm="1">
        <f t="array" aca="1" ref="E114" ca="1">_xll.RiskDiscrete($F$9:$F$18,$G$9:$G$18)</f>
        <v>7</v>
      </c>
      <c r="F114">
        <f t="shared" ca="1" si="10"/>
        <v>0</v>
      </c>
      <c r="G114" cm="1">
        <f t="array" aca="1" ref="G114" ca="1">IF(AA114=1, _xll.RiskDiscrete($F$9:$F$18,$G$9:$G$18), 0)</f>
        <v>7</v>
      </c>
      <c r="H114">
        <f t="shared" ca="1" si="11"/>
        <v>0</v>
      </c>
      <c r="I114" cm="1">
        <f t="array" aca="1" ref="I114" ca="1">IF(AB114=1, _xll.RiskDiscrete($F$9:$F$18, $G$9:$G$18), 0)</f>
        <v>0</v>
      </c>
      <c r="J114" cm="1">
        <f t="array" aca="1" ref="J114" ca="1">IF(AC114=1, _xll.RiskDiscrete($F$9:$F$18, $G$9:$G$18), 0)</f>
        <v>0</v>
      </c>
      <c r="K114" cm="1">
        <f t="array" aca="1" ref="K114" ca="1">IF(AD114=1, _xll.RiskDiscrete($F$9:$F$18, $G$9:$G$18), 0)</f>
        <v>0</v>
      </c>
      <c r="L114" cm="1">
        <f t="array" aca="1" ref="L114" ca="1">IF(AE114=1, _xll.RiskDiscrete($F$9:$F$18, $G$9:$G$18), 0)</f>
        <v>0</v>
      </c>
      <c r="M114" cm="1">
        <f t="array" aca="1" ref="M114" ca="1">_xll.RiskDiscrete($F$9:$F$18,$G$9:$G$18)</f>
        <v>7</v>
      </c>
      <c r="N114" cm="1">
        <f t="array" aca="1" ref="N114" ca="1">_xll.RiskDiscrete($F$9:$F$18,$G$9:$G$18)</f>
        <v>7</v>
      </c>
      <c r="O114">
        <f ca="1">IF(C114="Advanced",
    IF(Z114=0,
        IF(OR(
            AND(D114 + E114 = 9, OR(M114 = 3, M114 = 4, M114 = 5, M114 = 6)),
            AND(D114 + E114 = 10, OR(M114 = 2, M114 = 3, M114 = 4, M114 = 5, M114 = 6, M114 = 7, M114 = 8, M114 = 9)),
            AND(D114 + E114 = 11, OR(M114 = 2, M114 = 3, M114 = 4, M114 = 5, M114 = 6, M114 = 7, M114 = 8, M114 = 9, M114 = 10))),
           1, 0),
        IF(OR(
            AND(D114 + E114 - 10 = 13, OR(M114 = 5, M114 = 6)),
            AND(D114 + E114 - 10 = 14, OR(M114 = 5, M114 = 6)),
            AND(D114 + E114 - 10 = 15, OR(M114 = 4, M114 = 5, M114 = 6)),
            AND(D114 + E114 - 10 = 16, OR(M114 = 4, M114 = 5, M114 = 6)),
            AND(D114 + E114 - 10 = 17, OR(M114 = 3, M114 = 4, M114 = 5, M114 = 6)),
            AND(D114 + E114 - 10 = 18, OR(M114 = 2, M114 = 3, M114 = 4, M114 = 5, M114 = 6))),
           1, 0)),
    0)</f>
        <v>0</v>
      </c>
      <c r="P114" cm="1">
        <f t="array" aca="1" ref="P114" ca="1">IF(M114 + N114 &lt; 17, _xll.RiskDiscrete($F$9:$F$18, $G$9:$G$18), 0)</f>
        <v>7</v>
      </c>
      <c r="Q114" cm="1">
        <f t="array" aca="1" ref="Q114" ca="1">IF(P114+N114+M114&lt;17,_xll.RiskDiscrete($F$9:$F$18, $G$9:$G$18),0)</f>
        <v>0</v>
      </c>
      <c r="R114" cm="1">
        <f t="array" aca="1" ref="R114" ca="1">IF(P114+N114+M114+Q114&lt;17,_xll.RiskDiscrete($F$9:$F$18, $G$9:$G$18),0)</f>
        <v>0</v>
      </c>
      <c r="S114" cm="1">
        <f t="array" aca="1" ref="S114" ca="1">IF(P114+N114+M114+Q114+R114&lt;17,_xll.RiskDiscrete($F$9:$F$18, $G$9:$G$18),0)</f>
        <v>0</v>
      </c>
      <c r="T114" cm="1">
        <f t="array" aca="1" ref="T114" ca="1">IF(P114+N114+M114+Q114+R114+S114&lt;17,_xll.RiskDiscrete($F$9:$F$18, $G$9:$G$18),0)</f>
        <v>0</v>
      </c>
      <c r="U114">
        <f ca="1">IF(F114=1,
    IF(H114=1,
        IF(I114&gt;0,
            IF(J114&gt;0,
                MIN(D114 + G114 + I114 + J114 + 10 * (COUNTIF(D114:J114, 1) &gt; 0), D114 + G114 + I114 + J114),
                MIN(D114 + G114 + I114 + 10 * (COUNTIF(D114:I114, 1) &gt; 0), D114 + G114 + I114)
            ),
            MIN(D114 + G114 + 10 * (COUNTIF(D114:G114, 1) &gt; 0), D114 + G114)
        ),
        MIN(D114 + G114 + 10 * (COUNTIF(D114:G114, 1) &gt; 0), D114 + G114)
    ),
    IF(J114&gt;0,
        MIN(D114 + E114 + G114 + I114 + J114 + 10 * (COUNTIF(D114:J114, 1) &gt; 0), D114 + E114 + G114 + I114 + J114),
        MIN(D114 + E114 + G114 + I114 + 10 * (COUNTIF(D114:I114, 1) &gt; 0), D114 + E114 + G114 + I114)
    )
)</f>
        <v>21</v>
      </c>
      <c r="V114">
        <f t="shared" ca="1" si="12"/>
        <v>21</v>
      </c>
      <c r="W114">
        <f t="shared" ca="1" si="13"/>
        <v>100</v>
      </c>
      <c r="X114" t="str">
        <f ca="1">IF(AND(U114&lt;=21, U114&gt;V114), "win",
    IF(AND(U114&lt;=21, V114&gt;21), "win",
        IF(AND(OR(AND(D114=10, E114=11), AND(D114=11, E114=10)), NOT(OR(AND(M114=10, N114=11), AND(M114=11, N114=10)))), "Blackjack",
            IF(AND(U114&lt;=21, U114=V114), "tie",
                IF(U114&gt;21, "lose",
                    IF(V114&lt;=21, "lose",
                        IF(AND(U114&lt;=21, U114&lt;V114), "lose", "")
                    )
                )
            )
        )
    )
)</f>
        <v>tie</v>
      </c>
      <c r="Y114">
        <f t="shared" ca="1" si="14"/>
        <v>0</v>
      </c>
      <c r="Z114">
        <f ca="1">IF(OR(D114=1, E114=1), 1, 0)</f>
        <v>0</v>
      </c>
      <c r="AA114">
        <f ca="1">IF(F114=1, 1,
    IF(Z114=1,
        IF(OR(D114 + E114 - 10 &lt;= 13,
              AND(D114 + E114 - 10 = 14, NOT(OR(M114 = 5, M114 = 6))),
              AND(D114 + E114 - 10 = 15, NOT(OR(M114 = 4, M114 = 5, M114 = 6))),
              AND(D114 + E114 - 10 = 16, NOT(OR(M114 = 3, M114 = 4, M114 = 5, M114 = 6))),
              AND(D114 + E114 - 10 = 17, M114 &gt;= 9),
              AND(D114 + E114 - 10 = 18, M114 &gt;= 9)), 1, 0),
        IF(OR(D114 + E114 &lt;= 8,
              AND(D114 + E114 = 12, NOT(OR(M114 = 4, M114 = 5, M114 = 6))),
              AND(D114 + E114 &gt;= 13, D114 + E114 &lt;= 16, M114 &gt;= 7)), 1, 0)
    )
)</f>
        <v>1</v>
      </c>
      <c r="AB114">
        <f ca="1">IF(AA114=1,
    IF(Z114=1,
        IF(OR(D114 + E114 + G114 - 10 &lt;= 13,
              AND(D114 + E114 + G114 - 10 = 14, NOT(OR(M114 = 5, M114 = 6))),
              AND(D114 + E114 + G114 - 10 = 15, NOT(OR(M114 = 4, M114 = 5, M114 = 6))),
              AND(D114 + E114 + G114 - 10 = 16, NOT(OR(M114 = 3, M114 = 4, M114 = 5, M114 = 6))),
              AND(D114 + E114 + G114 - 10 = 17, M114 &gt;= 9),
              AND(D114 + E114 + G114 - 10 = 18, M114 &gt;= 9)), 1, 0),
        IF(OR(D114 + E114 + G114 &lt;= 8,
              AND(D114 + E114 + G114 = 12, NOT(OR(M114 = 4, M114 = 5, M114 = 6))),
              AND(D114 + E114 + G114 &gt;= 13, D114 + E114 + G114 &lt;= 16, M114 &gt;= 7)), 1, 0)
    ), 0)</f>
        <v>0</v>
      </c>
      <c r="AC114">
        <f ca="1">IF(AB114=1,
    IF(Z114=1,
        IF(OR(D114 + E114 + G114 + I114 - 10 &lt;= 13,
              AND(D114 + E114 + G114 + I114 - 10 = 14, NOT(OR(M114 = 5, M114 = 6))),
              AND(D114 + E114 + G114 + I114 - 10 = 15, NOT(OR(M114 = 4, M114 = 5, M114 = 6))),
              AND(D114 + E114 + G114 + I114 - 10 = 16, NOT(OR(M114 = 3, M114 = 4, M114 = 5, M114 = 6))),
              AND(D114 + E114 + G114 + I114 - 10 = 17, M114 &gt;= 9),
              AND(D114 + E114 + G114 + I114 - 10 = 18, M114 &gt;= 9)), 1, 0),
        IF(OR(D114 + E114 + G114 + I114 &lt;= 8,
              AND(D114 + E114 + G114 + I114 = 12, NOT(OR(M114 = 4, M114 = 5, M114 = 6))),
              AND(D114 + E114 + G114 + I114 &gt;= 13, D114 + E114 + G114 + I114 &lt;= 16, M114 &gt;= 7)), 1, 0)
    ), 0)</f>
        <v>0</v>
      </c>
      <c r="AD114">
        <f ca="1">IF(AC114=1,
    IF(Z114=1,
        IF(OR(D114 + E114 + G114 + I114 + J114 - 10 &lt;= 13,
              AND(D114 + E114 + G114 + I114 + J114 - 10 = 14, NOT(OR(M114 = 5, M114 = 6))),
              AND(D114 + E114 + G114 + I114 + J114 - 10 = 15, NOT(OR(M114 = 4, M114 = 5, M114 = 6))),
              AND(D114 + E114 + G114 + I114 + J114 - 10 = 16, NOT(OR(M114 = 3, M114 = 4, M114 = 5, M114 = 6))),
              AND(D114 + E114 + G114 + I114 + J114 - 10 = 17, M114 &gt;= 9),
              AND(D114 + E114 + G114 + I114 + J114 - 10 = 18, M114 &gt;= 9)), 1, 0),
        IF(OR(D114 + E114 + G114 + I114 + J114 &lt;= 8,
              AND(D114 + E114 + G114 + I114 + J114 = 12, NOT(OR(M114 = 4, M114 = 5, M114 = 6))),
              AND(D114 + E114 + G114 + I114 + J114 &gt;= 13, D114 + E114 + G114 + I114 + J114 &lt;= 16, M114 &gt;= 7)), 1, 0)
    ), 0)</f>
        <v>0</v>
      </c>
      <c r="AE114">
        <f t="shared" ca="1" si="15"/>
        <v>0</v>
      </c>
    </row>
    <row r="115" spans="1:31" x14ac:dyDescent="0.3">
      <c r="A115">
        <v>94</v>
      </c>
      <c r="B115" t="str">
        <f t="shared" ca="1" si="16"/>
        <v>Regular</v>
      </c>
      <c r="C115" t="str">
        <f t="shared" ca="1" si="9"/>
        <v>Basic</v>
      </c>
      <c r="D115" cm="1">
        <f t="array" aca="1" ref="D115" ca="1">IF(A115=A114+1,
    IF(B114="Regular",
        IF(F114=1, E114, _xll.RiskDiscrete($F$9:$F$18, $G$9:$G$18)),
        IF(B114="First Split", D114,
            IF(B114="Second Split", _xll.RiskDiscrete($F$9:$F$18, $G$9:$G$18), _xll.RiskDiscrete($F$9:$F$18, $G$9:$G$18))
        )
    ),
    _xll.RiskDiscrete($F$9:$F$18, $G$9:$G$18)
)</f>
        <v>7</v>
      </c>
      <c r="E115" cm="1">
        <f t="array" aca="1" ref="E115" ca="1">_xll.RiskDiscrete($F$9:$F$18,$G$9:$G$18)</f>
        <v>7</v>
      </c>
      <c r="F115">
        <f t="shared" ca="1" si="10"/>
        <v>0</v>
      </c>
      <c r="G115" cm="1">
        <f t="array" aca="1" ref="G115" ca="1">IF(AA115=1, _xll.RiskDiscrete($F$9:$F$18,$G$9:$G$18), 0)</f>
        <v>7</v>
      </c>
      <c r="H115">
        <f t="shared" ca="1" si="11"/>
        <v>0</v>
      </c>
      <c r="I115" cm="1">
        <f t="array" aca="1" ref="I115" ca="1">IF(AB115=1, _xll.RiskDiscrete($F$9:$F$18, $G$9:$G$18), 0)</f>
        <v>0</v>
      </c>
      <c r="J115" cm="1">
        <f t="array" aca="1" ref="J115" ca="1">IF(AC115=1, _xll.RiskDiscrete($F$9:$F$18, $G$9:$G$18), 0)</f>
        <v>0</v>
      </c>
      <c r="K115" cm="1">
        <f t="array" aca="1" ref="K115" ca="1">IF(AD115=1, _xll.RiskDiscrete($F$9:$F$18, $G$9:$G$18), 0)</f>
        <v>0</v>
      </c>
      <c r="L115" cm="1">
        <f t="array" aca="1" ref="L115" ca="1">IF(AE115=1, _xll.RiskDiscrete($F$9:$F$18, $G$9:$G$18), 0)</f>
        <v>0</v>
      </c>
      <c r="M115" cm="1">
        <f t="array" aca="1" ref="M115" ca="1">_xll.RiskDiscrete($F$9:$F$18,$G$9:$G$18)</f>
        <v>7</v>
      </c>
      <c r="N115" cm="1">
        <f t="array" aca="1" ref="N115" ca="1">_xll.RiskDiscrete($F$9:$F$18,$G$9:$G$18)</f>
        <v>7</v>
      </c>
      <c r="O115">
        <f ca="1">IF(C115="Advanced",
    IF(Z115=0,
        IF(OR(
            AND(D115 + E115 = 9, OR(M115 = 3, M115 = 4, M115 = 5, M115 = 6)),
            AND(D115 + E115 = 10, OR(M115 = 2, M115 = 3, M115 = 4, M115 = 5, M115 = 6, M115 = 7, M115 = 8, M115 = 9)),
            AND(D115 + E115 = 11, OR(M115 = 2, M115 = 3, M115 = 4, M115 = 5, M115 = 6, M115 = 7, M115 = 8, M115 = 9, M115 = 10))),
           1, 0),
        IF(OR(
            AND(D115 + E115 - 10 = 13, OR(M115 = 5, M115 = 6)),
            AND(D115 + E115 - 10 = 14, OR(M115 = 5, M115 = 6)),
            AND(D115 + E115 - 10 = 15, OR(M115 = 4, M115 = 5, M115 = 6)),
            AND(D115 + E115 - 10 = 16, OR(M115 = 4, M115 = 5, M115 = 6)),
            AND(D115 + E115 - 10 = 17, OR(M115 = 3, M115 = 4, M115 = 5, M115 = 6)),
            AND(D115 + E115 - 10 = 18, OR(M115 = 2, M115 = 3, M115 = 4, M115 = 5, M115 = 6))),
           1, 0)),
    0)</f>
        <v>0</v>
      </c>
      <c r="P115" cm="1">
        <f t="array" aca="1" ref="P115" ca="1">IF(M115 + N115 &lt; 17, _xll.RiskDiscrete($F$9:$F$18, $G$9:$G$18), 0)</f>
        <v>7</v>
      </c>
      <c r="Q115" cm="1">
        <f t="array" aca="1" ref="Q115" ca="1">IF(P115+N115+M115&lt;17,_xll.RiskDiscrete($F$9:$F$18, $G$9:$G$18),0)</f>
        <v>0</v>
      </c>
      <c r="R115" cm="1">
        <f t="array" aca="1" ref="R115" ca="1">IF(P115+N115+M115+Q115&lt;17,_xll.RiskDiscrete($F$9:$F$18, $G$9:$G$18),0)</f>
        <v>0</v>
      </c>
      <c r="S115" cm="1">
        <f t="array" aca="1" ref="S115" ca="1">IF(P115+N115+M115+Q115+R115&lt;17,_xll.RiskDiscrete($F$9:$F$18, $G$9:$G$18),0)</f>
        <v>0</v>
      </c>
      <c r="T115" cm="1">
        <f t="array" aca="1" ref="T115" ca="1">IF(P115+N115+M115+Q115+R115+S115&lt;17,_xll.RiskDiscrete($F$9:$F$18, $G$9:$G$18),0)</f>
        <v>0</v>
      </c>
      <c r="U115">
        <f ca="1">IF(F115=1,
    IF(H115=1,
        IF(I115&gt;0,
            IF(J115&gt;0,
                MIN(D115 + G115 + I115 + J115 + 10 * (COUNTIF(D115:J115, 1) &gt; 0), D115 + G115 + I115 + J115),
                MIN(D115 + G115 + I115 + 10 * (COUNTIF(D115:I115, 1) &gt; 0), D115 + G115 + I115)
            ),
            MIN(D115 + G115 + 10 * (COUNTIF(D115:G115, 1) &gt; 0), D115 + G115)
        ),
        MIN(D115 + G115 + 10 * (COUNTIF(D115:G115, 1) &gt; 0), D115 + G115)
    ),
    IF(J115&gt;0,
        MIN(D115 + E115 + G115 + I115 + J115 + 10 * (COUNTIF(D115:J115, 1) &gt; 0), D115 + E115 + G115 + I115 + J115),
        MIN(D115 + E115 + G115 + I115 + 10 * (COUNTIF(D115:I115, 1) &gt; 0), D115 + E115 + G115 + I115)
    )
)</f>
        <v>21</v>
      </c>
      <c r="V115">
        <f t="shared" ca="1" si="12"/>
        <v>21</v>
      </c>
      <c r="W115">
        <f t="shared" ca="1" si="13"/>
        <v>100</v>
      </c>
      <c r="X115" t="str">
        <f ca="1">IF(AND(U115&lt;=21, U115&gt;V115), "win",
    IF(AND(U115&lt;=21, V115&gt;21), "win",
        IF(AND(OR(AND(D115=10, E115=11), AND(D115=11, E115=10)), NOT(OR(AND(M115=10, N115=11), AND(M115=11, N115=10)))), "Blackjack",
            IF(AND(U115&lt;=21, U115=V115), "tie",
                IF(U115&gt;21, "lose",
                    IF(V115&lt;=21, "lose",
                        IF(AND(U115&lt;=21, U115&lt;V115), "lose", "")
                    )
                )
            )
        )
    )
)</f>
        <v>tie</v>
      </c>
      <c r="Y115">
        <f t="shared" ca="1" si="14"/>
        <v>0</v>
      </c>
      <c r="Z115">
        <f ca="1">IF(OR(D115=1, E115=1), 1, 0)</f>
        <v>0</v>
      </c>
      <c r="AA115">
        <f ca="1">IF(F115=1, 1,
    IF(Z115=1,
        IF(OR(D115 + E115 - 10 &lt;= 13,
              AND(D115 + E115 - 10 = 14, NOT(OR(M115 = 5, M115 = 6))),
              AND(D115 + E115 - 10 = 15, NOT(OR(M115 = 4, M115 = 5, M115 = 6))),
              AND(D115 + E115 - 10 = 16, NOT(OR(M115 = 3, M115 = 4, M115 = 5, M115 = 6))),
              AND(D115 + E115 - 10 = 17, M115 &gt;= 9),
              AND(D115 + E115 - 10 = 18, M115 &gt;= 9)), 1, 0),
        IF(OR(D115 + E115 &lt;= 8,
              AND(D115 + E115 = 12, NOT(OR(M115 = 4, M115 = 5, M115 = 6))),
              AND(D115 + E115 &gt;= 13, D115 + E115 &lt;= 16, M115 &gt;= 7)), 1, 0)
    )
)</f>
        <v>1</v>
      </c>
      <c r="AB115">
        <f ca="1">IF(AA115=1,
    IF(Z115=1,
        IF(OR(D115 + E115 + G115 - 10 &lt;= 13,
              AND(D115 + E115 + G115 - 10 = 14, NOT(OR(M115 = 5, M115 = 6))),
              AND(D115 + E115 + G115 - 10 = 15, NOT(OR(M115 = 4, M115 = 5, M115 = 6))),
              AND(D115 + E115 + G115 - 10 = 16, NOT(OR(M115 = 3, M115 = 4, M115 = 5, M115 = 6))),
              AND(D115 + E115 + G115 - 10 = 17, M115 &gt;= 9),
              AND(D115 + E115 + G115 - 10 = 18, M115 &gt;= 9)), 1, 0),
        IF(OR(D115 + E115 + G115 &lt;= 8,
              AND(D115 + E115 + G115 = 12, NOT(OR(M115 = 4, M115 = 5, M115 = 6))),
              AND(D115 + E115 + G115 &gt;= 13, D115 + E115 + G115 &lt;= 16, M115 &gt;= 7)), 1, 0)
    ), 0)</f>
        <v>0</v>
      </c>
      <c r="AC115">
        <f ca="1">IF(AB115=1,
    IF(Z115=1,
        IF(OR(D115 + E115 + G115 + I115 - 10 &lt;= 13,
              AND(D115 + E115 + G115 + I115 - 10 = 14, NOT(OR(M115 = 5, M115 = 6))),
              AND(D115 + E115 + G115 + I115 - 10 = 15, NOT(OR(M115 = 4, M115 = 5, M115 = 6))),
              AND(D115 + E115 + G115 + I115 - 10 = 16, NOT(OR(M115 = 3, M115 = 4, M115 = 5, M115 = 6))),
              AND(D115 + E115 + G115 + I115 - 10 = 17, M115 &gt;= 9),
              AND(D115 + E115 + G115 + I115 - 10 = 18, M115 &gt;= 9)), 1, 0),
        IF(OR(D115 + E115 + G115 + I115 &lt;= 8,
              AND(D115 + E115 + G115 + I115 = 12, NOT(OR(M115 = 4, M115 = 5, M115 = 6))),
              AND(D115 + E115 + G115 + I115 &gt;= 13, D115 + E115 + G115 + I115 &lt;= 16, M115 &gt;= 7)), 1, 0)
    ), 0)</f>
        <v>0</v>
      </c>
      <c r="AD115">
        <f ca="1">IF(AC115=1,
    IF(Z115=1,
        IF(OR(D115 + E115 + G115 + I115 + J115 - 10 &lt;= 13,
              AND(D115 + E115 + G115 + I115 + J115 - 10 = 14, NOT(OR(M115 = 5, M115 = 6))),
              AND(D115 + E115 + G115 + I115 + J115 - 10 = 15, NOT(OR(M115 = 4, M115 = 5, M115 = 6))),
              AND(D115 + E115 + G115 + I115 + J115 - 10 = 16, NOT(OR(M115 = 3, M115 = 4, M115 = 5, M115 = 6))),
              AND(D115 + E115 + G115 + I115 + J115 - 10 = 17, M115 &gt;= 9),
              AND(D115 + E115 + G115 + I115 + J115 - 10 = 18, M115 &gt;= 9)), 1, 0),
        IF(OR(D115 + E115 + G115 + I115 + J115 &lt;= 8,
              AND(D115 + E115 + G115 + I115 + J115 = 12, NOT(OR(M115 = 4, M115 = 5, M115 = 6))),
              AND(D115 + E115 + G115 + I115 + J115 &gt;= 13, D115 + E115 + G115 + I115 + J115 &lt;= 16, M115 &gt;= 7)), 1, 0)
    ), 0)</f>
        <v>0</v>
      </c>
      <c r="AE115">
        <f t="shared" ca="1" si="15"/>
        <v>0</v>
      </c>
    </row>
    <row r="116" spans="1:31" x14ac:dyDescent="0.3">
      <c r="A116">
        <v>95</v>
      </c>
      <c r="B116" t="str">
        <f t="shared" ca="1" si="16"/>
        <v>Regular</v>
      </c>
      <c r="C116" t="str">
        <f t="shared" ca="1" si="9"/>
        <v>Basic</v>
      </c>
      <c r="D116" cm="1">
        <f t="array" aca="1" ref="D116" ca="1">IF(A116=A115+1,
    IF(B115="Regular",
        IF(F115=1, E115, _xll.RiskDiscrete($F$9:$F$18, $G$9:$G$18)),
        IF(B115="First Split", D115,
            IF(B115="Second Split", _xll.RiskDiscrete($F$9:$F$18, $G$9:$G$18), _xll.RiskDiscrete($F$9:$F$18, $G$9:$G$18))
        )
    ),
    _xll.RiskDiscrete($F$9:$F$18, $G$9:$G$18)
)</f>
        <v>7</v>
      </c>
      <c r="E116" cm="1">
        <f t="array" aca="1" ref="E116" ca="1">_xll.RiskDiscrete($F$9:$F$18,$G$9:$G$18)</f>
        <v>7</v>
      </c>
      <c r="F116">
        <f t="shared" ca="1" si="10"/>
        <v>0</v>
      </c>
      <c r="G116" cm="1">
        <f t="array" aca="1" ref="G116" ca="1">IF(AA116=1, _xll.RiskDiscrete($F$9:$F$18,$G$9:$G$18), 0)</f>
        <v>7</v>
      </c>
      <c r="H116">
        <f t="shared" ca="1" si="11"/>
        <v>0</v>
      </c>
      <c r="I116" cm="1">
        <f t="array" aca="1" ref="I116" ca="1">IF(AB116=1, _xll.RiskDiscrete($F$9:$F$18, $G$9:$G$18), 0)</f>
        <v>0</v>
      </c>
      <c r="J116" cm="1">
        <f t="array" aca="1" ref="J116" ca="1">IF(AC116=1, _xll.RiskDiscrete($F$9:$F$18, $G$9:$G$18), 0)</f>
        <v>0</v>
      </c>
      <c r="K116" cm="1">
        <f t="array" aca="1" ref="K116" ca="1">IF(AD116=1, _xll.RiskDiscrete($F$9:$F$18, $G$9:$G$18), 0)</f>
        <v>0</v>
      </c>
      <c r="L116" cm="1">
        <f t="array" aca="1" ref="L116" ca="1">IF(AE116=1, _xll.RiskDiscrete($F$9:$F$18, $G$9:$G$18), 0)</f>
        <v>0</v>
      </c>
      <c r="M116" cm="1">
        <f t="array" aca="1" ref="M116" ca="1">_xll.RiskDiscrete($F$9:$F$18,$G$9:$G$18)</f>
        <v>7</v>
      </c>
      <c r="N116" cm="1">
        <f t="array" aca="1" ref="N116" ca="1">_xll.RiskDiscrete($F$9:$F$18,$G$9:$G$18)</f>
        <v>7</v>
      </c>
      <c r="O116">
        <f ca="1">IF(C116="Advanced",
    IF(Z116=0,
        IF(OR(
            AND(D116 + E116 = 9, OR(M116 = 3, M116 = 4, M116 = 5, M116 = 6)),
            AND(D116 + E116 = 10, OR(M116 = 2, M116 = 3, M116 = 4, M116 = 5, M116 = 6, M116 = 7, M116 = 8, M116 = 9)),
            AND(D116 + E116 = 11, OR(M116 = 2, M116 = 3, M116 = 4, M116 = 5, M116 = 6, M116 = 7, M116 = 8, M116 = 9, M116 = 10))),
           1, 0),
        IF(OR(
            AND(D116 + E116 - 10 = 13, OR(M116 = 5, M116 = 6)),
            AND(D116 + E116 - 10 = 14, OR(M116 = 5, M116 = 6)),
            AND(D116 + E116 - 10 = 15, OR(M116 = 4, M116 = 5, M116 = 6)),
            AND(D116 + E116 - 10 = 16, OR(M116 = 4, M116 = 5, M116 = 6)),
            AND(D116 + E116 - 10 = 17, OR(M116 = 3, M116 = 4, M116 = 5, M116 = 6)),
            AND(D116 + E116 - 10 = 18, OR(M116 = 2, M116 = 3, M116 = 4, M116 = 5, M116 = 6))),
           1, 0)),
    0)</f>
        <v>0</v>
      </c>
      <c r="P116" cm="1">
        <f t="array" aca="1" ref="P116" ca="1">IF(M116 + N116 &lt; 17, _xll.RiskDiscrete($F$9:$F$18, $G$9:$G$18), 0)</f>
        <v>7</v>
      </c>
      <c r="Q116" cm="1">
        <f t="array" aca="1" ref="Q116" ca="1">IF(P116+N116+M116&lt;17,_xll.RiskDiscrete($F$9:$F$18, $G$9:$G$18),0)</f>
        <v>0</v>
      </c>
      <c r="R116" cm="1">
        <f t="array" aca="1" ref="R116" ca="1">IF(P116+N116+M116+Q116&lt;17,_xll.RiskDiscrete($F$9:$F$18, $G$9:$G$18),0)</f>
        <v>0</v>
      </c>
      <c r="S116" cm="1">
        <f t="array" aca="1" ref="S116" ca="1">IF(P116+N116+M116+Q116+R116&lt;17,_xll.RiskDiscrete($F$9:$F$18, $G$9:$G$18),0)</f>
        <v>0</v>
      </c>
      <c r="T116" cm="1">
        <f t="array" aca="1" ref="T116" ca="1">IF(P116+N116+M116+Q116+R116+S116&lt;17,_xll.RiskDiscrete($F$9:$F$18, $G$9:$G$18),0)</f>
        <v>0</v>
      </c>
      <c r="U116">
        <f ca="1">IF(F116=1,
    IF(H116=1,
        IF(I116&gt;0,
            IF(J116&gt;0,
                MIN(D116 + G116 + I116 + J116 + 10 * (COUNTIF(D116:J116, 1) &gt; 0), D116 + G116 + I116 + J116),
                MIN(D116 + G116 + I116 + 10 * (COUNTIF(D116:I116, 1) &gt; 0), D116 + G116 + I116)
            ),
            MIN(D116 + G116 + 10 * (COUNTIF(D116:G116, 1) &gt; 0), D116 + G116)
        ),
        MIN(D116 + G116 + 10 * (COUNTIF(D116:G116, 1) &gt; 0), D116 + G116)
    ),
    IF(J116&gt;0,
        MIN(D116 + E116 + G116 + I116 + J116 + 10 * (COUNTIF(D116:J116, 1) &gt; 0), D116 + E116 + G116 + I116 + J116),
        MIN(D116 + E116 + G116 + I116 + 10 * (COUNTIF(D116:I116, 1) &gt; 0), D116 + E116 + G116 + I116)
    )
)</f>
        <v>21</v>
      </c>
      <c r="V116">
        <f t="shared" ca="1" si="12"/>
        <v>21</v>
      </c>
      <c r="W116">
        <f t="shared" ca="1" si="13"/>
        <v>100</v>
      </c>
      <c r="X116" t="str">
        <f ca="1">IF(AND(U116&lt;=21, U116&gt;V116), "win",
    IF(AND(U116&lt;=21, V116&gt;21), "win",
        IF(AND(OR(AND(D116=10, E116=11), AND(D116=11, E116=10)), NOT(OR(AND(M116=10, N116=11), AND(M116=11, N116=10)))), "Blackjack",
            IF(AND(U116&lt;=21, U116=V116), "tie",
                IF(U116&gt;21, "lose",
                    IF(V116&lt;=21, "lose",
                        IF(AND(U116&lt;=21, U116&lt;V116), "lose", "")
                    )
                )
            )
        )
    )
)</f>
        <v>tie</v>
      </c>
      <c r="Y116">
        <f t="shared" ca="1" si="14"/>
        <v>0</v>
      </c>
      <c r="Z116">
        <f ca="1">IF(OR(D116=1, E116=1), 1, 0)</f>
        <v>0</v>
      </c>
      <c r="AA116">
        <f ca="1">IF(F116=1, 1,
    IF(Z116=1,
        IF(OR(D116 + E116 - 10 &lt;= 13,
              AND(D116 + E116 - 10 = 14, NOT(OR(M116 = 5, M116 = 6))),
              AND(D116 + E116 - 10 = 15, NOT(OR(M116 = 4, M116 = 5, M116 = 6))),
              AND(D116 + E116 - 10 = 16, NOT(OR(M116 = 3, M116 = 4, M116 = 5, M116 = 6))),
              AND(D116 + E116 - 10 = 17, M116 &gt;= 9),
              AND(D116 + E116 - 10 = 18, M116 &gt;= 9)), 1, 0),
        IF(OR(D116 + E116 &lt;= 8,
              AND(D116 + E116 = 12, NOT(OR(M116 = 4, M116 = 5, M116 = 6))),
              AND(D116 + E116 &gt;= 13, D116 + E116 &lt;= 16, M116 &gt;= 7)), 1, 0)
    )
)</f>
        <v>1</v>
      </c>
      <c r="AB116">
        <f ca="1">IF(AA116=1,
    IF(Z116=1,
        IF(OR(D116 + E116 + G116 - 10 &lt;= 13,
              AND(D116 + E116 + G116 - 10 = 14, NOT(OR(M116 = 5, M116 = 6))),
              AND(D116 + E116 + G116 - 10 = 15, NOT(OR(M116 = 4, M116 = 5, M116 = 6))),
              AND(D116 + E116 + G116 - 10 = 16, NOT(OR(M116 = 3, M116 = 4, M116 = 5, M116 = 6))),
              AND(D116 + E116 + G116 - 10 = 17, M116 &gt;= 9),
              AND(D116 + E116 + G116 - 10 = 18, M116 &gt;= 9)), 1, 0),
        IF(OR(D116 + E116 + G116 &lt;= 8,
              AND(D116 + E116 + G116 = 12, NOT(OR(M116 = 4, M116 = 5, M116 = 6))),
              AND(D116 + E116 + G116 &gt;= 13, D116 + E116 + G116 &lt;= 16, M116 &gt;= 7)), 1, 0)
    ), 0)</f>
        <v>0</v>
      </c>
      <c r="AC116">
        <f ca="1">IF(AB116=1,
    IF(Z116=1,
        IF(OR(D116 + E116 + G116 + I116 - 10 &lt;= 13,
              AND(D116 + E116 + G116 + I116 - 10 = 14, NOT(OR(M116 = 5, M116 = 6))),
              AND(D116 + E116 + G116 + I116 - 10 = 15, NOT(OR(M116 = 4, M116 = 5, M116 = 6))),
              AND(D116 + E116 + G116 + I116 - 10 = 16, NOT(OR(M116 = 3, M116 = 4, M116 = 5, M116 = 6))),
              AND(D116 + E116 + G116 + I116 - 10 = 17, M116 &gt;= 9),
              AND(D116 + E116 + G116 + I116 - 10 = 18, M116 &gt;= 9)), 1, 0),
        IF(OR(D116 + E116 + G116 + I116 &lt;= 8,
              AND(D116 + E116 + G116 + I116 = 12, NOT(OR(M116 = 4, M116 = 5, M116 = 6))),
              AND(D116 + E116 + G116 + I116 &gt;= 13, D116 + E116 + G116 + I116 &lt;= 16, M116 &gt;= 7)), 1, 0)
    ), 0)</f>
        <v>0</v>
      </c>
      <c r="AD116">
        <f ca="1">IF(AC116=1,
    IF(Z116=1,
        IF(OR(D116 + E116 + G116 + I116 + J116 - 10 &lt;= 13,
              AND(D116 + E116 + G116 + I116 + J116 - 10 = 14, NOT(OR(M116 = 5, M116 = 6))),
              AND(D116 + E116 + G116 + I116 + J116 - 10 = 15, NOT(OR(M116 = 4, M116 = 5, M116 = 6))),
              AND(D116 + E116 + G116 + I116 + J116 - 10 = 16, NOT(OR(M116 = 3, M116 = 4, M116 = 5, M116 = 6))),
              AND(D116 + E116 + G116 + I116 + J116 - 10 = 17, M116 &gt;= 9),
              AND(D116 + E116 + G116 + I116 + J116 - 10 = 18, M116 &gt;= 9)), 1, 0),
        IF(OR(D116 + E116 + G116 + I116 + J116 &lt;= 8,
              AND(D116 + E116 + G116 + I116 + J116 = 12, NOT(OR(M116 = 4, M116 = 5, M116 = 6))),
              AND(D116 + E116 + G116 + I116 + J116 &gt;= 13, D116 + E116 + G116 + I116 + J116 &lt;= 16, M116 &gt;= 7)), 1, 0)
    ), 0)</f>
        <v>0</v>
      </c>
      <c r="AE116">
        <f t="shared" ca="1" si="15"/>
        <v>0</v>
      </c>
    </row>
    <row r="117" spans="1:31" x14ac:dyDescent="0.3">
      <c r="A117">
        <v>96</v>
      </c>
      <c r="B117" t="str">
        <f t="shared" ca="1" si="16"/>
        <v>Regular</v>
      </c>
      <c r="C117" t="str">
        <f t="shared" ca="1" si="9"/>
        <v>Basic</v>
      </c>
      <c r="D117" cm="1">
        <f t="array" aca="1" ref="D117" ca="1">IF(A117=A116+1,
    IF(B116="Regular",
        IF(F116=1, E116, _xll.RiskDiscrete($F$9:$F$18, $G$9:$G$18)),
        IF(B116="First Split", D116,
            IF(B116="Second Split", _xll.RiskDiscrete($F$9:$F$18, $G$9:$G$18), _xll.RiskDiscrete($F$9:$F$18, $G$9:$G$18))
        )
    ),
    _xll.RiskDiscrete($F$9:$F$18, $G$9:$G$18)
)</f>
        <v>7</v>
      </c>
      <c r="E117" cm="1">
        <f t="array" aca="1" ref="E117" ca="1">_xll.RiskDiscrete($F$9:$F$18,$G$9:$G$18)</f>
        <v>7</v>
      </c>
      <c r="F117">
        <f t="shared" ca="1" si="10"/>
        <v>0</v>
      </c>
      <c r="G117" cm="1">
        <f t="array" aca="1" ref="G117" ca="1">IF(AA117=1, _xll.RiskDiscrete($F$9:$F$18,$G$9:$G$18), 0)</f>
        <v>7</v>
      </c>
      <c r="H117">
        <f t="shared" ca="1" si="11"/>
        <v>0</v>
      </c>
      <c r="I117" cm="1">
        <f t="array" aca="1" ref="I117" ca="1">IF(AB117=1, _xll.RiskDiscrete($F$9:$F$18, $G$9:$G$18), 0)</f>
        <v>0</v>
      </c>
      <c r="J117" cm="1">
        <f t="array" aca="1" ref="J117" ca="1">IF(AC117=1, _xll.RiskDiscrete($F$9:$F$18, $G$9:$G$18), 0)</f>
        <v>0</v>
      </c>
      <c r="K117" cm="1">
        <f t="array" aca="1" ref="K117" ca="1">IF(AD117=1, _xll.RiskDiscrete($F$9:$F$18, $G$9:$G$18), 0)</f>
        <v>0</v>
      </c>
      <c r="L117" cm="1">
        <f t="array" aca="1" ref="L117" ca="1">IF(AE117=1, _xll.RiskDiscrete($F$9:$F$18, $G$9:$G$18), 0)</f>
        <v>0</v>
      </c>
      <c r="M117" cm="1">
        <f t="array" aca="1" ref="M117" ca="1">_xll.RiskDiscrete($F$9:$F$18,$G$9:$G$18)</f>
        <v>7</v>
      </c>
      <c r="N117" cm="1">
        <f t="array" aca="1" ref="N117" ca="1">_xll.RiskDiscrete($F$9:$F$18,$G$9:$G$18)</f>
        <v>7</v>
      </c>
      <c r="O117">
        <f ca="1">IF(C117="Advanced",
    IF(Z117=0,
        IF(OR(
            AND(D117 + E117 = 9, OR(M117 = 3, M117 = 4, M117 = 5, M117 = 6)),
            AND(D117 + E117 = 10, OR(M117 = 2, M117 = 3, M117 = 4, M117 = 5, M117 = 6, M117 = 7, M117 = 8, M117 = 9)),
            AND(D117 + E117 = 11, OR(M117 = 2, M117 = 3, M117 = 4, M117 = 5, M117 = 6, M117 = 7, M117 = 8, M117 = 9, M117 = 10))),
           1, 0),
        IF(OR(
            AND(D117 + E117 - 10 = 13, OR(M117 = 5, M117 = 6)),
            AND(D117 + E117 - 10 = 14, OR(M117 = 5, M117 = 6)),
            AND(D117 + E117 - 10 = 15, OR(M117 = 4, M117 = 5, M117 = 6)),
            AND(D117 + E117 - 10 = 16, OR(M117 = 4, M117 = 5, M117 = 6)),
            AND(D117 + E117 - 10 = 17, OR(M117 = 3, M117 = 4, M117 = 5, M117 = 6)),
            AND(D117 + E117 - 10 = 18, OR(M117 = 2, M117 = 3, M117 = 4, M117 = 5, M117 = 6))),
           1, 0)),
    0)</f>
        <v>0</v>
      </c>
      <c r="P117" cm="1">
        <f t="array" aca="1" ref="P117" ca="1">IF(M117 + N117 &lt; 17, _xll.RiskDiscrete($F$9:$F$18, $G$9:$G$18), 0)</f>
        <v>7</v>
      </c>
      <c r="Q117" cm="1">
        <f t="array" aca="1" ref="Q117" ca="1">IF(P117+N117+M117&lt;17,_xll.RiskDiscrete($F$9:$F$18, $G$9:$G$18),0)</f>
        <v>0</v>
      </c>
      <c r="R117" cm="1">
        <f t="array" aca="1" ref="R117" ca="1">IF(P117+N117+M117+Q117&lt;17,_xll.RiskDiscrete($F$9:$F$18, $G$9:$G$18),0)</f>
        <v>0</v>
      </c>
      <c r="S117" cm="1">
        <f t="array" aca="1" ref="S117" ca="1">IF(P117+N117+M117+Q117+R117&lt;17,_xll.RiskDiscrete($F$9:$F$18, $G$9:$G$18),0)</f>
        <v>0</v>
      </c>
      <c r="T117" cm="1">
        <f t="array" aca="1" ref="T117" ca="1">IF(P117+N117+M117+Q117+R117+S117&lt;17,_xll.RiskDiscrete($F$9:$F$18, $G$9:$G$18),0)</f>
        <v>0</v>
      </c>
      <c r="U117">
        <f ca="1">IF(F117=1,
    IF(H117=1,
        IF(I117&gt;0,
            IF(J117&gt;0,
                MIN(D117 + G117 + I117 + J117 + 10 * (COUNTIF(D117:J117, 1) &gt; 0), D117 + G117 + I117 + J117),
                MIN(D117 + G117 + I117 + 10 * (COUNTIF(D117:I117, 1) &gt; 0), D117 + G117 + I117)
            ),
            MIN(D117 + G117 + 10 * (COUNTIF(D117:G117, 1) &gt; 0), D117 + G117)
        ),
        MIN(D117 + G117 + 10 * (COUNTIF(D117:G117, 1) &gt; 0), D117 + G117)
    ),
    IF(J117&gt;0,
        MIN(D117 + E117 + G117 + I117 + J117 + 10 * (COUNTIF(D117:J117, 1) &gt; 0), D117 + E117 + G117 + I117 + J117),
        MIN(D117 + E117 + G117 + I117 + 10 * (COUNTIF(D117:I117, 1) &gt; 0), D117 + E117 + G117 + I117)
    )
)</f>
        <v>21</v>
      </c>
      <c r="V117">
        <f t="shared" ca="1" si="12"/>
        <v>21</v>
      </c>
      <c r="W117">
        <f t="shared" ca="1" si="13"/>
        <v>100</v>
      </c>
      <c r="X117" t="str">
        <f ca="1">IF(AND(U117&lt;=21, U117&gt;V117), "win",
    IF(AND(U117&lt;=21, V117&gt;21), "win",
        IF(AND(OR(AND(D117=10, E117=11), AND(D117=11, E117=10)), NOT(OR(AND(M117=10, N117=11), AND(M117=11, N117=10)))), "Blackjack",
            IF(AND(U117&lt;=21, U117=V117), "tie",
                IF(U117&gt;21, "lose",
                    IF(V117&lt;=21, "lose",
                        IF(AND(U117&lt;=21, U117&lt;V117), "lose", "")
                    )
                )
            )
        )
    )
)</f>
        <v>tie</v>
      </c>
      <c r="Y117">
        <f t="shared" ca="1" si="14"/>
        <v>0</v>
      </c>
      <c r="Z117">
        <f ca="1">IF(OR(D117=1, E117=1), 1, 0)</f>
        <v>0</v>
      </c>
      <c r="AA117">
        <f ca="1">IF(F117=1, 1,
    IF(Z117=1,
        IF(OR(D117 + E117 - 10 &lt;= 13,
              AND(D117 + E117 - 10 = 14, NOT(OR(M117 = 5, M117 = 6))),
              AND(D117 + E117 - 10 = 15, NOT(OR(M117 = 4, M117 = 5, M117 = 6))),
              AND(D117 + E117 - 10 = 16, NOT(OR(M117 = 3, M117 = 4, M117 = 5, M117 = 6))),
              AND(D117 + E117 - 10 = 17, M117 &gt;= 9),
              AND(D117 + E117 - 10 = 18, M117 &gt;= 9)), 1, 0),
        IF(OR(D117 + E117 &lt;= 8,
              AND(D117 + E117 = 12, NOT(OR(M117 = 4, M117 = 5, M117 = 6))),
              AND(D117 + E117 &gt;= 13, D117 + E117 &lt;= 16, M117 &gt;= 7)), 1, 0)
    )
)</f>
        <v>1</v>
      </c>
      <c r="AB117">
        <f ca="1">IF(AA117=1,
    IF(Z117=1,
        IF(OR(D117 + E117 + G117 - 10 &lt;= 13,
              AND(D117 + E117 + G117 - 10 = 14, NOT(OR(M117 = 5, M117 = 6))),
              AND(D117 + E117 + G117 - 10 = 15, NOT(OR(M117 = 4, M117 = 5, M117 = 6))),
              AND(D117 + E117 + G117 - 10 = 16, NOT(OR(M117 = 3, M117 = 4, M117 = 5, M117 = 6))),
              AND(D117 + E117 + G117 - 10 = 17, M117 &gt;= 9),
              AND(D117 + E117 + G117 - 10 = 18, M117 &gt;= 9)), 1, 0),
        IF(OR(D117 + E117 + G117 &lt;= 8,
              AND(D117 + E117 + G117 = 12, NOT(OR(M117 = 4, M117 = 5, M117 = 6))),
              AND(D117 + E117 + G117 &gt;= 13, D117 + E117 + G117 &lt;= 16, M117 &gt;= 7)), 1, 0)
    ), 0)</f>
        <v>0</v>
      </c>
      <c r="AC117">
        <f ca="1">IF(AB117=1,
    IF(Z117=1,
        IF(OR(D117 + E117 + G117 + I117 - 10 &lt;= 13,
              AND(D117 + E117 + G117 + I117 - 10 = 14, NOT(OR(M117 = 5, M117 = 6))),
              AND(D117 + E117 + G117 + I117 - 10 = 15, NOT(OR(M117 = 4, M117 = 5, M117 = 6))),
              AND(D117 + E117 + G117 + I117 - 10 = 16, NOT(OR(M117 = 3, M117 = 4, M117 = 5, M117 = 6))),
              AND(D117 + E117 + G117 + I117 - 10 = 17, M117 &gt;= 9),
              AND(D117 + E117 + G117 + I117 - 10 = 18, M117 &gt;= 9)), 1, 0),
        IF(OR(D117 + E117 + G117 + I117 &lt;= 8,
              AND(D117 + E117 + G117 + I117 = 12, NOT(OR(M117 = 4, M117 = 5, M117 = 6))),
              AND(D117 + E117 + G117 + I117 &gt;= 13, D117 + E117 + G117 + I117 &lt;= 16, M117 &gt;= 7)), 1, 0)
    ), 0)</f>
        <v>0</v>
      </c>
      <c r="AD117">
        <f ca="1">IF(AC117=1,
    IF(Z117=1,
        IF(OR(D117 + E117 + G117 + I117 + J117 - 10 &lt;= 13,
              AND(D117 + E117 + G117 + I117 + J117 - 10 = 14, NOT(OR(M117 = 5, M117 = 6))),
              AND(D117 + E117 + G117 + I117 + J117 - 10 = 15, NOT(OR(M117 = 4, M117 = 5, M117 = 6))),
              AND(D117 + E117 + G117 + I117 + J117 - 10 = 16, NOT(OR(M117 = 3, M117 = 4, M117 = 5, M117 = 6))),
              AND(D117 + E117 + G117 + I117 + J117 - 10 = 17, M117 &gt;= 9),
              AND(D117 + E117 + G117 + I117 + J117 - 10 = 18, M117 &gt;= 9)), 1, 0),
        IF(OR(D117 + E117 + G117 + I117 + J117 &lt;= 8,
              AND(D117 + E117 + G117 + I117 + J117 = 12, NOT(OR(M117 = 4, M117 = 5, M117 = 6))),
              AND(D117 + E117 + G117 + I117 + J117 &gt;= 13, D117 + E117 + G117 + I117 + J117 &lt;= 16, M117 &gt;= 7)), 1, 0)
    ), 0)</f>
        <v>0</v>
      </c>
      <c r="AE117">
        <f t="shared" ca="1" si="15"/>
        <v>0</v>
      </c>
    </row>
    <row r="118" spans="1:31" x14ac:dyDescent="0.3">
      <c r="A118">
        <v>97</v>
      </c>
      <c r="B118" t="str">
        <f t="shared" ca="1" si="16"/>
        <v>Regular</v>
      </c>
      <c r="C118" t="str">
        <f t="shared" ca="1" si="9"/>
        <v>Basic</v>
      </c>
      <c r="D118" cm="1">
        <f t="array" aca="1" ref="D118" ca="1">IF(A118=A117+1,
    IF(B117="Regular",
        IF(F117=1, E117, _xll.RiskDiscrete($F$9:$F$18, $G$9:$G$18)),
        IF(B117="First Split", D117,
            IF(B117="Second Split", _xll.RiskDiscrete($F$9:$F$18, $G$9:$G$18), _xll.RiskDiscrete($F$9:$F$18, $G$9:$G$18))
        )
    ),
    _xll.RiskDiscrete($F$9:$F$18, $G$9:$G$18)
)</f>
        <v>7</v>
      </c>
      <c r="E118" cm="1">
        <f t="array" aca="1" ref="E118" ca="1">_xll.RiskDiscrete($F$9:$F$18,$G$9:$G$18)</f>
        <v>7</v>
      </c>
      <c r="F118">
        <f t="shared" ca="1" si="10"/>
        <v>0</v>
      </c>
      <c r="G118" cm="1">
        <f t="array" aca="1" ref="G118" ca="1">IF(AA118=1, _xll.RiskDiscrete($F$9:$F$18,$G$9:$G$18), 0)</f>
        <v>7</v>
      </c>
      <c r="H118">
        <f t="shared" ca="1" si="11"/>
        <v>0</v>
      </c>
      <c r="I118" cm="1">
        <f t="array" aca="1" ref="I118" ca="1">IF(AB118=1, _xll.RiskDiscrete($F$9:$F$18, $G$9:$G$18), 0)</f>
        <v>0</v>
      </c>
      <c r="J118" cm="1">
        <f t="array" aca="1" ref="J118" ca="1">IF(AC118=1, _xll.RiskDiscrete($F$9:$F$18, $G$9:$G$18), 0)</f>
        <v>0</v>
      </c>
      <c r="K118" cm="1">
        <f t="array" aca="1" ref="K118" ca="1">IF(AD118=1, _xll.RiskDiscrete($F$9:$F$18, $G$9:$G$18), 0)</f>
        <v>0</v>
      </c>
      <c r="L118" cm="1">
        <f t="array" aca="1" ref="L118" ca="1">IF(AE118=1, _xll.RiskDiscrete($F$9:$F$18, $G$9:$G$18), 0)</f>
        <v>0</v>
      </c>
      <c r="M118" cm="1">
        <f t="array" aca="1" ref="M118" ca="1">_xll.RiskDiscrete($F$9:$F$18,$G$9:$G$18)</f>
        <v>7</v>
      </c>
      <c r="N118" cm="1">
        <f t="array" aca="1" ref="N118" ca="1">_xll.RiskDiscrete($F$9:$F$18,$G$9:$G$18)</f>
        <v>7</v>
      </c>
      <c r="O118">
        <f ca="1">IF(C118="Advanced",
    IF(Z118=0,
        IF(OR(
            AND(D118 + E118 = 9, OR(M118 = 3, M118 = 4, M118 = 5, M118 = 6)),
            AND(D118 + E118 = 10, OR(M118 = 2, M118 = 3, M118 = 4, M118 = 5, M118 = 6, M118 = 7, M118 = 8, M118 = 9)),
            AND(D118 + E118 = 11, OR(M118 = 2, M118 = 3, M118 = 4, M118 = 5, M118 = 6, M118 = 7, M118 = 8, M118 = 9, M118 = 10))),
           1, 0),
        IF(OR(
            AND(D118 + E118 - 10 = 13, OR(M118 = 5, M118 = 6)),
            AND(D118 + E118 - 10 = 14, OR(M118 = 5, M118 = 6)),
            AND(D118 + E118 - 10 = 15, OR(M118 = 4, M118 = 5, M118 = 6)),
            AND(D118 + E118 - 10 = 16, OR(M118 = 4, M118 = 5, M118 = 6)),
            AND(D118 + E118 - 10 = 17, OR(M118 = 3, M118 = 4, M118 = 5, M118 = 6)),
            AND(D118 + E118 - 10 = 18, OR(M118 = 2, M118 = 3, M118 = 4, M118 = 5, M118 = 6))),
           1, 0)),
    0)</f>
        <v>0</v>
      </c>
      <c r="P118" cm="1">
        <f t="array" aca="1" ref="P118" ca="1">IF(M118 + N118 &lt; 17, _xll.RiskDiscrete($F$9:$F$18, $G$9:$G$18), 0)</f>
        <v>7</v>
      </c>
      <c r="Q118" cm="1">
        <f t="array" aca="1" ref="Q118" ca="1">IF(P118+N118+M118&lt;17,_xll.RiskDiscrete($F$9:$F$18, $G$9:$G$18),0)</f>
        <v>0</v>
      </c>
      <c r="R118" cm="1">
        <f t="array" aca="1" ref="R118" ca="1">IF(P118+N118+M118+Q118&lt;17,_xll.RiskDiscrete($F$9:$F$18, $G$9:$G$18),0)</f>
        <v>0</v>
      </c>
      <c r="S118" cm="1">
        <f t="array" aca="1" ref="S118" ca="1">IF(P118+N118+M118+Q118+R118&lt;17,_xll.RiskDiscrete($F$9:$F$18, $G$9:$G$18),0)</f>
        <v>0</v>
      </c>
      <c r="T118" cm="1">
        <f t="array" aca="1" ref="T118" ca="1">IF(P118+N118+M118+Q118+R118+S118&lt;17,_xll.RiskDiscrete($F$9:$F$18, $G$9:$G$18),0)</f>
        <v>0</v>
      </c>
      <c r="U118">
        <f ca="1">IF(F118=1,
    IF(H118=1,
        IF(I118&gt;0,
            IF(J118&gt;0,
                MIN(D118 + G118 + I118 + J118 + 10 * (COUNTIF(D118:J118, 1) &gt; 0), D118 + G118 + I118 + J118),
                MIN(D118 + G118 + I118 + 10 * (COUNTIF(D118:I118, 1) &gt; 0), D118 + G118 + I118)
            ),
            MIN(D118 + G118 + 10 * (COUNTIF(D118:G118, 1) &gt; 0), D118 + G118)
        ),
        MIN(D118 + G118 + 10 * (COUNTIF(D118:G118, 1) &gt; 0), D118 + G118)
    ),
    IF(J118&gt;0,
        MIN(D118 + E118 + G118 + I118 + J118 + 10 * (COUNTIF(D118:J118, 1) &gt; 0), D118 + E118 + G118 + I118 + J118),
        MIN(D118 + E118 + G118 + I118 + 10 * (COUNTIF(D118:I118, 1) &gt; 0), D118 + E118 + G118 + I118)
    )
)</f>
        <v>21</v>
      </c>
      <c r="V118">
        <f t="shared" ca="1" si="12"/>
        <v>21</v>
      </c>
      <c r="W118">
        <f t="shared" ca="1" si="13"/>
        <v>100</v>
      </c>
      <c r="X118" t="str">
        <f ca="1">IF(AND(U118&lt;=21, U118&gt;V118), "win",
    IF(AND(U118&lt;=21, V118&gt;21), "win",
        IF(AND(OR(AND(D118=10, E118=11), AND(D118=11, E118=10)), NOT(OR(AND(M118=10, N118=11), AND(M118=11, N118=10)))), "Blackjack",
            IF(AND(U118&lt;=21, U118=V118), "tie",
                IF(U118&gt;21, "lose",
                    IF(V118&lt;=21, "lose",
                        IF(AND(U118&lt;=21, U118&lt;V118), "lose", "")
                    )
                )
            )
        )
    )
)</f>
        <v>tie</v>
      </c>
      <c r="Y118">
        <f t="shared" ca="1" si="14"/>
        <v>0</v>
      </c>
      <c r="Z118">
        <f ca="1">IF(OR(D118=1, E118=1), 1, 0)</f>
        <v>0</v>
      </c>
      <c r="AA118">
        <f ca="1">IF(F118=1, 1,
    IF(Z118=1,
        IF(OR(D118 + E118 - 10 &lt;= 13,
              AND(D118 + E118 - 10 = 14, NOT(OR(M118 = 5, M118 = 6))),
              AND(D118 + E118 - 10 = 15, NOT(OR(M118 = 4, M118 = 5, M118 = 6))),
              AND(D118 + E118 - 10 = 16, NOT(OR(M118 = 3, M118 = 4, M118 = 5, M118 = 6))),
              AND(D118 + E118 - 10 = 17, M118 &gt;= 9),
              AND(D118 + E118 - 10 = 18, M118 &gt;= 9)), 1, 0),
        IF(OR(D118 + E118 &lt;= 8,
              AND(D118 + E118 = 12, NOT(OR(M118 = 4, M118 = 5, M118 = 6))),
              AND(D118 + E118 &gt;= 13, D118 + E118 &lt;= 16, M118 &gt;= 7)), 1, 0)
    )
)</f>
        <v>1</v>
      </c>
      <c r="AB118">
        <f ca="1">IF(AA118=1,
    IF(Z118=1,
        IF(OR(D118 + E118 + G118 - 10 &lt;= 13,
              AND(D118 + E118 + G118 - 10 = 14, NOT(OR(M118 = 5, M118 = 6))),
              AND(D118 + E118 + G118 - 10 = 15, NOT(OR(M118 = 4, M118 = 5, M118 = 6))),
              AND(D118 + E118 + G118 - 10 = 16, NOT(OR(M118 = 3, M118 = 4, M118 = 5, M118 = 6))),
              AND(D118 + E118 + G118 - 10 = 17, M118 &gt;= 9),
              AND(D118 + E118 + G118 - 10 = 18, M118 &gt;= 9)), 1, 0),
        IF(OR(D118 + E118 + G118 &lt;= 8,
              AND(D118 + E118 + G118 = 12, NOT(OR(M118 = 4, M118 = 5, M118 = 6))),
              AND(D118 + E118 + G118 &gt;= 13, D118 + E118 + G118 &lt;= 16, M118 &gt;= 7)), 1, 0)
    ), 0)</f>
        <v>0</v>
      </c>
      <c r="AC118">
        <f ca="1">IF(AB118=1,
    IF(Z118=1,
        IF(OR(D118 + E118 + G118 + I118 - 10 &lt;= 13,
              AND(D118 + E118 + G118 + I118 - 10 = 14, NOT(OR(M118 = 5, M118 = 6))),
              AND(D118 + E118 + G118 + I118 - 10 = 15, NOT(OR(M118 = 4, M118 = 5, M118 = 6))),
              AND(D118 + E118 + G118 + I118 - 10 = 16, NOT(OR(M118 = 3, M118 = 4, M118 = 5, M118 = 6))),
              AND(D118 + E118 + G118 + I118 - 10 = 17, M118 &gt;= 9),
              AND(D118 + E118 + G118 + I118 - 10 = 18, M118 &gt;= 9)), 1, 0),
        IF(OR(D118 + E118 + G118 + I118 &lt;= 8,
              AND(D118 + E118 + G118 + I118 = 12, NOT(OR(M118 = 4, M118 = 5, M118 = 6))),
              AND(D118 + E118 + G118 + I118 &gt;= 13, D118 + E118 + G118 + I118 &lt;= 16, M118 &gt;= 7)), 1, 0)
    ), 0)</f>
        <v>0</v>
      </c>
      <c r="AD118">
        <f ca="1">IF(AC118=1,
    IF(Z118=1,
        IF(OR(D118 + E118 + G118 + I118 + J118 - 10 &lt;= 13,
              AND(D118 + E118 + G118 + I118 + J118 - 10 = 14, NOT(OR(M118 = 5, M118 = 6))),
              AND(D118 + E118 + G118 + I118 + J118 - 10 = 15, NOT(OR(M118 = 4, M118 = 5, M118 = 6))),
              AND(D118 + E118 + G118 + I118 + J118 - 10 = 16, NOT(OR(M118 = 3, M118 = 4, M118 = 5, M118 = 6))),
              AND(D118 + E118 + G118 + I118 + J118 - 10 = 17, M118 &gt;= 9),
              AND(D118 + E118 + G118 + I118 + J118 - 10 = 18, M118 &gt;= 9)), 1, 0),
        IF(OR(D118 + E118 + G118 + I118 + J118 &lt;= 8,
              AND(D118 + E118 + G118 + I118 + J118 = 12, NOT(OR(M118 = 4, M118 = 5, M118 = 6))),
              AND(D118 + E118 + G118 + I118 + J118 &gt;= 13, D118 + E118 + G118 + I118 + J118 &lt;= 16, M118 &gt;= 7)), 1, 0)
    ), 0)</f>
        <v>0</v>
      </c>
      <c r="AE118">
        <f t="shared" ca="1" si="15"/>
        <v>0</v>
      </c>
    </row>
    <row r="119" spans="1:31" x14ac:dyDescent="0.3">
      <c r="A119">
        <v>98</v>
      </c>
      <c r="B119" t="str">
        <f t="shared" ca="1" si="16"/>
        <v>Regular</v>
      </c>
      <c r="C119" t="str">
        <f t="shared" ca="1" si="9"/>
        <v>Basic</v>
      </c>
      <c r="D119" cm="1">
        <f t="array" aca="1" ref="D119" ca="1">IF(A119=A118+1,
    IF(B118="Regular",
        IF(F118=1, E118, _xll.RiskDiscrete($F$9:$F$18, $G$9:$G$18)),
        IF(B118="First Split", D118,
            IF(B118="Second Split", _xll.RiskDiscrete($F$9:$F$18, $G$9:$G$18), _xll.RiskDiscrete($F$9:$F$18, $G$9:$G$18))
        )
    ),
    _xll.RiskDiscrete($F$9:$F$18, $G$9:$G$18)
)</f>
        <v>7</v>
      </c>
      <c r="E119" cm="1">
        <f t="array" aca="1" ref="E119" ca="1">_xll.RiskDiscrete($F$9:$F$18,$G$9:$G$18)</f>
        <v>7</v>
      </c>
      <c r="F119">
        <f t="shared" ca="1" si="10"/>
        <v>0</v>
      </c>
      <c r="G119" cm="1">
        <f t="array" aca="1" ref="G119" ca="1">IF(AA119=1, _xll.RiskDiscrete($F$9:$F$18,$G$9:$G$18), 0)</f>
        <v>7</v>
      </c>
      <c r="H119">
        <f t="shared" ca="1" si="11"/>
        <v>0</v>
      </c>
      <c r="I119" cm="1">
        <f t="array" aca="1" ref="I119" ca="1">IF(AB119=1, _xll.RiskDiscrete($F$9:$F$18, $G$9:$G$18), 0)</f>
        <v>0</v>
      </c>
      <c r="J119" cm="1">
        <f t="array" aca="1" ref="J119" ca="1">IF(AC119=1, _xll.RiskDiscrete($F$9:$F$18, $G$9:$G$18), 0)</f>
        <v>0</v>
      </c>
      <c r="K119" cm="1">
        <f t="array" aca="1" ref="K119" ca="1">IF(AD119=1, _xll.RiskDiscrete($F$9:$F$18, $G$9:$G$18), 0)</f>
        <v>0</v>
      </c>
      <c r="L119" cm="1">
        <f t="array" aca="1" ref="L119" ca="1">IF(AE119=1, _xll.RiskDiscrete($F$9:$F$18, $G$9:$G$18), 0)</f>
        <v>0</v>
      </c>
      <c r="M119" cm="1">
        <f t="array" aca="1" ref="M119" ca="1">_xll.RiskDiscrete($F$9:$F$18,$G$9:$G$18)</f>
        <v>7</v>
      </c>
      <c r="N119" cm="1">
        <f t="array" aca="1" ref="N119" ca="1">_xll.RiskDiscrete($F$9:$F$18,$G$9:$G$18)</f>
        <v>7</v>
      </c>
      <c r="O119">
        <f ca="1">IF(C119="Advanced",
    IF(Z119=0,
        IF(OR(
            AND(D119 + E119 = 9, OR(M119 = 3, M119 = 4, M119 = 5, M119 = 6)),
            AND(D119 + E119 = 10, OR(M119 = 2, M119 = 3, M119 = 4, M119 = 5, M119 = 6, M119 = 7, M119 = 8, M119 = 9)),
            AND(D119 + E119 = 11, OR(M119 = 2, M119 = 3, M119 = 4, M119 = 5, M119 = 6, M119 = 7, M119 = 8, M119 = 9, M119 = 10))),
           1, 0),
        IF(OR(
            AND(D119 + E119 - 10 = 13, OR(M119 = 5, M119 = 6)),
            AND(D119 + E119 - 10 = 14, OR(M119 = 5, M119 = 6)),
            AND(D119 + E119 - 10 = 15, OR(M119 = 4, M119 = 5, M119 = 6)),
            AND(D119 + E119 - 10 = 16, OR(M119 = 4, M119 = 5, M119 = 6)),
            AND(D119 + E119 - 10 = 17, OR(M119 = 3, M119 = 4, M119 = 5, M119 = 6)),
            AND(D119 + E119 - 10 = 18, OR(M119 = 2, M119 = 3, M119 = 4, M119 = 5, M119 = 6))),
           1, 0)),
    0)</f>
        <v>0</v>
      </c>
      <c r="P119" cm="1">
        <f t="array" aca="1" ref="P119" ca="1">IF(M119 + N119 &lt; 17, _xll.RiskDiscrete($F$9:$F$18, $G$9:$G$18), 0)</f>
        <v>7</v>
      </c>
      <c r="Q119" cm="1">
        <f t="array" aca="1" ref="Q119" ca="1">IF(P119+N119+M119&lt;17,_xll.RiskDiscrete($F$9:$F$18, $G$9:$G$18),0)</f>
        <v>0</v>
      </c>
      <c r="R119" cm="1">
        <f t="array" aca="1" ref="R119" ca="1">IF(P119+N119+M119+Q119&lt;17,_xll.RiskDiscrete($F$9:$F$18, $G$9:$G$18),0)</f>
        <v>0</v>
      </c>
      <c r="S119" cm="1">
        <f t="array" aca="1" ref="S119" ca="1">IF(P119+N119+M119+Q119+R119&lt;17,_xll.RiskDiscrete($F$9:$F$18, $G$9:$G$18),0)</f>
        <v>0</v>
      </c>
      <c r="T119" cm="1">
        <f t="array" aca="1" ref="T119" ca="1">IF(P119+N119+M119+Q119+R119+S119&lt;17,_xll.RiskDiscrete($F$9:$F$18, $G$9:$G$18),0)</f>
        <v>0</v>
      </c>
      <c r="U119">
        <f ca="1">IF(F119=1,
    IF(H119=1,
        IF(I119&gt;0,
            IF(J119&gt;0,
                MIN(D119 + G119 + I119 + J119 + 10 * (COUNTIF(D119:J119, 1) &gt; 0), D119 + G119 + I119 + J119),
                MIN(D119 + G119 + I119 + 10 * (COUNTIF(D119:I119, 1) &gt; 0), D119 + G119 + I119)
            ),
            MIN(D119 + G119 + 10 * (COUNTIF(D119:G119, 1) &gt; 0), D119 + G119)
        ),
        MIN(D119 + G119 + 10 * (COUNTIF(D119:G119, 1) &gt; 0), D119 + G119)
    ),
    IF(J119&gt;0,
        MIN(D119 + E119 + G119 + I119 + J119 + 10 * (COUNTIF(D119:J119, 1) &gt; 0), D119 + E119 + G119 + I119 + J119),
        MIN(D119 + E119 + G119 + I119 + 10 * (COUNTIF(D119:I119, 1) &gt; 0), D119 + E119 + G119 + I119)
    )
)</f>
        <v>21</v>
      </c>
      <c r="V119">
        <f t="shared" ca="1" si="12"/>
        <v>21</v>
      </c>
      <c r="W119">
        <f t="shared" ca="1" si="13"/>
        <v>100</v>
      </c>
      <c r="X119" t="str">
        <f ca="1">IF(AND(U119&lt;=21, U119&gt;V119), "win",
    IF(AND(U119&lt;=21, V119&gt;21), "win",
        IF(AND(OR(AND(D119=10, E119=11), AND(D119=11, E119=10)), NOT(OR(AND(M119=10, N119=11), AND(M119=11, N119=10)))), "Blackjack",
            IF(AND(U119&lt;=21, U119=V119), "tie",
                IF(U119&gt;21, "lose",
                    IF(V119&lt;=21, "lose",
                        IF(AND(U119&lt;=21, U119&lt;V119), "lose", "")
                    )
                )
            )
        )
    )
)</f>
        <v>tie</v>
      </c>
      <c r="Y119">
        <f t="shared" ca="1" si="14"/>
        <v>0</v>
      </c>
      <c r="Z119">
        <f ca="1">IF(OR(D119=1, E119=1), 1, 0)</f>
        <v>0</v>
      </c>
      <c r="AA119">
        <f ca="1">IF(F119=1, 1,
    IF(Z119=1,
        IF(OR(D119 + E119 - 10 &lt;= 13,
              AND(D119 + E119 - 10 = 14, NOT(OR(M119 = 5, M119 = 6))),
              AND(D119 + E119 - 10 = 15, NOT(OR(M119 = 4, M119 = 5, M119 = 6))),
              AND(D119 + E119 - 10 = 16, NOT(OR(M119 = 3, M119 = 4, M119 = 5, M119 = 6))),
              AND(D119 + E119 - 10 = 17, M119 &gt;= 9),
              AND(D119 + E119 - 10 = 18, M119 &gt;= 9)), 1, 0),
        IF(OR(D119 + E119 &lt;= 8,
              AND(D119 + E119 = 12, NOT(OR(M119 = 4, M119 = 5, M119 = 6))),
              AND(D119 + E119 &gt;= 13, D119 + E119 &lt;= 16, M119 &gt;= 7)), 1, 0)
    )
)</f>
        <v>1</v>
      </c>
      <c r="AB119">
        <f ca="1">IF(AA119=1,
    IF(Z119=1,
        IF(OR(D119 + E119 + G119 - 10 &lt;= 13,
              AND(D119 + E119 + G119 - 10 = 14, NOT(OR(M119 = 5, M119 = 6))),
              AND(D119 + E119 + G119 - 10 = 15, NOT(OR(M119 = 4, M119 = 5, M119 = 6))),
              AND(D119 + E119 + G119 - 10 = 16, NOT(OR(M119 = 3, M119 = 4, M119 = 5, M119 = 6))),
              AND(D119 + E119 + G119 - 10 = 17, M119 &gt;= 9),
              AND(D119 + E119 + G119 - 10 = 18, M119 &gt;= 9)), 1, 0),
        IF(OR(D119 + E119 + G119 &lt;= 8,
              AND(D119 + E119 + G119 = 12, NOT(OR(M119 = 4, M119 = 5, M119 = 6))),
              AND(D119 + E119 + G119 &gt;= 13, D119 + E119 + G119 &lt;= 16, M119 &gt;= 7)), 1, 0)
    ), 0)</f>
        <v>0</v>
      </c>
      <c r="AC119">
        <f ca="1">IF(AB119=1,
    IF(Z119=1,
        IF(OR(D119 + E119 + G119 + I119 - 10 &lt;= 13,
              AND(D119 + E119 + G119 + I119 - 10 = 14, NOT(OR(M119 = 5, M119 = 6))),
              AND(D119 + E119 + G119 + I119 - 10 = 15, NOT(OR(M119 = 4, M119 = 5, M119 = 6))),
              AND(D119 + E119 + G119 + I119 - 10 = 16, NOT(OR(M119 = 3, M119 = 4, M119 = 5, M119 = 6))),
              AND(D119 + E119 + G119 + I119 - 10 = 17, M119 &gt;= 9),
              AND(D119 + E119 + G119 + I119 - 10 = 18, M119 &gt;= 9)), 1, 0),
        IF(OR(D119 + E119 + G119 + I119 &lt;= 8,
              AND(D119 + E119 + G119 + I119 = 12, NOT(OR(M119 = 4, M119 = 5, M119 = 6))),
              AND(D119 + E119 + G119 + I119 &gt;= 13, D119 + E119 + G119 + I119 &lt;= 16, M119 &gt;= 7)), 1, 0)
    ), 0)</f>
        <v>0</v>
      </c>
      <c r="AD119">
        <f ca="1">IF(AC119=1,
    IF(Z119=1,
        IF(OR(D119 + E119 + G119 + I119 + J119 - 10 &lt;= 13,
              AND(D119 + E119 + G119 + I119 + J119 - 10 = 14, NOT(OR(M119 = 5, M119 = 6))),
              AND(D119 + E119 + G119 + I119 + J119 - 10 = 15, NOT(OR(M119 = 4, M119 = 5, M119 = 6))),
              AND(D119 + E119 + G119 + I119 + J119 - 10 = 16, NOT(OR(M119 = 3, M119 = 4, M119 = 5, M119 = 6))),
              AND(D119 + E119 + G119 + I119 + J119 - 10 = 17, M119 &gt;= 9),
              AND(D119 + E119 + G119 + I119 + J119 - 10 = 18, M119 &gt;= 9)), 1, 0),
        IF(OR(D119 + E119 + G119 + I119 + J119 &lt;= 8,
              AND(D119 + E119 + G119 + I119 + J119 = 12, NOT(OR(M119 = 4, M119 = 5, M119 = 6))),
              AND(D119 + E119 + G119 + I119 + J119 &gt;= 13, D119 + E119 + G119 + I119 + J119 &lt;= 16, M119 &gt;= 7)), 1, 0)
    ), 0)</f>
        <v>0</v>
      </c>
      <c r="AE119">
        <f t="shared" ca="1" si="15"/>
        <v>0</v>
      </c>
    </row>
    <row r="120" spans="1:31" x14ac:dyDescent="0.3">
      <c r="A120">
        <v>99</v>
      </c>
      <c r="B120" t="str">
        <f t="shared" ca="1" si="16"/>
        <v>Regular</v>
      </c>
      <c r="C120" t="str">
        <f t="shared" ca="1" si="9"/>
        <v>Basic</v>
      </c>
      <c r="D120" cm="1">
        <f t="array" aca="1" ref="D120" ca="1">IF(A120=A119+1,
    IF(B119="Regular",
        IF(F119=1, E119, _xll.RiskDiscrete($F$9:$F$18, $G$9:$G$18)),
        IF(B119="First Split", D119,
            IF(B119="Second Split", _xll.RiskDiscrete($F$9:$F$18, $G$9:$G$18), _xll.RiskDiscrete($F$9:$F$18, $G$9:$G$18))
        )
    ),
    _xll.RiskDiscrete($F$9:$F$18, $G$9:$G$18)
)</f>
        <v>7</v>
      </c>
      <c r="E120" cm="1">
        <f t="array" aca="1" ref="E120" ca="1">_xll.RiskDiscrete($F$9:$F$18,$G$9:$G$18)</f>
        <v>7</v>
      </c>
      <c r="F120">
        <f t="shared" ca="1" si="10"/>
        <v>0</v>
      </c>
      <c r="G120" cm="1">
        <f t="array" aca="1" ref="G120" ca="1">IF(AA120=1, _xll.RiskDiscrete($F$9:$F$18,$G$9:$G$18), 0)</f>
        <v>7</v>
      </c>
      <c r="H120">
        <f t="shared" ca="1" si="11"/>
        <v>0</v>
      </c>
      <c r="I120" cm="1">
        <f t="array" aca="1" ref="I120" ca="1">IF(AB120=1, _xll.RiskDiscrete($F$9:$F$18, $G$9:$G$18), 0)</f>
        <v>0</v>
      </c>
      <c r="J120" cm="1">
        <f t="array" aca="1" ref="J120" ca="1">IF(AC120=1, _xll.RiskDiscrete($F$9:$F$18, $G$9:$G$18), 0)</f>
        <v>0</v>
      </c>
      <c r="K120" cm="1">
        <f t="array" aca="1" ref="K120" ca="1">IF(AD120=1, _xll.RiskDiscrete($F$9:$F$18, $G$9:$G$18), 0)</f>
        <v>0</v>
      </c>
      <c r="L120" cm="1">
        <f t="array" aca="1" ref="L120" ca="1">IF(AE120=1, _xll.RiskDiscrete($F$9:$F$18, $G$9:$G$18), 0)</f>
        <v>0</v>
      </c>
      <c r="M120" cm="1">
        <f t="array" aca="1" ref="M120" ca="1">_xll.RiskDiscrete($F$9:$F$18,$G$9:$G$18)</f>
        <v>7</v>
      </c>
      <c r="N120" cm="1">
        <f t="array" aca="1" ref="N120" ca="1">_xll.RiskDiscrete($F$9:$F$18,$G$9:$G$18)</f>
        <v>7</v>
      </c>
      <c r="O120">
        <f ca="1">IF(C120="Advanced",
    IF(Z120=0,
        IF(OR(
            AND(D120 + E120 = 9, OR(M120 = 3, M120 = 4, M120 = 5, M120 = 6)),
            AND(D120 + E120 = 10, OR(M120 = 2, M120 = 3, M120 = 4, M120 = 5, M120 = 6, M120 = 7, M120 = 8, M120 = 9)),
            AND(D120 + E120 = 11, OR(M120 = 2, M120 = 3, M120 = 4, M120 = 5, M120 = 6, M120 = 7, M120 = 8, M120 = 9, M120 = 10))),
           1, 0),
        IF(OR(
            AND(D120 + E120 - 10 = 13, OR(M120 = 5, M120 = 6)),
            AND(D120 + E120 - 10 = 14, OR(M120 = 5, M120 = 6)),
            AND(D120 + E120 - 10 = 15, OR(M120 = 4, M120 = 5, M120 = 6)),
            AND(D120 + E120 - 10 = 16, OR(M120 = 4, M120 = 5, M120 = 6)),
            AND(D120 + E120 - 10 = 17, OR(M120 = 3, M120 = 4, M120 = 5, M120 = 6)),
            AND(D120 + E120 - 10 = 18, OR(M120 = 2, M120 = 3, M120 = 4, M120 = 5, M120 = 6))),
           1, 0)),
    0)</f>
        <v>0</v>
      </c>
      <c r="P120" cm="1">
        <f t="array" aca="1" ref="P120" ca="1">IF(M120 + N120 &lt; 17, _xll.RiskDiscrete($F$9:$F$18, $G$9:$G$18), 0)</f>
        <v>7</v>
      </c>
      <c r="Q120" cm="1">
        <f t="array" aca="1" ref="Q120" ca="1">IF(P120+N120+M120&lt;17,_xll.RiskDiscrete($F$9:$F$18, $G$9:$G$18),0)</f>
        <v>0</v>
      </c>
      <c r="R120" cm="1">
        <f t="array" aca="1" ref="R120" ca="1">IF(P120+N120+M120+Q120&lt;17,_xll.RiskDiscrete($F$9:$F$18, $G$9:$G$18),0)</f>
        <v>0</v>
      </c>
      <c r="S120" cm="1">
        <f t="array" aca="1" ref="S120" ca="1">IF(P120+N120+M120+Q120+R120&lt;17,_xll.RiskDiscrete($F$9:$F$18, $G$9:$G$18),0)</f>
        <v>0</v>
      </c>
      <c r="T120" cm="1">
        <f t="array" aca="1" ref="T120" ca="1">IF(P120+N120+M120+Q120+R120+S120&lt;17,_xll.RiskDiscrete($F$9:$F$18, $G$9:$G$18),0)</f>
        <v>0</v>
      </c>
      <c r="U120">
        <f ca="1">IF(F120=1,
    IF(H120=1,
        IF(I120&gt;0,
            IF(J120&gt;0,
                MIN(D120 + G120 + I120 + J120 + 10 * (COUNTIF(D120:J120, 1) &gt; 0), D120 + G120 + I120 + J120),
                MIN(D120 + G120 + I120 + 10 * (COUNTIF(D120:I120, 1) &gt; 0), D120 + G120 + I120)
            ),
            MIN(D120 + G120 + 10 * (COUNTIF(D120:G120, 1) &gt; 0), D120 + G120)
        ),
        MIN(D120 + G120 + 10 * (COUNTIF(D120:G120, 1) &gt; 0), D120 + G120)
    ),
    IF(J120&gt;0,
        MIN(D120 + E120 + G120 + I120 + J120 + 10 * (COUNTIF(D120:J120, 1) &gt; 0), D120 + E120 + G120 + I120 + J120),
        MIN(D120 + E120 + G120 + I120 + 10 * (COUNTIF(D120:I120, 1) &gt; 0), D120 + E120 + G120 + I120)
    )
)</f>
        <v>21</v>
      </c>
      <c r="V120">
        <f t="shared" ca="1" si="12"/>
        <v>21</v>
      </c>
      <c r="W120">
        <f t="shared" ca="1" si="13"/>
        <v>100</v>
      </c>
      <c r="X120" t="str">
        <f ca="1">IF(AND(U120&lt;=21, U120&gt;V120), "win",
    IF(AND(U120&lt;=21, V120&gt;21), "win",
        IF(AND(OR(AND(D120=10, E120=11), AND(D120=11, E120=10)), NOT(OR(AND(M120=10, N120=11), AND(M120=11, N120=10)))), "Blackjack",
            IF(AND(U120&lt;=21, U120=V120), "tie",
                IF(U120&gt;21, "lose",
                    IF(V120&lt;=21, "lose",
                        IF(AND(U120&lt;=21, U120&lt;V120), "lose", "")
                    )
                )
            )
        )
    )
)</f>
        <v>tie</v>
      </c>
      <c r="Y120">
        <f t="shared" ca="1" si="14"/>
        <v>0</v>
      </c>
      <c r="Z120">
        <f ca="1">IF(OR(D120=1, E120=1), 1, 0)</f>
        <v>0</v>
      </c>
      <c r="AA120">
        <f ca="1">IF(F120=1, 1,
    IF(Z120=1,
        IF(OR(D120 + E120 - 10 &lt;= 13,
              AND(D120 + E120 - 10 = 14, NOT(OR(M120 = 5, M120 = 6))),
              AND(D120 + E120 - 10 = 15, NOT(OR(M120 = 4, M120 = 5, M120 = 6))),
              AND(D120 + E120 - 10 = 16, NOT(OR(M120 = 3, M120 = 4, M120 = 5, M120 = 6))),
              AND(D120 + E120 - 10 = 17, M120 &gt;= 9),
              AND(D120 + E120 - 10 = 18, M120 &gt;= 9)), 1, 0),
        IF(OR(D120 + E120 &lt;= 8,
              AND(D120 + E120 = 12, NOT(OR(M120 = 4, M120 = 5, M120 = 6))),
              AND(D120 + E120 &gt;= 13, D120 + E120 &lt;= 16, M120 &gt;= 7)), 1, 0)
    )
)</f>
        <v>1</v>
      </c>
      <c r="AB120">
        <f ca="1">IF(AA120=1,
    IF(Z120=1,
        IF(OR(D120 + E120 + G120 - 10 &lt;= 13,
              AND(D120 + E120 + G120 - 10 = 14, NOT(OR(M120 = 5, M120 = 6))),
              AND(D120 + E120 + G120 - 10 = 15, NOT(OR(M120 = 4, M120 = 5, M120 = 6))),
              AND(D120 + E120 + G120 - 10 = 16, NOT(OR(M120 = 3, M120 = 4, M120 = 5, M120 = 6))),
              AND(D120 + E120 + G120 - 10 = 17, M120 &gt;= 9),
              AND(D120 + E120 + G120 - 10 = 18, M120 &gt;= 9)), 1, 0),
        IF(OR(D120 + E120 + G120 &lt;= 8,
              AND(D120 + E120 + G120 = 12, NOT(OR(M120 = 4, M120 = 5, M120 = 6))),
              AND(D120 + E120 + G120 &gt;= 13, D120 + E120 + G120 &lt;= 16, M120 &gt;= 7)), 1, 0)
    ), 0)</f>
        <v>0</v>
      </c>
      <c r="AC120">
        <f ca="1">IF(AB120=1,
    IF(Z120=1,
        IF(OR(D120 + E120 + G120 + I120 - 10 &lt;= 13,
              AND(D120 + E120 + G120 + I120 - 10 = 14, NOT(OR(M120 = 5, M120 = 6))),
              AND(D120 + E120 + G120 + I120 - 10 = 15, NOT(OR(M120 = 4, M120 = 5, M120 = 6))),
              AND(D120 + E120 + G120 + I120 - 10 = 16, NOT(OR(M120 = 3, M120 = 4, M120 = 5, M120 = 6))),
              AND(D120 + E120 + G120 + I120 - 10 = 17, M120 &gt;= 9),
              AND(D120 + E120 + G120 + I120 - 10 = 18, M120 &gt;= 9)), 1, 0),
        IF(OR(D120 + E120 + G120 + I120 &lt;= 8,
              AND(D120 + E120 + G120 + I120 = 12, NOT(OR(M120 = 4, M120 = 5, M120 = 6))),
              AND(D120 + E120 + G120 + I120 &gt;= 13, D120 + E120 + G120 + I120 &lt;= 16, M120 &gt;= 7)), 1, 0)
    ), 0)</f>
        <v>0</v>
      </c>
      <c r="AD120">
        <f ca="1">IF(AC120=1,
    IF(Z120=1,
        IF(OR(D120 + E120 + G120 + I120 + J120 - 10 &lt;= 13,
              AND(D120 + E120 + G120 + I120 + J120 - 10 = 14, NOT(OR(M120 = 5, M120 = 6))),
              AND(D120 + E120 + G120 + I120 + J120 - 10 = 15, NOT(OR(M120 = 4, M120 = 5, M120 = 6))),
              AND(D120 + E120 + G120 + I120 + J120 - 10 = 16, NOT(OR(M120 = 3, M120 = 4, M120 = 5, M120 = 6))),
              AND(D120 + E120 + G120 + I120 + J120 - 10 = 17, M120 &gt;= 9),
              AND(D120 + E120 + G120 + I120 + J120 - 10 = 18, M120 &gt;= 9)), 1, 0),
        IF(OR(D120 + E120 + G120 + I120 + J120 &lt;= 8,
              AND(D120 + E120 + G120 + I120 + J120 = 12, NOT(OR(M120 = 4, M120 = 5, M120 = 6))),
              AND(D120 + E120 + G120 + I120 + J120 &gt;= 13, D120 + E120 + G120 + I120 + J120 &lt;= 16, M120 &gt;= 7)), 1, 0)
    ), 0)</f>
        <v>0</v>
      </c>
      <c r="AE120">
        <f t="shared" ca="1" si="15"/>
        <v>0</v>
      </c>
    </row>
    <row r="121" spans="1:31" x14ac:dyDescent="0.3">
      <c r="A121">
        <v>100</v>
      </c>
      <c r="B121" t="str">
        <f t="shared" ca="1" si="16"/>
        <v>Regular</v>
      </c>
      <c r="C121" t="str">
        <f t="shared" ca="1" si="9"/>
        <v>Basic</v>
      </c>
      <c r="D121" cm="1">
        <f t="array" aca="1" ref="D121" ca="1">IF(A121=A120+1,
    IF(B120="Regular",
        IF(F120=1, E120, _xll.RiskDiscrete($F$9:$F$18, $G$9:$G$18)),
        IF(B120="First Split", D120,
            IF(B120="Second Split", _xll.RiskDiscrete($F$9:$F$18, $G$9:$G$18), _xll.RiskDiscrete($F$9:$F$18, $G$9:$G$18))
        )
    ),
    _xll.RiskDiscrete($F$9:$F$18, $G$9:$G$18)
)</f>
        <v>7</v>
      </c>
      <c r="E121" cm="1">
        <f t="array" aca="1" ref="E121" ca="1">_xll.RiskDiscrete($F$9:$F$18,$G$9:$G$18)</f>
        <v>7</v>
      </c>
      <c r="F121">
        <f t="shared" ca="1" si="10"/>
        <v>0</v>
      </c>
      <c r="G121" cm="1">
        <f t="array" aca="1" ref="G121" ca="1">IF(AA121=1, _xll.RiskDiscrete($F$9:$F$18,$G$9:$G$18), 0)</f>
        <v>7</v>
      </c>
      <c r="H121">
        <f t="shared" ca="1" si="11"/>
        <v>0</v>
      </c>
      <c r="I121" cm="1">
        <f t="array" aca="1" ref="I121" ca="1">IF(AB121=1, _xll.RiskDiscrete($F$9:$F$18, $G$9:$G$18), 0)</f>
        <v>0</v>
      </c>
      <c r="J121" cm="1">
        <f t="array" aca="1" ref="J121" ca="1">IF(AC121=1, _xll.RiskDiscrete($F$9:$F$18, $G$9:$G$18), 0)</f>
        <v>0</v>
      </c>
      <c r="K121" cm="1">
        <f t="array" aca="1" ref="K121" ca="1">IF(AD121=1, _xll.RiskDiscrete($F$9:$F$18, $G$9:$G$18), 0)</f>
        <v>0</v>
      </c>
      <c r="L121" cm="1">
        <f t="array" aca="1" ref="L121" ca="1">IF(AE121=1, _xll.RiskDiscrete($F$9:$F$18, $G$9:$G$18), 0)</f>
        <v>0</v>
      </c>
      <c r="M121" cm="1">
        <f t="array" aca="1" ref="M121" ca="1">_xll.RiskDiscrete($F$9:$F$18,$G$9:$G$18)</f>
        <v>7</v>
      </c>
      <c r="N121" cm="1">
        <f t="array" aca="1" ref="N121" ca="1">_xll.RiskDiscrete($F$9:$F$18,$G$9:$G$18)</f>
        <v>7</v>
      </c>
      <c r="O121">
        <f ca="1">IF(C121="Advanced",
    IF(Z121=0,
        IF(OR(
            AND(D121 + E121 = 9, OR(M121 = 3, M121 = 4, M121 = 5, M121 = 6)),
            AND(D121 + E121 = 10, OR(M121 = 2, M121 = 3, M121 = 4, M121 = 5, M121 = 6, M121 = 7, M121 = 8, M121 = 9)),
            AND(D121 + E121 = 11, OR(M121 = 2, M121 = 3, M121 = 4, M121 = 5, M121 = 6, M121 = 7, M121 = 8, M121 = 9, M121 = 10))),
           1, 0),
        IF(OR(
            AND(D121 + E121 - 10 = 13, OR(M121 = 5, M121 = 6)),
            AND(D121 + E121 - 10 = 14, OR(M121 = 5, M121 = 6)),
            AND(D121 + E121 - 10 = 15, OR(M121 = 4, M121 = 5, M121 = 6)),
            AND(D121 + E121 - 10 = 16, OR(M121 = 4, M121 = 5, M121 = 6)),
            AND(D121 + E121 - 10 = 17, OR(M121 = 3, M121 = 4, M121 = 5, M121 = 6)),
            AND(D121 + E121 - 10 = 18, OR(M121 = 2, M121 = 3, M121 = 4, M121 = 5, M121 = 6))),
           1, 0)),
    0)</f>
        <v>0</v>
      </c>
      <c r="P121" cm="1">
        <f t="array" aca="1" ref="P121" ca="1">IF(M121 + N121 &lt; 17, _xll.RiskDiscrete($F$9:$F$18, $G$9:$G$18), 0)</f>
        <v>7</v>
      </c>
      <c r="Q121" cm="1">
        <f t="array" aca="1" ref="Q121" ca="1">IF(P121+N121+M121&lt;17,_xll.RiskDiscrete($F$9:$F$18, $G$9:$G$18),0)</f>
        <v>0</v>
      </c>
      <c r="R121" cm="1">
        <f t="array" aca="1" ref="R121" ca="1">IF(P121+N121+M121+Q121&lt;17,_xll.RiskDiscrete($F$9:$F$18, $G$9:$G$18),0)</f>
        <v>0</v>
      </c>
      <c r="S121" cm="1">
        <f t="array" aca="1" ref="S121" ca="1">IF(P121+N121+M121+Q121+R121&lt;17,_xll.RiskDiscrete($F$9:$F$18, $G$9:$G$18),0)</f>
        <v>0</v>
      </c>
      <c r="T121" cm="1">
        <f t="array" aca="1" ref="T121" ca="1">IF(P121+N121+M121+Q121+R121+S121&lt;17,_xll.RiskDiscrete($F$9:$F$18, $G$9:$G$18),0)</f>
        <v>0</v>
      </c>
      <c r="U121">
        <f ca="1">IF(F121=1,
    IF(H121=1,
        IF(I121&gt;0,
            IF(J121&gt;0,
                MIN(D121 + G121 + I121 + J121 + 10 * (COUNTIF(D121:J121, 1) &gt; 0), D121 + G121 + I121 + J121),
                MIN(D121 + G121 + I121 + 10 * (COUNTIF(D121:I121, 1) &gt; 0), D121 + G121 + I121)
            ),
            MIN(D121 + G121 + 10 * (COUNTIF(D121:G121, 1) &gt; 0), D121 + G121)
        ),
        MIN(D121 + G121 + 10 * (COUNTIF(D121:G121, 1) &gt; 0), D121 + G121)
    ),
    IF(J121&gt;0,
        MIN(D121 + E121 + G121 + I121 + J121 + 10 * (COUNTIF(D121:J121, 1) &gt; 0), D121 + E121 + G121 + I121 + J121),
        MIN(D121 + E121 + G121 + I121 + 10 * (COUNTIF(D121:I121, 1) &gt; 0), D121 + E121 + G121 + I121)
    )
)</f>
        <v>21</v>
      </c>
      <c r="V121">
        <f t="shared" ca="1" si="12"/>
        <v>21</v>
      </c>
      <c r="W121">
        <f t="shared" ca="1" si="13"/>
        <v>100</v>
      </c>
      <c r="X121" t="str">
        <f ca="1">IF(AND(U121&lt;=21, U121&gt;V121), "win",
    IF(AND(U121&lt;=21, V121&gt;21), "win",
        IF(AND(OR(AND(D121=10, E121=11), AND(D121=11, E121=10)), NOT(OR(AND(M121=10, N121=11), AND(M121=11, N121=10)))), "Blackjack",
            IF(AND(U121&lt;=21, U121=V121), "tie",
                IF(U121&gt;21, "lose",
                    IF(V121&lt;=21, "lose",
                        IF(AND(U121&lt;=21, U121&lt;V121), "lose", "")
                    )
                )
            )
        )
    )
)</f>
        <v>tie</v>
      </c>
      <c r="Y121">
        <f t="shared" ca="1" si="14"/>
        <v>0</v>
      </c>
      <c r="Z121">
        <f ca="1">IF(OR(D121=1, E121=1), 1, 0)</f>
        <v>0</v>
      </c>
      <c r="AA121">
        <f ca="1">IF(F121=1, 1,
    IF(Z121=1,
        IF(OR(D121 + E121 - 10 &lt;= 13,
              AND(D121 + E121 - 10 = 14, NOT(OR(M121 = 5, M121 = 6))),
              AND(D121 + E121 - 10 = 15, NOT(OR(M121 = 4, M121 = 5, M121 = 6))),
              AND(D121 + E121 - 10 = 16, NOT(OR(M121 = 3, M121 = 4, M121 = 5, M121 = 6))),
              AND(D121 + E121 - 10 = 17, M121 &gt;= 9),
              AND(D121 + E121 - 10 = 18, M121 &gt;= 9)), 1, 0),
        IF(OR(D121 + E121 &lt;= 8,
              AND(D121 + E121 = 12, NOT(OR(M121 = 4, M121 = 5, M121 = 6))),
              AND(D121 + E121 &gt;= 13, D121 + E121 &lt;= 16, M121 &gt;= 7)), 1, 0)
    )
)</f>
        <v>1</v>
      </c>
      <c r="AB121">
        <f ca="1">IF(AA121=1,
    IF(Z121=1,
        IF(OR(D121 + E121 + G121 - 10 &lt;= 13,
              AND(D121 + E121 + G121 - 10 = 14, NOT(OR(M121 = 5, M121 = 6))),
              AND(D121 + E121 + G121 - 10 = 15, NOT(OR(M121 = 4, M121 = 5, M121 = 6))),
              AND(D121 + E121 + G121 - 10 = 16, NOT(OR(M121 = 3, M121 = 4, M121 = 5, M121 = 6))),
              AND(D121 + E121 + G121 - 10 = 17, M121 &gt;= 9),
              AND(D121 + E121 + G121 - 10 = 18, M121 &gt;= 9)), 1, 0),
        IF(OR(D121 + E121 + G121 &lt;= 8,
              AND(D121 + E121 + G121 = 12, NOT(OR(M121 = 4, M121 = 5, M121 = 6))),
              AND(D121 + E121 + G121 &gt;= 13, D121 + E121 + G121 &lt;= 16, M121 &gt;= 7)), 1, 0)
    ), 0)</f>
        <v>0</v>
      </c>
      <c r="AC121">
        <f ca="1">IF(AB121=1,
    IF(Z121=1,
        IF(OR(D121 + E121 + G121 + I121 - 10 &lt;= 13,
              AND(D121 + E121 + G121 + I121 - 10 = 14, NOT(OR(M121 = 5, M121 = 6))),
              AND(D121 + E121 + G121 + I121 - 10 = 15, NOT(OR(M121 = 4, M121 = 5, M121 = 6))),
              AND(D121 + E121 + G121 + I121 - 10 = 16, NOT(OR(M121 = 3, M121 = 4, M121 = 5, M121 = 6))),
              AND(D121 + E121 + G121 + I121 - 10 = 17, M121 &gt;= 9),
              AND(D121 + E121 + G121 + I121 - 10 = 18, M121 &gt;= 9)), 1, 0),
        IF(OR(D121 + E121 + G121 + I121 &lt;= 8,
              AND(D121 + E121 + G121 + I121 = 12, NOT(OR(M121 = 4, M121 = 5, M121 = 6))),
              AND(D121 + E121 + G121 + I121 &gt;= 13, D121 + E121 + G121 + I121 &lt;= 16, M121 &gt;= 7)), 1, 0)
    ), 0)</f>
        <v>0</v>
      </c>
      <c r="AD121">
        <f ca="1">IF(AC121=1,
    IF(Z121=1,
        IF(OR(D121 + E121 + G121 + I121 + J121 - 10 &lt;= 13,
              AND(D121 + E121 + G121 + I121 + J121 - 10 = 14, NOT(OR(M121 = 5, M121 = 6))),
              AND(D121 + E121 + G121 + I121 + J121 - 10 = 15, NOT(OR(M121 = 4, M121 = 5, M121 = 6))),
              AND(D121 + E121 + G121 + I121 + J121 - 10 = 16, NOT(OR(M121 = 3, M121 = 4, M121 = 5, M121 = 6))),
              AND(D121 + E121 + G121 + I121 + J121 - 10 = 17, M121 &gt;= 9),
              AND(D121 + E121 + G121 + I121 + J121 - 10 = 18, M121 &gt;= 9)), 1, 0),
        IF(OR(D121 + E121 + G121 + I121 + J121 &lt;= 8,
              AND(D121 + E121 + G121 + I121 + J121 = 12, NOT(OR(M121 = 4, M121 = 5, M121 = 6))),
              AND(D121 + E121 + G121 + I121 + J121 &gt;= 13, D121 + E121 + G121 + I121 + J121 &lt;= 16, M121 &gt;= 7)), 1, 0)
    ), 0)</f>
        <v>0</v>
      </c>
      <c r="AE121">
        <f t="shared" ca="1" si="1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FE798-F8AD-4C98-83BB-5AEB4666AB2A}">
  <sheetPr>
    <outlinePr summaryBelow="0" summaryRight="0"/>
  </sheetPr>
  <dimension ref="B1:P3401"/>
  <sheetViews>
    <sheetView showGridLines="0" tabSelected="1" workbookViewId="0"/>
  </sheetViews>
  <sheetFormatPr defaultRowHeight="14.25" outlineLevelRow="1" x14ac:dyDescent="0.45"/>
  <cols>
    <col min="1" max="1" width="0.265625" style="1" customWidth="1"/>
    <col min="2" max="2" width="21.9296875" style="1" customWidth="1"/>
    <col min="3" max="3" width="7.6640625" style="1" customWidth="1"/>
    <col min="4" max="4" width="6.6640625" style="1" customWidth="1"/>
    <col min="5" max="5" width="28.3984375" style="1" customWidth="1"/>
    <col min="6" max="14" width="13.33203125" style="1" customWidth="1"/>
    <col min="15" max="16" width="6.6640625" style="1" customWidth="1"/>
    <col min="17" max="16384" width="9.06640625" style="1"/>
  </cols>
  <sheetData>
    <row r="1" spans="2:16" s="27" customFormat="1" ht="65" customHeight="1" x14ac:dyDescent="0.55000000000000004"/>
    <row r="2" spans="2:16" ht="14.65" thickBot="1" x14ac:dyDescent="0.5"/>
    <row r="3" spans="2:16" x14ac:dyDescent="0.45">
      <c r="B3" s="2" t="s">
        <v>42</v>
      </c>
      <c r="C3" s="3" t="s">
        <v>43</v>
      </c>
      <c r="D3" s="4" t="s">
        <v>44</v>
      </c>
      <c r="E3" s="5" t="s">
        <v>45</v>
      </c>
      <c r="F3" s="6" t="s">
        <v>46</v>
      </c>
      <c r="G3" s="6" t="s">
        <v>47</v>
      </c>
      <c r="H3" s="6" t="s">
        <v>48</v>
      </c>
      <c r="I3" s="6" t="s">
        <v>49</v>
      </c>
      <c r="J3" s="6" t="s">
        <v>50</v>
      </c>
      <c r="K3" s="6" t="s">
        <v>51</v>
      </c>
      <c r="L3" s="6" t="s">
        <v>52</v>
      </c>
      <c r="M3" s="7">
        <v>0.01</v>
      </c>
      <c r="N3" s="7">
        <v>0.99</v>
      </c>
      <c r="O3" s="6" t="s">
        <v>53</v>
      </c>
      <c r="P3" s="8" t="s">
        <v>54</v>
      </c>
    </row>
    <row r="4" spans="2:16" x14ac:dyDescent="0.45">
      <c r="B4" s="9" t="s">
        <v>55</v>
      </c>
      <c r="C4" s="10"/>
      <c r="D4" s="10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2"/>
    </row>
    <row r="5" spans="2:16" ht="36" customHeight="1" outlineLevel="1" x14ac:dyDescent="0.45">
      <c r="B5" s="13" t="s">
        <v>10</v>
      </c>
      <c r="C5" s="14" t="s">
        <v>56</v>
      </c>
      <c r="D5" s="14" t="s">
        <v>57</v>
      </c>
      <c r="E5" s="15" t="s">
        <v>58</v>
      </c>
      <c r="F5" s="15"/>
      <c r="G5" s="16">
        <v>1</v>
      </c>
      <c r="H5" s="16">
        <v>1</v>
      </c>
      <c r="I5" s="16">
        <v>1</v>
      </c>
      <c r="J5" s="16">
        <v>1</v>
      </c>
      <c r="K5" s="16">
        <v>1</v>
      </c>
      <c r="L5" s="16">
        <v>0</v>
      </c>
      <c r="M5" s="16">
        <v>1</v>
      </c>
      <c r="N5" s="16">
        <v>1</v>
      </c>
      <c r="O5" s="17">
        <v>0</v>
      </c>
      <c r="P5" s="18">
        <v>0</v>
      </c>
    </row>
    <row r="6" spans="2:16" ht="36" customHeight="1" outlineLevel="1" x14ac:dyDescent="0.45">
      <c r="B6" s="13" t="s">
        <v>10</v>
      </c>
      <c r="C6" s="14" t="s">
        <v>59</v>
      </c>
      <c r="D6" s="14" t="s">
        <v>57</v>
      </c>
      <c r="E6" s="15" t="s">
        <v>58</v>
      </c>
      <c r="F6" s="15"/>
      <c r="G6" s="16">
        <v>2</v>
      </c>
      <c r="H6" s="16">
        <v>2</v>
      </c>
      <c r="I6" s="16">
        <v>2</v>
      </c>
      <c r="J6" s="16">
        <v>2</v>
      </c>
      <c r="K6" s="16">
        <v>2</v>
      </c>
      <c r="L6" s="16">
        <v>0</v>
      </c>
      <c r="M6" s="16">
        <v>2</v>
      </c>
      <c r="N6" s="16">
        <v>2</v>
      </c>
      <c r="O6" s="17">
        <v>0</v>
      </c>
      <c r="P6" s="18">
        <v>0</v>
      </c>
    </row>
    <row r="7" spans="2:16" x14ac:dyDescent="0.45">
      <c r="B7" s="9" t="s">
        <v>60</v>
      </c>
      <c r="C7" s="10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</row>
    <row r="8" spans="2:16" ht="36" customHeight="1" outlineLevel="1" x14ac:dyDescent="0.45">
      <c r="B8" s="13" t="s">
        <v>61</v>
      </c>
      <c r="C8" s="14" t="s">
        <v>56</v>
      </c>
      <c r="D8" s="14" t="s">
        <v>62</v>
      </c>
      <c r="E8" s="15" t="s">
        <v>63</v>
      </c>
      <c r="F8" s="15"/>
      <c r="G8" s="16">
        <v>1</v>
      </c>
      <c r="H8" s="16">
        <v>10</v>
      </c>
      <c r="I8" s="19">
        <v>6.5410000000000004</v>
      </c>
      <c r="J8" s="16">
        <v>10</v>
      </c>
      <c r="K8" s="16">
        <v>7</v>
      </c>
      <c r="L8" s="19">
        <v>3.154722059274202</v>
      </c>
      <c r="M8" s="16">
        <v>1</v>
      </c>
      <c r="N8" s="16">
        <v>10</v>
      </c>
      <c r="O8" s="17">
        <v>0</v>
      </c>
      <c r="P8" s="18">
        <v>0</v>
      </c>
    </row>
    <row r="9" spans="2:16" ht="36" customHeight="1" outlineLevel="1" x14ac:dyDescent="0.45">
      <c r="B9" s="13" t="s">
        <v>61</v>
      </c>
      <c r="C9" s="14" t="s">
        <v>59</v>
      </c>
      <c r="D9" s="14" t="s">
        <v>62</v>
      </c>
      <c r="E9" s="15" t="s">
        <v>63</v>
      </c>
      <c r="F9" s="15"/>
      <c r="G9" s="16">
        <v>1</v>
      </c>
      <c r="H9" s="16">
        <v>10</v>
      </c>
      <c r="I9" s="19">
        <v>6.5410000000000004</v>
      </c>
      <c r="J9" s="16">
        <v>10</v>
      </c>
      <c r="K9" s="16">
        <v>7</v>
      </c>
      <c r="L9" s="19">
        <v>3.154722059274202</v>
      </c>
      <c r="M9" s="16">
        <v>1</v>
      </c>
      <c r="N9" s="16">
        <v>10</v>
      </c>
      <c r="O9" s="17">
        <v>0</v>
      </c>
      <c r="P9" s="18">
        <v>0</v>
      </c>
    </row>
    <row r="10" spans="2:16" ht="36" customHeight="1" outlineLevel="1" x14ac:dyDescent="0.45">
      <c r="B10" s="13" t="s">
        <v>64</v>
      </c>
      <c r="C10" s="14" t="s">
        <v>56</v>
      </c>
      <c r="D10" s="14" t="s">
        <v>65</v>
      </c>
      <c r="E10" s="15" t="s">
        <v>63</v>
      </c>
      <c r="F10" s="15"/>
      <c r="G10" s="16">
        <v>1</v>
      </c>
      <c r="H10" s="16">
        <v>10</v>
      </c>
      <c r="I10" s="19">
        <v>6.5380000000000003</v>
      </c>
      <c r="J10" s="16">
        <v>10</v>
      </c>
      <c r="K10" s="16">
        <v>7</v>
      </c>
      <c r="L10" s="19">
        <v>3.1531727669917604</v>
      </c>
      <c r="M10" s="16">
        <v>1</v>
      </c>
      <c r="N10" s="16">
        <v>10</v>
      </c>
      <c r="O10" s="17">
        <v>0</v>
      </c>
      <c r="P10" s="18">
        <v>0</v>
      </c>
    </row>
    <row r="11" spans="2:16" ht="36" customHeight="1" outlineLevel="1" x14ac:dyDescent="0.45">
      <c r="B11" s="13" t="s">
        <v>64</v>
      </c>
      <c r="C11" s="14" t="s">
        <v>59</v>
      </c>
      <c r="D11" s="14" t="s">
        <v>65</v>
      </c>
      <c r="E11" s="15" t="s">
        <v>63</v>
      </c>
      <c r="F11" s="15"/>
      <c r="G11" s="16">
        <v>1</v>
      </c>
      <c r="H11" s="16">
        <v>10</v>
      </c>
      <c r="I11" s="19">
        <v>6.5380000000000003</v>
      </c>
      <c r="J11" s="16">
        <v>10</v>
      </c>
      <c r="K11" s="16">
        <v>7</v>
      </c>
      <c r="L11" s="19">
        <v>3.1531727669917604</v>
      </c>
      <c r="M11" s="16">
        <v>1</v>
      </c>
      <c r="N11" s="16">
        <v>10</v>
      </c>
      <c r="O11" s="17">
        <v>0</v>
      </c>
      <c r="P11" s="18">
        <v>0</v>
      </c>
    </row>
    <row r="12" spans="2:16" ht="36" customHeight="1" outlineLevel="1" x14ac:dyDescent="0.45">
      <c r="B12" s="13" t="s">
        <v>66</v>
      </c>
      <c r="C12" s="14" t="s">
        <v>56</v>
      </c>
      <c r="D12" s="14" t="s">
        <v>67</v>
      </c>
      <c r="E12" s="15" t="s">
        <v>63</v>
      </c>
      <c r="F12" s="15"/>
      <c r="G12" s="16">
        <v>1</v>
      </c>
      <c r="H12" s="16">
        <v>10</v>
      </c>
      <c r="I12" s="19">
        <v>6.5938189845474611</v>
      </c>
      <c r="J12" s="16">
        <v>10</v>
      </c>
      <c r="K12" s="16">
        <v>7</v>
      </c>
      <c r="L12" s="19">
        <v>3.1409593164092247</v>
      </c>
      <c r="M12" s="16">
        <v>1</v>
      </c>
      <c r="N12" s="16">
        <v>10</v>
      </c>
      <c r="O12" s="17">
        <v>547</v>
      </c>
      <c r="P12" s="18">
        <v>0</v>
      </c>
    </row>
    <row r="13" spans="2:16" ht="36" customHeight="1" outlineLevel="1" x14ac:dyDescent="0.45">
      <c r="B13" s="13" t="s">
        <v>66</v>
      </c>
      <c r="C13" s="14" t="s">
        <v>59</v>
      </c>
      <c r="D13" s="14" t="s">
        <v>67</v>
      </c>
      <c r="E13" s="15" t="s">
        <v>63</v>
      </c>
      <c r="F13" s="15"/>
      <c r="G13" s="16">
        <v>1</v>
      </c>
      <c r="H13" s="16">
        <v>10</v>
      </c>
      <c r="I13" s="19">
        <v>6.6085106382978722</v>
      </c>
      <c r="J13" s="16">
        <v>10</v>
      </c>
      <c r="K13" s="16">
        <v>7</v>
      </c>
      <c r="L13" s="19">
        <v>3.134499534106026</v>
      </c>
      <c r="M13" s="16">
        <v>1</v>
      </c>
      <c r="N13" s="16">
        <v>10</v>
      </c>
      <c r="O13" s="17">
        <v>530</v>
      </c>
      <c r="P13" s="18">
        <v>0</v>
      </c>
    </row>
    <row r="14" spans="2:16" ht="36" customHeight="1" outlineLevel="1" x14ac:dyDescent="0.45">
      <c r="B14" s="13" t="s">
        <v>68</v>
      </c>
      <c r="C14" s="14" t="s">
        <v>56</v>
      </c>
      <c r="D14" s="14" t="s">
        <v>69</v>
      </c>
      <c r="E14" s="15" t="s">
        <v>70</v>
      </c>
      <c r="F14" s="15"/>
      <c r="G14" s="16">
        <v>1</v>
      </c>
      <c r="H14" s="16">
        <v>10</v>
      </c>
      <c r="I14" s="19">
        <v>6.148837209302326</v>
      </c>
      <c r="J14" s="16">
        <v>10</v>
      </c>
      <c r="K14" s="16">
        <v>7</v>
      </c>
      <c r="L14" s="19">
        <v>3.2792445628958355</v>
      </c>
      <c r="M14" s="16">
        <v>1</v>
      </c>
      <c r="N14" s="16">
        <v>10</v>
      </c>
      <c r="O14" s="17">
        <v>785</v>
      </c>
      <c r="P14" s="18">
        <v>0</v>
      </c>
    </row>
    <row r="15" spans="2:16" ht="36" customHeight="1" outlineLevel="1" x14ac:dyDescent="0.45">
      <c r="B15" s="13" t="s">
        <v>68</v>
      </c>
      <c r="C15" s="14" t="s">
        <v>59</v>
      </c>
      <c r="D15" s="14" t="s">
        <v>69</v>
      </c>
      <c r="E15" s="15" t="s">
        <v>70</v>
      </c>
      <c r="F15" s="15"/>
      <c r="G15" s="16">
        <v>1</v>
      </c>
      <c r="H15" s="16">
        <v>10</v>
      </c>
      <c r="I15" s="19">
        <v>6.148837209302326</v>
      </c>
      <c r="J15" s="16">
        <v>10</v>
      </c>
      <c r="K15" s="16">
        <v>7</v>
      </c>
      <c r="L15" s="19">
        <v>3.2792445628958355</v>
      </c>
      <c r="M15" s="16">
        <v>1</v>
      </c>
      <c r="N15" s="16">
        <v>10</v>
      </c>
      <c r="O15" s="17">
        <v>785</v>
      </c>
      <c r="P15" s="18">
        <v>0</v>
      </c>
    </row>
    <row r="16" spans="2:16" ht="36" customHeight="1" outlineLevel="1" x14ac:dyDescent="0.45">
      <c r="B16" s="13" t="s">
        <v>71</v>
      </c>
      <c r="C16" s="14" t="s">
        <v>56</v>
      </c>
      <c r="D16" s="14" t="s">
        <v>72</v>
      </c>
      <c r="E16" s="15" t="s">
        <v>70</v>
      </c>
      <c r="F16" s="15"/>
      <c r="G16" s="16">
        <v>1</v>
      </c>
      <c r="H16" s="16">
        <v>10</v>
      </c>
      <c r="I16" s="19">
        <v>6.2536231884057969</v>
      </c>
      <c r="J16" s="16">
        <v>10</v>
      </c>
      <c r="K16" s="16">
        <v>6</v>
      </c>
      <c r="L16" s="19">
        <v>2.9448993246219999</v>
      </c>
      <c r="M16" s="16">
        <v>1</v>
      </c>
      <c r="N16" s="16">
        <v>10</v>
      </c>
      <c r="O16" s="17">
        <v>862</v>
      </c>
      <c r="P16" s="18">
        <v>0</v>
      </c>
    </row>
    <row r="17" spans="2:16" ht="36" customHeight="1" outlineLevel="1" x14ac:dyDescent="0.45">
      <c r="B17" s="13" t="s">
        <v>71</v>
      </c>
      <c r="C17" s="14" t="s">
        <v>59</v>
      </c>
      <c r="D17" s="14" t="s">
        <v>72</v>
      </c>
      <c r="E17" s="15" t="s">
        <v>70</v>
      </c>
      <c r="F17" s="15"/>
      <c r="G17" s="16">
        <v>1</v>
      </c>
      <c r="H17" s="16">
        <v>10</v>
      </c>
      <c r="I17" s="19">
        <v>6.2536231884057969</v>
      </c>
      <c r="J17" s="16">
        <v>10</v>
      </c>
      <c r="K17" s="16">
        <v>6</v>
      </c>
      <c r="L17" s="19">
        <v>2.9448993246219999</v>
      </c>
      <c r="M17" s="16">
        <v>1</v>
      </c>
      <c r="N17" s="16">
        <v>10</v>
      </c>
      <c r="O17" s="17">
        <v>862</v>
      </c>
      <c r="P17" s="18">
        <v>0</v>
      </c>
    </row>
    <row r="18" spans="2:16" ht="36" customHeight="1" outlineLevel="1" x14ac:dyDescent="0.45">
      <c r="B18" s="13" t="s">
        <v>1184</v>
      </c>
      <c r="C18" s="14" t="s">
        <v>56</v>
      </c>
      <c r="D18" s="14" t="s">
        <v>74</v>
      </c>
      <c r="E18" s="15" t="s">
        <v>70</v>
      </c>
      <c r="F18" s="15"/>
      <c r="G18" s="16">
        <v>1</v>
      </c>
      <c r="H18" s="16">
        <v>10</v>
      </c>
      <c r="I18" s="19">
        <v>6.774647887323944</v>
      </c>
      <c r="J18" s="16">
        <v>10</v>
      </c>
      <c r="K18" s="16">
        <v>7</v>
      </c>
      <c r="L18" s="19">
        <v>3.0715151361157784</v>
      </c>
      <c r="M18" s="16">
        <v>1</v>
      </c>
      <c r="N18" s="16">
        <v>10</v>
      </c>
      <c r="O18" s="17">
        <v>929</v>
      </c>
      <c r="P18" s="18">
        <v>0</v>
      </c>
    </row>
    <row r="19" spans="2:16" ht="36" customHeight="1" outlineLevel="1" x14ac:dyDescent="0.45">
      <c r="B19" s="13" t="s">
        <v>1184</v>
      </c>
      <c r="C19" s="14" t="s">
        <v>59</v>
      </c>
      <c r="D19" s="14" t="s">
        <v>74</v>
      </c>
      <c r="E19" s="15" t="s">
        <v>70</v>
      </c>
      <c r="F19" s="15"/>
      <c r="G19" s="16">
        <v>1</v>
      </c>
      <c r="H19" s="16">
        <v>10</v>
      </c>
      <c r="I19" s="19">
        <v>6.774647887323944</v>
      </c>
      <c r="J19" s="16">
        <v>10</v>
      </c>
      <c r="K19" s="16">
        <v>7</v>
      </c>
      <c r="L19" s="19">
        <v>3.0715151361157784</v>
      </c>
      <c r="M19" s="16">
        <v>1</v>
      </c>
      <c r="N19" s="16">
        <v>10</v>
      </c>
      <c r="O19" s="17">
        <v>929</v>
      </c>
      <c r="P19" s="18">
        <v>0</v>
      </c>
    </row>
    <row r="20" spans="2:16" ht="36" customHeight="1" outlineLevel="1" x14ac:dyDescent="0.45">
      <c r="B20" s="13" t="s">
        <v>1185</v>
      </c>
      <c r="C20" s="14" t="s">
        <v>56</v>
      </c>
      <c r="D20" s="14" t="s">
        <v>76</v>
      </c>
      <c r="E20" s="15" t="s">
        <v>70</v>
      </c>
      <c r="F20" s="15"/>
      <c r="G20" s="16">
        <v>1</v>
      </c>
      <c r="H20" s="16">
        <v>10</v>
      </c>
      <c r="I20" s="19">
        <v>6.4915254237288131</v>
      </c>
      <c r="J20" s="16">
        <v>10</v>
      </c>
      <c r="K20" s="16">
        <v>7</v>
      </c>
      <c r="L20" s="19">
        <v>3.0307213284784549</v>
      </c>
      <c r="M20" s="16">
        <v>1</v>
      </c>
      <c r="N20" s="16">
        <v>10</v>
      </c>
      <c r="O20" s="17">
        <v>941</v>
      </c>
      <c r="P20" s="18">
        <v>0</v>
      </c>
    </row>
    <row r="21" spans="2:16" ht="36" customHeight="1" outlineLevel="1" x14ac:dyDescent="0.45">
      <c r="B21" s="13" t="s">
        <v>1185</v>
      </c>
      <c r="C21" s="14" t="s">
        <v>59</v>
      </c>
      <c r="D21" s="14" t="s">
        <v>76</v>
      </c>
      <c r="E21" s="15" t="s">
        <v>70</v>
      </c>
      <c r="F21" s="15"/>
      <c r="G21" s="16">
        <v>1</v>
      </c>
      <c r="H21" s="16">
        <v>10</v>
      </c>
      <c r="I21" s="19">
        <v>6.4915254237288131</v>
      </c>
      <c r="J21" s="16">
        <v>10</v>
      </c>
      <c r="K21" s="16">
        <v>7</v>
      </c>
      <c r="L21" s="19">
        <v>3.0307213284784549</v>
      </c>
      <c r="M21" s="16">
        <v>1</v>
      </c>
      <c r="N21" s="16">
        <v>10</v>
      </c>
      <c r="O21" s="17">
        <v>941</v>
      </c>
      <c r="P21" s="18">
        <v>0</v>
      </c>
    </row>
    <row r="22" spans="2:16" ht="36" customHeight="1" outlineLevel="1" x14ac:dyDescent="0.45">
      <c r="B22" s="13" t="s">
        <v>73</v>
      </c>
      <c r="C22" s="14" t="s">
        <v>56</v>
      </c>
      <c r="D22" s="14" t="s">
        <v>1186</v>
      </c>
      <c r="E22" s="15" t="s">
        <v>63</v>
      </c>
      <c r="F22" s="15"/>
      <c r="G22" s="16">
        <v>1</v>
      </c>
      <c r="H22" s="16">
        <v>10</v>
      </c>
      <c r="I22" s="19">
        <v>6.5380000000000003</v>
      </c>
      <c r="J22" s="16">
        <v>10</v>
      </c>
      <c r="K22" s="16">
        <v>7</v>
      </c>
      <c r="L22" s="19">
        <v>3.1557114117920366</v>
      </c>
      <c r="M22" s="16">
        <v>1</v>
      </c>
      <c r="N22" s="16">
        <v>10</v>
      </c>
      <c r="O22" s="17">
        <v>0</v>
      </c>
      <c r="P22" s="18">
        <v>0</v>
      </c>
    </row>
    <row r="23" spans="2:16" ht="36" customHeight="1" outlineLevel="1" x14ac:dyDescent="0.45">
      <c r="B23" s="13" t="s">
        <v>73</v>
      </c>
      <c r="C23" s="14" t="s">
        <v>59</v>
      </c>
      <c r="D23" s="14" t="s">
        <v>1186</v>
      </c>
      <c r="E23" s="15" t="s">
        <v>63</v>
      </c>
      <c r="F23" s="15"/>
      <c r="G23" s="16">
        <v>1</v>
      </c>
      <c r="H23" s="16">
        <v>10</v>
      </c>
      <c r="I23" s="19">
        <v>6.5380000000000003</v>
      </c>
      <c r="J23" s="16">
        <v>10</v>
      </c>
      <c r="K23" s="16">
        <v>7</v>
      </c>
      <c r="L23" s="19">
        <v>3.1557114117920366</v>
      </c>
      <c r="M23" s="16">
        <v>1</v>
      </c>
      <c r="N23" s="16">
        <v>10</v>
      </c>
      <c r="O23" s="17">
        <v>0</v>
      </c>
      <c r="P23" s="18">
        <v>0</v>
      </c>
    </row>
    <row r="24" spans="2:16" ht="36" customHeight="1" outlineLevel="1" x14ac:dyDescent="0.45">
      <c r="B24" s="13" t="s">
        <v>75</v>
      </c>
      <c r="C24" s="14" t="s">
        <v>56</v>
      </c>
      <c r="D24" s="14" t="s">
        <v>78</v>
      </c>
      <c r="E24" s="15" t="s">
        <v>63</v>
      </c>
      <c r="F24" s="15"/>
      <c r="G24" s="16">
        <v>1</v>
      </c>
      <c r="H24" s="16">
        <v>10</v>
      </c>
      <c r="I24" s="19">
        <v>6.5380000000000003</v>
      </c>
      <c r="J24" s="16">
        <v>10</v>
      </c>
      <c r="K24" s="16">
        <v>7</v>
      </c>
      <c r="L24" s="19">
        <v>3.1560285988115653</v>
      </c>
      <c r="M24" s="16">
        <v>1</v>
      </c>
      <c r="N24" s="16">
        <v>10</v>
      </c>
      <c r="O24" s="17">
        <v>0</v>
      </c>
      <c r="P24" s="18">
        <v>0</v>
      </c>
    </row>
    <row r="25" spans="2:16" ht="36" customHeight="1" outlineLevel="1" x14ac:dyDescent="0.45">
      <c r="B25" s="13" t="s">
        <v>75</v>
      </c>
      <c r="C25" s="14" t="s">
        <v>59</v>
      </c>
      <c r="D25" s="14" t="s">
        <v>78</v>
      </c>
      <c r="E25" s="15" t="s">
        <v>63</v>
      </c>
      <c r="F25" s="15"/>
      <c r="G25" s="16">
        <v>1</v>
      </c>
      <c r="H25" s="16">
        <v>10</v>
      </c>
      <c r="I25" s="19">
        <v>6.5380000000000003</v>
      </c>
      <c r="J25" s="16">
        <v>10</v>
      </c>
      <c r="K25" s="16">
        <v>7</v>
      </c>
      <c r="L25" s="19">
        <v>3.1560285988115653</v>
      </c>
      <c r="M25" s="16">
        <v>1</v>
      </c>
      <c r="N25" s="16">
        <v>10</v>
      </c>
      <c r="O25" s="17">
        <v>0</v>
      </c>
      <c r="P25" s="18">
        <v>0</v>
      </c>
    </row>
    <row r="26" spans="2:16" ht="36" customHeight="1" outlineLevel="1" x14ac:dyDescent="0.45">
      <c r="B26" s="13" t="s">
        <v>77</v>
      </c>
      <c r="C26" s="14" t="s">
        <v>56</v>
      </c>
      <c r="D26" s="14" t="s">
        <v>81</v>
      </c>
      <c r="E26" s="15" t="s">
        <v>70</v>
      </c>
      <c r="F26" s="15"/>
      <c r="G26" s="16">
        <v>1</v>
      </c>
      <c r="H26" s="16">
        <v>10</v>
      </c>
      <c r="I26" s="19">
        <v>6.5555555555555554</v>
      </c>
      <c r="J26" s="16">
        <v>10</v>
      </c>
      <c r="K26" s="16">
        <v>7</v>
      </c>
      <c r="L26" s="19">
        <v>3.1538827605165722</v>
      </c>
      <c r="M26" s="16">
        <v>1</v>
      </c>
      <c r="N26" s="16">
        <v>10</v>
      </c>
      <c r="O26" s="17">
        <v>253</v>
      </c>
      <c r="P26" s="18">
        <v>0</v>
      </c>
    </row>
    <row r="27" spans="2:16" ht="36" customHeight="1" outlineLevel="1" x14ac:dyDescent="0.45">
      <c r="B27" s="13" t="s">
        <v>77</v>
      </c>
      <c r="C27" s="14" t="s">
        <v>59</v>
      </c>
      <c r="D27" s="14" t="s">
        <v>81</v>
      </c>
      <c r="E27" s="15" t="s">
        <v>70</v>
      </c>
      <c r="F27" s="15"/>
      <c r="G27" s="16">
        <v>1</v>
      </c>
      <c r="H27" s="16">
        <v>10</v>
      </c>
      <c r="I27" s="19">
        <v>6.5555555555555554</v>
      </c>
      <c r="J27" s="16">
        <v>10</v>
      </c>
      <c r="K27" s="16">
        <v>7</v>
      </c>
      <c r="L27" s="19">
        <v>3.1538827605165722</v>
      </c>
      <c r="M27" s="16">
        <v>1</v>
      </c>
      <c r="N27" s="16">
        <v>10</v>
      </c>
      <c r="O27" s="17">
        <v>253</v>
      </c>
      <c r="P27" s="18">
        <v>0</v>
      </c>
    </row>
    <row r="28" spans="2:16" ht="36" customHeight="1" outlineLevel="1" x14ac:dyDescent="0.45">
      <c r="B28" s="13" t="s">
        <v>79</v>
      </c>
      <c r="C28" s="14" t="s">
        <v>56</v>
      </c>
      <c r="D28" s="14" t="s">
        <v>83</v>
      </c>
      <c r="E28" s="15" t="s">
        <v>70</v>
      </c>
      <c r="F28" s="15"/>
      <c r="G28" s="16">
        <v>1</v>
      </c>
      <c r="H28" s="16">
        <v>10</v>
      </c>
      <c r="I28" s="19">
        <v>6.5890410958904111</v>
      </c>
      <c r="J28" s="16">
        <v>10</v>
      </c>
      <c r="K28" s="16">
        <v>7</v>
      </c>
      <c r="L28" s="19">
        <v>3.1419372247195736</v>
      </c>
      <c r="M28" s="16">
        <v>1</v>
      </c>
      <c r="N28" s="16">
        <v>10</v>
      </c>
      <c r="O28" s="17">
        <v>708</v>
      </c>
      <c r="P28" s="18">
        <v>0</v>
      </c>
    </row>
    <row r="29" spans="2:16" ht="36" customHeight="1" outlineLevel="1" x14ac:dyDescent="0.45">
      <c r="B29" s="13" t="s">
        <v>79</v>
      </c>
      <c r="C29" s="14" t="s">
        <v>59</v>
      </c>
      <c r="D29" s="14" t="s">
        <v>83</v>
      </c>
      <c r="E29" s="15" t="s">
        <v>70</v>
      </c>
      <c r="F29" s="15"/>
      <c r="G29" s="16">
        <v>1</v>
      </c>
      <c r="H29" s="16">
        <v>10</v>
      </c>
      <c r="I29" s="19">
        <v>6.5890410958904111</v>
      </c>
      <c r="J29" s="16">
        <v>10</v>
      </c>
      <c r="K29" s="16">
        <v>7</v>
      </c>
      <c r="L29" s="19">
        <v>3.1419372247195736</v>
      </c>
      <c r="M29" s="16">
        <v>1</v>
      </c>
      <c r="N29" s="16">
        <v>10</v>
      </c>
      <c r="O29" s="17">
        <v>708</v>
      </c>
      <c r="P29" s="18">
        <v>0</v>
      </c>
    </row>
    <row r="30" spans="2:16" ht="36" customHeight="1" outlineLevel="1" x14ac:dyDescent="0.45">
      <c r="B30" s="13" t="s">
        <v>80</v>
      </c>
      <c r="C30" s="14" t="s">
        <v>56</v>
      </c>
      <c r="D30" s="14" t="s">
        <v>85</v>
      </c>
      <c r="E30" s="15" t="s">
        <v>70</v>
      </c>
      <c r="F30" s="15"/>
      <c r="G30" s="16">
        <v>1</v>
      </c>
      <c r="H30" s="16">
        <v>10</v>
      </c>
      <c r="I30" s="19">
        <v>5.9</v>
      </c>
      <c r="J30" s="16">
        <v>10</v>
      </c>
      <c r="K30" s="16">
        <v>6</v>
      </c>
      <c r="L30" s="19">
        <v>3.4226441172904876</v>
      </c>
      <c r="M30" s="16">
        <v>1</v>
      </c>
      <c r="N30" s="16">
        <v>10</v>
      </c>
      <c r="O30" s="17">
        <v>930</v>
      </c>
      <c r="P30" s="18">
        <v>0</v>
      </c>
    </row>
    <row r="31" spans="2:16" ht="36" customHeight="1" outlineLevel="1" x14ac:dyDescent="0.45">
      <c r="B31" s="13" t="s">
        <v>80</v>
      </c>
      <c r="C31" s="14" t="s">
        <v>59</v>
      </c>
      <c r="D31" s="14" t="s">
        <v>85</v>
      </c>
      <c r="E31" s="15" t="s">
        <v>70</v>
      </c>
      <c r="F31" s="15"/>
      <c r="G31" s="16">
        <v>1</v>
      </c>
      <c r="H31" s="16">
        <v>10</v>
      </c>
      <c r="I31" s="19">
        <v>5.9</v>
      </c>
      <c r="J31" s="16">
        <v>10</v>
      </c>
      <c r="K31" s="16">
        <v>6</v>
      </c>
      <c r="L31" s="19">
        <v>3.4226441172904876</v>
      </c>
      <c r="M31" s="16">
        <v>1</v>
      </c>
      <c r="N31" s="16">
        <v>10</v>
      </c>
      <c r="O31" s="17">
        <v>930</v>
      </c>
      <c r="P31" s="18">
        <v>0</v>
      </c>
    </row>
    <row r="32" spans="2:16" ht="36" customHeight="1" outlineLevel="1" x14ac:dyDescent="0.45">
      <c r="B32" s="13" t="s">
        <v>82</v>
      </c>
      <c r="C32" s="14" t="s">
        <v>56</v>
      </c>
      <c r="D32" s="14" t="s">
        <v>1187</v>
      </c>
      <c r="E32" s="15" t="s">
        <v>70</v>
      </c>
      <c r="F32" s="15"/>
      <c r="G32" s="16">
        <v>1</v>
      </c>
      <c r="H32" s="16">
        <v>10</v>
      </c>
      <c r="I32" s="19">
        <v>6.666666666666667</v>
      </c>
      <c r="J32" s="16">
        <v>10</v>
      </c>
      <c r="K32" s="16">
        <v>7</v>
      </c>
      <c r="L32" s="19">
        <v>3.2003787654626512</v>
      </c>
      <c r="M32" s="16">
        <v>1</v>
      </c>
      <c r="N32" s="16">
        <v>10</v>
      </c>
      <c r="O32" s="17">
        <v>988</v>
      </c>
      <c r="P32" s="18">
        <v>0</v>
      </c>
    </row>
    <row r="33" spans="2:16" ht="36" customHeight="1" outlineLevel="1" x14ac:dyDescent="0.45">
      <c r="B33" s="13" t="s">
        <v>82</v>
      </c>
      <c r="C33" s="14" t="s">
        <v>59</v>
      </c>
      <c r="D33" s="14" t="s">
        <v>1187</v>
      </c>
      <c r="E33" s="15" t="s">
        <v>70</v>
      </c>
      <c r="F33" s="15"/>
      <c r="G33" s="16">
        <v>1</v>
      </c>
      <c r="H33" s="16">
        <v>10</v>
      </c>
      <c r="I33" s="19">
        <v>6.666666666666667</v>
      </c>
      <c r="J33" s="16">
        <v>10</v>
      </c>
      <c r="K33" s="16">
        <v>7</v>
      </c>
      <c r="L33" s="19">
        <v>3.2003787654626512</v>
      </c>
      <c r="M33" s="16">
        <v>1</v>
      </c>
      <c r="N33" s="16">
        <v>10</v>
      </c>
      <c r="O33" s="17">
        <v>988</v>
      </c>
      <c r="P33" s="18">
        <v>0</v>
      </c>
    </row>
    <row r="34" spans="2:16" ht="36" customHeight="1" outlineLevel="1" x14ac:dyDescent="0.45">
      <c r="B34" s="13" t="s">
        <v>84</v>
      </c>
      <c r="C34" s="14" t="s">
        <v>56</v>
      </c>
      <c r="D34" s="14" t="s">
        <v>1188</v>
      </c>
      <c r="E34" s="15" t="s">
        <v>70</v>
      </c>
      <c r="F34" s="15"/>
      <c r="G34" s="15" t="s">
        <v>86</v>
      </c>
      <c r="H34" s="15" t="s">
        <v>86</v>
      </c>
      <c r="I34" s="15" t="s">
        <v>86</v>
      </c>
      <c r="J34" s="15" t="s">
        <v>86</v>
      </c>
      <c r="K34" s="15" t="s">
        <v>86</v>
      </c>
      <c r="L34" s="15" t="s">
        <v>86</v>
      </c>
      <c r="M34" s="15" t="s">
        <v>86</v>
      </c>
      <c r="N34" s="15" t="s">
        <v>86</v>
      </c>
      <c r="O34" s="17">
        <v>1000</v>
      </c>
      <c r="P34" s="18">
        <v>0</v>
      </c>
    </row>
    <row r="35" spans="2:16" ht="36" customHeight="1" outlineLevel="1" x14ac:dyDescent="0.45">
      <c r="B35" s="13" t="s">
        <v>84</v>
      </c>
      <c r="C35" s="14" t="s">
        <v>59</v>
      </c>
      <c r="D35" s="14" t="s">
        <v>1188</v>
      </c>
      <c r="E35" s="15" t="s">
        <v>70</v>
      </c>
      <c r="F35" s="15"/>
      <c r="G35" s="15" t="s">
        <v>86</v>
      </c>
      <c r="H35" s="15" t="s">
        <v>86</v>
      </c>
      <c r="I35" s="15" t="s">
        <v>86</v>
      </c>
      <c r="J35" s="15" t="s">
        <v>86</v>
      </c>
      <c r="K35" s="15" t="s">
        <v>86</v>
      </c>
      <c r="L35" s="15" t="s">
        <v>86</v>
      </c>
      <c r="M35" s="15" t="s">
        <v>86</v>
      </c>
      <c r="N35" s="15" t="s">
        <v>86</v>
      </c>
      <c r="O35" s="17">
        <v>1000</v>
      </c>
      <c r="P35" s="18">
        <v>0</v>
      </c>
    </row>
    <row r="36" spans="2:16" ht="36" customHeight="1" outlineLevel="1" x14ac:dyDescent="0.45">
      <c r="B36" s="13" t="s">
        <v>61</v>
      </c>
      <c r="C36" s="14" t="s">
        <v>56</v>
      </c>
      <c r="D36" s="14" t="s">
        <v>87</v>
      </c>
      <c r="E36" s="15" t="s">
        <v>70</v>
      </c>
      <c r="F36" s="15"/>
      <c r="G36" s="16">
        <v>1</v>
      </c>
      <c r="H36" s="16">
        <v>10</v>
      </c>
      <c r="I36" s="19">
        <v>6.5380000000000003</v>
      </c>
      <c r="J36" s="16">
        <v>10</v>
      </c>
      <c r="K36" s="16">
        <v>7</v>
      </c>
      <c r="L36" s="19">
        <v>3.1534902093554176</v>
      </c>
      <c r="M36" s="16">
        <v>1</v>
      </c>
      <c r="N36" s="16">
        <v>10</v>
      </c>
      <c r="O36" s="17">
        <v>0</v>
      </c>
      <c r="P36" s="18">
        <v>0</v>
      </c>
    </row>
    <row r="37" spans="2:16" ht="36" customHeight="1" outlineLevel="1" x14ac:dyDescent="0.45">
      <c r="B37" s="13" t="s">
        <v>61</v>
      </c>
      <c r="C37" s="14" t="s">
        <v>59</v>
      </c>
      <c r="D37" s="14" t="s">
        <v>87</v>
      </c>
      <c r="E37" s="15" t="s">
        <v>70</v>
      </c>
      <c r="F37" s="15"/>
      <c r="G37" s="16">
        <v>1</v>
      </c>
      <c r="H37" s="16">
        <v>10</v>
      </c>
      <c r="I37" s="19">
        <v>6.5319371727748692</v>
      </c>
      <c r="J37" s="16">
        <v>10</v>
      </c>
      <c r="K37" s="16">
        <v>7</v>
      </c>
      <c r="L37" s="19">
        <v>3.1506173758960392</v>
      </c>
      <c r="M37" s="16">
        <v>1</v>
      </c>
      <c r="N37" s="16">
        <v>10</v>
      </c>
      <c r="O37" s="17">
        <v>45</v>
      </c>
      <c r="P37" s="18">
        <v>0</v>
      </c>
    </row>
    <row r="38" spans="2:16" ht="36" customHeight="1" outlineLevel="1" x14ac:dyDescent="0.45">
      <c r="B38" s="13" t="s">
        <v>61</v>
      </c>
      <c r="C38" s="14" t="s">
        <v>56</v>
      </c>
      <c r="D38" s="14" t="s">
        <v>87</v>
      </c>
      <c r="E38" s="15" t="s">
        <v>70</v>
      </c>
      <c r="F38" s="15"/>
      <c r="G38" s="15" t="s">
        <v>86</v>
      </c>
      <c r="H38" s="15" t="s">
        <v>86</v>
      </c>
      <c r="I38" s="15" t="s">
        <v>86</v>
      </c>
      <c r="J38" s="15" t="s">
        <v>86</v>
      </c>
      <c r="K38" s="15" t="s">
        <v>86</v>
      </c>
      <c r="L38" s="15" t="s">
        <v>86</v>
      </c>
      <c r="M38" s="15" t="s">
        <v>86</v>
      </c>
      <c r="N38" s="15" t="s">
        <v>86</v>
      </c>
      <c r="O38" s="17">
        <v>1000</v>
      </c>
      <c r="P38" s="18">
        <v>0</v>
      </c>
    </row>
    <row r="39" spans="2:16" ht="36" customHeight="1" outlineLevel="1" x14ac:dyDescent="0.45">
      <c r="B39" s="13" t="s">
        <v>61</v>
      </c>
      <c r="C39" s="14" t="s">
        <v>59</v>
      </c>
      <c r="D39" s="14" t="s">
        <v>87</v>
      </c>
      <c r="E39" s="15" t="s">
        <v>70</v>
      </c>
      <c r="F39" s="15"/>
      <c r="G39" s="15" t="s">
        <v>86</v>
      </c>
      <c r="H39" s="15" t="s">
        <v>86</v>
      </c>
      <c r="I39" s="15" t="s">
        <v>86</v>
      </c>
      <c r="J39" s="15" t="s">
        <v>86</v>
      </c>
      <c r="K39" s="15" t="s">
        <v>86</v>
      </c>
      <c r="L39" s="15" t="s">
        <v>86</v>
      </c>
      <c r="M39" s="15" t="s">
        <v>86</v>
      </c>
      <c r="N39" s="15" t="s">
        <v>86</v>
      </c>
      <c r="O39" s="17">
        <v>1000</v>
      </c>
      <c r="P39" s="18">
        <v>0</v>
      </c>
    </row>
    <row r="40" spans="2:16" ht="36" customHeight="1" outlineLevel="1" x14ac:dyDescent="0.45">
      <c r="B40" s="13" t="s">
        <v>61</v>
      </c>
      <c r="C40" s="14" t="s">
        <v>56</v>
      </c>
      <c r="D40" s="14" t="s">
        <v>87</v>
      </c>
      <c r="E40" s="15" t="s">
        <v>70</v>
      </c>
      <c r="F40" s="15"/>
      <c r="G40" s="15" t="s">
        <v>86</v>
      </c>
      <c r="H40" s="15" t="s">
        <v>86</v>
      </c>
      <c r="I40" s="15" t="s">
        <v>86</v>
      </c>
      <c r="J40" s="15" t="s">
        <v>86</v>
      </c>
      <c r="K40" s="15" t="s">
        <v>86</v>
      </c>
      <c r="L40" s="15" t="s">
        <v>86</v>
      </c>
      <c r="M40" s="15" t="s">
        <v>86</v>
      </c>
      <c r="N40" s="15" t="s">
        <v>86</v>
      </c>
      <c r="O40" s="17">
        <v>1000</v>
      </c>
      <c r="P40" s="18">
        <v>0</v>
      </c>
    </row>
    <row r="41" spans="2:16" ht="36" customHeight="1" outlineLevel="1" x14ac:dyDescent="0.45">
      <c r="B41" s="13" t="s">
        <v>61</v>
      </c>
      <c r="C41" s="14" t="s">
        <v>59</v>
      </c>
      <c r="D41" s="14" t="s">
        <v>87</v>
      </c>
      <c r="E41" s="15" t="s">
        <v>70</v>
      </c>
      <c r="F41" s="15"/>
      <c r="G41" s="15" t="s">
        <v>86</v>
      </c>
      <c r="H41" s="15" t="s">
        <v>86</v>
      </c>
      <c r="I41" s="15" t="s">
        <v>86</v>
      </c>
      <c r="J41" s="15" t="s">
        <v>86</v>
      </c>
      <c r="K41" s="15" t="s">
        <v>86</v>
      </c>
      <c r="L41" s="15" t="s">
        <v>86</v>
      </c>
      <c r="M41" s="15" t="s">
        <v>86</v>
      </c>
      <c r="N41" s="15" t="s">
        <v>86</v>
      </c>
      <c r="O41" s="17">
        <v>1000</v>
      </c>
      <c r="P41" s="18">
        <v>0</v>
      </c>
    </row>
    <row r="42" spans="2:16" ht="36" customHeight="1" outlineLevel="1" x14ac:dyDescent="0.45">
      <c r="B42" s="13" t="s">
        <v>61</v>
      </c>
      <c r="C42" s="14" t="s">
        <v>56</v>
      </c>
      <c r="D42" s="14" t="s">
        <v>87</v>
      </c>
      <c r="E42" s="15" t="s">
        <v>70</v>
      </c>
      <c r="F42" s="15"/>
      <c r="G42" s="15" t="s">
        <v>86</v>
      </c>
      <c r="H42" s="15" t="s">
        <v>86</v>
      </c>
      <c r="I42" s="15" t="s">
        <v>86</v>
      </c>
      <c r="J42" s="15" t="s">
        <v>86</v>
      </c>
      <c r="K42" s="15" t="s">
        <v>86</v>
      </c>
      <c r="L42" s="15" t="s">
        <v>86</v>
      </c>
      <c r="M42" s="15" t="s">
        <v>86</v>
      </c>
      <c r="N42" s="15" t="s">
        <v>86</v>
      </c>
      <c r="O42" s="17">
        <v>1000</v>
      </c>
      <c r="P42" s="18">
        <v>0</v>
      </c>
    </row>
    <row r="43" spans="2:16" ht="36" customHeight="1" outlineLevel="1" x14ac:dyDescent="0.45">
      <c r="B43" s="13" t="s">
        <v>61</v>
      </c>
      <c r="C43" s="14" t="s">
        <v>59</v>
      </c>
      <c r="D43" s="14" t="s">
        <v>87</v>
      </c>
      <c r="E43" s="15" t="s">
        <v>70</v>
      </c>
      <c r="F43" s="15"/>
      <c r="G43" s="15" t="s">
        <v>86</v>
      </c>
      <c r="H43" s="15" t="s">
        <v>86</v>
      </c>
      <c r="I43" s="15" t="s">
        <v>86</v>
      </c>
      <c r="J43" s="15" t="s">
        <v>86</v>
      </c>
      <c r="K43" s="15" t="s">
        <v>86</v>
      </c>
      <c r="L43" s="15" t="s">
        <v>86</v>
      </c>
      <c r="M43" s="15" t="s">
        <v>86</v>
      </c>
      <c r="N43" s="15" t="s">
        <v>86</v>
      </c>
      <c r="O43" s="17">
        <v>1000</v>
      </c>
      <c r="P43" s="18">
        <v>0</v>
      </c>
    </row>
    <row r="44" spans="2:16" ht="36" customHeight="1" outlineLevel="1" x14ac:dyDescent="0.45">
      <c r="B44" s="13" t="s">
        <v>64</v>
      </c>
      <c r="C44" s="14" t="s">
        <v>56</v>
      </c>
      <c r="D44" s="14" t="s">
        <v>88</v>
      </c>
      <c r="E44" s="15" t="s">
        <v>63</v>
      </c>
      <c r="F44" s="15"/>
      <c r="G44" s="16">
        <v>1</v>
      </c>
      <c r="H44" s="16">
        <v>10</v>
      </c>
      <c r="I44" s="19">
        <v>6.5380000000000003</v>
      </c>
      <c r="J44" s="16">
        <v>10</v>
      </c>
      <c r="K44" s="16">
        <v>7</v>
      </c>
      <c r="L44" s="19">
        <v>3.1544423447745089</v>
      </c>
      <c r="M44" s="16">
        <v>1</v>
      </c>
      <c r="N44" s="16">
        <v>10</v>
      </c>
      <c r="O44" s="17">
        <v>0</v>
      </c>
      <c r="P44" s="18">
        <v>0</v>
      </c>
    </row>
    <row r="45" spans="2:16" ht="36" customHeight="1" outlineLevel="1" x14ac:dyDescent="0.45">
      <c r="B45" s="13" t="s">
        <v>64</v>
      </c>
      <c r="C45" s="14" t="s">
        <v>59</v>
      </c>
      <c r="D45" s="14" t="s">
        <v>88</v>
      </c>
      <c r="E45" s="15" t="s">
        <v>63</v>
      </c>
      <c r="F45" s="15"/>
      <c r="G45" s="16">
        <v>1</v>
      </c>
      <c r="H45" s="16">
        <v>10</v>
      </c>
      <c r="I45" s="19">
        <v>6.5380000000000003</v>
      </c>
      <c r="J45" s="16">
        <v>10</v>
      </c>
      <c r="K45" s="16">
        <v>7</v>
      </c>
      <c r="L45" s="19">
        <v>3.1544423447745089</v>
      </c>
      <c r="M45" s="16">
        <v>1</v>
      </c>
      <c r="N45" s="16">
        <v>10</v>
      </c>
      <c r="O45" s="17">
        <v>0</v>
      </c>
      <c r="P45" s="18">
        <v>0</v>
      </c>
    </row>
    <row r="46" spans="2:16" ht="36" customHeight="1" outlineLevel="1" x14ac:dyDescent="0.45">
      <c r="B46" s="13" t="s">
        <v>66</v>
      </c>
      <c r="C46" s="14" t="s">
        <v>56</v>
      </c>
      <c r="D46" s="14" t="s">
        <v>89</v>
      </c>
      <c r="E46" s="15" t="s">
        <v>63</v>
      </c>
      <c r="F46" s="15"/>
      <c r="G46" s="16">
        <v>1</v>
      </c>
      <c r="H46" s="16">
        <v>10</v>
      </c>
      <c r="I46" s="19">
        <v>6.4113785557986871</v>
      </c>
      <c r="J46" s="16">
        <v>10</v>
      </c>
      <c r="K46" s="16">
        <v>7</v>
      </c>
      <c r="L46" s="19">
        <v>3.1873725745117505</v>
      </c>
      <c r="M46" s="16">
        <v>1</v>
      </c>
      <c r="N46" s="16">
        <v>10</v>
      </c>
      <c r="O46" s="17">
        <v>543</v>
      </c>
      <c r="P46" s="18">
        <v>0</v>
      </c>
    </row>
    <row r="47" spans="2:16" ht="36" customHeight="1" outlineLevel="1" x14ac:dyDescent="0.45">
      <c r="B47" s="13" t="s">
        <v>66</v>
      </c>
      <c r="C47" s="14" t="s">
        <v>59</v>
      </c>
      <c r="D47" s="14" t="s">
        <v>89</v>
      </c>
      <c r="E47" s="15" t="s">
        <v>63</v>
      </c>
      <c r="F47" s="15"/>
      <c r="G47" s="16">
        <v>1</v>
      </c>
      <c r="H47" s="16">
        <v>10</v>
      </c>
      <c r="I47" s="19">
        <v>6.4243697478991599</v>
      </c>
      <c r="J47" s="16">
        <v>10</v>
      </c>
      <c r="K47" s="16">
        <v>7</v>
      </c>
      <c r="L47" s="19">
        <v>3.1763193896558781</v>
      </c>
      <c r="M47" s="16">
        <v>1</v>
      </c>
      <c r="N47" s="16">
        <v>10</v>
      </c>
      <c r="O47" s="17">
        <v>524</v>
      </c>
      <c r="P47" s="18">
        <v>0</v>
      </c>
    </row>
    <row r="48" spans="2:16" ht="36" customHeight="1" outlineLevel="1" x14ac:dyDescent="0.45">
      <c r="B48" s="13" t="s">
        <v>68</v>
      </c>
      <c r="C48" s="14" t="s">
        <v>56</v>
      </c>
      <c r="D48" s="14" t="s">
        <v>90</v>
      </c>
      <c r="E48" s="15" t="s">
        <v>70</v>
      </c>
      <c r="F48" s="15"/>
      <c r="G48" s="16">
        <v>1</v>
      </c>
      <c r="H48" s="16">
        <v>10</v>
      </c>
      <c r="I48" s="19">
        <v>6.5660377358490569</v>
      </c>
      <c r="J48" s="16">
        <v>10</v>
      </c>
      <c r="K48" s="16">
        <v>7</v>
      </c>
      <c r="L48" s="19">
        <v>3.1668270721228846</v>
      </c>
      <c r="M48" s="16">
        <v>1</v>
      </c>
      <c r="N48" s="16">
        <v>10</v>
      </c>
      <c r="O48" s="17">
        <v>788</v>
      </c>
      <c r="P48" s="18">
        <v>0</v>
      </c>
    </row>
    <row r="49" spans="2:16" ht="36" customHeight="1" outlineLevel="1" x14ac:dyDescent="0.45">
      <c r="B49" s="13" t="s">
        <v>68</v>
      </c>
      <c r="C49" s="14" t="s">
        <v>59</v>
      </c>
      <c r="D49" s="14" t="s">
        <v>90</v>
      </c>
      <c r="E49" s="15" t="s">
        <v>70</v>
      </c>
      <c r="F49" s="15"/>
      <c r="G49" s="16">
        <v>1</v>
      </c>
      <c r="H49" s="16">
        <v>10</v>
      </c>
      <c r="I49" s="19">
        <v>6.5428571428571427</v>
      </c>
      <c r="J49" s="16">
        <v>10</v>
      </c>
      <c r="K49" s="16">
        <v>7</v>
      </c>
      <c r="L49" s="19">
        <v>3.1729375139659557</v>
      </c>
      <c r="M49" s="16">
        <v>1</v>
      </c>
      <c r="N49" s="16">
        <v>10</v>
      </c>
      <c r="O49" s="17">
        <v>790</v>
      </c>
      <c r="P49" s="18">
        <v>0</v>
      </c>
    </row>
    <row r="50" spans="2:16" ht="36" customHeight="1" outlineLevel="1" x14ac:dyDescent="0.45">
      <c r="B50" s="13" t="s">
        <v>71</v>
      </c>
      <c r="C50" s="14" t="s">
        <v>56</v>
      </c>
      <c r="D50" s="14" t="s">
        <v>91</v>
      </c>
      <c r="E50" s="15" t="s">
        <v>70</v>
      </c>
      <c r="F50" s="15"/>
      <c r="G50" s="16">
        <v>1</v>
      </c>
      <c r="H50" s="16">
        <v>10</v>
      </c>
      <c r="I50" s="19">
        <v>6.7575757575757578</v>
      </c>
      <c r="J50" s="16">
        <v>10</v>
      </c>
      <c r="K50" s="16">
        <v>7</v>
      </c>
      <c r="L50" s="19">
        <v>3.2057229647992669</v>
      </c>
      <c r="M50" s="16">
        <v>1</v>
      </c>
      <c r="N50" s="16">
        <v>10</v>
      </c>
      <c r="O50" s="17">
        <v>868</v>
      </c>
      <c r="P50" s="18">
        <v>0</v>
      </c>
    </row>
    <row r="51" spans="2:16" ht="36" customHeight="1" outlineLevel="1" x14ac:dyDescent="0.45">
      <c r="B51" s="13" t="s">
        <v>71</v>
      </c>
      <c r="C51" s="14" t="s">
        <v>59</v>
      </c>
      <c r="D51" s="14" t="s">
        <v>91</v>
      </c>
      <c r="E51" s="15" t="s">
        <v>70</v>
      </c>
      <c r="F51" s="15"/>
      <c r="G51" s="16">
        <v>1</v>
      </c>
      <c r="H51" s="16">
        <v>10</v>
      </c>
      <c r="I51" s="19">
        <v>6.8046875</v>
      </c>
      <c r="J51" s="16">
        <v>10</v>
      </c>
      <c r="K51" s="16">
        <v>7</v>
      </c>
      <c r="L51" s="19">
        <v>3.1698843560465515</v>
      </c>
      <c r="M51" s="16">
        <v>1</v>
      </c>
      <c r="N51" s="16">
        <v>10</v>
      </c>
      <c r="O51" s="17">
        <v>872</v>
      </c>
      <c r="P51" s="18">
        <v>0</v>
      </c>
    </row>
    <row r="52" spans="2:16" ht="36" customHeight="1" outlineLevel="1" x14ac:dyDescent="0.45">
      <c r="B52" s="13" t="s">
        <v>1184</v>
      </c>
      <c r="C52" s="14" t="s">
        <v>56</v>
      </c>
      <c r="D52" s="14" t="s">
        <v>92</v>
      </c>
      <c r="E52" s="15" t="s">
        <v>70</v>
      </c>
      <c r="F52" s="15"/>
      <c r="G52" s="16">
        <v>1</v>
      </c>
      <c r="H52" s="16">
        <v>10</v>
      </c>
      <c r="I52" s="19">
        <v>6.563380281690141</v>
      </c>
      <c r="J52" s="16">
        <v>10</v>
      </c>
      <c r="K52" s="16">
        <v>7</v>
      </c>
      <c r="L52" s="19">
        <v>3.341224729972089</v>
      </c>
      <c r="M52" s="16">
        <v>1</v>
      </c>
      <c r="N52" s="16">
        <v>10</v>
      </c>
      <c r="O52" s="17">
        <v>929</v>
      </c>
      <c r="P52" s="18">
        <v>0</v>
      </c>
    </row>
    <row r="53" spans="2:16" ht="36" customHeight="1" outlineLevel="1" x14ac:dyDescent="0.45">
      <c r="B53" s="13" t="s">
        <v>1184</v>
      </c>
      <c r="C53" s="14" t="s">
        <v>59</v>
      </c>
      <c r="D53" s="14" t="s">
        <v>92</v>
      </c>
      <c r="E53" s="15" t="s">
        <v>70</v>
      </c>
      <c r="F53" s="15"/>
      <c r="G53" s="16">
        <v>1</v>
      </c>
      <c r="H53" s="16">
        <v>10</v>
      </c>
      <c r="I53" s="19">
        <v>6.5</v>
      </c>
      <c r="J53" s="16">
        <v>10</v>
      </c>
      <c r="K53" s="16">
        <v>7</v>
      </c>
      <c r="L53" s="19">
        <v>3.3878624441229173</v>
      </c>
      <c r="M53" s="16">
        <v>1</v>
      </c>
      <c r="N53" s="16">
        <v>10</v>
      </c>
      <c r="O53" s="17">
        <v>932</v>
      </c>
      <c r="P53" s="18">
        <v>0</v>
      </c>
    </row>
    <row r="54" spans="2:16" ht="36" customHeight="1" outlineLevel="1" x14ac:dyDescent="0.45">
      <c r="B54" s="13" t="s">
        <v>1185</v>
      </c>
      <c r="C54" s="14" t="s">
        <v>56</v>
      </c>
      <c r="D54" s="14" t="s">
        <v>93</v>
      </c>
      <c r="E54" s="15" t="s">
        <v>70</v>
      </c>
      <c r="F54" s="15"/>
      <c r="G54" s="16">
        <v>1</v>
      </c>
      <c r="H54" s="16">
        <v>10</v>
      </c>
      <c r="I54" s="19">
        <v>6.34375</v>
      </c>
      <c r="J54" s="16">
        <v>10</v>
      </c>
      <c r="K54" s="16">
        <v>7</v>
      </c>
      <c r="L54" s="19">
        <v>3.2475570794255462</v>
      </c>
      <c r="M54" s="16">
        <v>1</v>
      </c>
      <c r="N54" s="16">
        <v>10</v>
      </c>
      <c r="O54" s="17">
        <v>936</v>
      </c>
      <c r="P54" s="18">
        <v>0</v>
      </c>
    </row>
    <row r="55" spans="2:16" ht="36" customHeight="1" outlineLevel="1" x14ac:dyDescent="0.45">
      <c r="B55" s="13" t="s">
        <v>1185</v>
      </c>
      <c r="C55" s="14" t="s">
        <v>59</v>
      </c>
      <c r="D55" s="14" t="s">
        <v>93</v>
      </c>
      <c r="E55" s="15" t="s">
        <v>70</v>
      </c>
      <c r="F55" s="15"/>
      <c r="G55" s="16">
        <v>1</v>
      </c>
      <c r="H55" s="16">
        <v>10</v>
      </c>
      <c r="I55" s="19">
        <v>6.278688524590164</v>
      </c>
      <c r="J55" s="16">
        <v>10</v>
      </c>
      <c r="K55" s="16">
        <v>7</v>
      </c>
      <c r="L55" s="19">
        <v>3.3072201193801409</v>
      </c>
      <c r="M55" s="16">
        <v>1</v>
      </c>
      <c r="N55" s="16">
        <v>10</v>
      </c>
      <c r="O55" s="17">
        <v>939</v>
      </c>
      <c r="P55" s="18">
        <v>0</v>
      </c>
    </row>
    <row r="56" spans="2:16" ht="36" customHeight="1" outlineLevel="1" x14ac:dyDescent="0.45">
      <c r="B56" s="13" t="s">
        <v>73</v>
      </c>
      <c r="C56" s="14" t="s">
        <v>56</v>
      </c>
      <c r="D56" s="14" t="s">
        <v>1189</v>
      </c>
      <c r="E56" s="15" t="s">
        <v>63</v>
      </c>
      <c r="F56" s="15"/>
      <c r="G56" s="16">
        <v>1</v>
      </c>
      <c r="H56" s="16">
        <v>10</v>
      </c>
      <c r="I56" s="19">
        <v>6.54</v>
      </c>
      <c r="J56" s="16">
        <v>10</v>
      </c>
      <c r="K56" s="16">
        <v>7</v>
      </c>
      <c r="L56" s="19">
        <v>3.1553694484729382</v>
      </c>
      <c r="M56" s="16">
        <v>1</v>
      </c>
      <c r="N56" s="16">
        <v>10</v>
      </c>
      <c r="O56" s="17">
        <v>0</v>
      </c>
      <c r="P56" s="18">
        <v>0</v>
      </c>
    </row>
    <row r="57" spans="2:16" ht="36" customHeight="1" outlineLevel="1" x14ac:dyDescent="0.45">
      <c r="B57" s="13" t="s">
        <v>73</v>
      </c>
      <c r="C57" s="14" t="s">
        <v>59</v>
      </c>
      <c r="D57" s="14" t="s">
        <v>1189</v>
      </c>
      <c r="E57" s="15" t="s">
        <v>63</v>
      </c>
      <c r="F57" s="15"/>
      <c r="G57" s="16">
        <v>1</v>
      </c>
      <c r="H57" s="16">
        <v>10</v>
      </c>
      <c r="I57" s="19">
        <v>6.54</v>
      </c>
      <c r="J57" s="16">
        <v>10</v>
      </c>
      <c r="K57" s="16">
        <v>7</v>
      </c>
      <c r="L57" s="19">
        <v>3.1553694484729382</v>
      </c>
      <c r="M57" s="16">
        <v>1</v>
      </c>
      <c r="N57" s="16">
        <v>10</v>
      </c>
      <c r="O57" s="17">
        <v>0</v>
      </c>
      <c r="P57" s="18">
        <v>0</v>
      </c>
    </row>
    <row r="58" spans="2:16" ht="36" customHeight="1" outlineLevel="1" x14ac:dyDescent="0.45">
      <c r="B58" s="13" t="s">
        <v>75</v>
      </c>
      <c r="C58" s="14" t="s">
        <v>56</v>
      </c>
      <c r="D58" s="14" t="s">
        <v>94</v>
      </c>
      <c r="E58" s="15" t="s">
        <v>63</v>
      </c>
      <c r="F58" s="15"/>
      <c r="G58" s="16">
        <v>1</v>
      </c>
      <c r="H58" s="16">
        <v>10</v>
      </c>
      <c r="I58" s="19">
        <v>6.5369999999999999</v>
      </c>
      <c r="J58" s="16">
        <v>10</v>
      </c>
      <c r="K58" s="16">
        <v>7</v>
      </c>
      <c r="L58" s="19">
        <v>3.1541368993085124</v>
      </c>
      <c r="M58" s="16">
        <v>1</v>
      </c>
      <c r="N58" s="16">
        <v>10</v>
      </c>
      <c r="O58" s="17">
        <v>0</v>
      </c>
      <c r="P58" s="18">
        <v>0</v>
      </c>
    </row>
    <row r="59" spans="2:16" ht="36" customHeight="1" outlineLevel="1" x14ac:dyDescent="0.45">
      <c r="B59" s="13" t="s">
        <v>75</v>
      </c>
      <c r="C59" s="14" t="s">
        <v>59</v>
      </c>
      <c r="D59" s="14" t="s">
        <v>94</v>
      </c>
      <c r="E59" s="15" t="s">
        <v>63</v>
      </c>
      <c r="F59" s="15"/>
      <c r="G59" s="16">
        <v>1</v>
      </c>
      <c r="H59" s="16">
        <v>10</v>
      </c>
      <c r="I59" s="19">
        <v>6.5369999999999999</v>
      </c>
      <c r="J59" s="16">
        <v>10</v>
      </c>
      <c r="K59" s="16">
        <v>7</v>
      </c>
      <c r="L59" s="19">
        <v>3.1541368993085124</v>
      </c>
      <c r="M59" s="16">
        <v>1</v>
      </c>
      <c r="N59" s="16">
        <v>10</v>
      </c>
      <c r="O59" s="17">
        <v>0</v>
      </c>
      <c r="P59" s="18">
        <v>0</v>
      </c>
    </row>
    <row r="60" spans="2:16" ht="36" customHeight="1" outlineLevel="1" x14ac:dyDescent="0.45">
      <c r="B60" s="13" t="s">
        <v>77</v>
      </c>
      <c r="C60" s="14" t="s">
        <v>56</v>
      </c>
      <c r="D60" s="14" t="s">
        <v>95</v>
      </c>
      <c r="E60" s="15" t="s">
        <v>70</v>
      </c>
      <c r="F60" s="15"/>
      <c r="G60" s="16">
        <v>1</v>
      </c>
      <c r="H60" s="16">
        <v>10</v>
      </c>
      <c r="I60" s="19">
        <v>6.5459387483355522</v>
      </c>
      <c r="J60" s="16">
        <v>10</v>
      </c>
      <c r="K60" s="16">
        <v>7</v>
      </c>
      <c r="L60" s="19">
        <v>3.1719951898203154</v>
      </c>
      <c r="M60" s="16">
        <v>1</v>
      </c>
      <c r="N60" s="16">
        <v>10</v>
      </c>
      <c r="O60" s="17">
        <v>249</v>
      </c>
      <c r="P60" s="18">
        <v>0</v>
      </c>
    </row>
    <row r="61" spans="2:16" ht="36" customHeight="1" outlineLevel="1" x14ac:dyDescent="0.45">
      <c r="B61" s="13" t="s">
        <v>77</v>
      </c>
      <c r="C61" s="14" t="s">
        <v>59</v>
      </c>
      <c r="D61" s="14" t="s">
        <v>95</v>
      </c>
      <c r="E61" s="15" t="s">
        <v>70</v>
      </c>
      <c r="F61" s="15"/>
      <c r="G61" s="16">
        <v>1</v>
      </c>
      <c r="H61" s="16">
        <v>10</v>
      </c>
      <c r="I61" s="19">
        <v>6.5459387483355522</v>
      </c>
      <c r="J61" s="16">
        <v>10</v>
      </c>
      <c r="K61" s="16">
        <v>7</v>
      </c>
      <c r="L61" s="19">
        <v>3.1719951898203154</v>
      </c>
      <c r="M61" s="16">
        <v>1</v>
      </c>
      <c r="N61" s="16">
        <v>10</v>
      </c>
      <c r="O61" s="17">
        <v>249</v>
      </c>
      <c r="P61" s="18">
        <v>0</v>
      </c>
    </row>
    <row r="62" spans="2:16" ht="36" customHeight="1" outlineLevel="1" x14ac:dyDescent="0.45">
      <c r="B62" s="13" t="s">
        <v>79</v>
      </c>
      <c r="C62" s="14" t="s">
        <v>56</v>
      </c>
      <c r="D62" s="14" t="s">
        <v>96</v>
      </c>
      <c r="E62" s="15" t="s">
        <v>70</v>
      </c>
      <c r="F62" s="15"/>
      <c r="G62" s="16">
        <v>1</v>
      </c>
      <c r="H62" s="16">
        <v>10</v>
      </c>
      <c r="I62" s="19">
        <v>6.5505226480836241</v>
      </c>
      <c r="J62" s="16">
        <v>10</v>
      </c>
      <c r="K62" s="16">
        <v>7</v>
      </c>
      <c r="L62" s="19">
        <v>3.1980202691615003</v>
      </c>
      <c r="M62" s="16">
        <v>1</v>
      </c>
      <c r="N62" s="16">
        <v>10</v>
      </c>
      <c r="O62" s="17">
        <v>713</v>
      </c>
      <c r="P62" s="18">
        <v>0</v>
      </c>
    </row>
    <row r="63" spans="2:16" ht="36" customHeight="1" outlineLevel="1" x14ac:dyDescent="0.45">
      <c r="B63" s="13" t="s">
        <v>79</v>
      </c>
      <c r="C63" s="14" t="s">
        <v>59</v>
      </c>
      <c r="D63" s="14" t="s">
        <v>96</v>
      </c>
      <c r="E63" s="15" t="s">
        <v>70</v>
      </c>
      <c r="F63" s="15"/>
      <c r="G63" s="16">
        <v>1</v>
      </c>
      <c r="H63" s="16">
        <v>10</v>
      </c>
      <c r="I63" s="19">
        <v>6.5505226480836241</v>
      </c>
      <c r="J63" s="16">
        <v>10</v>
      </c>
      <c r="K63" s="16">
        <v>7</v>
      </c>
      <c r="L63" s="19">
        <v>3.1980202691615003</v>
      </c>
      <c r="M63" s="16">
        <v>1</v>
      </c>
      <c r="N63" s="16">
        <v>10</v>
      </c>
      <c r="O63" s="17">
        <v>713</v>
      </c>
      <c r="P63" s="18">
        <v>0</v>
      </c>
    </row>
    <row r="64" spans="2:16" ht="36" customHeight="1" outlineLevel="1" x14ac:dyDescent="0.45">
      <c r="B64" s="13" t="s">
        <v>80</v>
      </c>
      <c r="C64" s="14" t="s">
        <v>56</v>
      </c>
      <c r="D64" s="14" t="s">
        <v>97</v>
      </c>
      <c r="E64" s="15" t="s">
        <v>70</v>
      </c>
      <c r="F64" s="15"/>
      <c r="G64" s="16">
        <v>1</v>
      </c>
      <c r="H64" s="16">
        <v>10</v>
      </c>
      <c r="I64" s="19">
        <v>6.3134328358208958</v>
      </c>
      <c r="J64" s="16">
        <v>10</v>
      </c>
      <c r="K64" s="16">
        <v>7</v>
      </c>
      <c r="L64" s="19">
        <v>3.3403363794678498</v>
      </c>
      <c r="M64" s="16">
        <v>1</v>
      </c>
      <c r="N64" s="16">
        <v>10</v>
      </c>
      <c r="O64" s="17">
        <v>933</v>
      </c>
      <c r="P64" s="18">
        <v>0</v>
      </c>
    </row>
    <row r="65" spans="2:16" ht="36" customHeight="1" outlineLevel="1" x14ac:dyDescent="0.45">
      <c r="B65" s="13" t="s">
        <v>80</v>
      </c>
      <c r="C65" s="14" t="s">
        <v>59</v>
      </c>
      <c r="D65" s="14" t="s">
        <v>97</v>
      </c>
      <c r="E65" s="15" t="s">
        <v>70</v>
      </c>
      <c r="F65" s="15"/>
      <c r="G65" s="16">
        <v>1</v>
      </c>
      <c r="H65" s="16">
        <v>10</v>
      </c>
      <c r="I65" s="19">
        <v>6.3134328358208958</v>
      </c>
      <c r="J65" s="16">
        <v>10</v>
      </c>
      <c r="K65" s="16">
        <v>7</v>
      </c>
      <c r="L65" s="19">
        <v>3.3403363794678498</v>
      </c>
      <c r="M65" s="16">
        <v>1</v>
      </c>
      <c r="N65" s="16">
        <v>10</v>
      </c>
      <c r="O65" s="17">
        <v>933</v>
      </c>
      <c r="P65" s="18">
        <v>0</v>
      </c>
    </row>
    <row r="66" spans="2:16" ht="36" customHeight="1" outlineLevel="1" x14ac:dyDescent="0.45">
      <c r="B66" s="13" t="s">
        <v>82</v>
      </c>
      <c r="C66" s="14" t="s">
        <v>56</v>
      </c>
      <c r="D66" s="14" t="s">
        <v>1190</v>
      </c>
      <c r="E66" s="15" t="s">
        <v>70</v>
      </c>
      <c r="F66" s="15"/>
      <c r="G66" s="16">
        <v>3</v>
      </c>
      <c r="H66" s="16">
        <v>10</v>
      </c>
      <c r="I66" s="19">
        <v>7.6111111111111107</v>
      </c>
      <c r="J66" s="16">
        <v>10</v>
      </c>
      <c r="K66" s="16">
        <v>9</v>
      </c>
      <c r="L66" s="19">
        <v>2.5927248643506742</v>
      </c>
      <c r="M66" s="16">
        <v>3</v>
      </c>
      <c r="N66" s="16">
        <v>10</v>
      </c>
      <c r="O66" s="17">
        <v>982</v>
      </c>
      <c r="P66" s="18">
        <v>0</v>
      </c>
    </row>
    <row r="67" spans="2:16" ht="36" customHeight="1" outlineLevel="1" x14ac:dyDescent="0.45">
      <c r="B67" s="13" t="s">
        <v>82</v>
      </c>
      <c r="C67" s="14" t="s">
        <v>59</v>
      </c>
      <c r="D67" s="14" t="s">
        <v>1190</v>
      </c>
      <c r="E67" s="15" t="s">
        <v>70</v>
      </c>
      <c r="F67" s="15"/>
      <c r="G67" s="16">
        <v>3</v>
      </c>
      <c r="H67" s="16">
        <v>10</v>
      </c>
      <c r="I67" s="19">
        <v>7.6111111111111107</v>
      </c>
      <c r="J67" s="16">
        <v>10</v>
      </c>
      <c r="K67" s="16">
        <v>9</v>
      </c>
      <c r="L67" s="19">
        <v>2.5927248643506742</v>
      </c>
      <c r="M67" s="16">
        <v>3</v>
      </c>
      <c r="N67" s="16">
        <v>10</v>
      </c>
      <c r="O67" s="17">
        <v>982</v>
      </c>
      <c r="P67" s="18">
        <v>0</v>
      </c>
    </row>
    <row r="68" spans="2:16" ht="36" customHeight="1" outlineLevel="1" x14ac:dyDescent="0.45">
      <c r="B68" s="13" t="s">
        <v>84</v>
      </c>
      <c r="C68" s="14" t="s">
        <v>56</v>
      </c>
      <c r="D68" s="14" t="s">
        <v>1191</v>
      </c>
      <c r="E68" s="15" t="s">
        <v>70</v>
      </c>
      <c r="F68" s="15"/>
      <c r="G68" s="16">
        <v>10</v>
      </c>
      <c r="H68" s="16">
        <v>10</v>
      </c>
      <c r="I68" s="16">
        <v>10</v>
      </c>
      <c r="J68" s="16">
        <v>10</v>
      </c>
      <c r="K68" s="16">
        <v>10</v>
      </c>
      <c r="L68" s="15" t="s">
        <v>86</v>
      </c>
      <c r="M68" s="16">
        <v>10</v>
      </c>
      <c r="N68" s="16">
        <v>10</v>
      </c>
      <c r="O68" s="17">
        <v>999</v>
      </c>
      <c r="P68" s="18">
        <v>0</v>
      </c>
    </row>
    <row r="69" spans="2:16" ht="36" customHeight="1" outlineLevel="1" x14ac:dyDescent="0.45">
      <c r="B69" s="13" t="s">
        <v>84</v>
      </c>
      <c r="C69" s="14" t="s">
        <v>59</v>
      </c>
      <c r="D69" s="14" t="s">
        <v>1191</v>
      </c>
      <c r="E69" s="15" t="s">
        <v>70</v>
      </c>
      <c r="F69" s="15"/>
      <c r="G69" s="16">
        <v>10</v>
      </c>
      <c r="H69" s="16">
        <v>10</v>
      </c>
      <c r="I69" s="16">
        <v>10</v>
      </c>
      <c r="J69" s="16">
        <v>10</v>
      </c>
      <c r="K69" s="16">
        <v>10</v>
      </c>
      <c r="L69" s="15" t="s">
        <v>86</v>
      </c>
      <c r="M69" s="16">
        <v>10</v>
      </c>
      <c r="N69" s="16">
        <v>10</v>
      </c>
      <c r="O69" s="17">
        <v>999</v>
      </c>
      <c r="P69" s="18">
        <v>0</v>
      </c>
    </row>
    <row r="70" spans="2:16" ht="36" customHeight="1" outlineLevel="1" x14ac:dyDescent="0.45">
      <c r="B70" s="13" t="s">
        <v>61</v>
      </c>
      <c r="C70" s="14" t="s">
        <v>56</v>
      </c>
      <c r="D70" s="14" t="s">
        <v>98</v>
      </c>
      <c r="E70" s="15" t="s">
        <v>70</v>
      </c>
      <c r="F70" s="15"/>
      <c r="G70" s="16">
        <v>1</v>
      </c>
      <c r="H70" s="16">
        <v>10</v>
      </c>
      <c r="I70" s="19">
        <v>6.5389999999999997</v>
      </c>
      <c r="J70" s="16">
        <v>10</v>
      </c>
      <c r="K70" s="16">
        <v>7</v>
      </c>
      <c r="L70" s="19">
        <v>3.1550647272969687</v>
      </c>
      <c r="M70" s="16">
        <v>1</v>
      </c>
      <c r="N70" s="16">
        <v>10</v>
      </c>
      <c r="O70" s="17">
        <v>0</v>
      </c>
      <c r="P70" s="18">
        <v>0</v>
      </c>
    </row>
    <row r="71" spans="2:16" ht="36" customHeight="1" outlineLevel="1" x14ac:dyDescent="0.45">
      <c r="B71" s="13" t="s">
        <v>61</v>
      </c>
      <c r="C71" s="14" t="s">
        <v>59</v>
      </c>
      <c r="D71" s="14" t="s">
        <v>98</v>
      </c>
      <c r="E71" s="15" t="s">
        <v>70</v>
      </c>
      <c r="F71" s="15"/>
      <c r="G71" s="16">
        <v>1</v>
      </c>
      <c r="H71" s="16">
        <v>10</v>
      </c>
      <c r="I71" s="19">
        <v>6.6276477146042367</v>
      </c>
      <c r="J71" s="16">
        <v>10</v>
      </c>
      <c r="K71" s="16">
        <v>7</v>
      </c>
      <c r="L71" s="19">
        <v>3.1270768699788127</v>
      </c>
      <c r="M71" s="16">
        <v>1</v>
      </c>
      <c r="N71" s="16">
        <v>10</v>
      </c>
      <c r="O71" s="17">
        <v>103</v>
      </c>
      <c r="P71" s="18">
        <v>0</v>
      </c>
    </row>
    <row r="72" spans="2:16" ht="36" customHeight="1" outlineLevel="1" x14ac:dyDescent="0.45">
      <c r="B72" s="13" t="s">
        <v>61</v>
      </c>
      <c r="C72" s="14" t="s">
        <v>56</v>
      </c>
      <c r="D72" s="14" t="s">
        <v>98</v>
      </c>
      <c r="E72" s="15" t="s">
        <v>70</v>
      </c>
      <c r="F72" s="15"/>
      <c r="G72" s="15" t="s">
        <v>86</v>
      </c>
      <c r="H72" s="15" t="s">
        <v>86</v>
      </c>
      <c r="I72" s="15" t="s">
        <v>86</v>
      </c>
      <c r="J72" s="15" t="s">
        <v>86</v>
      </c>
      <c r="K72" s="15" t="s">
        <v>86</v>
      </c>
      <c r="L72" s="15" t="s">
        <v>86</v>
      </c>
      <c r="M72" s="15" t="s">
        <v>86</v>
      </c>
      <c r="N72" s="15" t="s">
        <v>86</v>
      </c>
      <c r="O72" s="17">
        <v>1000</v>
      </c>
      <c r="P72" s="18">
        <v>0</v>
      </c>
    </row>
    <row r="73" spans="2:16" ht="36" customHeight="1" outlineLevel="1" x14ac:dyDescent="0.45">
      <c r="B73" s="13" t="s">
        <v>61</v>
      </c>
      <c r="C73" s="14" t="s">
        <v>59</v>
      </c>
      <c r="D73" s="14" t="s">
        <v>98</v>
      </c>
      <c r="E73" s="15" t="s">
        <v>70</v>
      </c>
      <c r="F73" s="15"/>
      <c r="G73" s="15" t="s">
        <v>86</v>
      </c>
      <c r="H73" s="15" t="s">
        <v>86</v>
      </c>
      <c r="I73" s="15" t="s">
        <v>86</v>
      </c>
      <c r="J73" s="15" t="s">
        <v>86</v>
      </c>
      <c r="K73" s="15" t="s">
        <v>86</v>
      </c>
      <c r="L73" s="15" t="s">
        <v>86</v>
      </c>
      <c r="M73" s="15" t="s">
        <v>86</v>
      </c>
      <c r="N73" s="15" t="s">
        <v>86</v>
      </c>
      <c r="O73" s="17">
        <v>1000</v>
      </c>
      <c r="P73" s="18">
        <v>0</v>
      </c>
    </row>
    <row r="74" spans="2:16" ht="36" customHeight="1" outlineLevel="1" x14ac:dyDescent="0.45">
      <c r="B74" s="13" t="s">
        <v>61</v>
      </c>
      <c r="C74" s="14" t="s">
        <v>56</v>
      </c>
      <c r="D74" s="14" t="s">
        <v>98</v>
      </c>
      <c r="E74" s="15" t="s">
        <v>70</v>
      </c>
      <c r="F74" s="15"/>
      <c r="G74" s="15" t="s">
        <v>86</v>
      </c>
      <c r="H74" s="15" t="s">
        <v>86</v>
      </c>
      <c r="I74" s="15" t="s">
        <v>86</v>
      </c>
      <c r="J74" s="15" t="s">
        <v>86</v>
      </c>
      <c r="K74" s="15" t="s">
        <v>86</v>
      </c>
      <c r="L74" s="15" t="s">
        <v>86</v>
      </c>
      <c r="M74" s="15" t="s">
        <v>86</v>
      </c>
      <c r="N74" s="15" t="s">
        <v>86</v>
      </c>
      <c r="O74" s="17">
        <v>1000</v>
      </c>
      <c r="P74" s="18">
        <v>0</v>
      </c>
    </row>
    <row r="75" spans="2:16" ht="36" customHeight="1" outlineLevel="1" x14ac:dyDescent="0.45">
      <c r="B75" s="13" t="s">
        <v>61</v>
      </c>
      <c r="C75" s="14" t="s">
        <v>59</v>
      </c>
      <c r="D75" s="14" t="s">
        <v>98</v>
      </c>
      <c r="E75" s="15" t="s">
        <v>70</v>
      </c>
      <c r="F75" s="15"/>
      <c r="G75" s="15" t="s">
        <v>86</v>
      </c>
      <c r="H75" s="15" t="s">
        <v>86</v>
      </c>
      <c r="I75" s="15" t="s">
        <v>86</v>
      </c>
      <c r="J75" s="15" t="s">
        <v>86</v>
      </c>
      <c r="K75" s="15" t="s">
        <v>86</v>
      </c>
      <c r="L75" s="15" t="s">
        <v>86</v>
      </c>
      <c r="M75" s="15" t="s">
        <v>86</v>
      </c>
      <c r="N75" s="15" t="s">
        <v>86</v>
      </c>
      <c r="O75" s="17">
        <v>1000</v>
      </c>
      <c r="P75" s="18">
        <v>0</v>
      </c>
    </row>
    <row r="76" spans="2:16" ht="36" customHeight="1" outlineLevel="1" x14ac:dyDescent="0.45">
      <c r="B76" s="13" t="s">
        <v>61</v>
      </c>
      <c r="C76" s="14" t="s">
        <v>56</v>
      </c>
      <c r="D76" s="14" t="s">
        <v>98</v>
      </c>
      <c r="E76" s="15" t="s">
        <v>70</v>
      </c>
      <c r="F76" s="15"/>
      <c r="G76" s="15" t="s">
        <v>86</v>
      </c>
      <c r="H76" s="15" t="s">
        <v>86</v>
      </c>
      <c r="I76" s="15" t="s">
        <v>86</v>
      </c>
      <c r="J76" s="15" t="s">
        <v>86</v>
      </c>
      <c r="K76" s="15" t="s">
        <v>86</v>
      </c>
      <c r="L76" s="15" t="s">
        <v>86</v>
      </c>
      <c r="M76" s="15" t="s">
        <v>86</v>
      </c>
      <c r="N76" s="15" t="s">
        <v>86</v>
      </c>
      <c r="O76" s="17">
        <v>1000</v>
      </c>
      <c r="P76" s="18">
        <v>0</v>
      </c>
    </row>
    <row r="77" spans="2:16" ht="36" customHeight="1" outlineLevel="1" x14ac:dyDescent="0.45">
      <c r="B77" s="13" t="s">
        <v>61</v>
      </c>
      <c r="C77" s="14" t="s">
        <v>59</v>
      </c>
      <c r="D77" s="14" t="s">
        <v>98</v>
      </c>
      <c r="E77" s="15" t="s">
        <v>70</v>
      </c>
      <c r="F77" s="15"/>
      <c r="G77" s="15" t="s">
        <v>86</v>
      </c>
      <c r="H77" s="15" t="s">
        <v>86</v>
      </c>
      <c r="I77" s="15" t="s">
        <v>86</v>
      </c>
      <c r="J77" s="15" t="s">
        <v>86</v>
      </c>
      <c r="K77" s="15" t="s">
        <v>86</v>
      </c>
      <c r="L77" s="15" t="s">
        <v>86</v>
      </c>
      <c r="M77" s="15" t="s">
        <v>86</v>
      </c>
      <c r="N77" s="15" t="s">
        <v>86</v>
      </c>
      <c r="O77" s="17">
        <v>1000</v>
      </c>
      <c r="P77" s="18">
        <v>0</v>
      </c>
    </row>
    <row r="78" spans="2:16" ht="36" customHeight="1" outlineLevel="1" x14ac:dyDescent="0.45">
      <c r="B78" s="13" t="s">
        <v>64</v>
      </c>
      <c r="C78" s="14" t="s">
        <v>56</v>
      </c>
      <c r="D78" s="14" t="s">
        <v>99</v>
      </c>
      <c r="E78" s="15" t="s">
        <v>63</v>
      </c>
      <c r="F78" s="15"/>
      <c r="G78" s="16">
        <v>1</v>
      </c>
      <c r="H78" s="16">
        <v>10</v>
      </c>
      <c r="I78" s="19">
        <v>6.54</v>
      </c>
      <c r="J78" s="16">
        <v>10</v>
      </c>
      <c r="K78" s="16">
        <v>7</v>
      </c>
      <c r="L78" s="19">
        <v>3.1544175928926097</v>
      </c>
      <c r="M78" s="16">
        <v>1</v>
      </c>
      <c r="N78" s="16">
        <v>10</v>
      </c>
      <c r="O78" s="17">
        <v>0</v>
      </c>
      <c r="P78" s="18">
        <v>0</v>
      </c>
    </row>
    <row r="79" spans="2:16" ht="36" customHeight="1" outlineLevel="1" x14ac:dyDescent="0.45">
      <c r="B79" s="13" t="s">
        <v>64</v>
      </c>
      <c r="C79" s="14" t="s">
        <v>59</v>
      </c>
      <c r="D79" s="14" t="s">
        <v>99</v>
      </c>
      <c r="E79" s="15" t="s">
        <v>63</v>
      </c>
      <c r="F79" s="15"/>
      <c r="G79" s="16">
        <v>1</v>
      </c>
      <c r="H79" s="16">
        <v>10</v>
      </c>
      <c r="I79" s="19">
        <v>6.54</v>
      </c>
      <c r="J79" s="16">
        <v>10</v>
      </c>
      <c r="K79" s="16">
        <v>7</v>
      </c>
      <c r="L79" s="19">
        <v>3.1544175928926097</v>
      </c>
      <c r="M79" s="16">
        <v>1</v>
      </c>
      <c r="N79" s="16">
        <v>10</v>
      </c>
      <c r="O79" s="17">
        <v>0</v>
      </c>
      <c r="P79" s="18">
        <v>0</v>
      </c>
    </row>
    <row r="80" spans="2:16" ht="36" customHeight="1" outlineLevel="1" x14ac:dyDescent="0.45">
      <c r="B80" s="13" t="s">
        <v>66</v>
      </c>
      <c r="C80" s="14" t="s">
        <v>56</v>
      </c>
      <c r="D80" s="14" t="s">
        <v>100</v>
      </c>
      <c r="E80" s="15" t="s">
        <v>63</v>
      </c>
      <c r="F80" s="15"/>
      <c r="G80" s="16">
        <v>1</v>
      </c>
      <c r="H80" s="16">
        <v>10</v>
      </c>
      <c r="I80" s="19">
        <v>6.637777777777778</v>
      </c>
      <c r="J80" s="16">
        <v>10</v>
      </c>
      <c r="K80" s="16">
        <v>7</v>
      </c>
      <c r="L80" s="19">
        <v>3.1636710716885772</v>
      </c>
      <c r="M80" s="16">
        <v>1</v>
      </c>
      <c r="N80" s="16">
        <v>10</v>
      </c>
      <c r="O80" s="17">
        <v>550</v>
      </c>
      <c r="P80" s="18">
        <v>0</v>
      </c>
    </row>
    <row r="81" spans="2:16" ht="36" customHeight="1" outlineLevel="1" x14ac:dyDescent="0.45">
      <c r="B81" s="13" t="s">
        <v>66</v>
      </c>
      <c r="C81" s="14" t="s">
        <v>59</v>
      </c>
      <c r="D81" s="14" t="s">
        <v>100</v>
      </c>
      <c r="E81" s="15" t="s">
        <v>63</v>
      </c>
      <c r="F81" s="15"/>
      <c r="G81" s="16">
        <v>1</v>
      </c>
      <c r="H81" s="16">
        <v>10</v>
      </c>
      <c r="I81" s="19">
        <v>6.5873362445414845</v>
      </c>
      <c r="J81" s="16">
        <v>10</v>
      </c>
      <c r="K81" s="16">
        <v>7</v>
      </c>
      <c r="L81" s="19">
        <v>3.183314867451152</v>
      </c>
      <c r="M81" s="16">
        <v>1</v>
      </c>
      <c r="N81" s="16">
        <v>10</v>
      </c>
      <c r="O81" s="17">
        <v>542</v>
      </c>
      <c r="P81" s="18">
        <v>0</v>
      </c>
    </row>
    <row r="82" spans="2:16" ht="36" customHeight="1" outlineLevel="1" x14ac:dyDescent="0.45">
      <c r="B82" s="13" t="s">
        <v>68</v>
      </c>
      <c r="C82" s="14" t="s">
        <v>56</v>
      </c>
      <c r="D82" s="14" t="s">
        <v>101</v>
      </c>
      <c r="E82" s="15" t="s">
        <v>70</v>
      </c>
      <c r="F82" s="15"/>
      <c r="G82" s="16">
        <v>1</v>
      </c>
      <c r="H82" s="16">
        <v>10</v>
      </c>
      <c r="I82" s="19">
        <v>6.615023474178404</v>
      </c>
      <c r="J82" s="16">
        <v>10</v>
      </c>
      <c r="K82" s="16">
        <v>7</v>
      </c>
      <c r="L82" s="19">
        <v>3.0901791522244468</v>
      </c>
      <c r="M82" s="16">
        <v>1</v>
      </c>
      <c r="N82" s="16">
        <v>10</v>
      </c>
      <c r="O82" s="17">
        <v>787</v>
      </c>
      <c r="P82" s="18">
        <v>0</v>
      </c>
    </row>
    <row r="83" spans="2:16" ht="36" customHeight="1" outlineLevel="1" x14ac:dyDescent="0.45">
      <c r="B83" s="13" t="s">
        <v>68</v>
      </c>
      <c r="C83" s="14" t="s">
        <v>59</v>
      </c>
      <c r="D83" s="14" t="s">
        <v>101</v>
      </c>
      <c r="E83" s="15" t="s">
        <v>70</v>
      </c>
      <c r="F83" s="15"/>
      <c r="G83" s="16">
        <v>1</v>
      </c>
      <c r="H83" s="16">
        <v>10</v>
      </c>
      <c r="I83" s="19">
        <v>6.6985645933014357</v>
      </c>
      <c r="J83" s="16">
        <v>10</v>
      </c>
      <c r="K83" s="16">
        <v>7</v>
      </c>
      <c r="L83" s="19">
        <v>3.0650084462943545</v>
      </c>
      <c r="M83" s="16">
        <v>1</v>
      </c>
      <c r="N83" s="16">
        <v>10</v>
      </c>
      <c r="O83" s="17">
        <v>791</v>
      </c>
      <c r="P83" s="18">
        <v>0</v>
      </c>
    </row>
    <row r="84" spans="2:16" ht="36" customHeight="1" outlineLevel="1" x14ac:dyDescent="0.45">
      <c r="B84" s="13" t="s">
        <v>71</v>
      </c>
      <c r="C84" s="14" t="s">
        <v>56</v>
      </c>
      <c r="D84" s="14" t="s">
        <v>102</v>
      </c>
      <c r="E84" s="15" t="s">
        <v>70</v>
      </c>
      <c r="F84" s="15"/>
      <c r="G84" s="16">
        <v>1</v>
      </c>
      <c r="H84" s="16">
        <v>10</v>
      </c>
      <c r="I84" s="19">
        <v>6.7039999999999997</v>
      </c>
      <c r="J84" s="16">
        <v>10</v>
      </c>
      <c r="K84" s="16">
        <v>7</v>
      </c>
      <c r="L84" s="19">
        <v>2.9730618517268601</v>
      </c>
      <c r="M84" s="16">
        <v>1</v>
      </c>
      <c r="N84" s="16">
        <v>10</v>
      </c>
      <c r="O84" s="17">
        <v>875</v>
      </c>
      <c r="P84" s="18">
        <v>0</v>
      </c>
    </row>
    <row r="85" spans="2:16" ht="36" customHeight="1" outlineLevel="1" x14ac:dyDescent="0.45">
      <c r="B85" s="13" t="s">
        <v>71</v>
      </c>
      <c r="C85" s="14" t="s">
        <v>59</v>
      </c>
      <c r="D85" s="14" t="s">
        <v>102</v>
      </c>
      <c r="E85" s="15" t="s">
        <v>70</v>
      </c>
      <c r="F85" s="15"/>
      <c r="G85" s="16">
        <v>1</v>
      </c>
      <c r="H85" s="16">
        <v>10</v>
      </c>
      <c r="I85" s="19">
        <v>6.833333333333333</v>
      </c>
      <c r="J85" s="16">
        <v>10</v>
      </c>
      <c r="K85" s="16">
        <v>7</v>
      </c>
      <c r="L85" s="19">
        <v>2.8998213023278154</v>
      </c>
      <c r="M85" s="16">
        <v>1</v>
      </c>
      <c r="N85" s="16">
        <v>10</v>
      </c>
      <c r="O85" s="17">
        <v>880</v>
      </c>
      <c r="P85" s="18">
        <v>0</v>
      </c>
    </row>
    <row r="86" spans="2:16" ht="36" customHeight="1" outlineLevel="1" x14ac:dyDescent="0.45">
      <c r="B86" s="13" t="s">
        <v>1184</v>
      </c>
      <c r="C86" s="14" t="s">
        <v>56</v>
      </c>
      <c r="D86" s="14" t="s">
        <v>103</v>
      </c>
      <c r="E86" s="15" t="s">
        <v>70</v>
      </c>
      <c r="F86" s="15"/>
      <c r="G86" s="16">
        <v>1</v>
      </c>
      <c r="H86" s="16">
        <v>10</v>
      </c>
      <c r="I86" s="19">
        <v>6.6491228070175437</v>
      </c>
      <c r="J86" s="16">
        <v>10</v>
      </c>
      <c r="K86" s="16">
        <v>7</v>
      </c>
      <c r="L86" s="19">
        <v>2.9610038601206048</v>
      </c>
      <c r="M86" s="16">
        <v>1</v>
      </c>
      <c r="N86" s="16">
        <v>10</v>
      </c>
      <c r="O86" s="17">
        <v>943</v>
      </c>
      <c r="P86" s="18">
        <v>0</v>
      </c>
    </row>
    <row r="87" spans="2:16" ht="36" customHeight="1" outlineLevel="1" x14ac:dyDescent="0.45">
      <c r="B87" s="13" t="s">
        <v>1184</v>
      </c>
      <c r="C87" s="14" t="s">
        <v>59</v>
      </c>
      <c r="D87" s="14" t="s">
        <v>103</v>
      </c>
      <c r="E87" s="15" t="s">
        <v>70</v>
      </c>
      <c r="F87" s="15"/>
      <c r="G87" s="16">
        <v>1</v>
      </c>
      <c r="H87" s="16">
        <v>10</v>
      </c>
      <c r="I87" s="19">
        <v>6.716981132075472</v>
      </c>
      <c r="J87" s="16">
        <v>10</v>
      </c>
      <c r="K87" s="16">
        <v>7</v>
      </c>
      <c r="L87" s="19">
        <v>2.9702198733075305</v>
      </c>
      <c r="M87" s="16">
        <v>1</v>
      </c>
      <c r="N87" s="16">
        <v>10</v>
      </c>
      <c r="O87" s="17">
        <v>947</v>
      </c>
      <c r="P87" s="18">
        <v>0</v>
      </c>
    </row>
    <row r="88" spans="2:16" ht="36" customHeight="1" outlineLevel="1" x14ac:dyDescent="0.45">
      <c r="B88" s="13" t="s">
        <v>1185</v>
      </c>
      <c r="C88" s="14" t="s">
        <v>56</v>
      </c>
      <c r="D88" s="14" t="s">
        <v>104</v>
      </c>
      <c r="E88" s="15" t="s">
        <v>70</v>
      </c>
      <c r="F88" s="15"/>
      <c r="G88" s="16">
        <v>1</v>
      </c>
      <c r="H88" s="16">
        <v>10</v>
      </c>
      <c r="I88" s="19">
        <v>6.708333333333333</v>
      </c>
      <c r="J88" s="16">
        <v>10</v>
      </c>
      <c r="K88" s="16">
        <v>7</v>
      </c>
      <c r="L88" s="19">
        <v>3.0870927818858358</v>
      </c>
      <c r="M88" s="16">
        <v>1</v>
      </c>
      <c r="N88" s="16">
        <v>10</v>
      </c>
      <c r="O88" s="17">
        <v>952</v>
      </c>
      <c r="P88" s="18">
        <v>0</v>
      </c>
    </row>
    <row r="89" spans="2:16" ht="36" customHeight="1" outlineLevel="1" x14ac:dyDescent="0.45">
      <c r="B89" s="13" t="s">
        <v>1185</v>
      </c>
      <c r="C89" s="14" t="s">
        <v>59</v>
      </c>
      <c r="D89" s="14" t="s">
        <v>104</v>
      </c>
      <c r="E89" s="15" t="s">
        <v>70</v>
      </c>
      <c r="F89" s="15"/>
      <c r="G89" s="16">
        <v>1</v>
      </c>
      <c r="H89" s="16">
        <v>10</v>
      </c>
      <c r="I89" s="19">
        <v>6.2727272727272725</v>
      </c>
      <c r="J89" s="16">
        <v>10</v>
      </c>
      <c r="K89" s="16">
        <v>7</v>
      </c>
      <c r="L89" s="19">
        <v>3.0981137274277244</v>
      </c>
      <c r="M89" s="16">
        <v>1</v>
      </c>
      <c r="N89" s="16">
        <v>10</v>
      </c>
      <c r="O89" s="17">
        <v>956</v>
      </c>
      <c r="P89" s="18">
        <v>0</v>
      </c>
    </row>
    <row r="90" spans="2:16" ht="36" customHeight="1" outlineLevel="1" x14ac:dyDescent="0.45">
      <c r="B90" s="13" t="s">
        <v>73</v>
      </c>
      <c r="C90" s="14" t="s">
        <v>56</v>
      </c>
      <c r="D90" s="14" t="s">
        <v>1192</v>
      </c>
      <c r="E90" s="15" t="s">
        <v>63</v>
      </c>
      <c r="F90" s="15"/>
      <c r="G90" s="16">
        <v>1</v>
      </c>
      <c r="H90" s="16">
        <v>10</v>
      </c>
      <c r="I90" s="19">
        <v>6.5380000000000003</v>
      </c>
      <c r="J90" s="16">
        <v>10</v>
      </c>
      <c r="K90" s="16">
        <v>7</v>
      </c>
      <c r="L90" s="19">
        <v>3.1557114117920371</v>
      </c>
      <c r="M90" s="16">
        <v>1</v>
      </c>
      <c r="N90" s="16">
        <v>10</v>
      </c>
      <c r="O90" s="17">
        <v>0</v>
      </c>
      <c r="P90" s="18">
        <v>0</v>
      </c>
    </row>
    <row r="91" spans="2:16" ht="36" customHeight="1" outlineLevel="1" x14ac:dyDescent="0.45">
      <c r="B91" s="13" t="s">
        <v>73</v>
      </c>
      <c r="C91" s="14" t="s">
        <v>59</v>
      </c>
      <c r="D91" s="14" t="s">
        <v>1192</v>
      </c>
      <c r="E91" s="15" t="s">
        <v>63</v>
      </c>
      <c r="F91" s="15"/>
      <c r="G91" s="16">
        <v>1</v>
      </c>
      <c r="H91" s="16">
        <v>10</v>
      </c>
      <c r="I91" s="19">
        <v>6.5380000000000003</v>
      </c>
      <c r="J91" s="16">
        <v>10</v>
      </c>
      <c r="K91" s="16">
        <v>7</v>
      </c>
      <c r="L91" s="19">
        <v>3.1557114117920371</v>
      </c>
      <c r="M91" s="16">
        <v>1</v>
      </c>
      <c r="N91" s="16">
        <v>10</v>
      </c>
      <c r="O91" s="17">
        <v>0</v>
      </c>
      <c r="P91" s="18">
        <v>0</v>
      </c>
    </row>
    <row r="92" spans="2:16" ht="36" customHeight="1" outlineLevel="1" x14ac:dyDescent="0.45">
      <c r="B92" s="13" t="s">
        <v>75</v>
      </c>
      <c r="C92" s="14" t="s">
        <v>56</v>
      </c>
      <c r="D92" s="14" t="s">
        <v>105</v>
      </c>
      <c r="E92" s="15" t="s">
        <v>63</v>
      </c>
      <c r="F92" s="15"/>
      <c r="G92" s="16">
        <v>1</v>
      </c>
      <c r="H92" s="16">
        <v>10</v>
      </c>
      <c r="I92" s="19">
        <v>6.5389999999999997</v>
      </c>
      <c r="J92" s="16">
        <v>10</v>
      </c>
      <c r="K92" s="16">
        <v>7</v>
      </c>
      <c r="L92" s="19">
        <v>3.1560163877013574</v>
      </c>
      <c r="M92" s="16">
        <v>1</v>
      </c>
      <c r="N92" s="16">
        <v>10</v>
      </c>
      <c r="O92" s="17">
        <v>0</v>
      </c>
      <c r="P92" s="18">
        <v>0</v>
      </c>
    </row>
    <row r="93" spans="2:16" ht="36" customHeight="1" outlineLevel="1" x14ac:dyDescent="0.45">
      <c r="B93" s="13" t="s">
        <v>75</v>
      </c>
      <c r="C93" s="14" t="s">
        <v>59</v>
      </c>
      <c r="D93" s="14" t="s">
        <v>105</v>
      </c>
      <c r="E93" s="15" t="s">
        <v>63</v>
      </c>
      <c r="F93" s="15"/>
      <c r="G93" s="16">
        <v>1</v>
      </c>
      <c r="H93" s="16">
        <v>10</v>
      </c>
      <c r="I93" s="19">
        <v>6.5389999999999997</v>
      </c>
      <c r="J93" s="16">
        <v>10</v>
      </c>
      <c r="K93" s="16">
        <v>7</v>
      </c>
      <c r="L93" s="19">
        <v>3.1560163877013574</v>
      </c>
      <c r="M93" s="16">
        <v>1</v>
      </c>
      <c r="N93" s="16">
        <v>10</v>
      </c>
      <c r="O93" s="17">
        <v>0</v>
      </c>
      <c r="P93" s="18">
        <v>0</v>
      </c>
    </row>
    <row r="94" spans="2:16" ht="36" customHeight="1" outlineLevel="1" x14ac:dyDescent="0.45">
      <c r="B94" s="13" t="s">
        <v>77</v>
      </c>
      <c r="C94" s="14" t="s">
        <v>56</v>
      </c>
      <c r="D94" s="14" t="s">
        <v>106</v>
      </c>
      <c r="E94" s="15" t="s">
        <v>70</v>
      </c>
      <c r="F94" s="15"/>
      <c r="G94" s="16">
        <v>1</v>
      </c>
      <c r="H94" s="16">
        <v>10</v>
      </c>
      <c r="I94" s="19">
        <v>6.5994659546061412</v>
      </c>
      <c r="J94" s="16">
        <v>10</v>
      </c>
      <c r="K94" s="16">
        <v>7</v>
      </c>
      <c r="L94" s="19">
        <v>3.1431616177116832</v>
      </c>
      <c r="M94" s="16">
        <v>1</v>
      </c>
      <c r="N94" s="16">
        <v>10</v>
      </c>
      <c r="O94" s="17">
        <v>251</v>
      </c>
      <c r="P94" s="18">
        <v>0</v>
      </c>
    </row>
    <row r="95" spans="2:16" ht="36" customHeight="1" outlineLevel="1" x14ac:dyDescent="0.45">
      <c r="B95" s="13" t="s">
        <v>77</v>
      </c>
      <c r="C95" s="14" t="s">
        <v>59</v>
      </c>
      <c r="D95" s="14" t="s">
        <v>106</v>
      </c>
      <c r="E95" s="15" t="s">
        <v>70</v>
      </c>
      <c r="F95" s="15"/>
      <c r="G95" s="16">
        <v>1</v>
      </c>
      <c r="H95" s="16">
        <v>10</v>
      </c>
      <c r="I95" s="19">
        <v>6.5994659546061412</v>
      </c>
      <c r="J95" s="16">
        <v>10</v>
      </c>
      <c r="K95" s="16">
        <v>7</v>
      </c>
      <c r="L95" s="19">
        <v>3.1431616177116832</v>
      </c>
      <c r="M95" s="16">
        <v>1</v>
      </c>
      <c r="N95" s="16">
        <v>10</v>
      </c>
      <c r="O95" s="17">
        <v>251</v>
      </c>
      <c r="P95" s="18">
        <v>0</v>
      </c>
    </row>
    <row r="96" spans="2:16" ht="36" customHeight="1" outlineLevel="1" x14ac:dyDescent="0.45">
      <c r="B96" s="13" t="s">
        <v>79</v>
      </c>
      <c r="C96" s="14" t="s">
        <v>56</v>
      </c>
      <c r="D96" s="14" t="s">
        <v>107</v>
      </c>
      <c r="E96" s="15" t="s">
        <v>70</v>
      </c>
      <c r="F96" s="15"/>
      <c r="G96" s="16">
        <v>1</v>
      </c>
      <c r="H96" s="16">
        <v>10</v>
      </c>
      <c r="I96" s="19">
        <v>6.5583941605839415</v>
      </c>
      <c r="J96" s="16">
        <v>10</v>
      </c>
      <c r="K96" s="16">
        <v>7</v>
      </c>
      <c r="L96" s="19">
        <v>3.228516309135526</v>
      </c>
      <c r="M96" s="16">
        <v>1</v>
      </c>
      <c r="N96" s="16">
        <v>10</v>
      </c>
      <c r="O96" s="17">
        <v>726</v>
      </c>
      <c r="P96" s="18">
        <v>0</v>
      </c>
    </row>
    <row r="97" spans="2:16" ht="36" customHeight="1" outlineLevel="1" x14ac:dyDescent="0.45">
      <c r="B97" s="13" t="s">
        <v>79</v>
      </c>
      <c r="C97" s="14" t="s">
        <v>59</v>
      </c>
      <c r="D97" s="14" t="s">
        <v>107</v>
      </c>
      <c r="E97" s="15" t="s">
        <v>70</v>
      </c>
      <c r="F97" s="15"/>
      <c r="G97" s="16">
        <v>1</v>
      </c>
      <c r="H97" s="16">
        <v>10</v>
      </c>
      <c r="I97" s="19">
        <v>6.5583941605839415</v>
      </c>
      <c r="J97" s="16">
        <v>10</v>
      </c>
      <c r="K97" s="16">
        <v>7</v>
      </c>
      <c r="L97" s="19">
        <v>3.228516309135526</v>
      </c>
      <c r="M97" s="16">
        <v>1</v>
      </c>
      <c r="N97" s="16">
        <v>10</v>
      </c>
      <c r="O97" s="17">
        <v>726</v>
      </c>
      <c r="P97" s="18">
        <v>0</v>
      </c>
    </row>
    <row r="98" spans="2:16" ht="36" customHeight="1" outlineLevel="1" x14ac:dyDescent="0.45">
      <c r="B98" s="13" t="s">
        <v>80</v>
      </c>
      <c r="C98" s="14" t="s">
        <v>56</v>
      </c>
      <c r="D98" s="14" t="s">
        <v>108</v>
      </c>
      <c r="E98" s="15" t="s">
        <v>70</v>
      </c>
      <c r="F98" s="15"/>
      <c r="G98" s="16">
        <v>1</v>
      </c>
      <c r="H98" s="16">
        <v>10</v>
      </c>
      <c r="I98" s="19">
        <v>6.3582089552238807</v>
      </c>
      <c r="J98" s="16">
        <v>10</v>
      </c>
      <c r="K98" s="16">
        <v>7</v>
      </c>
      <c r="L98" s="19">
        <v>2.9984920075452139</v>
      </c>
      <c r="M98" s="16">
        <v>1</v>
      </c>
      <c r="N98" s="16">
        <v>10</v>
      </c>
      <c r="O98" s="17">
        <v>933</v>
      </c>
      <c r="P98" s="18">
        <v>0</v>
      </c>
    </row>
    <row r="99" spans="2:16" ht="36" customHeight="1" outlineLevel="1" x14ac:dyDescent="0.45">
      <c r="B99" s="13" t="s">
        <v>80</v>
      </c>
      <c r="C99" s="14" t="s">
        <v>59</v>
      </c>
      <c r="D99" s="14" t="s">
        <v>108</v>
      </c>
      <c r="E99" s="15" t="s">
        <v>70</v>
      </c>
      <c r="F99" s="15"/>
      <c r="G99" s="16">
        <v>1</v>
      </c>
      <c r="H99" s="16">
        <v>10</v>
      </c>
      <c r="I99" s="19">
        <v>6.3582089552238807</v>
      </c>
      <c r="J99" s="16">
        <v>10</v>
      </c>
      <c r="K99" s="16">
        <v>7</v>
      </c>
      <c r="L99" s="19">
        <v>2.9984920075452139</v>
      </c>
      <c r="M99" s="16">
        <v>1</v>
      </c>
      <c r="N99" s="16">
        <v>10</v>
      </c>
      <c r="O99" s="17">
        <v>933</v>
      </c>
      <c r="P99" s="18">
        <v>0</v>
      </c>
    </row>
    <row r="100" spans="2:16" ht="36" customHeight="1" outlineLevel="1" x14ac:dyDescent="0.45">
      <c r="B100" s="13" t="s">
        <v>82</v>
      </c>
      <c r="C100" s="14" t="s">
        <v>56</v>
      </c>
      <c r="D100" s="14" t="s">
        <v>1193</v>
      </c>
      <c r="E100" s="15" t="s">
        <v>70</v>
      </c>
      <c r="F100" s="15"/>
      <c r="G100" s="16">
        <v>3</v>
      </c>
      <c r="H100" s="16">
        <v>10</v>
      </c>
      <c r="I100" s="19">
        <v>7.666666666666667</v>
      </c>
      <c r="J100" s="16">
        <v>10</v>
      </c>
      <c r="K100" s="16">
        <v>8</v>
      </c>
      <c r="L100" s="19">
        <v>2.3868325657594203</v>
      </c>
      <c r="M100" s="16">
        <v>3</v>
      </c>
      <c r="N100" s="16">
        <v>10</v>
      </c>
      <c r="O100" s="17">
        <v>988</v>
      </c>
      <c r="P100" s="18">
        <v>0</v>
      </c>
    </row>
    <row r="101" spans="2:16" ht="36" customHeight="1" outlineLevel="1" x14ac:dyDescent="0.45">
      <c r="B101" s="13" t="s">
        <v>82</v>
      </c>
      <c r="C101" s="14" t="s">
        <v>59</v>
      </c>
      <c r="D101" s="14" t="s">
        <v>1193</v>
      </c>
      <c r="E101" s="15" t="s">
        <v>70</v>
      </c>
      <c r="F101" s="15"/>
      <c r="G101" s="16">
        <v>3</v>
      </c>
      <c r="H101" s="16">
        <v>10</v>
      </c>
      <c r="I101" s="19">
        <v>7.666666666666667</v>
      </c>
      <c r="J101" s="16">
        <v>10</v>
      </c>
      <c r="K101" s="16">
        <v>8</v>
      </c>
      <c r="L101" s="19">
        <v>2.3868325657594203</v>
      </c>
      <c r="M101" s="16">
        <v>3</v>
      </c>
      <c r="N101" s="16">
        <v>10</v>
      </c>
      <c r="O101" s="17">
        <v>988</v>
      </c>
      <c r="P101" s="18">
        <v>0</v>
      </c>
    </row>
    <row r="102" spans="2:16" ht="36" customHeight="1" outlineLevel="1" x14ac:dyDescent="0.45">
      <c r="B102" s="13" t="s">
        <v>84</v>
      </c>
      <c r="C102" s="14" t="s">
        <v>56</v>
      </c>
      <c r="D102" s="14" t="s">
        <v>1194</v>
      </c>
      <c r="E102" s="15" t="s">
        <v>70</v>
      </c>
      <c r="F102" s="15"/>
      <c r="G102" s="15" t="s">
        <v>86</v>
      </c>
      <c r="H102" s="15" t="s">
        <v>86</v>
      </c>
      <c r="I102" s="15" t="s">
        <v>86</v>
      </c>
      <c r="J102" s="15" t="s">
        <v>86</v>
      </c>
      <c r="K102" s="15" t="s">
        <v>86</v>
      </c>
      <c r="L102" s="15" t="s">
        <v>86</v>
      </c>
      <c r="M102" s="15" t="s">
        <v>86</v>
      </c>
      <c r="N102" s="15" t="s">
        <v>86</v>
      </c>
      <c r="O102" s="17">
        <v>1000</v>
      </c>
      <c r="P102" s="18">
        <v>0</v>
      </c>
    </row>
    <row r="103" spans="2:16" ht="36" customHeight="1" outlineLevel="1" x14ac:dyDescent="0.45">
      <c r="B103" s="13" t="s">
        <v>84</v>
      </c>
      <c r="C103" s="14" t="s">
        <v>59</v>
      </c>
      <c r="D103" s="14" t="s">
        <v>1194</v>
      </c>
      <c r="E103" s="15" t="s">
        <v>70</v>
      </c>
      <c r="F103" s="15"/>
      <c r="G103" s="15" t="s">
        <v>86</v>
      </c>
      <c r="H103" s="15" t="s">
        <v>86</v>
      </c>
      <c r="I103" s="15" t="s">
        <v>86</v>
      </c>
      <c r="J103" s="15" t="s">
        <v>86</v>
      </c>
      <c r="K103" s="15" t="s">
        <v>86</v>
      </c>
      <c r="L103" s="15" t="s">
        <v>86</v>
      </c>
      <c r="M103" s="15" t="s">
        <v>86</v>
      </c>
      <c r="N103" s="15" t="s">
        <v>86</v>
      </c>
      <c r="O103" s="17">
        <v>1000</v>
      </c>
      <c r="P103" s="18">
        <v>0</v>
      </c>
    </row>
    <row r="104" spans="2:16" ht="36" customHeight="1" outlineLevel="1" x14ac:dyDescent="0.45">
      <c r="B104" s="13" t="s">
        <v>61</v>
      </c>
      <c r="C104" s="14" t="s">
        <v>56</v>
      </c>
      <c r="D104" s="14" t="s">
        <v>109</v>
      </c>
      <c r="E104" s="15" t="s">
        <v>70</v>
      </c>
      <c r="F104" s="15"/>
      <c r="G104" s="16">
        <v>1</v>
      </c>
      <c r="H104" s="16">
        <v>10</v>
      </c>
      <c r="I104" s="19">
        <v>6.5389999999999997</v>
      </c>
      <c r="J104" s="16">
        <v>10</v>
      </c>
      <c r="K104" s="16">
        <v>7</v>
      </c>
      <c r="L104" s="19">
        <v>3.1547474433671412</v>
      </c>
      <c r="M104" s="16">
        <v>1</v>
      </c>
      <c r="N104" s="16">
        <v>10</v>
      </c>
      <c r="O104" s="17">
        <v>0</v>
      </c>
      <c r="P104" s="18">
        <v>0</v>
      </c>
    </row>
    <row r="105" spans="2:16" ht="36" customHeight="1" outlineLevel="1" x14ac:dyDescent="0.45">
      <c r="B105" s="13" t="s">
        <v>61</v>
      </c>
      <c r="C105" s="14" t="s">
        <v>59</v>
      </c>
      <c r="D105" s="14" t="s">
        <v>109</v>
      </c>
      <c r="E105" s="15" t="s">
        <v>70</v>
      </c>
      <c r="F105" s="15"/>
      <c r="G105" s="16">
        <v>1</v>
      </c>
      <c r="H105" s="16">
        <v>10</v>
      </c>
      <c r="I105" s="19">
        <v>6.5320088300220753</v>
      </c>
      <c r="J105" s="16">
        <v>10</v>
      </c>
      <c r="K105" s="16">
        <v>7</v>
      </c>
      <c r="L105" s="19">
        <v>3.1691837567266186</v>
      </c>
      <c r="M105" s="16">
        <v>1</v>
      </c>
      <c r="N105" s="16">
        <v>10</v>
      </c>
      <c r="O105" s="17">
        <v>94</v>
      </c>
      <c r="P105" s="18">
        <v>0</v>
      </c>
    </row>
    <row r="106" spans="2:16" ht="36" customHeight="1" outlineLevel="1" x14ac:dyDescent="0.45">
      <c r="B106" s="13" t="s">
        <v>61</v>
      </c>
      <c r="C106" s="14" t="s">
        <v>56</v>
      </c>
      <c r="D106" s="14" t="s">
        <v>109</v>
      </c>
      <c r="E106" s="15" t="s">
        <v>70</v>
      </c>
      <c r="F106" s="15"/>
      <c r="G106" s="15" t="s">
        <v>86</v>
      </c>
      <c r="H106" s="15" t="s">
        <v>86</v>
      </c>
      <c r="I106" s="15" t="s">
        <v>86</v>
      </c>
      <c r="J106" s="15" t="s">
        <v>86</v>
      </c>
      <c r="K106" s="15" t="s">
        <v>86</v>
      </c>
      <c r="L106" s="15" t="s">
        <v>86</v>
      </c>
      <c r="M106" s="15" t="s">
        <v>86</v>
      </c>
      <c r="N106" s="15" t="s">
        <v>86</v>
      </c>
      <c r="O106" s="17">
        <v>1000</v>
      </c>
      <c r="P106" s="18">
        <v>0</v>
      </c>
    </row>
    <row r="107" spans="2:16" ht="36" customHeight="1" outlineLevel="1" x14ac:dyDescent="0.45">
      <c r="B107" s="13" t="s">
        <v>61</v>
      </c>
      <c r="C107" s="14" t="s">
        <v>59</v>
      </c>
      <c r="D107" s="14" t="s">
        <v>109</v>
      </c>
      <c r="E107" s="15" t="s">
        <v>70</v>
      </c>
      <c r="F107" s="15"/>
      <c r="G107" s="16">
        <v>10</v>
      </c>
      <c r="H107" s="16">
        <v>10</v>
      </c>
      <c r="I107" s="16">
        <v>10</v>
      </c>
      <c r="J107" s="16">
        <v>10</v>
      </c>
      <c r="K107" s="16">
        <v>10</v>
      </c>
      <c r="L107" s="16">
        <v>0</v>
      </c>
      <c r="M107" s="16">
        <v>10</v>
      </c>
      <c r="N107" s="16">
        <v>10</v>
      </c>
      <c r="O107" s="17">
        <v>998</v>
      </c>
      <c r="P107" s="18">
        <v>0</v>
      </c>
    </row>
    <row r="108" spans="2:16" ht="36" customHeight="1" outlineLevel="1" x14ac:dyDescent="0.45">
      <c r="B108" s="13" t="s">
        <v>61</v>
      </c>
      <c r="C108" s="14" t="s">
        <v>56</v>
      </c>
      <c r="D108" s="14" t="s">
        <v>109</v>
      </c>
      <c r="E108" s="15" t="s">
        <v>70</v>
      </c>
      <c r="F108" s="15"/>
      <c r="G108" s="15" t="s">
        <v>86</v>
      </c>
      <c r="H108" s="15" t="s">
        <v>86</v>
      </c>
      <c r="I108" s="15" t="s">
        <v>86</v>
      </c>
      <c r="J108" s="15" t="s">
        <v>86</v>
      </c>
      <c r="K108" s="15" t="s">
        <v>86</v>
      </c>
      <c r="L108" s="15" t="s">
        <v>86</v>
      </c>
      <c r="M108" s="15" t="s">
        <v>86</v>
      </c>
      <c r="N108" s="15" t="s">
        <v>86</v>
      </c>
      <c r="O108" s="17">
        <v>1000</v>
      </c>
      <c r="P108" s="18">
        <v>0</v>
      </c>
    </row>
    <row r="109" spans="2:16" ht="36" customHeight="1" outlineLevel="1" x14ac:dyDescent="0.45">
      <c r="B109" s="13" t="s">
        <v>61</v>
      </c>
      <c r="C109" s="14" t="s">
        <v>59</v>
      </c>
      <c r="D109" s="14" t="s">
        <v>109</v>
      </c>
      <c r="E109" s="15" t="s">
        <v>70</v>
      </c>
      <c r="F109" s="15"/>
      <c r="G109" s="15" t="s">
        <v>86</v>
      </c>
      <c r="H109" s="15" t="s">
        <v>86</v>
      </c>
      <c r="I109" s="15" t="s">
        <v>86</v>
      </c>
      <c r="J109" s="15" t="s">
        <v>86</v>
      </c>
      <c r="K109" s="15" t="s">
        <v>86</v>
      </c>
      <c r="L109" s="15" t="s">
        <v>86</v>
      </c>
      <c r="M109" s="15" t="s">
        <v>86</v>
      </c>
      <c r="N109" s="15" t="s">
        <v>86</v>
      </c>
      <c r="O109" s="17">
        <v>1000</v>
      </c>
      <c r="P109" s="18">
        <v>0</v>
      </c>
    </row>
    <row r="110" spans="2:16" ht="36" customHeight="1" outlineLevel="1" x14ac:dyDescent="0.45">
      <c r="B110" s="13" t="s">
        <v>61</v>
      </c>
      <c r="C110" s="14" t="s">
        <v>56</v>
      </c>
      <c r="D110" s="14" t="s">
        <v>109</v>
      </c>
      <c r="E110" s="15" t="s">
        <v>70</v>
      </c>
      <c r="F110" s="15"/>
      <c r="G110" s="15" t="s">
        <v>86</v>
      </c>
      <c r="H110" s="15" t="s">
        <v>86</v>
      </c>
      <c r="I110" s="15" t="s">
        <v>86</v>
      </c>
      <c r="J110" s="15" t="s">
        <v>86</v>
      </c>
      <c r="K110" s="15" t="s">
        <v>86</v>
      </c>
      <c r="L110" s="15" t="s">
        <v>86</v>
      </c>
      <c r="M110" s="15" t="s">
        <v>86</v>
      </c>
      <c r="N110" s="15" t="s">
        <v>86</v>
      </c>
      <c r="O110" s="17">
        <v>1000</v>
      </c>
      <c r="P110" s="18">
        <v>0</v>
      </c>
    </row>
    <row r="111" spans="2:16" ht="36" customHeight="1" outlineLevel="1" x14ac:dyDescent="0.45">
      <c r="B111" s="13" t="s">
        <v>61</v>
      </c>
      <c r="C111" s="14" t="s">
        <v>59</v>
      </c>
      <c r="D111" s="14" t="s">
        <v>109</v>
      </c>
      <c r="E111" s="15" t="s">
        <v>70</v>
      </c>
      <c r="F111" s="15"/>
      <c r="G111" s="15" t="s">
        <v>86</v>
      </c>
      <c r="H111" s="15" t="s">
        <v>86</v>
      </c>
      <c r="I111" s="15" t="s">
        <v>86</v>
      </c>
      <c r="J111" s="15" t="s">
        <v>86</v>
      </c>
      <c r="K111" s="15" t="s">
        <v>86</v>
      </c>
      <c r="L111" s="15" t="s">
        <v>86</v>
      </c>
      <c r="M111" s="15" t="s">
        <v>86</v>
      </c>
      <c r="N111" s="15" t="s">
        <v>86</v>
      </c>
      <c r="O111" s="17">
        <v>1000</v>
      </c>
      <c r="P111" s="18">
        <v>0</v>
      </c>
    </row>
    <row r="112" spans="2:16" ht="36" customHeight="1" outlineLevel="1" x14ac:dyDescent="0.45">
      <c r="B112" s="13" t="s">
        <v>64</v>
      </c>
      <c r="C112" s="14" t="s">
        <v>56</v>
      </c>
      <c r="D112" s="14" t="s">
        <v>110</v>
      </c>
      <c r="E112" s="15" t="s">
        <v>63</v>
      </c>
      <c r="F112" s="15"/>
      <c r="G112" s="16">
        <v>1</v>
      </c>
      <c r="H112" s="16">
        <v>10</v>
      </c>
      <c r="I112" s="19">
        <v>6.5380000000000003</v>
      </c>
      <c r="J112" s="16">
        <v>10</v>
      </c>
      <c r="K112" s="16">
        <v>7</v>
      </c>
      <c r="L112" s="19">
        <v>3.1547596593890463</v>
      </c>
      <c r="M112" s="16">
        <v>1</v>
      </c>
      <c r="N112" s="16">
        <v>10</v>
      </c>
      <c r="O112" s="17">
        <v>0</v>
      </c>
      <c r="P112" s="18">
        <v>0</v>
      </c>
    </row>
    <row r="113" spans="2:16" ht="36" customHeight="1" outlineLevel="1" x14ac:dyDescent="0.45">
      <c r="B113" s="13" t="s">
        <v>64</v>
      </c>
      <c r="C113" s="14" t="s">
        <v>59</v>
      </c>
      <c r="D113" s="14" t="s">
        <v>110</v>
      </c>
      <c r="E113" s="15" t="s">
        <v>63</v>
      </c>
      <c r="F113" s="15"/>
      <c r="G113" s="16">
        <v>1</v>
      </c>
      <c r="H113" s="16">
        <v>10</v>
      </c>
      <c r="I113" s="19">
        <v>6.5380000000000003</v>
      </c>
      <c r="J113" s="16">
        <v>10</v>
      </c>
      <c r="K113" s="16">
        <v>7</v>
      </c>
      <c r="L113" s="19">
        <v>3.1547596593890463</v>
      </c>
      <c r="M113" s="16">
        <v>1</v>
      </c>
      <c r="N113" s="16">
        <v>10</v>
      </c>
      <c r="O113" s="17">
        <v>0</v>
      </c>
      <c r="P113" s="18">
        <v>0</v>
      </c>
    </row>
    <row r="114" spans="2:16" ht="36" customHeight="1" outlineLevel="1" x14ac:dyDescent="0.45">
      <c r="B114" s="13" t="s">
        <v>66</v>
      </c>
      <c r="C114" s="14" t="s">
        <v>56</v>
      </c>
      <c r="D114" s="14" t="s">
        <v>111</v>
      </c>
      <c r="E114" s="15" t="s">
        <v>63</v>
      </c>
      <c r="F114" s="15"/>
      <c r="G114" s="16">
        <v>1</v>
      </c>
      <c r="H114" s="16">
        <v>10</v>
      </c>
      <c r="I114" s="19">
        <v>6.5939524838012957</v>
      </c>
      <c r="J114" s="16">
        <v>10</v>
      </c>
      <c r="K114" s="16">
        <v>7</v>
      </c>
      <c r="L114" s="19">
        <v>3.2325666517351959</v>
      </c>
      <c r="M114" s="16">
        <v>1</v>
      </c>
      <c r="N114" s="16">
        <v>10</v>
      </c>
      <c r="O114" s="17">
        <v>537</v>
      </c>
      <c r="P114" s="18">
        <v>0</v>
      </c>
    </row>
    <row r="115" spans="2:16" ht="36" customHeight="1" outlineLevel="1" x14ac:dyDescent="0.45">
      <c r="B115" s="13" t="s">
        <v>66</v>
      </c>
      <c r="C115" s="14" t="s">
        <v>59</v>
      </c>
      <c r="D115" s="14" t="s">
        <v>111</v>
      </c>
      <c r="E115" s="15" t="s">
        <v>63</v>
      </c>
      <c r="F115" s="15"/>
      <c r="G115" s="16">
        <v>1</v>
      </c>
      <c r="H115" s="16">
        <v>10</v>
      </c>
      <c r="I115" s="19">
        <v>6.5370370370370372</v>
      </c>
      <c r="J115" s="16">
        <v>10</v>
      </c>
      <c r="K115" s="16">
        <v>7</v>
      </c>
      <c r="L115" s="19">
        <v>3.2264478355830986</v>
      </c>
      <c r="M115" s="16">
        <v>1</v>
      </c>
      <c r="N115" s="16">
        <v>10</v>
      </c>
      <c r="O115" s="17">
        <v>514</v>
      </c>
      <c r="P115" s="18">
        <v>0</v>
      </c>
    </row>
    <row r="116" spans="2:16" ht="36" customHeight="1" outlineLevel="1" x14ac:dyDescent="0.45">
      <c r="B116" s="13" t="s">
        <v>68</v>
      </c>
      <c r="C116" s="14" t="s">
        <v>56</v>
      </c>
      <c r="D116" s="14" t="s">
        <v>112</v>
      </c>
      <c r="E116" s="15" t="s">
        <v>70</v>
      </c>
      <c r="F116" s="15"/>
      <c r="G116" s="16">
        <v>1</v>
      </c>
      <c r="H116" s="16">
        <v>10</v>
      </c>
      <c r="I116" s="19">
        <v>6.873239436619718</v>
      </c>
      <c r="J116" s="16">
        <v>10</v>
      </c>
      <c r="K116" s="16">
        <v>7</v>
      </c>
      <c r="L116" s="19">
        <v>3.0075200283126224</v>
      </c>
      <c r="M116" s="16">
        <v>1</v>
      </c>
      <c r="N116" s="16">
        <v>10</v>
      </c>
      <c r="O116" s="17">
        <v>787</v>
      </c>
      <c r="P116" s="18">
        <v>0</v>
      </c>
    </row>
    <row r="117" spans="2:16" ht="36" customHeight="1" outlineLevel="1" x14ac:dyDescent="0.45">
      <c r="B117" s="13" t="s">
        <v>68</v>
      </c>
      <c r="C117" s="14" t="s">
        <v>59</v>
      </c>
      <c r="D117" s="14" t="s">
        <v>112</v>
      </c>
      <c r="E117" s="15" t="s">
        <v>70</v>
      </c>
      <c r="F117" s="15"/>
      <c r="G117" s="16">
        <v>1</v>
      </c>
      <c r="H117" s="16">
        <v>10</v>
      </c>
      <c r="I117" s="19">
        <v>6.9124423963133639</v>
      </c>
      <c r="J117" s="16">
        <v>10</v>
      </c>
      <c r="K117" s="16">
        <v>8</v>
      </c>
      <c r="L117" s="19">
        <v>2.9917606032373496</v>
      </c>
      <c r="M117" s="16">
        <v>1</v>
      </c>
      <c r="N117" s="16">
        <v>10</v>
      </c>
      <c r="O117" s="17">
        <v>783</v>
      </c>
      <c r="P117" s="18">
        <v>0</v>
      </c>
    </row>
    <row r="118" spans="2:16" ht="36" customHeight="1" outlineLevel="1" x14ac:dyDescent="0.45">
      <c r="B118" s="13" t="s">
        <v>71</v>
      </c>
      <c r="C118" s="14" t="s">
        <v>56</v>
      </c>
      <c r="D118" s="14" t="s">
        <v>113</v>
      </c>
      <c r="E118" s="15" t="s">
        <v>70</v>
      </c>
      <c r="F118" s="15"/>
      <c r="G118" s="16">
        <v>1</v>
      </c>
      <c r="H118" s="16">
        <v>10</v>
      </c>
      <c r="I118" s="19">
        <v>6.6692913385826769</v>
      </c>
      <c r="J118" s="16">
        <v>10</v>
      </c>
      <c r="K118" s="16">
        <v>7</v>
      </c>
      <c r="L118" s="19">
        <v>3.0395674246073079</v>
      </c>
      <c r="M118" s="16">
        <v>1</v>
      </c>
      <c r="N118" s="16">
        <v>10</v>
      </c>
      <c r="O118" s="17">
        <v>873</v>
      </c>
      <c r="P118" s="18">
        <v>0</v>
      </c>
    </row>
    <row r="119" spans="2:16" ht="36" customHeight="1" outlineLevel="1" x14ac:dyDescent="0.45">
      <c r="B119" s="13" t="s">
        <v>71</v>
      </c>
      <c r="C119" s="14" t="s">
        <v>59</v>
      </c>
      <c r="D119" s="14" t="s">
        <v>113</v>
      </c>
      <c r="E119" s="15" t="s">
        <v>70</v>
      </c>
      <c r="F119" s="15"/>
      <c r="G119" s="16">
        <v>1</v>
      </c>
      <c r="H119" s="16">
        <v>10</v>
      </c>
      <c r="I119" s="19">
        <v>6.6590909090909092</v>
      </c>
      <c r="J119" s="16">
        <v>10</v>
      </c>
      <c r="K119" s="16">
        <v>7</v>
      </c>
      <c r="L119" s="19">
        <v>3.0885890586725582</v>
      </c>
      <c r="M119" s="16">
        <v>1</v>
      </c>
      <c r="N119" s="16">
        <v>10</v>
      </c>
      <c r="O119" s="17">
        <v>868</v>
      </c>
      <c r="P119" s="18">
        <v>0</v>
      </c>
    </row>
    <row r="120" spans="2:16" ht="36" customHeight="1" outlineLevel="1" x14ac:dyDescent="0.45">
      <c r="B120" s="13" t="s">
        <v>1184</v>
      </c>
      <c r="C120" s="14" t="s">
        <v>56</v>
      </c>
      <c r="D120" s="14" t="s">
        <v>114</v>
      </c>
      <c r="E120" s="15" t="s">
        <v>70</v>
      </c>
      <c r="F120" s="15"/>
      <c r="G120" s="16">
        <v>1</v>
      </c>
      <c r="H120" s="16">
        <v>10</v>
      </c>
      <c r="I120" s="19">
        <v>6.4038461538461542</v>
      </c>
      <c r="J120" s="16">
        <v>10</v>
      </c>
      <c r="K120" s="16">
        <v>7</v>
      </c>
      <c r="L120" s="19">
        <v>3.408522279922785</v>
      </c>
      <c r="M120" s="16">
        <v>1</v>
      </c>
      <c r="N120" s="16">
        <v>10</v>
      </c>
      <c r="O120" s="17">
        <v>948</v>
      </c>
      <c r="P120" s="18">
        <v>0</v>
      </c>
    </row>
    <row r="121" spans="2:16" ht="36" customHeight="1" outlineLevel="1" x14ac:dyDescent="0.45">
      <c r="B121" s="13" t="s">
        <v>1184</v>
      </c>
      <c r="C121" s="14" t="s">
        <v>59</v>
      </c>
      <c r="D121" s="14" t="s">
        <v>114</v>
      </c>
      <c r="E121" s="15" t="s">
        <v>70</v>
      </c>
      <c r="F121" s="15"/>
      <c r="G121" s="16">
        <v>1</v>
      </c>
      <c r="H121" s="16">
        <v>10</v>
      </c>
      <c r="I121" s="19">
        <v>6.0754716981132075</v>
      </c>
      <c r="J121" s="16">
        <v>10</v>
      </c>
      <c r="K121" s="16">
        <v>7</v>
      </c>
      <c r="L121" s="19">
        <v>3.4353874297454183</v>
      </c>
      <c r="M121" s="16">
        <v>1</v>
      </c>
      <c r="N121" s="16">
        <v>10</v>
      </c>
      <c r="O121" s="17">
        <v>947</v>
      </c>
      <c r="P121" s="18">
        <v>0</v>
      </c>
    </row>
    <row r="122" spans="2:16" ht="36" customHeight="1" outlineLevel="1" x14ac:dyDescent="0.45">
      <c r="B122" s="13" t="s">
        <v>1185</v>
      </c>
      <c r="C122" s="14" t="s">
        <v>56</v>
      </c>
      <c r="D122" s="14" t="s">
        <v>115</v>
      </c>
      <c r="E122" s="15" t="s">
        <v>70</v>
      </c>
      <c r="F122" s="15"/>
      <c r="G122" s="16">
        <v>1</v>
      </c>
      <c r="H122" s="16">
        <v>10</v>
      </c>
      <c r="I122" s="19">
        <v>6.0714285714285712</v>
      </c>
      <c r="J122" s="16">
        <v>10</v>
      </c>
      <c r="K122" s="16">
        <v>6</v>
      </c>
      <c r="L122" s="19">
        <v>3.352413452751339</v>
      </c>
      <c r="M122" s="16">
        <v>1</v>
      </c>
      <c r="N122" s="16">
        <v>10</v>
      </c>
      <c r="O122" s="17">
        <v>958</v>
      </c>
      <c r="P122" s="18">
        <v>0</v>
      </c>
    </row>
    <row r="123" spans="2:16" ht="36" customHeight="1" outlineLevel="1" x14ac:dyDescent="0.45">
      <c r="B123" s="13" t="s">
        <v>1185</v>
      </c>
      <c r="C123" s="14" t="s">
        <v>59</v>
      </c>
      <c r="D123" s="14" t="s">
        <v>115</v>
      </c>
      <c r="E123" s="15" t="s">
        <v>70</v>
      </c>
      <c r="F123" s="15"/>
      <c r="G123" s="16">
        <v>1</v>
      </c>
      <c r="H123" s="16">
        <v>10</v>
      </c>
      <c r="I123" s="19">
        <v>6.4390243902439028</v>
      </c>
      <c r="J123" s="16">
        <v>10</v>
      </c>
      <c r="K123" s="16">
        <v>7</v>
      </c>
      <c r="L123" s="19">
        <v>3.3767497722499722</v>
      </c>
      <c r="M123" s="16">
        <v>1</v>
      </c>
      <c r="N123" s="16">
        <v>10</v>
      </c>
      <c r="O123" s="17">
        <v>959</v>
      </c>
      <c r="P123" s="18">
        <v>0</v>
      </c>
    </row>
    <row r="124" spans="2:16" ht="36" customHeight="1" outlineLevel="1" x14ac:dyDescent="0.45">
      <c r="B124" s="13" t="s">
        <v>73</v>
      </c>
      <c r="C124" s="14" t="s">
        <v>56</v>
      </c>
      <c r="D124" s="14" t="s">
        <v>1195</v>
      </c>
      <c r="E124" s="15" t="s">
        <v>63</v>
      </c>
      <c r="F124" s="15"/>
      <c r="G124" s="16">
        <v>1</v>
      </c>
      <c r="H124" s="16">
        <v>10</v>
      </c>
      <c r="I124" s="19">
        <v>6.5380000000000003</v>
      </c>
      <c r="J124" s="16">
        <v>10</v>
      </c>
      <c r="K124" s="16">
        <v>7</v>
      </c>
      <c r="L124" s="19">
        <v>3.1544423447745058</v>
      </c>
      <c r="M124" s="16">
        <v>1</v>
      </c>
      <c r="N124" s="16">
        <v>10</v>
      </c>
      <c r="O124" s="17">
        <v>0</v>
      </c>
      <c r="P124" s="18">
        <v>0</v>
      </c>
    </row>
    <row r="125" spans="2:16" ht="36" customHeight="1" outlineLevel="1" x14ac:dyDescent="0.45">
      <c r="B125" s="13" t="s">
        <v>73</v>
      </c>
      <c r="C125" s="14" t="s">
        <v>59</v>
      </c>
      <c r="D125" s="14" t="s">
        <v>1195</v>
      </c>
      <c r="E125" s="15" t="s">
        <v>63</v>
      </c>
      <c r="F125" s="15"/>
      <c r="G125" s="16">
        <v>1</v>
      </c>
      <c r="H125" s="16">
        <v>10</v>
      </c>
      <c r="I125" s="19">
        <v>6.5380000000000003</v>
      </c>
      <c r="J125" s="16">
        <v>10</v>
      </c>
      <c r="K125" s="16">
        <v>7</v>
      </c>
      <c r="L125" s="19">
        <v>3.1544423447745058</v>
      </c>
      <c r="M125" s="16">
        <v>1</v>
      </c>
      <c r="N125" s="16">
        <v>10</v>
      </c>
      <c r="O125" s="17">
        <v>0</v>
      </c>
      <c r="P125" s="18">
        <v>0</v>
      </c>
    </row>
    <row r="126" spans="2:16" ht="36" customHeight="1" outlineLevel="1" x14ac:dyDescent="0.45">
      <c r="B126" s="13" t="s">
        <v>75</v>
      </c>
      <c r="C126" s="14" t="s">
        <v>56</v>
      </c>
      <c r="D126" s="14" t="s">
        <v>116</v>
      </c>
      <c r="E126" s="15" t="s">
        <v>63</v>
      </c>
      <c r="F126" s="15"/>
      <c r="G126" s="16">
        <v>1</v>
      </c>
      <c r="H126" s="16">
        <v>10</v>
      </c>
      <c r="I126" s="19">
        <v>6.5380000000000003</v>
      </c>
      <c r="J126" s="16">
        <v>10</v>
      </c>
      <c r="K126" s="16">
        <v>7</v>
      </c>
      <c r="L126" s="19">
        <v>3.1547596593890477</v>
      </c>
      <c r="M126" s="16">
        <v>1</v>
      </c>
      <c r="N126" s="16">
        <v>10</v>
      </c>
      <c r="O126" s="17">
        <v>0</v>
      </c>
      <c r="P126" s="18">
        <v>0</v>
      </c>
    </row>
    <row r="127" spans="2:16" ht="36" customHeight="1" outlineLevel="1" x14ac:dyDescent="0.45">
      <c r="B127" s="13" t="s">
        <v>75</v>
      </c>
      <c r="C127" s="14" t="s">
        <v>59</v>
      </c>
      <c r="D127" s="14" t="s">
        <v>116</v>
      </c>
      <c r="E127" s="15" t="s">
        <v>63</v>
      </c>
      <c r="F127" s="15"/>
      <c r="G127" s="16">
        <v>1</v>
      </c>
      <c r="H127" s="16">
        <v>10</v>
      </c>
      <c r="I127" s="19">
        <v>6.5380000000000003</v>
      </c>
      <c r="J127" s="16">
        <v>10</v>
      </c>
      <c r="K127" s="16">
        <v>7</v>
      </c>
      <c r="L127" s="19">
        <v>3.1547596593890477</v>
      </c>
      <c r="M127" s="16">
        <v>1</v>
      </c>
      <c r="N127" s="16">
        <v>10</v>
      </c>
      <c r="O127" s="17">
        <v>0</v>
      </c>
      <c r="P127" s="18">
        <v>0</v>
      </c>
    </row>
    <row r="128" spans="2:16" ht="36" customHeight="1" outlineLevel="1" x14ac:dyDescent="0.45">
      <c r="B128" s="13" t="s">
        <v>77</v>
      </c>
      <c r="C128" s="14" t="s">
        <v>56</v>
      </c>
      <c r="D128" s="14" t="s">
        <v>117</v>
      </c>
      <c r="E128" s="15" t="s">
        <v>70</v>
      </c>
      <c r="F128" s="15"/>
      <c r="G128" s="16">
        <v>1</v>
      </c>
      <c r="H128" s="16">
        <v>10</v>
      </c>
      <c r="I128" s="19">
        <v>6.519154557463672</v>
      </c>
      <c r="J128" s="16">
        <v>10</v>
      </c>
      <c r="K128" s="16">
        <v>7</v>
      </c>
      <c r="L128" s="19">
        <v>3.1549432655991119</v>
      </c>
      <c r="M128" s="16">
        <v>1</v>
      </c>
      <c r="N128" s="16">
        <v>10</v>
      </c>
      <c r="O128" s="17">
        <v>243</v>
      </c>
      <c r="P128" s="18">
        <v>0</v>
      </c>
    </row>
    <row r="129" spans="2:16" ht="36" customHeight="1" outlineLevel="1" x14ac:dyDescent="0.45">
      <c r="B129" s="13" t="s">
        <v>77</v>
      </c>
      <c r="C129" s="14" t="s">
        <v>59</v>
      </c>
      <c r="D129" s="14" t="s">
        <v>117</v>
      </c>
      <c r="E129" s="15" t="s">
        <v>70</v>
      </c>
      <c r="F129" s="15"/>
      <c r="G129" s="16">
        <v>1</v>
      </c>
      <c r="H129" s="16">
        <v>10</v>
      </c>
      <c r="I129" s="19">
        <v>6.519154557463672</v>
      </c>
      <c r="J129" s="16">
        <v>10</v>
      </c>
      <c r="K129" s="16">
        <v>7</v>
      </c>
      <c r="L129" s="19">
        <v>3.1549432655991119</v>
      </c>
      <c r="M129" s="16">
        <v>1</v>
      </c>
      <c r="N129" s="16">
        <v>10</v>
      </c>
      <c r="O129" s="17">
        <v>243</v>
      </c>
      <c r="P129" s="18">
        <v>0</v>
      </c>
    </row>
    <row r="130" spans="2:16" ht="36" customHeight="1" outlineLevel="1" x14ac:dyDescent="0.45">
      <c r="B130" s="13" t="s">
        <v>79</v>
      </c>
      <c r="C130" s="14" t="s">
        <v>56</v>
      </c>
      <c r="D130" s="14" t="s">
        <v>118</v>
      </c>
      <c r="E130" s="15" t="s">
        <v>70</v>
      </c>
      <c r="F130" s="15"/>
      <c r="G130" s="16">
        <v>1</v>
      </c>
      <c r="H130" s="16">
        <v>10</v>
      </c>
      <c r="I130" s="19">
        <v>6.277580071174377</v>
      </c>
      <c r="J130" s="16">
        <v>10</v>
      </c>
      <c r="K130" s="16">
        <v>7</v>
      </c>
      <c r="L130" s="19">
        <v>3.2162249135373879</v>
      </c>
      <c r="M130" s="16">
        <v>1</v>
      </c>
      <c r="N130" s="16">
        <v>10</v>
      </c>
      <c r="O130" s="17">
        <v>719</v>
      </c>
      <c r="P130" s="18">
        <v>0</v>
      </c>
    </row>
    <row r="131" spans="2:16" ht="36" customHeight="1" outlineLevel="1" x14ac:dyDescent="0.45">
      <c r="B131" s="13" t="s">
        <v>79</v>
      </c>
      <c r="C131" s="14" t="s">
        <v>59</v>
      </c>
      <c r="D131" s="14" t="s">
        <v>118</v>
      </c>
      <c r="E131" s="15" t="s">
        <v>70</v>
      </c>
      <c r="F131" s="15"/>
      <c r="G131" s="16">
        <v>1</v>
      </c>
      <c r="H131" s="16">
        <v>10</v>
      </c>
      <c r="I131" s="19">
        <v>6.277580071174377</v>
      </c>
      <c r="J131" s="16">
        <v>10</v>
      </c>
      <c r="K131" s="16">
        <v>7</v>
      </c>
      <c r="L131" s="19">
        <v>3.2162249135373879</v>
      </c>
      <c r="M131" s="16">
        <v>1</v>
      </c>
      <c r="N131" s="16">
        <v>10</v>
      </c>
      <c r="O131" s="17">
        <v>719</v>
      </c>
      <c r="P131" s="18">
        <v>0</v>
      </c>
    </row>
    <row r="132" spans="2:16" ht="36" customHeight="1" outlineLevel="1" x14ac:dyDescent="0.45">
      <c r="B132" s="13" t="s">
        <v>80</v>
      </c>
      <c r="C132" s="14" t="s">
        <v>56</v>
      </c>
      <c r="D132" s="14" t="s">
        <v>119</v>
      </c>
      <c r="E132" s="15" t="s">
        <v>70</v>
      </c>
      <c r="F132" s="15"/>
      <c r="G132" s="16">
        <v>1</v>
      </c>
      <c r="H132" s="16">
        <v>10</v>
      </c>
      <c r="I132" s="19">
        <v>7.0128205128205128</v>
      </c>
      <c r="J132" s="16">
        <v>10</v>
      </c>
      <c r="K132" s="16">
        <v>8</v>
      </c>
      <c r="L132" s="19">
        <v>3.1063135947911231</v>
      </c>
      <c r="M132" s="16">
        <v>1</v>
      </c>
      <c r="N132" s="16">
        <v>10</v>
      </c>
      <c r="O132" s="17">
        <v>922</v>
      </c>
      <c r="P132" s="18">
        <v>0</v>
      </c>
    </row>
    <row r="133" spans="2:16" ht="36" customHeight="1" outlineLevel="1" x14ac:dyDescent="0.45">
      <c r="B133" s="13" t="s">
        <v>80</v>
      </c>
      <c r="C133" s="14" t="s">
        <v>59</v>
      </c>
      <c r="D133" s="14" t="s">
        <v>119</v>
      </c>
      <c r="E133" s="15" t="s">
        <v>70</v>
      </c>
      <c r="F133" s="15"/>
      <c r="G133" s="16">
        <v>1</v>
      </c>
      <c r="H133" s="16">
        <v>10</v>
      </c>
      <c r="I133" s="19">
        <v>7.0128205128205128</v>
      </c>
      <c r="J133" s="16">
        <v>10</v>
      </c>
      <c r="K133" s="16">
        <v>8</v>
      </c>
      <c r="L133" s="19">
        <v>3.1063135947911231</v>
      </c>
      <c r="M133" s="16">
        <v>1</v>
      </c>
      <c r="N133" s="16">
        <v>10</v>
      </c>
      <c r="O133" s="17">
        <v>922</v>
      </c>
      <c r="P133" s="18">
        <v>0</v>
      </c>
    </row>
    <row r="134" spans="2:16" ht="36" customHeight="1" outlineLevel="1" x14ac:dyDescent="0.45">
      <c r="B134" s="13" t="s">
        <v>82</v>
      </c>
      <c r="C134" s="14" t="s">
        <v>56</v>
      </c>
      <c r="D134" s="14" t="s">
        <v>1196</v>
      </c>
      <c r="E134" s="15" t="s">
        <v>70</v>
      </c>
      <c r="F134" s="15"/>
      <c r="G134" s="16">
        <v>1</v>
      </c>
      <c r="H134" s="16">
        <v>10</v>
      </c>
      <c r="I134" s="16">
        <v>5</v>
      </c>
      <c r="J134" s="16">
        <v>1</v>
      </c>
      <c r="K134" s="16">
        <v>5</v>
      </c>
      <c r="L134" s="19">
        <v>3.1622776601683795</v>
      </c>
      <c r="M134" s="16">
        <v>1</v>
      </c>
      <c r="N134" s="16">
        <v>10</v>
      </c>
      <c r="O134" s="17">
        <v>989</v>
      </c>
      <c r="P134" s="18">
        <v>0</v>
      </c>
    </row>
    <row r="135" spans="2:16" ht="36" customHeight="1" outlineLevel="1" x14ac:dyDescent="0.45">
      <c r="B135" s="13" t="s">
        <v>82</v>
      </c>
      <c r="C135" s="14" t="s">
        <v>59</v>
      </c>
      <c r="D135" s="14" t="s">
        <v>1196</v>
      </c>
      <c r="E135" s="15" t="s">
        <v>70</v>
      </c>
      <c r="F135" s="15"/>
      <c r="G135" s="16">
        <v>1</v>
      </c>
      <c r="H135" s="16">
        <v>10</v>
      </c>
      <c r="I135" s="16">
        <v>5</v>
      </c>
      <c r="J135" s="16">
        <v>1</v>
      </c>
      <c r="K135" s="16">
        <v>5</v>
      </c>
      <c r="L135" s="19">
        <v>3.1622776601683795</v>
      </c>
      <c r="M135" s="16">
        <v>1</v>
      </c>
      <c r="N135" s="16">
        <v>10</v>
      </c>
      <c r="O135" s="17">
        <v>989</v>
      </c>
      <c r="P135" s="18">
        <v>0</v>
      </c>
    </row>
    <row r="136" spans="2:16" ht="36" customHeight="1" outlineLevel="1" x14ac:dyDescent="0.45">
      <c r="B136" s="13" t="s">
        <v>84</v>
      </c>
      <c r="C136" s="14" t="s">
        <v>56</v>
      </c>
      <c r="D136" s="14" t="s">
        <v>1197</v>
      </c>
      <c r="E136" s="15" t="s">
        <v>70</v>
      </c>
      <c r="F136" s="15"/>
      <c r="G136" s="16">
        <v>2</v>
      </c>
      <c r="H136" s="16">
        <v>7</v>
      </c>
      <c r="I136" s="19">
        <v>4.5</v>
      </c>
      <c r="J136" s="16">
        <v>2</v>
      </c>
      <c r="K136" s="16">
        <v>2</v>
      </c>
      <c r="L136" s="19">
        <v>3.5355339059327378</v>
      </c>
      <c r="M136" s="16">
        <v>2</v>
      </c>
      <c r="N136" s="16">
        <v>7</v>
      </c>
      <c r="O136" s="17">
        <v>998</v>
      </c>
      <c r="P136" s="18">
        <v>0</v>
      </c>
    </row>
    <row r="137" spans="2:16" ht="36" customHeight="1" outlineLevel="1" x14ac:dyDescent="0.45">
      <c r="B137" s="13" t="s">
        <v>84</v>
      </c>
      <c r="C137" s="14" t="s">
        <v>59</v>
      </c>
      <c r="D137" s="14" t="s">
        <v>1197</v>
      </c>
      <c r="E137" s="15" t="s">
        <v>70</v>
      </c>
      <c r="F137" s="15"/>
      <c r="G137" s="16">
        <v>2</v>
      </c>
      <c r="H137" s="16">
        <v>7</v>
      </c>
      <c r="I137" s="19">
        <v>4.5</v>
      </c>
      <c r="J137" s="16">
        <v>2</v>
      </c>
      <c r="K137" s="16">
        <v>2</v>
      </c>
      <c r="L137" s="19">
        <v>3.5355339059327378</v>
      </c>
      <c r="M137" s="16">
        <v>2</v>
      </c>
      <c r="N137" s="16">
        <v>7</v>
      </c>
      <c r="O137" s="17">
        <v>998</v>
      </c>
      <c r="P137" s="18">
        <v>0</v>
      </c>
    </row>
    <row r="138" spans="2:16" ht="36" customHeight="1" outlineLevel="1" x14ac:dyDescent="0.45">
      <c r="B138" s="13" t="s">
        <v>61</v>
      </c>
      <c r="C138" s="14" t="s">
        <v>56</v>
      </c>
      <c r="D138" s="14" t="s">
        <v>120</v>
      </c>
      <c r="E138" s="15" t="s">
        <v>70</v>
      </c>
      <c r="F138" s="15"/>
      <c r="G138" s="16">
        <v>1</v>
      </c>
      <c r="H138" s="16">
        <v>10</v>
      </c>
      <c r="I138" s="19">
        <v>6.5359999999999996</v>
      </c>
      <c r="J138" s="16">
        <v>10</v>
      </c>
      <c r="K138" s="16">
        <v>7</v>
      </c>
      <c r="L138" s="19">
        <v>3.1551004197424026</v>
      </c>
      <c r="M138" s="16">
        <v>1</v>
      </c>
      <c r="N138" s="16">
        <v>10</v>
      </c>
      <c r="O138" s="17">
        <v>0</v>
      </c>
      <c r="P138" s="18">
        <v>0</v>
      </c>
    </row>
    <row r="139" spans="2:16" ht="36" customHeight="1" outlineLevel="1" x14ac:dyDescent="0.45">
      <c r="B139" s="13" t="s">
        <v>61</v>
      </c>
      <c r="C139" s="14" t="s">
        <v>59</v>
      </c>
      <c r="D139" s="14" t="s">
        <v>120</v>
      </c>
      <c r="E139" s="15" t="s">
        <v>70</v>
      </c>
      <c r="F139" s="15"/>
      <c r="G139" s="16">
        <v>1</v>
      </c>
      <c r="H139" s="16">
        <v>10</v>
      </c>
      <c r="I139" s="19">
        <v>6.5331882480957564</v>
      </c>
      <c r="J139" s="16">
        <v>10</v>
      </c>
      <c r="K139" s="16">
        <v>7</v>
      </c>
      <c r="L139" s="19">
        <v>3.1482501551953312</v>
      </c>
      <c r="M139" s="16">
        <v>1</v>
      </c>
      <c r="N139" s="16">
        <v>10</v>
      </c>
      <c r="O139" s="17">
        <v>81</v>
      </c>
      <c r="P139" s="18">
        <v>0</v>
      </c>
    </row>
    <row r="140" spans="2:16" ht="36" customHeight="1" outlineLevel="1" x14ac:dyDescent="0.45">
      <c r="B140" s="13" t="s">
        <v>61</v>
      </c>
      <c r="C140" s="14" t="s">
        <v>56</v>
      </c>
      <c r="D140" s="14" t="s">
        <v>120</v>
      </c>
      <c r="E140" s="15" t="s">
        <v>70</v>
      </c>
      <c r="F140" s="15"/>
      <c r="G140" s="15" t="s">
        <v>86</v>
      </c>
      <c r="H140" s="15" t="s">
        <v>86</v>
      </c>
      <c r="I140" s="15" t="s">
        <v>86</v>
      </c>
      <c r="J140" s="15" t="s">
        <v>86</v>
      </c>
      <c r="K140" s="15" t="s">
        <v>86</v>
      </c>
      <c r="L140" s="15" t="s">
        <v>86</v>
      </c>
      <c r="M140" s="15" t="s">
        <v>86</v>
      </c>
      <c r="N140" s="15" t="s">
        <v>86</v>
      </c>
      <c r="O140" s="17">
        <v>1000</v>
      </c>
      <c r="P140" s="18">
        <v>0</v>
      </c>
    </row>
    <row r="141" spans="2:16" ht="36" customHeight="1" outlineLevel="1" x14ac:dyDescent="0.45">
      <c r="B141" s="13" t="s">
        <v>61</v>
      </c>
      <c r="C141" s="14" t="s">
        <v>59</v>
      </c>
      <c r="D141" s="14" t="s">
        <v>120</v>
      </c>
      <c r="E141" s="15" t="s">
        <v>70</v>
      </c>
      <c r="F141" s="15"/>
      <c r="G141" s="16">
        <v>5</v>
      </c>
      <c r="H141" s="16">
        <v>7</v>
      </c>
      <c r="I141" s="16">
        <v>6</v>
      </c>
      <c r="J141" s="16">
        <v>5</v>
      </c>
      <c r="K141" s="16">
        <v>5</v>
      </c>
      <c r="L141" s="19">
        <v>1.4142135623730951</v>
      </c>
      <c r="M141" s="16">
        <v>5</v>
      </c>
      <c r="N141" s="16">
        <v>7</v>
      </c>
      <c r="O141" s="17">
        <v>998</v>
      </c>
      <c r="P141" s="18">
        <v>0</v>
      </c>
    </row>
    <row r="142" spans="2:16" ht="36" customHeight="1" outlineLevel="1" x14ac:dyDescent="0.45">
      <c r="B142" s="13" t="s">
        <v>61</v>
      </c>
      <c r="C142" s="14" t="s">
        <v>56</v>
      </c>
      <c r="D142" s="14" t="s">
        <v>120</v>
      </c>
      <c r="E142" s="15" t="s">
        <v>70</v>
      </c>
      <c r="F142" s="15"/>
      <c r="G142" s="15" t="s">
        <v>86</v>
      </c>
      <c r="H142" s="15" t="s">
        <v>86</v>
      </c>
      <c r="I142" s="15" t="s">
        <v>86</v>
      </c>
      <c r="J142" s="15" t="s">
        <v>86</v>
      </c>
      <c r="K142" s="15" t="s">
        <v>86</v>
      </c>
      <c r="L142" s="15" t="s">
        <v>86</v>
      </c>
      <c r="M142" s="15" t="s">
        <v>86</v>
      </c>
      <c r="N142" s="15" t="s">
        <v>86</v>
      </c>
      <c r="O142" s="17">
        <v>1000</v>
      </c>
      <c r="P142" s="18">
        <v>0</v>
      </c>
    </row>
    <row r="143" spans="2:16" ht="36" customHeight="1" outlineLevel="1" x14ac:dyDescent="0.45">
      <c r="B143" s="13" t="s">
        <v>61</v>
      </c>
      <c r="C143" s="14" t="s">
        <v>59</v>
      </c>
      <c r="D143" s="14" t="s">
        <v>120</v>
      </c>
      <c r="E143" s="15" t="s">
        <v>70</v>
      </c>
      <c r="F143" s="15"/>
      <c r="G143" s="15" t="s">
        <v>86</v>
      </c>
      <c r="H143" s="15" t="s">
        <v>86</v>
      </c>
      <c r="I143" s="15" t="s">
        <v>86</v>
      </c>
      <c r="J143" s="15" t="s">
        <v>86</v>
      </c>
      <c r="K143" s="15" t="s">
        <v>86</v>
      </c>
      <c r="L143" s="15" t="s">
        <v>86</v>
      </c>
      <c r="M143" s="15" t="s">
        <v>86</v>
      </c>
      <c r="N143" s="15" t="s">
        <v>86</v>
      </c>
      <c r="O143" s="17">
        <v>1000</v>
      </c>
      <c r="P143" s="18">
        <v>0</v>
      </c>
    </row>
    <row r="144" spans="2:16" ht="36" customHeight="1" outlineLevel="1" x14ac:dyDescent="0.45">
      <c r="B144" s="13" t="s">
        <v>61</v>
      </c>
      <c r="C144" s="14" t="s">
        <v>56</v>
      </c>
      <c r="D144" s="14" t="s">
        <v>120</v>
      </c>
      <c r="E144" s="15" t="s">
        <v>70</v>
      </c>
      <c r="F144" s="15"/>
      <c r="G144" s="15" t="s">
        <v>86</v>
      </c>
      <c r="H144" s="15" t="s">
        <v>86</v>
      </c>
      <c r="I144" s="15" t="s">
        <v>86</v>
      </c>
      <c r="J144" s="15" t="s">
        <v>86</v>
      </c>
      <c r="K144" s="15" t="s">
        <v>86</v>
      </c>
      <c r="L144" s="15" t="s">
        <v>86</v>
      </c>
      <c r="M144" s="15" t="s">
        <v>86</v>
      </c>
      <c r="N144" s="15" t="s">
        <v>86</v>
      </c>
      <c r="O144" s="17">
        <v>1000</v>
      </c>
      <c r="P144" s="18">
        <v>0</v>
      </c>
    </row>
    <row r="145" spans="2:16" ht="36" customHeight="1" outlineLevel="1" x14ac:dyDescent="0.45">
      <c r="B145" s="13" t="s">
        <v>61</v>
      </c>
      <c r="C145" s="14" t="s">
        <v>59</v>
      </c>
      <c r="D145" s="14" t="s">
        <v>120</v>
      </c>
      <c r="E145" s="15" t="s">
        <v>70</v>
      </c>
      <c r="F145" s="15"/>
      <c r="G145" s="15" t="s">
        <v>86</v>
      </c>
      <c r="H145" s="15" t="s">
        <v>86</v>
      </c>
      <c r="I145" s="15" t="s">
        <v>86</v>
      </c>
      <c r="J145" s="15" t="s">
        <v>86</v>
      </c>
      <c r="K145" s="15" t="s">
        <v>86</v>
      </c>
      <c r="L145" s="15" t="s">
        <v>86</v>
      </c>
      <c r="M145" s="15" t="s">
        <v>86</v>
      </c>
      <c r="N145" s="15" t="s">
        <v>86</v>
      </c>
      <c r="O145" s="17">
        <v>1000</v>
      </c>
      <c r="P145" s="18">
        <v>0</v>
      </c>
    </row>
    <row r="146" spans="2:16" ht="36" customHeight="1" outlineLevel="1" x14ac:dyDescent="0.45">
      <c r="B146" s="13" t="s">
        <v>64</v>
      </c>
      <c r="C146" s="14" t="s">
        <v>56</v>
      </c>
      <c r="D146" s="14" t="s">
        <v>121</v>
      </c>
      <c r="E146" s="15" t="s">
        <v>63</v>
      </c>
      <c r="F146" s="15"/>
      <c r="G146" s="16">
        <v>1</v>
      </c>
      <c r="H146" s="16">
        <v>10</v>
      </c>
      <c r="I146" s="19">
        <v>6.5389999999999997</v>
      </c>
      <c r="J146" s="16">
        <v>10</v>
      </c>
      <c r="K146" s="16">
        <v>7</v>
      </c>
      <c r="L146" s="19">
        <v>3.1560163877013565</v>
      </c>
      <c r="M146" s="16">
        <v>1</v>
      </c>
      <c r="N146" s="16">
        <v>10</v>
      </c>
      <c r="O146" s="17">
        <v>0</v>
      </c>
      <c r="P146" s="18">
        <v>0</v>
      </c>
    </row>
    <row r="147" spans="2:16" ht="36" customHeight="1" outlineLevel="1" x14ac:dyDescent="0.45">
      <c r="B147" s="13" t="s">
        <v>64</v>
      </c>
      <c r="C147" s="14" t="s">
        <v>59</v>
      </c>
      <c r="D147" s="14" t="s">
        <v>121</v>
      </c>
      <c r="E147" s="15" t="s">
        <v>63</v>
      </c>
      <c r="F147" s="15"/>
      <c r="G147" s="16">
        <v>1</v>
      </c>
      <c r="H147" s="16">
        <v>10</v>
      </c>
      <c r="I147" s="19">
        <v>6.5389999999999997</v>
      </c>
      <c r="J147" s="16">
        <v>10</v>
      </c>
      <c r="K147" s="16">
        <v>7</v>
      </c>
      <c r="L147" s="19">
        <v>3.1560163877013565</v>
      </c>
      <c r="M147" s="16">
        <v>1</v>
      </c>
      <c r="N147" s="16">
        <v>10</v>
      </c>
      <c r="O147" s="17">
        <v>0</v>
      </c>
      <c r="P147" s="18">
        <v>0</v>
      </c>
    </row>
    <row r="148" spans="2:16" ht="36" customHeight="1" outlineLevel="1" x14ac:dyDescent="0.45">
      <c r="B148" s="13" t="s">
        <v>66</v>
      </c>
      <c r="C148" s="14" t="s">
        <v>56</v>
      </c>
      <c r="D148" s="14" t="s">
        <v>122</v>
      </c>
      <c r="E148" s="15" t="s">
        <v>63</v>
      </c>
      <c r="F148" s="15"/>
      <c r="G148" s="16">
        <v>1</v>
      </c>
      <c r="H148" s="16">
        <v>10</v>
      </c>
      <c r="I148" s="19">
        <v>6.604395604395604</v>
      </c>
      <c r="J148" s="16">
        <v>10</v>
      </c>
      <c r="K148" s="16">
        <v>7</v>
      </c>
      <c r="L148" s="19">
        <v>3.1785317894500427</v>
      </c>
      <c r="M148" s="16">
        <v>1</v>
      </c>
      <c r="N148" s="16">
        <v>10</v>
      </c>
      <c r="O148" s="17">
        <v>545</v>
      </c>
      <c r="P148" s="18">
        <v>0</v>
      </c>
    </row>
    <row r="149" spans="2:16" ht="36" customHeight="1" outlineLevel="1" x14ac:dyDescent="0.45">
      <c r="B149" s="13" t="s">
        <v>66</v>
      </c>
      <c r="C149" s="14" t="s">
        <v>59</v>
      </c>
      <c r="D149" s="14" t="s">
        <v>122</v>
      </c>
      <c r="E149" s="15" t="s">
        <v>63</v>
      </c>
      <c r="F149" s="15"/>
      <c r="G149" s="16">
        <v>1</v>
      </c>
      <c r="H149" s="16">
        <v>10</v>
      </c>
      <c r="I149" s="19">
        <v>6.6055437100213217</v>
      </c>
      <c r="J149" s="16">
        <v>10</v>
      </c>
      <c r="K149" s="16">
        <v>7</v>
      </c>
      <c r="L149" s="19">
        <v>3.1683617549386573</v>
      </c>
      <c r="M149" s="16">
        <v>1</v>
      </c>
      <c r="N149" s="16">
        <v>10</v>
      </c>
      <c r="O149" s="17">
        <v>531</v>
      </c>
      <c r="P149" s="18">
        <v>0</v>
      </c>
    </row>
    <row r="150" spans="2:16" ht="36" customHeight="1" outlineLevel="1" x14ac:dyDescent="0.45">
      <c r="B150" s="13" t="s">
        <v>68</v>
      </c>
      <c r="C150" s="14" t="s">
        <v>56</v>
      </c>
      <c r="D150" s="14" t="s">
        <v>123</v>
      </c>
      <c r="E150" s="15" t="s">
        <v>70</v>
      </c>
      <c r="F150" s="15"/>
      <c r="G150" s="16">
        <v>1</v>
      </c>
      <c r="H150" s="16">
        <v>10</v>
      </c>
      <c r="I150" s="19">
        <v>6.7081339712918657</v>
      </c>
      <c r="J150" s="16">
        <v>10</v>
      </c>
      <c r="K150" s="16">
        <v>7</v>
      </c>
      <c r="L150" s="19">
        <v>3.2009585194912895</v>
      </c>
      <c r="M150" s="16">
        <v>1</v>
      </c>
      <c r="N150" s="16">
        <v>10</v>
      </c>
      <c r="O150" s="17">
        <v>791</v>
      </c>
      <c r="P150" s="18">
        <v>0</v>
      </c>
    </row>
    <row r="151" spans="2:16" ht="36" customHeight="1" outlineLevel="1" x14ac:dyDescent="0.45">
      <c r="B151" s="13" t="s">
        <v>68</v>
      </c>
      <c r="C151" s="14" t="s">
        <v>59</v>
      </c>
      <c r="D151" s="14" t="s">
        <v>123</v>
      </c>
      <c r="E151" s="15" t="s">
        <v>70</v>
      </c>
      <c r="F151" s="15"/>
      <c r="G151" s="16">
        <v>1</v>
      </c>
      <c r="H151" s="16">
        <v>10</v>
      </c>
      <c r="I151" s="19">
        <v>6.6604651162790693</v>
      </c>
      <c r="J151" s="16">
        <v>10</v>
      </c>
      <c r="K151" s="16">
        <v>7</v>
      </c>
      <c r="L151" s="19">
        <v>3.2050004399436687</v>
      </c>
      <c r="M151" s="16">
        <v>1</v>
      </c>
      <c r="N151" s="16">
        <v>10</v>
      </c>
      <c r="O151" s="17">
        <v>785</v>
      </c>
      <c r="P151" s="18">
        <v>0</v>
      </c>
    </row>
    <row r="152" spans="2:16" ht="36" customHeight="1" outlineLevel="1" x14ac:dyDescent="0.45">
      <c r="B152" s="13" t="s">
        <v>71</v>
      </c>
      <c r="C152" s="14" t="s">
        <v>56</v>
      </c>
      <c r="D152" s="14" t="s">
        <v>124</v>
      </c>
      <c r="E152" s="15" t="s">
        <v>70</v>
      </c>
      <c r="F152" s="15"/>
      <c r="G152" s="16">
        <v>1</v>
      </c>
      <c r="H152" s="16">
        <v>10</v>
      </c>
      <c r="I152" s="19">
        <v>6.0681818181818183</v>
      </c>
      <c r="J152" s="16">
        <v>10</v>
      </c>
      <c r="K152" s="16">
        <v>6</v>
      </c>
      <c r="L152" s="19">
        <v>3.2997644649189293</v>
      </c>
      <c r="M152" s="16">
        <v>1</v>
      </c>
      <c r="N152" s="16">
        <v>10</v>
      </c>
      <c r="O152" s="17">
        <v>868</v>
      </c>
      <c r="P152" s="18">
        <v>0</v>
      </c>
    </row>
    <row r="153" spans="2:16" ht="36" customHeight="1" outlineLevel="1" x14ac:dyDescent="0.45">
      <c r="B153" s="13" t="s">
        <v>71</v>
      </c>
      <c r="C153" s="14" t="s">
        <v>59</v>
      </c>
      <c r="D153" s="14" t="s">
        <v>124</v>
      </c>
      <c r="E153" s="15" t="s">
        <v>70</v>
      </c>
      <c r="F153" s="15"/>
      <c r="G153" s="16">
        <v>1</v>
      </c>
      <c r="H153" s="16">
        <v>10</v>
      </c>
      <c r="I153" s="19">
        <v>6.0518518518518523</v>
      </c>
      <c r="J153" s="16">
        <v>10</v>
      </c>
      <c r="K153" s="16">
        <v>6</v>
      </c>
      <c r="L153" s="19">
        <v>3.2879665687158099</v>
      </c>
      <c r="M153" s="16">
        <v>1</v>
      </c>
      <c r="N153" s="16">
        <v>10</v>
      </c>
      <c r="O153" s="17">
        <v>865</v>
      </c>
      <c r="P153" s="18">
        <v>0</v>
      </c>
    </row>
    <row r="154" spans="2:16" ht="36" customHeight="1" outlineLevel="1" x14ac:dyDescent="0.45">
      <c r="B154" s="13" t="s">
        <v>1184</v>
      </c>
      <c r="C154" s="14" t="s">
        <v>56</v>
      </c>
      <c r="D154" s="14" t="s">
        <v>125</v>
      </c>
      <c r="E154" s="15" t="s">
        <v>70</v>
      </c>
      <c r="F154" s="15"/>
      <c r="G154" s="16">
        <v>1</v>
      </c>
      <c r="H154" s="16">
        <v>10</v>
      </c>
      <c r="I154" s="19">
        <v>6.7671232876712333</v>
      </c>
      <c r="J154" s="16">
        <v>10</v>
      </c>
      <c r="K154" s="16">
        <v>7</v>
      </c>
      <c r="L154" s="19">
        <v>3.2297254266905191</v>
      </c>
      <c r="M154" s="16">
        <v>1</v>
      </c>
      <c r="N154" s="16">
        <v>10</v>
      </c>
      <c r="O154" s="17">
        <v>927</v>
      </c>
      <c r="P154" s="18">
        <v>0</v>
      </c>
    </row>
    <row r="155" spans="2:16" ht="36" customHeight="1" outlineLevel="1" x14ac:dyDescent="0.45">
      <c r="B155" s="13" t="s">
        <v>1184</v>
      </c>
      <c r="C155" s="14" t="s">
        <v>59</v>
      </c>
      <c r="D155" s="14" t="s">
        <v>125</v>
      </c>
      <c r="E155" s="15" t="s">
        <v>70</v>
      </c>
      <c r="F155" s="15"/>
      <c r="G155" s="16">
        <v>1</v>
      </c>
      <c r="H155" s="16">
        <v>10</v>
      </c>
      <c r="I155" s="19">
        <v>6.7105263157894735</v>
      </c>
      <c r="J155" s="16">
        <v>10</v>
      </c>
      <c r="K155" s="16">
        <v>7</v>
      </c>
      <c r="L155" s="19">
        <v>3.2652342007832944</v>
      </c>
      <c r="M155" s="16">
        <v>1</v>
      </c>
      <c r="N155" s="16">
        <v>10</v>
      </c>
      <c r="O155" s="17">
        <v>924</v>
      </c>
      <c r="P155" s="18">
        <v>0</v>
      </c>
    </row>
    <row r="156" spans="2:16" ht="36" customHeight="1" outlineLevel="1" x14ac:dyDescent="0.45">
      <c r="B156" s="13" t="s">
        <v>1185</v>
      </c>
      <c r="C156" s="14" t="s">
        <v>56</v>
      </c>
      <c r="D156" s="14" t="s">
        <v>126</v>
      </c>
      <c r="E156" s="15" t="s">
        <v>70</v>
      </c>
      <c r="F156" s="15"/>
      <c r="G156" s="16">
        <v>2</v>
      </c>
      <c r="H156" s="16">
        <v>10</v>
      </c>
      <c r="I156" s="19">
        <v>7.523076923076923</v>
      </c>
      <c r="J156" s="16">
        <v>10</v>
      </c>
      <c r="K156" s="16">
        <v>8</v>
      </c>
      <c r="L156" s="19">
        <v>2.5623944631175313</v>
      </c>
      <c r="M156" s="16">
        <v>2</v>
      </c>
      <c r="N156" s="16">
        <v>10</v>
      </c>
      <c r="O156" s="17">
        <v>935</v>
      </c>
      <c r="P156" s="18">
        <v>0</v>
      </c>
    </row>
    <row r="157" spans="2:16" ht="36" customHeight="1" outlineLevel="1" x14ac:dyDescent="0.45">
      <c r="B157" s="13" t="s">
        <v>1185</v>
      </c>
      <c r="C157" s="14" t="s">
        <v>59</v>
      </c>
      <c r="D157" s="14" t="s">
        <v>126</v>
      </c>
      <c r="E157" s="15" t="s">
        <v>70</v>
      </c>
      <c r="F157" s="15"/>
      <c r="G157" s="16">
        <v>2</v>
      </c>
      <c r="H157" s="16">
        <v>10</v>
      </c>
      <c r="I157" s="19">
        <v>7.4927536231884062</v>
      </c>
      <c r="J157" s="16">
        <v>10</v>
      </c>
      <c r="K157" s="16">
        <v>8</v>
      </c>
      <c r="L157" s="19">
        <v>2.6044260314149201</v>
      </c>
      <c r="M157" s="16">
        <v>2</v>
      </c>
      <c r="N157" s="16">
        <v>10</v>
      </c>
      <c r="O157" s="17">
        <v>931</v>
      </c>
      <c r="P157" s="18">
        <v>0</v>
      </c>
    </row>
    <row r="158" spans="2:16" ht="36" customHeight="1" outlineLevel="1" x14ac:dyDescent="0.45">
      <c r="B158" s="13" t="s">
        <v>73</v>
      </c>
      <c r="C158" s="14" t="s">
        <v>56</v>
      </c>
      <c r="D158" s="14" t="s">
        <v>1198</v>
      </c>
      <c r="E158" s="15" t="s">
        <v>63</v>
      </c>
      <c r="F158" s="15"/>
      <c r="G158" s="16">
        <v>1</v>
      </c>
      <c r="H158" s="16">
        <v>10</v>
      </c>
      <c r="I158" s="19">
        <v>6.5380000000000003</v>
      </c>
      <c r="J158" s="16">
        <v>10</v>
      </c>
      <c r="K158" s="16">
        <v>7</v>
      </c>
      <c r="L158" s="19">
        <v>3.1553941928881857</v>
      </c>
      <c r="M158" s="16">
        <v>1</v>
      </c>
      <c r="N158" s="16">
        <v>10</v>
      </c>
      <c r="O158" s="17">
        <v>0</v>
      </c>
      <c r="P158" s="18">
        <v>0</v>
      </c>
    </row>
    <row r="159" spans="2:16" ht="36" customHeight="1" outlineLevel="1" x14ac:dyDescent="0.45">
      <c r="B159" s="13" t="s">
        <v>73</v>
      </c>
      <c r="C159" s="14" t="s">
        <v>59</v>
      </c>
      <c r="D159" s="14" t="s">
        <v>1198</v>
      </c>
      <c r="E159" s="15" t="s">
        <v>63</v>
      </c>
      <c r="F159" s="15"/>
      <c r="G159" s="16">
        <v>1</v>
      </c>
      <c r="H159" s="16">
        <v>10</v>
      </c>
      <c r="I159" s="19">
        <v>6.5380000000000003</v>
      </c>
      <c r="J159" s="16">
        <v>10</v>
      </c>
      <c r="K159" s="16">
        <v>7</v>
      </c>
      <c r="L159" s="19">
        <v>3.1553941928881857</v>
      </c>
      <c r="M159" s="16">
        <v>1</v>
      </c>
      <c r="N159" s="16">
        <v>10</v>
      </c>
      <c r="O159" s="17">
        <v>0</v>
      </c>
      <c r="P159" s="18">
        <v>0</v>
      </c>
    </row>
    <row r="160" spans="2:16" ht="36" customHeight="1" outlineLevel="1" x14ac:dyDescent="0.45">
      <c r="B160" s="13" t="s">
        <v>75</v>
      </c>
      <c r="C160" s="14" t="s">
        <v>56</v>
      </c>
      <c r="D160" s="14" t="s">
        <v>127</v>
      </c>
      <c r="E160" s="15" t="s">
        <v>63</v>
      </c>
      <c r="F160" s="15"/>
      <c r="G160" s="16">
        <v>1</v>
      </c>
      <c r="H160" s="16">
        <v>10</v>
      </c>
      <c r="I160" s="19">
        <v>6.5369999999999999</v>
      </c>
      <c r="J160" s="16">
        <v>10</v>
      </c>
      <c r="K160" s="16">
        <v>7</v>
      </c>
      <c r="L160" s="19">
        <v>3.1547715580662148</v>
      </c>
      <c r="M160" s="16">
        <v>1</v>
      </c>
      <c r="N160" s="16">
        <v>10</v>
      </c>
      <c r="O160" s="17">
        <v>0</v>
      </c>
      <c r="P160" s="18">
        <v>0</v>
      </c>
    </row>
    <row r="161" spans="2:16" ht="36" customHeight="1" outlineLevel="1" x14ac:dyDescent="0.45">
      <c r="B161" s="13" t="s">
        <v>75</v>
      </c>
      <c r="C161" s="14" t="s">
        <v>59</v>
      </c>
      <c r="D161" s="14" t="s">
        <v>127</v>
      </c>
      <c r="E161" s="15" t="s">
        <v>63</v>
      </c>
      <c r="F161" s="15"/>
      <c r="G161" s="16">
        <v>1</v>
      </c>
      <c r="H161" s="16">
        <v>10</v>
      </c>
      <c r="I161" s="19">
        <v>6.5369999999999999</v>
      </c>
      <c r="J161" s="16">
        <v>10</v>
      </c>
      <c r="K161" s="16">
        <v>7</v>
      </c>
      <c r="L161" s="19">
        <v>3.1547715580662148</v>
      </c>
      <c r="M161" s="16">
        <v>1</v>
      </c>
      <c r="N161" s="16">
        <v>10</v>
      </c>
      <c r="O161" s="17">
        <v>0</v>
      </c>
      <c r="P161" s="18">
        <v>0</v>
      </c>
    </row>
    <row r="162" spans="2:16" ht="36" customHeight="1" outlineLevel="1" x14ac:dyDescent="0.45">
      <c r="B162" s="13" t="s">
        <v>77</v>
      </c>
      <c r="C162" s="14" t="s">
        <v>56</v>
      </c>
      <c r="D162" s="14" t="s">
        <v>128</v>
      </c>
      <c r="E162" s="15" t="s">
        <v>70</v>
      </c>
      <c r="F162" s="15"/>
      <c r="G162" s="16">
        <v>1</v>
      </c>
      <c r="H162" s="16">
        <v>10</v>
      </c>
      <c r="I162" s="19">
        <v>6.431034482758621</v>
      </c>
      <c r="J162" s="16">
        <v>10</v>
      </c>
      <c r="K162" s="16">
        <v>7</v>
      </c>
      <c r="L162" s="19">
        <v>3.1578469040145878</v>
      </c>
      <c r="M162" s="16">
        <v>1</v>
      </c>
      <c r="N162" s="16">
        <v>10</v>
      </c>
      <c r="O162" s="17">
        <v>246</v>
      </c>
      <c r="P162" s="18">
        <v>0</v>
      </c>
    </row>
    <row r="163" spans="2:16" ht="36" customHeight="1" outlineLevel="1" x14ac:dyDescent="0.45">
      <c r="B163" s="13" t="s">
        <v>77</v>
      </c>
      <c r="C163" s="14" t="s">
        <v>59</v>
      </c>
      <c r="D163" s="14" t="s">
        <v>128</v>
      </c>
      <c r="E163" s="15" t="s">
        <v>70</v>
      </c>
      <c r="F163" s="15"/>
      <c r="G163" s="16">
        <v>1</v>
      </c>
      <c r="H163" s="16">
        <v>10</v>
      </c>
      <c r="I163" s="19">
        <v>6.431034482758621</v>
      </c>
      <c r="J163" s="16">
        <v>10</v>
      </c>
      <c r="K163" s="16">
        <v>7</v>
      </c>
      <c r="L163" s="19">
        <v>3.1578469040145878</v>
      </c>
      <c r="M163" s="16">
        <v>1</v>
      </c>
      <c r="N163" s="16">
        <v>10</v>
      </c>
      <c r="O163" s="17">
        <v>246</v>
      </c>
      <c r="P163" s="18">
        <v>0</v>
      </c>
    </row>
    <row r="164" spans="2:16" ht="36" customHeight="1" outlineLevel="1" x14ac:dyDescent="0.45">
      <c r="B164" s="13" t="s">
        <v>79</v>
      </c>
      <c r="C164" s="14" t="s">
        <v>56</v>
      </c>
      <c r="D164" s="14" t="s">
        <v>129</v>
      </c>
      <c r="E164" s="15" t="s">
        <v>70</v>
      </c>
      <c r="F164" s="15"/>
      <c r="G164" s="16">
        <v>1</v>
      </c>
      <c r="H164" s="16">
        <v>10</v>
      </c>
      <c r="I164" s="19">
        <v>6.4949152542372879</v>
      </c>
      <c r="J164" s="16">
        <v>10</v>
      </c>
      <c r="K164" s="16">
        <v>7</v>
      </c>
      <c r="L164" s="19">
        <v>3.1318760395020973</v>
      </c>
      <c r="M164" s="16">
        <v>1</v>
      </c>
      <c r="N164" s="16">
        <v>10</v>
      </c>
      <c r="O164" s="17">
        <v>705</v>
      </c>
      <c r="P164" s="18">
        <v>0</v>
      </c>
    </row>
    <row r="165" spans="2:16" ht="36" customHeight="1" outlineLevel="1" x14ac:dyDescent="0.45">
      <c r="B165" s="13" t="s">
        <v>79</v>
      </c>
      <c r="C165" s="14" t="s">
        <v>59</v>
      </c>
      <c r="D165" s="14" t="s">
        <v>129</v>
      </c>
      <c r="E165" s="15" t="s">
        <v>70</v>
      </c>
      <c r="F165" s="15"/>
      <c r="G165" s="16">
        <v>1</v>
      </c>
      <c r="H165" s="16">
        <v>10</v>
      </c>
      <c r="I165" s="19">
        <v>6.4949152542372879</v>
      </c>
      <c r="J165" s="16">
        <v>10</v>
      </c>
      <c r="K165" s="16">
        <v>7</v>
      </c>
      <c r="L165" s="19">
        <v>3.1318760395020973</v>
      </c>
      <c r="M165" s="16">
        <v>1</v>
      </c>
      <c r="N165" s="16">
        <v>10</v>
      </c>
      <c r="O165" s="17">
        <v>705</v>
      </c>
      <c r="P165" s="18">
        <v>0</v>
      </c>
    </row>
    <row r="166" spans="2:16" ht="36" customHeight="1" outlineLevel="1" x14ac:dyDescent="0.45">
      <c r="B166" s="13" t="s">
        <v>80</v>
      </c>
      <c r="C166" s="14" t="s">
        <v>56</v>
      </c>
      <c r="D166" s="14" t="s">
        <v>130</v>
      </c>
      <c r="E166" s="15" t="s">
        <v>70</v>
      </c>
      <c r="F166" s="15"/>
      <c r="G166" s="16">
        <v>1</v>
      </c>
      <c r="H166" s="16">
        <v>10</v>
      </c>
      <c r="I166" s="19">
        <v>6.4444444444444446</v>
      </c>
      <c r="J166" s="16">
        <v>10</v>
      </c>
      <c r="K166" s="16">
        <v>7</v>
      </c>
      <c r="L166" s="19">
        <v>3.2516882849542887</v>
      </c>
      <c r="M166" s="16">
        <v>1</v>
      </c>
      <c r="N166" s="16">
        <v>10</v>
      </c>
      <c r="O166" s="17">
        <v>937</v>
      </c>
      <c r="P166" s="18">
        <v>0</v>
      </c>
    </row>
    <row r="167" spans="2:16" ht="36" customHeight="1" outlineLevel="1" x14ac:dyDescent="0.45">
      <c r="B167" s="13" t="s">
        <v>80</v>
      </c>
      <c r="C167" s="14" t="s">
        <v>59</v>
      </c>
      <c r="D167" s="14" t="s">
        <v>130</v>
      </c>
      <c r="E167" s="15" t="s">
        <v>70</v>
      </c>
      <c r="F167" s="15"/>
      <c r="G167" s="16">
        <v>1</v>
      </c>
      <c r="H167" s="16">
        <v>10</v>
      </c>
      <c r="I167" s="19">
        <v>6.4444444444444446</v>
      </c>
      <c r="J167" s="16">
        <v>10</v>
      </c>
      <c r="K167" s="16">
        <v>7</v>
      </c>
      <c r="L167" s="19">
        <v>3.2516882849542887</v>
      </c>
      <c r="M167" s="16">
        <v>1</v>
      </c>
      <c r="N167" s="16">
        <v>10</v>
      </c>
      <c r="O167" s="17">
        <v>937</v>
      </c>
      <c r="P167" s="18">
        <v>0</v>
      </c>
    </row>
    <row r="168" spans="2:16" ht="36" customHeight="1" outlineLevel="1" x14ac:dyDescent="0.45">
      <c r="B168" s="13" t="s">
        <v>82</v>
      </c>
      <c r="C168" s="14" t="s">
        <v>56</v>
      </c>
      <c r="D168" s="14" t="s">
        <v>1199</v>
      </c>
      <c r="E168" s="15" t="s">
        <v>70</v>
      </c>
      <c r="F168" s="15"/>
      <c r="G168" s="16">
        <v>1</v>
      </c>
      <c r="H168" s="16">
        <v>10</v>
      </c>
      <c r="I168" s="19">
        <v>5.666666666666667</v>
      </c>
      <c r="J168" s="16">
        <v>5</v>
      </c>
      <c r="K168" s="16">
        <v>6</v>
      </c>
      <c r="L168" s="19">
        <v>2.8722813232690143</v>
      </c>
      <c r="M168" s="16">
        <v>1</v>
      </c>
      <c r="N168" s="16">
        <v>10</v>
      </c>
      <c r="O168" s="17">
        <v>991</v>
      </c>
      <c r="P168" s="18">
        <v>0</v>
      </c>
    </row>
    <row r="169" spans="2:16" ht="36" customHeight="1" outlineLevel="1" x14ac:dyDescent="0.45">
      <c r="B169" s="13" t="s">
        <v>82</v>
      </c>
      <c r="C169" s="14" t="s">
        <v>59</v>
      </c>
      <c r="D169" s="14" t="s">
        <v>1199</v>
      </c>
      <c r="E169" s="15" t="s">
        <v>70</v>
      </c>
      <c r="F169" s="15"/>
      <c r="G169" s="16">
        <v>1</v>
      </c>
      <c r="H169" s="16">
        <v>10</v>
      </c>
      <c r="I169" s="19">
        <v>5.666666666666667</v>
      </c>
      <c r="J169" s="16">
        <v>5</v>
      </c>
      <c r="K169" s="16">
        <v>6</v>
      </c>
      <c r="L169" s="19">
        <v>2.8722813232690143</v>
      </c>
      <c r="M169" s="16">
        <v>1</v>
      </c>
      <c r="N169" s="16">
        <v>10</v>
      </c>
      <c r="O169" s="17">
        <v>991</v>
      </c>
      <c r="P169" s="18">
        <v>0</v>
      </c>
    </row>
    <row r="170" spans="2:16" ht="36" customHeight="1" outlineLevel="1" x14ac:dyDescent="0.45">
      <c r="B170" s="13" t="s">
        <v>84</v>
      </c>
      <c r="C170" s="14" t="s">
        <v>56</v>
      </c>
      <c r="D170" s="14" t="s">
        <v>1200</v>
      </c>
      <c r="E170" s="15" t="s">
        <v>70</v>
      </c>
      <c r="F170" s="15"/>
      <c r="G170" s="16">
        <v>3</v>
      </c>
      <c r="H170" s="16">
        <v>3</v>
      </c>
      <c r="I170" s="16">
        <v>3</v>
      </c>
      <c r="J170" s="16">
        <v>3</v>
      </c>
      <c r="K170" s="16">
        <v>3</v>
      </c>
      <c r="L170" s="15" t="s">
        <v>86</v>
      </c>
      <c r="M170" s="16">
        <v>3</v>
      </c>
      <c r="N170" s="16">
        <v>3</v>
      </c>
      <c r="O170" s="17">
        <v>999</v>
      </c>
      <c r="P170" s="18">
        <v>0</v>
      </c>
    </row>
    <row r="171" spans="2:16" ht="36" customHeight="1" outlineLevel="1" x14ac:dyDescent="0.45">
      <c r="B171" s="13" t="s">
        <v>84</v>
      </c>
      <c r="C171" s="14" t="s">
        <v>59</v>
      </c>
      <c r="D171" s="14" t="s">
        <v>1200</v>
      </c>
      <c r="E171" s="15" t="s">
        <v>70</v>
      </c>
      <c r="F171" s="15"/>
      <c r="G171" s="16">
        <v>3</v>
      </c>
      <c r="H171" s="16">
        <v>3</v>
      </c>
      <c r="I171" s="16">
        <v>3</v>
      </c>
      <c r="J171" s="16">
        <v>3</v>
      </c>
      <c r="K171" s="16">
        <v>3</v>
      </c>
      <c r="L171" s="15" t="s">
        <v>86</v>
      </c>
      <c r="M171" s="16">
        <v>3</v>
      </c>
      <c r="N171" s="16">
        <v>3</v>
      </c>
      <c r="O171" s="17">
        <v>999</v>
      </c>
      <c r="P171" s="18">
        <v>0</v>
      </c>
    </row>
    <row r="172" spans="2:16" ht="36" customHeight="1" outlineLevel="1" x14ac:dyDescent="0.45">
      <c r="B172" s="13" t="s">
        <v>61</v>
      </c>
      <c r="C172" s="14" t="s">
        <v>56</v>
      </c>
      <c r="D172" s="14" t="s">
        <v>131</v>
      </c>
      <c r="E172" s="15" t="s">
        <v>70</v>
      </c>
      <c r="F172" s="15"/>
      <c r="G172" s="16">
        <v>1</v>
      </c>
      <c r="H172" s="16">
        <v>10</v>
      </c>
      <c r="I172" s="19">
        <v>6.5389999999999997</v>
      </c>
      <c r="J172" s="16">
        <v>10</v>
      </c>
      <c r="K172" s="16">
        <v>7</v>
      </c>
      <c r="L172" s="19">
        <v>3.1541127797571709</v>
      </c>
      <c r="M172" s="16">
        <v>1</v>
      </c>
      <c r="N172" s="16">
        <v>10</v>
      </c>
      <c r="O172" s="17">
        <v>0</v>
      </c>
      <c r="P172" s="18">
        <v>0</v>
      </c>
    </row>
    <row r="173" spans="2:16" ht="36" customHeight="1" outlineLevel="1" x14ac:dyDescent="0.45">
      <c r="B173" s="13" t="s">
        <v>61</v>
      </c>
      <c r="C173" s="14" t="s">
        <v>59</v>
      </c>
      <c r="D173" s="14" t="s">
        <v>131</v>
      </c>
      <c r="E173" s="15" t="s">
        <v>70</v>
      </c>
      <c r="F173" s="15"/>
      <c r="G173" s="16">
        <v>1</v>
      </c>
      <c r="H173" s="16">
        <v>10</v>
      </c>
      <c r="I173" s="19">
        <v>6.5893451720310763</v>
      </c>
      <c r="J173" s="16">
        <v>10</v>
      </c>
      <c r="K173" s="16">
        <v>7</v>
      </c>
      <c r="L173" s="19">
        <v>3.1460835818613035</v>
      </c>
      <c r="M173" s="16">
        <v>1</v>
      </c>
      <c r="N173" s="16">
        <v>10</v>
      </c>
      <c r="O173" s="17">
        <v>99</v>
      </c>
      <c r="P173" s="18">
        <v>0</v>
      </c>
    </row>
    <row r="174" spans="2:16" ht="36" customHeight="1" outlineLevel="1" x14ac:dyDescent="0.45">
      <c r="B174" s="13" t="s">
        <v>61</v>
      </c>
      <c r="C174" s="14" t="s">
        <v>56</v>
      </c>
      <c r="D174" s="14" t="s">
        <v>131</v>
      </c>
      <c r="E174" s="15" t="s">
        <v>70</v>
      </c>
      <c r="F174" s="15"/>
      <c r="G174" s="15" t="s">
        <v>86</v>
      </c>
      <c r="H174" s="15" t="s">
        <v>86</v>
      </c>
      <c r="I174" s="15" t="s">
        <v>86</v>
      </c>
      <c r="J174" s="15" t="s">
        <v>86</v>
      </c>
      <c r="K174" s="15" t="s">
        <v>86</v>
      </c>
      <c r="L174" s="15" t="s">
        <v>86</v>
      </c>
      <c r="M174" s="15" t="s">
        <v>86</v>
      </c>
      <c r="N174" s="15" t="s">
        <v>86</v>
      </c>
      <c r="O174" s="17">
        <v>1000</v>
      </c>
      <c r="P174" s="18">
        <v>0</v>
      </c>
    </row>
    <row r="175" spans="2:16" ht="36" customHeight="1" outlineLevel="1" x14ac:dyDescent="0.45">
      <c r="B175" s="13" t="s">
        <v>61</v>
      </c>
      <c r="C175" s="14" t="s">
        <v>59</v>
      </c>
      <c r="D175" s="14" t="s">
        <v>131</v>
      </c>
      <c r="E175" s="15" t="s">
        <v>70</v>
      </c>
      <c r="F175" s="15"/>
      <c r="G175" s="16">
        <v>1</v>
      </c>
      <c r="H175" s="16">
        <v>3</v>
      </c>
      <c r="I175" s="16">
        <v>2</v>
      </c>
      <c r="J175" s="16">
        <v>1</v>
      </c>
      <c r="K175" s="16">
        <v>1</v>
      </c>
      <c r="L175" s="19">
        <v>1.4142135623730951</v>
      </c>
      <c r="M175" s="16">
        <v>1</v>
      </c>
      <c r="N175" s="16">
        <v>3</v>
      </c>
      <c r="O175" s="17">
        <v>998</v>
      </c>
      <c r="P175" s="18">
        <v>0</v>
      </c>
    </row>
    <row r="176" spans="2:16" ht="36" customHeight="1" outlineLevel="1" x14ac:dyDescent="0.45">
      <c r="B176" s="13" t="s">
        <v>61</v>
      </c>
      <c r="C176" s="14" t="s">
        <v>56</v>
      </c>
      <c r="D176" s="14" t="s">
        <v>131</v>
      </c>
      <c r="E176" s="15" t="s">
        <v>70</v>
      </c>
      <c r="F176" s="15"/>
      <c r="G176" s="15" t="s">
        <v>86</v>
      </c>
      <c r="H176" s="15" t="s">
        <v>86</v>
      </c>
      <c r="I176" s="15" t="s">
        <v>86</v>
      </c>
      <c r="J176" s="15" t="s">
        <v>86</v>
      </c>
      <c r="K176" s="15" t="s">
        <v>86</v>
      </c>
      <c r="L176" s="15" t="s">
        <v>86</v>
      </c>
      <c r="M176" s="15" t="s">
        <v>86</v>
      </c>
      <c r="N176" s="15" t="s">
        <v>86</v>
      </c>
      <c r="O176" s="17">
        <v>1000</v>
      </c>
      <c r="P176" s="18">
        <v>0</v>
      </c>
    </row>
    <row r="177" spans="2:16" ht="36" customHeight="1" outlineLevel="1" x14ac:dyDescent="0.45">
      <c r="B177" s="13" t="s">
        <v>61</v>
      </c>
      <c r="C177" s="14" t="s">
        <v>59</v>
      </c>
      <c r="D177" s="14" t="s">
        <v>131</v>
      </c>
      <c r="E177" s="15" t="s">
        <v>70</v>
      </c>
      <c r="F177" s="15"/>
      <c r="G177" s="15" t="s">
        <v>86</v>
      </c>
      <c r="H177" s="15" t="s">
        <v>86</v>
      </c>
      <c r="I177" s="15" t="s">
        <v>86</v>
      </c>
      <c r="J177" s="15" t="s">
        <v>86</v>
      </c>
      <c r="K177" s="15" t="s">
        <v>86</v>
      </c>
      <c r="L177" s="15" t="s">
        <v>86</v>
      </c>
      <c r="M177" s="15" t="s">
        <v>86</v>
      </c>
      <c r="N177" s="15" t="s">
        <v>86</v>
      </c>
      <c r="O177" s="17">
        <v>1000</v>
      </c>
      <c r="P177" s="18">
        <v>0</v>
      </c>
    </row>
    <row r="178" spans="2:16" ht="36" customHeight="1" outlineLevel="1" x14ac:dyDescent="0.45">
      <c r="B178" s="13" t="s">
        <v>61</v>
      </c>
      <c r="C178" s="14" t="s">
        <v>56</v>
      </c>
      <c r="D178" s="14" t="s">
        <v>131</v>
      </c>
      <c r="E178" s="15" t="s">
        <v>70</v>
      </c>
      <c r="F178" s="15"/>
      <c r="G178" s="15" t="s">
        <v>86</v>
      </c>
      <c r="H178" s="15" t="s">
        <v>86</v>
      </c>
      <c r="I178" s="15" t="s">
        <v>86</v>
      </c>
      <c r="J178" s="15" t="s">
        <v>86</v>
      </c>
      <c r="K178" s="15" t="s">
        <v>86</v>
      </c>
      <c r="L178" s="15" t="s">
        <v>86</v>
      </c>
      <c r="M178" s="15" t="s">
        <v>86</v>
      </c>
      <c r="N178" s="15" t="s">
        <v>86</v>
      </c>
      <c r="O178" s="17">
        <v>1000</v>
      </c>
      <c r="P178" s="18">
        <v>0</v>
      </c>
    </row>
    <row r="179" spans="2:16" ht="36" customHeight="1" outlineLevel="1" x14ac:dyDescent="0.45">
      <c r="B179" s="13" t="s">
        <v>61</v>
      </c>
      <c r="C179" s="14" t="s">
        <v>59</v>
      </c>
      <c r="D179" s="14" t="s">
        <v>131</v>
      </c>
      <c r="E179" s="15" t="s">
        <v>70</v>
      </c>
      <c r="F179" s="15"/>
      <c r="G179" s="15" t="s">
        <v>86</v>
      </c>
      <c r="H179" s="15" t="s">
        <v>86</v>
      </c>
      <c r="I179" s="15" t="s">
        <v>86</v>
      </c>
      <c r="J179" s="15" t="s">
        <v>86</v>
      </c>
      <c r="K179" s="15" t="s">
        <v>86</v>
      </c>
      <c r="L179" s="15" t="s">
        <v>86</v>
      </c>
      <c r="M179" s="15" t="s">
        <v>86</v>
      </c>
      <c r="N179" s="15" t="s">
        <v>86</v>
      </c>
      <c r="O179" s="17">
        <v>1000</v>
      </c>
      <c r="P179" s="18">
        <v>0</v>
      </c>
    </row>
    <row r="180" spans="2:16" ht="36" customHeight="1" outlineLevel="1" x14ac:dyDescent="0.45">
      <c r="B180" s="13" t="s">
        <v>64</v>
      </c>
      <c r="C180" s="14" t="s">
        <v>56</v>
      </c>
      <c r="D180" s="14" t="s">
        <v>132</v>
      </c>
      <c r="E180" s="15" t="s">
        <v>63</v>
      </c>
      <c r="F180" s="15"/>
      <c r="G180" s="16">
        <v>1</v>
      </c>
      <c r="H180" s="16">
        <v>10</v>
      </c>
      <c r="I180" s="19">
        <v>6.5389999999999997</v>
      </c>
      <c r="J180" s="16">
        <v>10</v>
      </c>
      <c r="K180" s="16">
        <v>7</v>
      </c>
      <c r="L180" s="19">
        <v>3.1547474433671412</v>
      </c>
      <c r="M180" s="16">
        <v>1</v>
      </c>
      <c r="N180" s="16">
        <v>10</v>
      </c>
      <c r="O180" s="17">
        <v>0</v>
      </c>
      <c r="P180" s="18">
        <v>0</v>
      </c>
    </row>
    <row r="181" spans="2:16" ht="36" customHeight="1" outlineLevel="1" x14ac:dyDescent="0.45">
      <c r="B181" s="13" t="s">
        <v>64</v>
      </c>
      <c r="C181" s="14" t="s">
        <v>59</v>
      </c>
      <c r="D181" s="14" t="s">
        <v>132</v>
      </c>
      <c r="E181" s="15" t="s">
        <v>63</v>
      </c>
      <c r="F181" s="15"/>
      <c r="G181" s="16">
        <v>1</v>
      </c>
      <c r="H181" s="16">
        <v>10</v>
      </c>
      <c r="I181" s="19">
        <v>6.5389999999999997</v>
      </c>
      <c r="J181" s="16">
        <v>10</v>
      </c>
      <c r="K181" s="16">
        <v>7</v>
      </c>
      <c r="L181" s="19">
        <v>3.1547474433671412</v>
      </c>
      <c r="M181" s="16">
        <v>1</v>
      </c>
      <c r="N181" s="16">
        <v>10</v>
      </c>
      <c r="O181" s="17">
        <v>0</v>
      </c>
      <c r="P181" s="18">
        <v>0</v>
      </c>
    </row>
    <row r="182" spans="2:16" ht="36" customHeight="1" outlineLevel="1" x14ac:dyDescent="0.45">
      <c r="B182" s="13" t="s">
        <v>66</v>
      </c>
      <c r="C182" s="14" t="s">
        <v>56</v>
      </c>
      <c r="D182" s="14" t="s">
        <v>133</v>
      </c>
      <c r="E182" s="15" t="s">
        <v>63</v>
      </c>
      <c r="F182" s="15"/>
      <c r="G182" s="16">
        <v>1</v>
      </c>
      <c r="H182" s="16">
        <v>10</v>
      </c>
      <c r="I182" s="19">
        <v>6.4219780219780223</v>
      </c>
      <c r="J182" s="16">
        <v>10</v>
      </c>
      <c r="K182" s="16">
        <v>7</v>
      </c>
      <c r="L182" s="19">
        <v>3.151455932249096</v>
      </c>
      <c r="M182" s="16">
        <v>1</v>
      </c>
      <c r="N182" s="16">
        <v>10</v>
      </c>
      <c r="O182" s="17">
        <v>545</v>
      </c>
      <c r="P182" s="18">
        <v>0</v>
      </c>
    </row>
    <row r="183" spans="2:16" ht="36" customHeight="1" outlineLevel="1" x14ac:dyDescent="0.45">
      <c r="B183" s="13" t="s">
        <v>66</v>
      </c>
      <c r="C183" s="14" t="s">
        <v>59</v>
      </c>
      <c r="D183" s="14" t="s">
        <v>133</v>
      </c>
      <c r="E183" s="15" t="s">
        <v>63</v>
      </c>
      <c r="F183" s="15"/>
      <c r="G183" s="16">
        <v>1</v>
      </c>
      <c r="H183" s="16">
        <v>10</v>
      </c>
      <c r="I183" s="19">
        <v>6.382663847780127</v>
      </c>
      <c r="J183" s="16">
        <v>10</v>
      </c>
      <c r="K183" s="16">
        <v>7</v>
      </c>
      <c r="L183" s="19">
        <v>3.160179222669087</v>
      </c>
      <c r="M183" s="16">
        <v>1</v>
      </c>
      <c r="N183" s="16">
        <v>10</v>
      </c>
      <c r="O183" s="17">
        <v>527</v>
      </c>
      <c r="P183" s="18">
        <v>0</v>
      </c>
    </row>
    <row r="184" spans="2:16" ht="36" customHeight="1" outlineLevel="1" x14ac:dyDescent="0.45">
      <c r="B184" s="13" t="s">
        <v>68</v>
      </c>
      <c r="C184" s="14" t="s">
        <v>56</v>
      </c>
      <c r="D184" s="14" t="s">
        <v>134</v>
      </c>
      <c r="E184" s="15" t="s">
        <v>70</v>
      </c>
      <c r="F184" s="15"/>
      <c r="G184" s="16">
        <v>1</v>
      </c>
      <c r="H184" s="16">
        <v>10</v>
      </c>
      <c r="I184" s="19">
        <v>6.3393665158371038</v>
      </c>
      <c r="J184" s="16">
        <v>10</v>
      </c>
      <c r="K184" s="16">
        <v>7</v>
      </c>
      <c r="L184" s="19">
        <v>3.1446545635644072</v>
      </c>
      <c r="M184" s="16">
        <v>1</v>
      </c>
      <c r="N184" s="16">
        <v>10</v>
      </c>
      <c r="O184" s="17">
        <v>779</v>
      </c>
      <c r="P184" s="18">
        <v>0</v>
      </c>
    </row>
    <row r="185" spans="2:16" ht="36" customHeight="1" outlineLevel="1" x14ac:dyDescent="0.45">
      <c r="B185" s="13" t="s">
        <v>68</v>
      </c>
      <c r="C185" s="14" t="s">
        <v>59</v>
      </c>
      <c r="D185" s="14" t="s">
        <v>134</v>
      </c>
      <c r="E185" s="15" t="s">
        <v>70</v>
      </c>
      <c r="F185" s="15"/>
      <c r="G185" s="16">
        <v>1</v>
      </c>
      <c r="H185" s="16">
        <v>10</v>
      </c>
      <c r="I185" s="19">
        <v>6.2894736842105265</v>
      </c>
      <c r="J185" s="16">
        <v>10</v>
      </c>
      <c r="K185" s="16">
        <v>7</v>
      </c>
      <c r="L185" s="19">
        <v>3.1349210704971791</v>
      </c>
      <c r="M185" s="16">
        <v>1</v>
      </c>
      <c r="N185" s="16">
        <v>10</v>
      </c>
      <c r="O185" s="17">
        <v>772</v>
      </c>
      <c r="P185" s="18">
        <v>0</v>
      </c>
    </row>
    <row r="186" spans="2:16" ht="36" customHeight="1" outlineLevel="1" x14ac:dyDescent="0.45">
      <c r="B186" s="13" t="s">
        <v>71</v>
      </c>
      <c r="C186" s="14" t="s">
        <v>56</v>
      </c>
      <c r="D186" s="14" t="s">
        <v>135</v>
      </c>
      <c r="E186" s="15" t="s">
        <v>70</v>
      </c>
      <c r="F186" s="15"/>
      <c r="G186" s="16">
        <v>1</v>
      </c>
      <c r="H186" s="16">
        <v>10</v>
      </c>
      <c r="I186" s="19">
        <v>6.7021276595744679</v>
      </c>
      <c r="J186" s="16">
        <v>10</v>
      </c>
      <c r="K186" s="16">
        <v>7</v>
      </c>
      <c r="L186" s="19">
        <v>3.1138966880079106</v>
      </c>
      <c r="M186" s="16">
        <v>1</v>
      </c>
      <c r="N186" s="16">
        <v>10</v>
      </c>
      <c r="O186" s="17">
        <v>859</v>
      </c>
      <c r="P186" s="18">
        <v>0</v>
      </c>
    </row>
    <row r="187" spans="2:16" ht="36" customHeight="1" outlineLevel="1" x14ac:dyDescent="0.45">
      <c r="B187" s="13" t="s">
        <v>71</v>
      </c>
      <c r="C187" s="14" t="s">
        <v>59</v>
      </c>
      <c r="D187" s="14" t="s">
        <v>135</v>
      </c>
      <c r="E187" s="15" t="s">
        <v>70</v>
      </c>
      <c r="F187" s="15"/>
      <c r="G187" s="16">
        <v>1</v>
      </c>
      <c r="H187" s="16">
        <v>10</v>
      </c>
      <c r="I187" s="19">
        <v>6.7375886524822697</v>
      </c>
      <c r="J187" s="16">
        <v>10</v>
      </c>
      <c r="K187" s="16">
        <v>7</v>
      </c>
      <c r="L187" s="19">
        <v>3.0952622553807285</v>
      </c>
      <c r="M187" s="16">
        <v>1</v>
      </c>
      <c r="N187" s="16">
        <v>10</v>
      </c>
      <c r="O187" s="17">
        <v>859</v>
      </c>
      <c r="P187" s="18">
        <v>0</v>
      </c>
    </row>
    <row r="188" spans="2:16" ht="36" customHeight="1" outlineLevel="1" x14ac:dyDescent="0.45">
      <c r="B188" s="13" t="s">
        <v>1184</v>
      </c>
      <c r="C188" s="14" t="s">
        <v>56</v>
      </c>
      <c r="D188" s="14" t="s">
        <v>136</v>
      </c>
      <c r="E188" s="15" t="s">
        <v>70</v>
      </c>
      <c r="F188" s="15"/>
      <c r="G188" s="16">
        <v>1</v>
      </c>
      <c r="H188" s="16">
        <v>10</v>
      </c>
      <c r="I188" s="19">
        <v>6.1764705882352944</v>
      </c>
      <c r="J188" s="16">
        <v>10</v>
      </c>
      <c r="K188" s="16">
        <v>6</v>
      </c>
      <c r="L188" s="19">
        <v>3.3365509784743077</v>
      </c>
      <c r="M188" s="16">
        <v>1</v>
      </c>
      <c r="N188" s="16">
        <v>10</v>
      </c>
      <c r="O188" s="17">
        <v>932</v>
      </c>
      <c r="P188" s="18">
        <v>0</v>
      </c>
    </row>
    <row r="189" spans="2:16" ht="36" customHeight="1" outlineLevel="1" x14ac:dyDescent="0.45">
      <c r="B189" s="13" t="s">
        <v>1184</v>
      </c>
      <c r="C189" s="14" t="s">
        <v>59</v>
      </c>
      <c r="D189" s="14" t="s">
        <v>136</v>
      </c>
      <c r="E189" s="15" t="s">
        <v>70</v>
      </c>
      <c r="F189" s="15"/>
      <c r="G189" s="16">
        <v>1</v>
      </c>
      <c r="H189" s="16">
        <v>10</v>
      </c>
      <c r="I189" s="19">
        <v>6.3285714285714283</v>
      </c>
      <c r="J189" s="16">
        <v>10</v>
      </c>
      <c r="K189" s="16">
        <v>7</v>
      </c>
      <c r="L189" s="19">
        <v>3.3306718152950507</v>
      </c>
      <c r="M189" s="16">
        <v>1</v>
      </c>
      <c r="N189" s="16">
        <v>10</v>
      </c>
      <c r="O189" s="17">
        <v>930</v>
      </c>
      <c r="P189" s="18">
        <v>0</v>
      </c>
    </row>
    <row r="190" spans="2:16" ht="36" customHeight="1" outlineLevel="1" x14ac:dyDescent="0.45">
      <c r="B190" s="13" t="s">
        <v>1185</v>
      </c>
      <c r="C190" s="14" t="s">
        <v>56</v>
      </c>
      <c r="D190" s="14" t="s">
        <v>137</v>
      </c>
      <c r="E190" s="15" t="s">
        <v>70</v>
      </c>
      <c r="F190" s="15"/>
      <c r="G190" s="16">
        <v>1</v>
      </c>
      <c r="H190" s="16">
        <v>10</v>
      </c>
      <c r="I190" s="19">
        <v>6.3666666666666663</v>
      </c>
      <c r="J190" s="16">
        <v>10</v>
      </c>
      <c r="K190" s="16">
        <v>7</v>
      </c>
      <c r="L190" s="19">
        <v>3.1297731908220925</v>
      </c>
      <c r="M190" s="16">
        <v>1</v>
      </c>
      <c r="N190" s="16">
        <v>10</v>
      </c>
      <c r="O190" s="17">
        <v>940</v>
      </c>
      <c r="P190" s="18">
        <v>0</v>
      </c>
    </row>
    <row r="191" spans="2:16" ht="36" customHeight="1" outlineLevel="1" x14ac:dyDescent="0.45">
      <c r="B191" s="13" t="s">
        <v>1185</v>
      </c>
      <c r="C191" s="14" t="s">
        <v>59</v>
      </c>
      <c r="D191" s="14" t="s">
        <v>137</v>
      </c>
      <c r="E191" s="15" t="s">
        <v>70</v>
      </c>
      <c r="F191" s="15"/>
      <c r="G191" s="16">
        <v>1</v>
      </c>
      <c r="H191" s="16">
        <v>10</v>
      </c>
      <c r="I191" s="19">
        <v>6.2033898305084749</v>
      </c>
      <c r="J191" s="16">
        <v>10</v>
      </c>
      <c r="K191" s="16">
        <v>6</v>
      </c>
      <c r="L191" s="19">
        <v>3.0669521038778886</v>
      </c>
      <c r="M191" s="16">
        <v>1</v>
      </c>
      <c r="N191" s="16">
        <v>10</v>
      </c>
      <c r="O191" s="17">
        <v>941</v>
      </c>
      <c r="P191" s="18">
        <v>0</v>
      </c>
    </row>
    <row r="192" spans="2:16" ht="36" customHeight="1" outlineLevel="1" x14ac:dyDescent="0.45">
      <c r="B192" s="13" t="s">
        <v>73</v>
      </c>
      <c r="C192" s="14" t="s">
        <v>56</v>
      </c>
      <c r="D192" s="14" t="s">
        <v>1201</v>
      </c>
      <c r="E192" s="15" t="s">
        <v>63</v>
      </c>
      <c r="F192" s="15"/>
      <c r="G192" s="16">
        <v>1</v>
      </c>
      <c r="H192" s="16">
        <v>10</v>
      </c>
      <c r="I192" s="19">
        <v>6.5380000000000003</v>
      </c>
      <c r="J192" s="16">
        <v>10</v>
      </c>
      <c r="K192" s="16">
        <v>7</v>
      </c>
      <c r="L192" s="19">
        <v>3.15317276699176</v>
      </c>
      <c r="M192" s="16">
        <v>1</v>
      </c>
      <c r="N192" s="16">
        <v>10</v>
      </c>
      <c r="O192" s="17">
        <v>0</v>
      </c>
      <c r="P192" s="18">
        <v>0</v>
      </c>
    </row>
    <row r="193" spans="2:16" ht="36" customHeight="1" outlineLevel="1" x14ac:dyDescent="0.45">
      <c r="B193" s="13" t="s">
        <v>73</v>
      </c>
      <c r="C193" s="14" t="s">
        <v>59</v>
      </c>
      <c r="D193" s="14" t="s">
        <v>1201</v>
      </c>
      <c r="E193" s="15" t="s">
        <v>63</v>
      </c>
      <c r="F193" s="15"/>
      <c r="G193" s="16">
        <v>1</v>
      </c>
      <c r="H193" s="16">
        <v>10</v>
      </c>
      <c r="I193" s="19">
        <v>6.5380000000000003</v>
      </c>
      <c r="J193" s="16">
        <v>10</v>
      </c>
      <c r="K193" s="16">
        <v>7</v>
      </c>
      <c r="L193" s="19">
        <v>3.15317276699176</v>
      </c>
      <c r="M193" s="16">
        <v>1</v>
      </c>
      <c r="N193" s="16">
        <v>10</v>
      </c>
      <c r="O193" s="17">
        <v>0</v>
      </c>
      <c r="P193" s="18">
        <v>0</v>
      </c>
    </row>
    <row r="194" spans="2:16" ht="36" customHeight="1" outlineLevel="1" x14ac:dyDescent="0.45">
      <c r="B194" s="13" t="s">
        <v>75</v>
      </c>
      <c r="C194" s="14" t="s">
        <v>56</v>
      </c>
      <c r="D194" s="14" t="s">
        <v>138</v>
      </c>
      <c r="E194" s="15" t="s">
        <v>63</v>
      </c>
      <c r="F194" s="15"/>
      <c r="G194" s="16">
        <v>1</v>
      </c>
      <c r="H194" s="16">
        <v>10</v>
      </c>
      <c r="I194" s="19">
        <v>6.5369999999999999</v>
      </c>
      <c r="J194" s="16">
        <v>10</v>
      </c>
      <c r="K194" s="16">
        <v>7</v>
      </c>
      <c r="L194" s="19">
        <v>3.1547715580662121</v>
      </c>
      <c r="M194" s="16">
        <v>1</v>
      </c>
      <c r="N194" s="16">
        <v>10</v>
      </c>
      <c r="O194" s="17">
        <v>0</v>
      </c>
      <c r="P194" s="18">
        <v>0</v>
      </c>
    </row>
    <row r="195" spans="2:16" ht="36" customHeight="1" outlineLevel="1" x14ac:dyDescent="0.45">
      <c r="B195" s="13" t="s">
        <v>75</v>
      </c>
      <c r="C195" s="14" t="s">
        <v>59</v>
      </c>
      <c r="D195" s="14" t="s">
        <v>138</v>
      </c>
      <c r="E195" s="15" t="s">
        <v>63</v>
      </c>
      <c r="F195" s="15"/>
      <c r="G195" s="16">
        <v>1</v>
      </c>
      <c r="H195" s="16">
        <v>10</v>
      </c>
      <c r="I195" s="19">
        <v>6.5369999999999999</v>
      </c>
      <c r="J195" s="16">
        <v>10</v>
      </c>
      <c r="K195" s="16">
        <v>7</v>
      </c>
      <c r="L195" s="19">
        <v>3.1547715580662121</v>
      </c>
      <c r="M195" s="16">
        <v>1</v>
      </c>
      <c r="N195" s="16">
        <v>10</v>
      </c>
      <c r="O195" s="17">
        <v>0</v>
      </c>
      <c r="P195" s="18">
        <v>0</v>
      </c>
    </row>
    <row r="196" spans="2:16" ht="36" customHeight="1" outlineLevel="1" x14ac:dyDescent="0.45">
      <c r="B196" s="13" t="s">
        <v>77</v>
      </c>
      <c r="C196" s="14" t="s">
        <v>56</v>
      </c>
      <c r="D196" s="14" t="s">
        <v>139</v>
      </c>
      <c r="E196" s="15" t="s">
        <v>70</v>
      </c>
      <c r="F196" s="15"/>
      <c r="G196" s="16">
        <v>1</v>
      </c>
      <c r="H196" s="16">
        <v>10</v>
      </c>
      <c r="I196" s="19">
        <v>6.6630727762803232</v>
      </c>
      <c r="J196" s="16">
        <v>10</v>
      </c>
      <c r="K196" s="16">
        <v>7</v>
      </c>
      <c r="L196" s="19">
        <v>3.1421062316453958</v>
      </c>
      <c r="M196" s="16">
        <v>1</v>
      </c>
      <c r="N196" s="16">
        <v>10</v>
      </c>
      <c r="O196" s="17">
        <v>258</v>
      </c>
      <c r="P196" s="18">
        <v>0</v>
      </c>
    </row>
    <row r="197" spans="2:16" ht="36" customHeight="1" outlineLevel="1" x14ac:dyDescent="0.45">
      <c r="B197" s="13" t="s">
        <v>77</v>
      </c>
      <c r="C197" s="14" t="s">
        <v>59</v>
      </c>
      <c r="D197" s="14" t="s">
        <v>139</v>
      </c>
      <c r="E197" s="15" t="s">
        <v>70</v>
      </c>
      <c r="F197" s="15"/>
      <c r="G197" s="16">
        <v>1</v>
      </c>
      <c r="H197" s="16">
        <v>10</v>
      </c>
      <c r="I197" s="19">
        <v>6.6630727762803232</v>
      </c>
      <c r="J197" s="16">
        <v>10</v>
      </c>
      <c r="K197" s="16">
        <v>7</v>
      </c>
      <c r="L197" s="19">
        <v>3.1421062316453958</v>
      </c>
      <c r="M197" s="16">
        <v>1</v>
      </c>
      <c r="N197" s="16">
        <v>10</v>
      </c>
      <c r="O197" s="17">
        <v>258</v>
      </c>
      <c r="P197" s="18">
        <v>0</v>
      </c>
    </row>
    <row r="198" spans="2:16" ht="36" customHeight="1" outlineLevel="1" x14ac:dyDescent="0.45">
      <c r="B198" s="13" t="s">
        <v>79</v>
      </c>
      <c r="C198" s="14" t="s">
        <v>56</v>
      </c>
      <c r="D198" s="14" t="s">
        <v>140</v>
      </c>
      <c r="E198" s="15" t="s">
        <v>70</v>
      </c>
      <c r="F198" s="15"/>
      <c r="G198" s="16">
        <v>1</v>
      </c>
      <c r="H198" s="16">
        <v>10</v>
      </c>
      <c r="I198" s="19">
        <v>6.604166666666667</v>
      </c>
      <c r="J198" s="16">
        <v>10</v>
      </c>
      <c r="K198" s="16">
        <v>7</v>
      </c>
      <c r="L198" s="19">
        <v>3.0993283525521815</v>
      </c>
      <c r="M198" s="16">
        <v>1</v>
      </c>
      <c r="N198" s="16">
        <v>10</v>
      </c>
      <c r="O198" s="17">
        <v>712</v>
      </c>
      <c r="P198" s="18">
        <v>0</v>
      </c>
    </row>
    <row r="199" spans="2:16" ht="36" customHeight="1" outlineLevel="1" x14ac:dyDescent="0.45">
      <c r="B199" s="13" t="s">
        <v>79</v>
      </c>
      <c r="C199" s="14" t="s">
        <v>59</v>
      </c>
      <c r="D199" s="14" t="s">
        <v>140</v>
      </c>
      <c r="E199" s="15" t="s">
        <v>70</v>
      </c>
      <c r="F199" s="15"/>
      <c r="G199" s="16">
        <v>1</v>
      </c>
      <c r="H199" s="16">
        <v>10</v>
      </c>
      <c r="I199" s="19">
        <v>6.604166666666667</v>
      </c>
      <c r="J199" s="16">
        <v>10</v>
      </c>
      <c r="K199" s="16">
        <v>7</v>
      </c>
      <c r="L199" s="19">
        <v>3.0993283525521815</v>
      </c>
      <c r="M199" s="16">
        <v>1</v>
      </c>
      <c r="N199" s="16">
        <v>10</v>
      </c>
      <c r="O199" s="17">
        <v>712</v>
      </c>
      <c r="P199" s="18">
        <v>0</v>
      </c>
    </row>
    <row r="200" spans="2:16" ht="36" customHeight="1" outlineLevel="1" x14ac:dyDescent="0.45">
      <c r="B200" s="13" t="s">
        <v>80</v>
      </c>
      <c r="C200" s="14" t="s">
        <v>56</v>
      </c>
      <c r="D200" s="14" t="s">
        <v>141</v>
      </c>
      <c r="E200" s="15" t="s">
        <v>70</v>
      </c>
      <c r="F200" s="15"/>
      <c r="G200" s="16">
        <v>1</v>
      </c>
      <c r="H200" s="16">
        <v>10</v>
      </c>
      <c r="I200" s="19">
        <v>6.870967741935484</v>
      </c>
      <c r="J200" s="16">
        <v>10</v>
      </c>
      <c r="K200" s="16">
        <v>8</v>
      </c>
      <c r="L200" s="19">
        <v>3.2314229265278631</v>
      </c>
      <c r="M200" s="16">
        <v>1</v>
      </c>
      <c r="N200" s="16">
        <v>10</v>
      </c>
      <c r="O200" s="17">
        <v>938</v>
      </c>
      <c r="P200" s="18">
        <v>0</v>
      </c>
    </row>
    <row r="201" spans="2:16" ht="36" customHeight="1" outlineLevel="1" x14ac:dyDescent="0.45">
      <c r="B201" s="13" t="s">
        <v>80</v>
      </c>
      <c r="C201" s="14" t="s">
        <v>59</v>
      </c>
      <c r="D201" s="14" t="s">
        <v>141</v>
      </c>
      <c r="E201" s="15" t="s">
        <v>70</v>
      </c>
      <c r="F201" s="15"/>
      <c r="G201" s="16">
        <v>1</v>
      </c>
      <c r="H201" s="16">
        <v>10</v>
      </c>
      <c r="I201" s="19">
        <v>6.870967741935484</v>
      </c>
      <c r="J201" s="16">
        <v>10</v>
      </c>
      <c r="K201" s="16">
        <v>8</v>
      </c>
      <c r="L201" s="19">
        <v>3.2314229265278631</v>
      </c>
      <c r="M201" s="16">
        <v>1</v>
      </c>
      <c r="N201" s="16">
        <v>10</v>
      </c>
      <c r="O201" s="17">
        <v>938</v>
      </c>
      <c r="P201" s="18">
        <v>0</v>
      </c>
    </row>
    <row r="202" spans="2:16" ht="36" customHeight="1" outlineLevel="1" x14ac:dyDescent="0.45">
      <c r="B202" s="13" t="s">
        <v>82</v>
      </c>
      <c r="C202" s="14" t="s">
        <v>56</v>
      </c>
      <c r="D202" s="14" t="s">
        <v>1202</v>
      </c>
      <c r="E202" s="15" t="s">
        <v>70</v>
      </c>
      <c r="F202" s="15"/>
      <c r="G202" s="16">
        <v>1</v>
      </c>
      <c r="H202" s="16">
        <v>10</v>
      </c>
      <c r="I202" s="19">
        <v>5.7</v>
      </c>
      <c r="J202" s="16">
        <v>3</v>
      </c>
      <c r="K202" s="16">
        <v>5</v>
      </c>
      <c r="L202" s="19">
        <v>3.3681514877517675</v>
      </c>
      <c r="M202" s="16">
        <v>1</v>
      </c>
      <c r="N202" s="16">
        <v>10</v>
      </c>
      <c r="O202" s="17">
        <v>990</v>
      </c>
      <c r="P202" s="18">
        <v>0</v>
      </c>
    </row>
    <row r="203" spans="2:16" ht="36" customHeight="1" outlineLevel="1" x14ac:dyDescent="0.45">
      <c r="B203" s="13" t="s">
        <v>82</v>
      </c>
      <c r="C203" s="14" t="s">
        <v>59</v>
      </c>
      <c r="D203" s="14" t="s">
        <v>1202</v>
      </c>
      <c r="E203" s="15" t="s">
        <v>70</v>
      </c>
      <c r="F203" s="15"/>
      <c r="G203" s="16">
        <v>1</v>
      </c>
      <c r="H203" s="16">
        <v>10</v>
      </c>
      <c r="I203" s="19">
        <v>5.7</v>
      </c>
      <c r="J203" s="16">
        <v>3</v>
      </c>
      <c r="K203" s="16">
        <v>5</v>
      </c>
      <c r="L203" s="19">
        <v>3.3681514877517675</v>
      </c>
      <c r="M203" s="16">
        <v>1</v>
      </c>
      <c r="N203" s="16">
        <v>10</v>
      </c>
      <c r="O203" s="17">
        <v>990</v>
      </c>
      <c r="P203" s="18">
        <v>0</v>
      </c>
    </row>
    <row r="204" spans="2:16" ht="36" customHeight="1" outlineLevel="1" x14ac:dyDescent="0.45">
      <c r="B204" s="13" t="s">
        <v>84</v>
      </c>
      <c r="C204" s="14" t="s">
        <v>56</v>
      </c>
      <c r="D204" s="14" t="s">
        <v>1203</v>
      </c>
      <c r="E204" s="15" t="s">
        <v>70</v>
      </c>
      <c r="F204" s="15"/>
      <c r="G204" s="16">
        <v>1</v>
      </c>
      <c r="H204" s="16">
        <v>1</v>
      </c>
      <c r="I204" s="16">
        <v>1</v>
      </c>
      <c r="J204" s="16">
        <v>1</v>
      </c>
      <c r="K204" s="16">
        <v>1</v>
      </c>
      <c r="L204" s="15" t="s">
        <v>86</v>
      </c>
      <c r="M204" s="16">
        <v>1</v>
      </c>
      <c r="N204" s="16">
        <v>1</v>
      </c>
      <c r="O204" s="17">
        <v>999</v>
      </c>
      <c r="P204" s="18">
        <v>0</v>
      </c>
    </row>
    <row r="205" spans="2:16" ht="36" customHeight="1" outlineLevel="1" x14ac:dyDescent="0.45">
      <c r="B205" s="13" t="s">
        <v>84</v>
      </c>
      <c r="C205" s="14" t="s">
        <v>59</v>
      </c>
      <c r="D205" s="14" t="s">
        <v>1203</v>
      </c>
      <c r="E205" s="15" t="s">
        <v>70</v>
      </c>
      <c r="F205" s="15"/>
      <c r="G205" s="16">
        <v>1</v>
      </c>
      <c r="H205" s="16">
        <v>1</v>
      </c>
      <c r="I205" s="16">
        <v>1</v>
      </c>
      <c r="J205" s="16">
        <v>1</v>
      </c>
      <c r="K205" s="16">
        <v>1</v>
      </c>
      <c r="L205" s="15" t="s">
        <v>86</v>
      </c>
      <c r="M205" s="16">
        <v>1</v>
      </c>
      <c r="N205" s="16">
        <v>1</v>
      </c>
      <c r="O205" s="17">
        <v>999</v>
      </c>
      <c r="P205" s="18">
        <v>0</v>
      </c>
    </row>
    <row r="206" spans="2:16" ht="36" customHeight="1" outlineLevel="1" x14ac:dyDescent="0.45">
      <c r="B206" s="13" t="s">
        <v>61</v>
      </c>
      <c r="C206" s="14" t="s">
        <v>56</v>
      </c>
      <c r="D206" s="14" t="s">
        <v>142</v>
      </c>
      <c r="E206" s="15" t="s">
        <v>70</v>
      </c>
      <c r="F206" s="15"/>
      <c r="G206" s="16">
        <v>1</v>
      </c>
      <c r="H206" s="16">
        <v>10</v>
      </c>
      <c r="I206" s="19">
        <v>6.5380000000000003</v>
      </c>
      <c r="J206" s="16">
        <v>10</v>
      </c>
      <c r="K206" s="16">
        <v>7</v>
      </c>
      <c r="L206" s="19">
        <v>3.1544423447745054</v>
      </c>
      <c r="M206" s="16">
        <v>1</v>
      </c>
      <c r="N206" s="16">
        <v>10</v>
      </c>
      <c r="O206" s="17">
        <v>0</v>
      </c>
      <c r="P206" s="18">
        <v>0</v>
      </c>
    </row>
    <row r="207" spans="2:16" ht="36" customHeight="1" outlineLevel="1" x14ac:dyDescent="0.45">
      <c r="B207" s="13" t="s">
        <v>61</v>
      </c>
      <c r="C207" s="14" t="s">
        <v>59</v>
      </c>
      <c r="D207" s="14" t="s">
        <v>142</v>
      </c>
      <c r="E207" s="15" t="s">
        <v>70</v>
      </c>
      <c r="F207" s="15"/>
      <c r="G207" s="16">
        <v>1</v>
      </c>
      <c r="H207" s="16">
        <v>10</v>
      </c>
      <c r="I207" s="19">
        <v>6.5442477876106198</v>
      </c>
      <c r="J207" s="16">
        <v>10</v>
      </c>
      <c r="K207" s="16">
        <v>7</v>
      </c>
      <c r="L207" s="19">
        <v>3.1267484744854666</v>
      </c>
      <c r="M207" s="16">
        <v>1</v>
      </c>
      <c r="N207" s="16">
        <v>10</v>
      </c>
      <c r="O207" s="17">
        <v>96</v>
      </c>
      <c r="P207" s="18">
        <v>0</v>
      </c>
    </row>
    <row r="208" spans="2:16" ht="36" customHeight="1" outlineLevel="1" x14ac:dyDescent="0.45">
      <c r="B208" s="13" t="s">
        <v>61</v>
      </c>
      <c r="C208" s="14" t="s">
        <v>56</v>
      </c>
      <c r="D208" s="14" t="s">
        <v>142</v>
      </c>
      <c r="E208" s="15" t="s">
        <v>70</v>
      </c>
      <c r="F208" s="15"/>
      <c r="G208" s="15" t="s">
        <v>86</v>
      </c>
      <c r="H208" s="15" t="s">
        <v>86</v>
      </c>
      <c r="I208" s="15" t="s">
        <v>86</v>
      </c>
      <c r="J208" s="15" t="s">
        <v>86</v>
      </c>
      <c r="K208" s="15" t="s">
        <v>86</v>
      </c>
      <c r="L208" s="15" t="s">
        <v>86</v>
      </c>
      <c r="M208" s="15" t="s">
        <v>86</v>
      </c>
      <c r="N208" s="15" t="s">
        <v>86</v>
      </c>
      <c r="O208" s="17">
        <v>1000</v>
      </c>
      <c r="P208" s="18">
        <v>0</v>
      </c>
    </row>
    <row r="209" spans="2:16" ht="36" customHeight="1" outlineLevel="1" x14ac:dyDescent="0.45">
      <c r="B209" s="13" t="s">
        <v>61</v>
      </c>
      <c r="C209" s="14" t="s">
        <v>59</v>
      </c>
      <c r="D209" s="14" t="s">
        <v>142</v>
      </c>
      <c r="E209" s="15" t="s">
        <v>70</v>
      </c>
      <c r="F209" s="15"/>
      <c r="G209" s="15" t="s">
        <v>86</v>
      </c>
      <c r="H209" s="15" t="s">
        <v>86</v>
      </c>
      <c r="I209" s="15" t="s">
        <v>86</v>
      </c>
      <c r="J209" s="15" t="s">
        <v>86</v>
      </c>
      <c r="K209" s="15" t="s">
        <v>86</v>
      </c>
      <c r="L209" s="15" t="s">
        <v>86</v>
      </c>
      <c r="M209" s="15" t="s">
        <v>86</v>
      </c>
      <c r="N209" s="15" t="s">
        <v>86</v>
      </c>
      <c r="O209" s="17">
        <v>1000</v>
      </c>
      <c r="P209" s="18">
        <v>0</v>
      </c>
    </row>
    <row r="210" spans="2:16" ht="36" customHeight="1" outlineLevel="1" x14ac:dyDescent="0.45">
      <c r="B210" s="13" t="s">
        <v>61</v>
      </c>
      <c r="C210" s="14" t="s">
        <v>56</v>
      </c>
      <c r="D210" s="14" t="s">
        <v>142</v>
      </c>
      <c r="E210" s="15" t="s">
        <v>70</v>
      </c>
      <c r="F210" s="15"/>
      <c r="G210" s="15" t="s">
        <v>86</v>
      </c>
      <c r="H210" s="15" t="s">
        <v>86</v>
      </c>
      <c r="I210" s="15" t="s">
        <v>86</v>
      </c>
      <c r="J210" s="15" t="s">
        <v>86</v>
      </c>
      <c r="K210" s="15" t="s">
        <v>86</v>
      </c>
      <c r="L210" s="15" t="s">
        <v>86</v>
      </c>
      <c r="M210" s="15" t="s">
        <v>86</v>
      </c>
      <c r="N210" s="15" t="s">
        <v>86</v>
      </c>
      <c r="O210" s="17">
        <v>1000</v>
      </c>
      <c r="P210" s="18">
        <v>0</v>
      </c>
    </row>
    <row r="211" spans="2:16" ht="36" customHeight="1" outlineLevel="1" x14ac:dyDescent="0.45">
      <c r="B211" s="13" t="s">
        <v>61</v>
      </c>
      <c r="C211" s="14" t="s">
        <v>59</v>
      </c>
      <c r="D211" s="14" t="s">
        <v>142</v>
      </c>
      <c r="E211" s="15" t="s">
        <v>70</v>
      </c>
      <c r="F211" s="15"/>
      <c r="G211" s="15" t="s">
        <v>86</v>
      </c>
      <c r="H211" s="15" t="s">
        <v>86</v>
      </c>
      <c r="I211" s="15" t="s">
        <v>86</v>
      </c>
      <c r="J211" s="15" t="s">
        <v>86</v>
      </c>
      <c r="K211" s="15" t="s">
        <v>86</v>
      </c>
      <c r="L211" s="15" t="s">
        <v>86</v>
      </c>
      <c r="M211" s="15" t="s">
        <v>86</v>
      </c>
      <c r="N211" s="15" t="s">
        <v>86</v>
      </c>
      <c r="O211" s="17">
        <v>1000</v>
      </c>
      <c r="P211" s="18">
        <v>0</v>
      </c>
    </row>
    <row r="212" spans="2:16" ht="36" customHeight="1" outlineLevel="1" x14ac:dyDescent="0.45">
      <c r="B212" s="13" t="s">
        <v>61</v>
      </c>
      <c r="C212" s="14" t="s">
        <v>56</v>
      </c>
      <c r="D212" s="14" t="s">
        <v>142</v>
      </c>
      <c r="E212" s="15" t="s">
        <v>70</v>
      </c>
      <c r="F212" s="15"/>
      <c r="G212" s="15" t="s">
        <v>86</v>
      </c>
      <c r="H212" s="15" t="s">
        <v>86</v>
      </c>
      <c r="I212" s="15" t="s">
        <v>86</v>
      </c>
      <c r="J212" s="15" t="s">
        <v>86</v>
      </c>
      <c r="K212" s="15" t="s">
        <v>86</v>
      </c>
      <c r="L212" s="15" t="s">
        <v>86</v>
      </c>
      <c r="M212" s="15" t="s">
        <v>86</v>
      </c>
      <c r="N212" s="15" t="s">
        <v>86</v>
      </c>
      <c r="O212" s="17">
        <v>1000</v>
      </c>
      <c r="P212" s="18">
        <v>0</v>
      </c>
    </row>
    <row r="213" spans="2:16" ht="36" customHeight="1" outlineLevel="1" x14ac:dyDescent="0.45">
      <c r="B213" s="13" t="s">
        <v>61</v>
      </c>
      <c r="C213" s="14" t="s">
        <v>59</v>
      </c>
      <c r="D213" s="14" t="s">
        <v>142</v>
      </c>
      <c r="E213" s="15" t="s">
        <v>70</v>
      </c>
      <c r="F213" s="15"/>
      <c r="G213" s="15" t="s">
        <v>86</v>
      </c>
      <c r="H213" s="15" t="s">
        <v>86</v>
      </c>
      <c r="I213" s="15" t="s">
        <v>86</v>
      </c>
      <c r="J213" s="15" t="s">
        <v>86</v>
      </c>
      <c r="K213" s="15" t="s">
        <v>86</v>
      </c>
      <c r="L213" s="15" t="s">
        <v>86</v>
      </c>
      <c r="M213" s="15" t="s">
        <v>86</v>
      </c>
      <c r="N213" s="15" t="s">
        <v>86</v>
      </c>
      <c r="O213" s="17">
        <v>1000</v>
      </c>
      <c r="P213" s="18">
        <v>0</v>
      </c>
    </row>
    <row r="214" spans="2:16" ht="36" customHeight="1" outlineLevel="1" x14ac:dyDescent="0.45">
      <c r="B214" s="13" t="s">
        <v>64</v>
      </c>
      <c r="C214" s="14" t="s">
        <v>56</v>
      </c>
      <c r="D214" s="14" t="s">
        <v>143</v>
      </c>
      <c r="E214" s="15" t="s">
        <v>63</v>
      </c>
      <c r="F214" s="15"/>
      <c r="G214" s="16">
        <v>1</v>
      </c>
      <c r="H214" s="16">
        <v>10</v>
      </c>
      <c r="I214" s="19">
        <v>6.54</v>
      </c>
      <c r="J214" s="16">
        <v>10</v>
      </c>
      <c r="K214" s="16">
        <v>7</v>
      </c>
      <c r="L214" s="19">
        <v>3.1544175928926115</v>
      </c>
      <c r="M214" s="16">
        <v>1</v>
      </c>
      <c r="N214" s="16">
        <v>10</v>
      </c>
      <c r="O214" s="17">
        <v>0</v>
      </c>
      <c r="P214" s="18">
        <v>0</v>
      </c>
    </row>
    <row r="215" spans="2:16" ht="36" customHeight="1" outlineLevel="1" x14ac:dyDescent="0.45">
      <c r="B215" s="13" t="s">
        <v>64</v>
      </c>
      <c r="C215" s="14" t="s">
        <v>59</v>
      </c>
      <c r="D215" s="14" t="s">
        <v>143</v>
      </c>
      <c r="E215" s="15" t="s">
        <v>63</v>
      </c>
      <c r="F215" s="15"/>
      <c r="G215" s="16">
        <v>1</v>
      </c>
      <c r="H215" s="16">
        <v>10</v>
      </c>
      <c r="I215" s="19">
        <v>6.54</v>
      </c>
      <c r="J215" s="16">
        <v>10</v>
      </c>
      <c r="K215" s="16">
        <v>7</v>
      </c>
      <c r="L215" s="19">
        <v>3.1544175928926115</v>
      </c>
      <c r="M215" s="16">
        <v>1</v>
      </c>
      <c r="N215" s="16">
        <v>10</v>
      </c>
      <c r="O215" s="17">
        <v>0</v>
      </c>
      <c r="P215" s="18">
        <v>0</v>
      </c>
    </row>
    <row r="216" spans="2:16" ht="36" customHeight="1" outlineLevel="1" x14ac:dyDescent="0.45">
      <c r="B216" s="13" t="s">
        <v>66</v>
      </c>
      <c r="C216" s="14" t="s">
        <v>56</v>
      </c>
      <c r="D216" s="14" t="s">
        <v>144</v>
      </c>
      <c r="E216" s="15" t="s">
        <v>63</v>
      </c>
      <c r="F216" s="15"/>
      <c r="G216" s="16">
        <v>1</v>
      </c>
      <c r="H216" s="16">
        <v>10</v>
      </c>
      <c r="I216" s="19">
        <v>6.6871035940803383</v>
      </c>
      <c r="J216" s="16">
        <v>10</v>
      </c>
      <c r="K216" s="16">
        <v>7</v>
      </c>
      <c r="L216" s="19">
        <v>3.1135608708436919</v>
      </c>
      <c r="M216" s="16">
        <v>1</v>
      </c>
      <c r="N216" s="16">
        <v>10</v>
      </c>
      <c r="O216" s="17">
        <v>527</v>
      </c>
      <c r="P216" s="18">
        <v>0</v>
      </c>
    </row>
    <row r="217" spans="2:16" ht="36" customHeight="1" outlineLevel="1" x14ac:dyDescent="0.45">
      <c r="B217" s="13" t="s">
        <v>66</v>
      </c>
      <c r="C217" s="14" t="s">
        <v>59</v>
      </c>
      <c r="D217" s="14" t="s">
        <v>144</v>
      </c>
      <c r="E217" s="15" t="s">
        <v>63</v>
      </c>
      <c r="F217" s="15"/>
      <c r="G217" s="16">
        <v>1</v>
      </c>
      <c r="H217" s="16">
        <v>10</v>
      </c>
      <c r="I217" s="19">
        <v>6.6612244897959183</v>
      </c>
      <c r="J217" s="16">
        <v>10</v>
      </c>
      <c r="K217" s="16">
        <v>7</v>
      </c>
      <c r="L217" s="19">
        <v>3.1014750977256158</v>
      </c>
      <c r="M217" s="16">
        <v>1</v>
      </c>
      <c r="N217" s="16">
        <v>10</v>
      </c>
      <c r="O217" s="17">
        <v>510</v>
      </c>
      <c r="P217" s="18">
        <v>0</v>
      </c>
    </row>
    <row r="218" spans="2:16" ht="36" customHeight="1" outlineLevel="1" x14ac:dyDescent="0.45">
      <c r="B218" s="13" t="s">
        <v>68</v>
      </c>
      <c r="C218" s="14" t="s">
        <v>56</v>
      </c>
      <c r="D218" s="14" t="s">
        <v>145</v>
      </c>
      <c r="E218" s="15" t="s">
        <v>70</v>
      </c>
      <c r="F218" s="15"/>
      <c r="G218" s="16">
        <v>1</v>
      </c>
      <c r="H218" s="16">
        <v>10</v>
      </c>
      <c r="I218" s="19">
        <v>6.4571428571428573</v>
      </c>
      <c r="J218" s="16">
        <v>10</v>
      </c>
      <c r="K218" s="16">
        <v>7</v>
      </c>
      <c r="L218" s="19">
        <v>3.2548192356882351</v>
      </c>
      <c r="M218" s="16">
        <v>1</v>
      </c>
      <c r="N218" s="16">
        <v>10</v>
      </c>
      <c r="O218" s="17">
        <v>790</v>
      </c>
      <c r="P218" s="18">
        <v>0</v>
      </c>
    </row>
    <row r="219" spans="2:16" ht="36" customHeight="1" outlineLevel="1" x14ac:dyDescent="0.45">
      <c r="B219" s="13" t="s">
        <v>68</v>
      </c>
      <c r="C219" s="14" t="s">
        <v>59</v>
      </c>
      <c r="D219" s="14" t="s">
        <v>145</v>
      </c>
      <c r="E219" s="15" t="s">
        <v>70</v>
      </c>
      <c r="F219" s="15"/>
      <c r="G219" s="16">
        <v>1</v>
      </c>
      <c r="H219" s="16">
        <v>10</v>
      </c>
      <c r="I219" s="19">
        <v>6.3649289099526065</v>
      </c>
      <c r="J219" s="16">
        <v>10</v>
      </c>
      <c r="K219" s="16">
        <v>7</v>
      </c>
      <c r="L219" s="19">
        <v>3.2152171473239495</v>
      </c>
      <c r="M219" s="16">
        <v>1</v>
      </c>
      <c r="N219" s="16">
        <v>10</v>
      </c>
      <c r="O219" s="17">
        <v>789</v>
      </c>
      <c r="P219" s="18">
        <v>0</v>
      </c>
    </row>
    <row r="220" spans="2:16" ht="36" customHeight="1" outlineLevel="1" x14ac:dyDescent="0.45">
      <c r="B220" s="13" t="s">
        <v>71</v>
      </c>
      <c r="C220" s="14" t="s">
        <v>56</v>
      </c>
      <c r="D220" s="14" t="s">
        <v>146</v>
      </c>
      <c r="E220" s="15" t="s">
        <v>70</v>
      </c>
      <c r="F220" s="15"/>
      <c r="G220" s="16">
        <v>1</v>
      </c>
      <c r="H220" s="16">
        <v>10</v>
      </c>
      <c r="I220" s="19">
        <v>6.518796992481203</v>
      </c>
      <c r="J220" s="16">
        <v>10</v>
      </c>
      <c r="K220" s="16">
        <v>7</v>
      </c>
      <c r="L220" s="19">
        <v>3.0065622766919766</v>
      </c>
      <c r="M220" s="16">
        <v>1</v>
      </c>
      <c r="N220" s="16">
        <v>10</v>
      </c>
      <c r="O220" s="17">
        <v>867</v>
      </c>
      <c r="P220" s="18">
        <v>0</v>
      </c>
    </row>
    <row r="221" spans="2:16" ht="36" customHeight="1" outlineLevel="1" x14ac:dyDescent="0.45">
      <c r="B221" s="13" t="s">
        <v>71</v>
      </c>
      <c r="C221" s="14" t="s">
        <v>59</v>
      </c>
      <c r="D221" s="14" t="s">
        <v>146</v>
      </c>
      <c r="E221" s="15" t="s">
        <v>70</v>
      </c>
      <c r="F221" s="15"/>
      <c r="G221" s="16">
        <v>1</v>
      </c>
      <c r="H221" s="16">
        <v>10</v>
      </c>
      <c r="I221" s="19">
        <v>6.5307692307692307</v>
      </c>
      <c r="J221" s="16">
        <v>10</v>
      </c>
      <c r="K221" s="16">
        <v>7</v>
      </c>
      <c r="L221" s="19">
        <v>3.0043597817622847</v>
      </c>
      <c r="M221" s="16">
        <v>1</v>
      </c>
      <c r="N221" s="16">
        <v>10</v>
      </c>
      <c r="O221" s="17">
        <v>870</v>
      </c>
      <c r="P221" s="18">
        <v>0</v>
      </c>
    </row>
    <row r="222" spans="2:16" ht="36" customHeight="1" outlineLevel="1" x14ac:dyDescent="0.45">
      <c r="B222" s="13" t="s">
        <v>1184</v>
      </c>
      <c r="C222" s="14" t="s">
        <v>56</v>
      </c>
      <c r="D222" s="14" t="s">
        <v>147</v>
      </c>
      <c r="E222" s="15" t="s">
        <v>70</v>
      </c>
      <c r="F222" s="15"/>
      <c r="G222" s="16">
        <v>1</v>
      </c>
      <c r="H222" s="16">
        <v>10</v>
      </c>
      <c r="I222" s="19">
        <v>6.7462686567164178</v>
      </c>
      <c r="J222" s="16">
        <v>10</v>
      </c>
      <c r="K222" s="16">
        <v>8</v>
      </c>
      <c r="L222" s="19">
        <v>3.1205248372771082</v>
      </c>
      <c r="M222" s="16">
        <v>1</v>
      </c>
      <c r="N222" s="16">
        <v>10</v>
      </c>
      <c r="O222" s="17">
        <v>933</v>
      </c>
      <c r="P222" s="18">
        <v>0</v>
      </c>
    </row>
    <row r="223" spans="2:16" ht="36" customHeight="1" outlineLevel="1" x14ac:dyDescent="0.45">
      <c r="B223" s="13" t="s">
        <v>1184</v>
      </c>
      <c r="C223" s="14" t="s">
        <v>59</v>
      </c>
      <c r="D223" s="14" t="s">
        <v>147</v>
      </c>
      <c r="E223" s="15" t="s">
        <v>70</v>
      </c>
      <c r="F223" s="15"/>
      <c r="G223" s="16">
        <v>1</v>
      </c>
      <c r="H223" s="16">
        <v>10</v>
      </c>
      <c r="I223" s="19">
        <v>6.5757575757575761</v>
      </c>
      <c r="J223" s="16">
        <v>10</v>
      </c>
      <c r="K223" s="16">
        <v>7</v>
      </c>
      <c r="L223" s="19">
        <v>3.1135466102457006</v>
      </c>
      <c r="M223" s="16">
        <v>1</v>
      </c>
      <c r="N223" s="16">
        <v>10</v>
      </c>
      <c r="O223" s="17">
        <v>934</v>
      </c>
      <c r="P223" s="18">
        <v>0</v>
      </c>
    </row>
    <row r="224" spans="2:16" ht="36" customHeight="1" outlineLevel="1" x14ac:dyDescent="0.45">
      <c r="B224" s="13" t="s">
        <v>1185</v>
      </c>
      <c r="C224" s="14" t="s">
        <v>56</v>
      </c>
      <c r="D224" s="14" t="s">
        <v>148</v>
      </c>
      <c r="E224" s="15" t="s">
        <v>70</v>
      </c>
      <c r="F224" s="15"/>
      <c r="G224" s="16">
        <v>1</v>
      </c>
      <c r="H224" s="16">
        <v>10</v>
      </c>
      <c r="I224" s="19">
        <v>6.333333333333333</v>
      </c>
      <c r="J224" s="16">
        <v>10</v>
      </c>
      <c r="K224" s="16">
        <v>6</v>
      </c>
      <c r="L224" s="19">
        <v>3.267911455810709</v>
      </c>
      <c r="M224" s="16">
        <v>1</v>
      </c>
      <c r="N224" s="16">
        <v>10</v>
      </c>
      <c r="O224" s="17">
        <v>946</v>
      </c>
      <c r="P224" s="18">
        <v>0</v>
      </c>
    </row>
    <row r="225" spans="2:16" ht="36" customHeight="1" outlineLevel="1" x14ac:dyDescent="0.45">
      <c r="B225" s="13" t="s">
        <v>1185</v>
      </c>
      <c r="C225" s="14" t="s">
        <v>59</v>
      </c>
      <c r="D225" s="14" t="s">
        <v>148</v>
      </c>
      <c r="E225" s="15" t="s">
        <v>70</v>
      </c>
      <c r="F225" s="15"/>
      <c r="G225" s="16">
        <v>1</v>
      </c>
      <c r="H225" s="16">
        <v>10</v>
      </c>
      <c r="I225" s="19">
        <v>6.3962264150943398</v>
      </c>
      <c r="J225" s="16">
        <v>10</v>
      </c>
      <c r="K225" s="16">
        <v>7</v>
      </c>
      <c r="L225" s="19">
        <v>3.376044696668604</v>
      </c>
      <c r="M225" s="16">
        <v>1</v>
      </c>
      <c r="N225" s="16">
        <v>10</v>
      </c>
      <c r="O225" s="17">
        <v>947</v>
      </c>
      <c r="P225" s="18">
        <v>0</v>
      </c>
    </row>
    <row r="226" spans="2:16" ht="36" customHeight="1" outlineLevel="1" x14ac:dyDescent="0.45">
      <c r="B226" s="13" t="s">
        <v>73</v>
      </c>
      <c r="C226" s="14" t="s">
        <v>56</v>
      </c>
      <c r="D226" s="14" t="s">
        <v>1204</v>
      </c>
      <c r="E226" s="15" t="s">
        <v>63</v>
      </c>
      <c r="F226" s="15"/>
      <c r="G226" s="16">
        <v>1</v>
      </c>
      <c r="H226" s="16">
        <v>10</v>
      </c>
      <c r="I226" s="19">
        <v>6.5359999999999996</v>
      </c>
      <c r="J226" s="16">
        <v>10</v>
      </c>
      <c r="K226" s="16">
        <v>7</v>
      </c>
      <c r="L226" s="19">
        <v>3.1541484829748776</v>
      </c>
      <c r="M226" s="16">
        <v>1</v>
      </c>
      <c r="N226" s="16">
        <v>10</v>
      </c>
      <c r="O226" s="17">
        <v>0</v>
      </c>
      <c r="P226" s="18">
        <v>0</v>
      </c>
    </row>
    <row r="227" spans="2:16" ht="36" customHeight="1" outlineLevel="1" x14ac:dyDescent="0.45">
      <c r="B227" s="13" t="s">
        <v>73</v>
      </c>
      <c r="C227" s="14" t="s">
        <v>59</v>
      </c>
      <c r="D227" s="14" t="s">
        <v>1204</v>
      </c>
      <c r="E227" s="15" t="s">
        <v>63</v>
      </c>
      <c r="F227" s="15"/>
      <c r="G227" s="16">
        <v>1</v>
      </c>
      <c r="H227" s="16">
        <v>10</v>
      </c>
      <c r="I227" s="19">
        <v>6.5359999999999996</v>
      </c>
      <c r="J227" s="16">
        <v>10</v>
      </c>
      <c r="K227" s="16">
        <v>7</v>
      </c>
      <c r="L227" s="19">
        <v>3.1541484829748776</v>
      </c>
      <c r="M227" s="16">
        <v>1</v>
      </c>
      <c r="N227" s="16">
        <v>10</v>
      </c>
      <c r="O227" s="17">
        <v>0</v>
      </c>
      <c r="P227" s="18">
        <v>0</v>
      </c>
    </row>
    <row r="228" spans="2:16" ht="36" customHeight="1" outlineLevel="1" x14ac:dyDescent="0.45">
      <c r="B228" s="13" t="s">
        <v>75</v>
      </c>
      <c r="C228" s="14" t="s">
        <v>56</v>
      </c>
      <c r="D228" s="14" t="s">
        <v>149</v>
      </c>
      <c r="E228" s="15" t="s">
        <v>63</v>
      </c>
      <c r="F228" s="15"/>
      <c r="G228" s="16">
        <v>1</v>
      </c>
      <c r="H228" s="16">
        <v>10</v>
      </c>
      <c r="I228" s="19">
        <v>6.5380000000000003</v>
      </c>
      <c r="J228" s="16">
        <v>10</v>
      </c>
      <c r="K228" s="16">
        <v>7</v>
      </c>
      <c r="L228" s="19">
        <v>3.1560285988115671</v>
      </c>
      <c r="M228" s="16">
        <v>1</v>
      </c>
      <c r="N228" s="16">
        <v>10</v>
      </c>
      <c r="O228" s="17">
        <v>0</v>
      </c>
      <c r="P228" s="18">
        <v>0</v>
      </c>
    </row>
    <row r="229" spans="2:16" ht="36" customHeight="1" outlineLevel="1" x14ac:dyDescent="0.45">
      <c r="B229" s="13" t="s">
        <v>75</v>
      </c>
      <c r="C229" s="14" t="s">
        <v>59</v>
      </c>
      <c r="D229" s="14" t="s">
        <v>149</v>
      </c>
      <c r="E229" s="15" t="s">
        <v>63</v>
      </c>
      <c r="F229" s="15"/>
      <c r="G229" s="16">
        <v>1</v>
      </c>
      <c r="H229" s="16">
        <v>10</v>
      </c>
      <c r="I229" s="19">
        <v>6.5380000000000003</v>
      </c>
      <c r="J229" s="16">
        <v>10</v>
      </c>
      <c r="K229" s="16">
        <v>7</v>
      </c>
      <c r="L229" s="19">
        <v>3.1560285988115671</v>
      </c>
      <c r="M229" s="16">
        <v>1</v>
      </c>
      <c r="N229" s="16">
        <v>10</v>
      </c>
      <c r="O229" s="17">
        <v>0</v>
      </c>
      <c r="P229" s="18">
        <v>0</v>
      </c>
    </row>
    <row r="230" spans="2:16" ht="36" customHeight="1" outlineLevel="1" x14ac:dyDescent="0.45">
      <c r="B230" s="13" t="s">
        <v>77</v>
      </c>
      <c r="C230" s="14" t="s">
        <v>56</v>
      </c>
      <c r="D230" s="14" t="s">
        <v>150</v>
      </c>
      <c r="E230" s="15" t="s">
        <v>70</v>
      </c>
      <c r="F230" s="15"/>
      <c r="G230" s="16">
        <v>1</v>
      </c>
      <c r="H230" s="16">
        <v>10</v>
      </c>
      <c r="I230" s="19">
        <v>6.5975443383356067</v>
      </c>
      <c r="J230" s="16">
        <v>10</v>
      </c>
      <c r="K230" s="16">
        <v>7</v>
      </c>
      <c r="L230" s="19">
        <v>3.1593117592426383</v>
      </c>
      <c r="M230" s="16">
        <v>1</v>
      </c>
      <c r="N230" s="16">
        <v>10</v>
      </c>
      <c r="O230" s="17">
        <v>267</v>
      </c>
      <c r="P230" s="18">
        <v>0</v>
      </c>
    </row>
    <row r="231" spans="2:16" ht="36" customHeight="1" outlineLevel="1" x14ac:dyDescent="0.45">
      <c r="B231" s="13" t="s">
        <v>77</v>
      </c>
      <c r="C231" s="14" t="s">
        <v>59</v>
      </c>
      <c r="D231" s="14" t="s">
        <v>150</v>
      </c>
      <c r="E231" s="15" t="s">
        <v>70</v>
      </c>
      <c r="F231" s="15"/>
      <c r="G231" s="16">
        <v>1</v>
      </c>
      <c r="H231" s="16">
        <v>10</v>
      </c>
      <c r="I231" s="19">
        <v>6.5975443383356067</v>
      </c>
      <c r="J231" s="16">
        <v>10</v>
      </c>
      <c r="K231" s="16">
        <v>7</v>
      </c>
      <c r="L231" s="19">
        <v>3.1593117592426383</v>
      </c>
      <c r="M231" s="16">
        <v>1</v>
      </c>
      <c r="N231" s="16">
        <v>10</v>
      </c>
      <c r="O231" s="17">
        <v>267</v>
      </c>
      <c r="P231" s="18">
        <v>0</v>
      </c>
    </row>
    <row r="232" spans="2:16" ht="36" customHeight="1" outlineLevel="1" x14ac:dyDescent="0.45">
      <c r="B232" s="13" t="s">
        <v>79</v>
      </c>
      <c r="C232" s="14" t="s">
        <v>56</v>
      </c>
      <c r="D232" s="14" t="s">
        <v>151</v>
      </c>
      <c r="E232" s="15" t="s">
        <v>70</v>
      </c>
      <c r="F232" s="15"/>
      <c r="G232" s="16">
        <v>1</v>
      </c>
      <c r="H232" s="16">
        <v>10</v>
      </c>
      <c r="I232" s="19">
        <v>6.454225352112676</v>
      </c>
      <c r="J232" s="16">
        <v>10</v>
      </c>
      <c r="K232" s="16">
        <v>7</v>
      </c>
      <c r="L232" s="19">
        <v>3.1468223523476571</v>
      </c>
      <c r="M232" s="16">
        <v>1</v>
      </c>
      <c r="N232" s="16">
        <v>10</v>
      </c>
      <c r="O232" s="17">
        <v>716</v>
      </c>
      <c r="P232" s="18">
        <v>0</v>
      </c>
    </row>
    <row r="233" spans="2:16" ht="36" customHeight="1" outlineLevel="1" x14ac:dyDescent="0.45">
      <c r="B233" s="13" t="s">
        <v>79</v>
      </c>
      <c r="C233" s="14" t="s">
        <v>59</v>
      </c>
      <c r="D233" s="14" t="s">
        <v>151</v>
      </c>
      <c r="E233" s="15" t="s">
        <v>70</v>
      </c>
      <c r="F233" s="15"/>
      <c r="G233" s="16">
        <v>1</v>
      </c>
      <c r="H233" s="16">
        <v>10</v>
      </c>
      <c r="I233" s="19">
        <v>6.454225352112676</v>
      </c>
      <c r="J233" s="16">
        <v>10</v>
      </c>
      <c r="K233" s="16">
        <v>7</v>
      </c>
      <c r="L233" s="19">
        <v>3.1468223523476571</v>
      </c>
      <c r="M233" s="16">
        <v>1</v>
      </c>
      <c r="N233" s="16">
        <v>10</v>
      </c>
      <c r="O233" s="17">
        <v>716</v>
      </c>
      <c r="P233" s="18">
        <v>0</v>
      </c>
    </row>
    <row r="234" spans="2:16" ht="36" customHeight="1" outlineLevel="1" x14ac:dyDescent="0.45">
      <c r="B234" s="13" t="s">
        <v>80</v>
      </c>
      <c r="C234" s="14" t="s">
        <v>56</v>
      </c>
      <c r="D234" s="14" t="s">
        <v>152</v>
      </c>
      <c r="E234" s="15" t="s">
        <v>70</v>
      </c>
      <c r="F234" s="15"/>
      <c r="G234" s="16">
        <v>1</v>
      </c>
      <c r="H234" s="16">
        <v>10</v>
      </c>
      <c r="I234" s="19">
        <v>6.7391304347826084</v>
      </c>
      <c r="J234" s="16">
        <v>10</v>
      </c>
      <c r="K234" s="16">
        <v>7</v>
      </c>
      <c r="L234" s="19">
        <v>3.003195229364509</v>
      </c>
      <c r="M234" s="16">
        <v>1</v>
      </c>
      <c r="N234" s="16">
        <v>10</v>
      </c>
      <c r="O234" s="17">
        <v>931</v>
      </c>
      <c r="P234" s="18">
        <v>0</v>
      </c>
    </row>
    <row r="235" spans="2:16" ht="36" customHeight="1" outlineLevel="1" x14ac:dyDescent="0.45">
      <c r="B235" s="13" t="s">
        <v>80</v>
      </c>
      <c r="C235" s="14" t="s">
        <v>59</v>
      </c>
      <c r="D235" s="14" t="s">
        <v>152</v>
      </c>
      <c r="E235" s="15" t="s">
        <v>70</v>
      </c>
      <c r="F235" s="15"/>
      <c r="G235" s="16">
        <v>1</v>
      </c>
      <c r="H235" s="16">
        <v>10</v>
      </c>
      <c r="I235" s="19">
        <v>6.7391304347826084</v>
      </c>
      <c r="J235" s="16">
        <v>10</v>
      </c>
      <c r="K235" s="16">
        <v>7</v>
      </c>
      <c r="L235" s="19">
        <v>3.003195229364509</v>
      </c>
      <c r="M235" s="16">
        <v>1</v>
      </c>
      <c r="N235" s="16">
        <v>10</v>
      </c>
      <c r="O235" s="17">
        <v>931</v>
      </c>
      <c r="P235" s="18">
        <v>0</v>
      </c>
    </row>
    <row r="236" spans="2:16" ht="36" customHeight="1" outlineLevel="1" x14ac:dyDescent="0.45">
      <c r="B236" s="13" t="s">
        <v>82</v>
      </c>
      <c r="C236" s="14" t="s">
        <v>56</v>
      </c>
      <c r="D236" s="14" t="s">
        <v>1205</v>
      </c>
      <c r="E236" s="15" t="s">
        <v>70</v>
      </c>
      <c r="F236" s="15"/>
      <c r="G236" s="16">
        <v>1</v>
      </c>
      <c r="H236" s="16">
        <v>10</v>
      </c>
      <c r="I236" s="19">
        <v>7.416666666666667</v>
      </c>
      <c r="J236" s="16">
        <v>10</v>
      </c>
      <c r="K236" s="16">
        <v>8</v>
      </c>
      <c r="L236" s="19">
        <v>3.2039275140289174</v>
      </c>
      <c r="M236" s="16">
        <v>1</v>
      </c>
      <c r="N236" s="16">
        <v>10</v>
      </c>
      <c r="O236" s="17">
        <v>988</v>
      </c>
      <c r="P236" s="18">
        <v>0</v>
      </c>
    </row>
    <row r="237" spans="2:16" ht="36" customHeight="1" outlineLevel="1" x14ac:dyDescent="0.45">
      <c r="B237" s="13" t="s">
        <v>82</v>
      </c>
      <c r="C237" s="14" t="s">
        <v>59</v>
      </c>
      <c r="D237" s="14" t="s">
        <v>1205</v>
      </c>
      <c r="E237" s="15" t="s">
        <v>70</v>
      </c>
      <c r="F237" s="15"/>
      <c r="G237" s="16">
        <v>1</v>
      </c>
      <c r="H237" s="16">
        <v>10</v>
      </c>
      <c r="I237" s="19">
        <v>7.416666666666667</v>
      </c>
      <c r="J237" s="16">
        <v>10</v>
      </c>
      <c r="K237" s="16">
        <v>8</v>
      </c>
      <c r="L237" s="19">
        <v>3.2039275140289174</v>
      </c>
      <c r="M237" s="16">
        <v>1</v>
      </c>
      <c r="N237" s="16">
        <v>10</v>
      </c>
      <c r="O237" s="17">
        <v>988</v>
      </c>
      <c r="P237" s="18">
        <v>0</v>
      </c>
    </row>
    <row r="238" spans="2:16" ht="36" customHeight="1" outlineLevel="1" x14ac:dyDescent="0.45">
      <c r="B238" s="13" t="s">
        <v>84</v>
      </c>
      <c r="C238" s="14" t="s">
        <v>56</v>
      </c>
      <c r="D238" s="14" t="s">
        <v>1206</v>
      </c>
      <c r="E238" s="15" t="s">
        <v>70</v>
      </c>
      <c r="F238" s="15"/>
      <c r="G238" s="15" t="s">
        <v>86</v>
      </c>
      <c r="H238" s="15" t="s">
        <v>86</v>
      </c>
      <c r="I238" s="15" t="s">
        <v>86</v>
      </c>
      <c r="J238" s="15" t="s">
        <v>86</v>
      </c>
      <c r="K238" s="15" t="s">
        <v>86</v>
      </c>
      <c r="L238" s="15" t="s">
        <v>86</v>
      </c>
      <c r="M238" s="15" t="s">
        <v>86</v>
      </c>
      <c r="N238" s="15" t="s">
        <v>86</v>
      </c>
      <c r="O238" s="17">
        <v>1000</v>
      </c>
      <c r="P238" s="18">
        <v>0</v>
      </c>
    </row>
    <row r="239" spans="2:16" ht="36" customHeight="1" outlineLevel="1" x14ac:dyDescent="0.45">
      <c r="B239" s="13" t="s">
        <v>84</v>
      </c>
      <c r="C239" s="14" t="s">
        <v>59</v>
      </c>
      <c r="D239" s="14" t="s">
        <v>1206</v>
      </c>
      <c r="E239" s="15" t="s">
        <v>70</v>
      </c>
      <c r="F239" s="15"/>
      <c r="G239" s="15" t="s">
        <v>86</v>
      </c>
      <c r="H239" s="15" t="s">
        <v>86</v>
      </c>
      <c r="I239" s="15" t="s">
        <v>86</v>
      </c>
      <c r="J239" s="15" t="s">
        <v>86</v>
      </c>
      <c r="K239" s="15" t="s">
        <v>86</v>
      </c>
      <c r="L239" s="15" t="s">
        <v>86</v>
      </c>
      <c r="M239" s="15" t="s">
        <v>86</v>
      </c>
      <c r="N239" s="15" t="s">
        <v>86</v>
      </c>
      <c r="O239" s="17">
        <v>1000</v>
      </c>
      <c r="P239" s="18">
        <v>0</v>
      </c>
    </row>
    <row r="240" spans="2:16" ht="36" customHeight="1" outlineLevel="1" x14ac:dyDescent="0.45">
      <c r="B240" s="13" t="s">
        <v>61</v>
      </c>
      <c r="C240" s="14" t="s">
        <v>56</v>
      </c>
      <c r="D240" s="14" t="s">
        <v>153</v>
      </c>
      <c r="E240" s="15" t="s">
        <v>70</v>
      </c>
      <c r="F240" s="15"/>
      <c r="G240" s="16">
        <v>1</v>
      </c>
      <c r="H240" s="16">
        <v>10</v>
      </c>
      <c r="I240" s="19">
        <v>6.5389999999999997</v>
      </c>
      <c r="J240" s="16">
        <v>10</v>
      </c>
      <c r="K240" s="16">
        <v>7</v>
      </c>
      <c r="L240" s="19">
        <v>3.1560163877013574</v>
      </c>
      <c r="M240" s="16">
        <v>1</v>
      </c>
      <c r="N240" s="16">
        <v>10</v>
      </c>
      <c r="O240" s="17">
        <v>0</v>
      </c>
      <c r="P240" s="18">
        <v>0</v>
      </c>
    </row>
    <row r="241" spans="2:16" ht="36" customHeight="1" outlineLevel="1" x14ac:dyDescent="0.45">
      <c r="B241" s="13" t="s">
        <v>61</v>
      </c>
      <c r="C241" s="14" t="s">
        <v>59</v>
      </c>
      <c r="D241" s="14" t="s">
        <v>153</v>
      </c>
      <c r="E241" s="15" t="s">
        <v>70</v>
      </c>
      <c r="F241" s="15"/>
      <c r="G241" s="16">
        <v>1</v>
      </c>
      <c r="H241" s="16">
        <v>10</v>
      </c>
      <c r="I241" s="19">
        <v>6.5033482142857144</v>
      </c>
      <c r="J241" s="16">
        <v>10</v>
      </c>
      <c r="K241" s="16">
        <v>7</v>
      </c>
      <c r="L241" s="19">
        <v>3.1665129747710656</v>
      </c>
      <c r="M241" s="16">
        <v>1</v>
      </c>
      <c r="N241" s="16">
        <v>10</v>
      </c>
      <c r="O241" s="17">
        <v>104</v>
      </c>
      <c r="P241" s="18">
        <v>0</v>
      </c>
    </row>
    <row r="242" spans="2:16" ht="36" customHeight="1" outlineLevel="1" x14ac:dyDescent="0.45">
      <c r="B242" s="13" t="s">
        <v>61</v>
      </c>
      <c r="C242" s="14" t="s">
        <v>56</v>
      </c>
      <c r="D242" s="14" t="s">
        <v>153</v>
      </c>
      <c r="E242" s="15" t="s">
        <v>70</v>
      </c>
      <c r="F242" s="15"/>
      <c r="G242" s="15" t="s">
        <v>86</v>
      </c>
      <c r="H242" s="15" t="s">
        <v>86</v>
      </c>
      <c r="I242" s="15" t="s">
        <v>86</v>
      </c>
      <c r="J242" s="15" t="s">
        <v>86</v>
      </c>
      <c r="K242" s="15" t="s">
        <v>86</v>
      </c>
      <c r="L242" s="15" t="s">
        <v>86</v>
      </c>
      <c r="M242" s="15" t="s">
        <v>86</v>
      </c>
      <c r="N242" s="15" t="s">
        <v>86</v>
      </c>
      <c r="O242" s="17">
        <v>1000</v>
      </c>
      <c r="P242" s="18">
        <v>0</v>
      </c>
    </row>
    <row r="243" spans="2:16" ht="36" customHeight="1" outlineLevel="1" x14ac:dyDescent="0.45">
      <c r="B243" s="13" t="s">
        <v>61</v>
      </c>
      <c r="C243" s="14" t="s">
        <v>59</v>
      </c>
      <c r="D243" s="14" t="s">
        <v>153</v>
      </c>
      <c r="E243" s="15" t="s">
        <v>70</v>
      </c>
      <c r="F243" s="15"/>
      <c r="G243" s="16">
        <v>3</v>
      </c>
      <c r="H243" s="16">
        <v>8</v>
      </c>
      <c r="I243" s="19">
        <v>5.333333333333333</v>
      </c>
      <c r="J243" s="16">
        <v>3</v>
      </c>
      <c r="K243" s="16">
        <v>5</v>
      </c>
      <c r="L243" s="19">
        <v>2.5166114784235831</v>
      </c>
      <c r="M243" s="16">
        <v>3</v>
      </c>
      <c r="N243" s="16">
        <v>8</v>
      </c>
      <c r="O243" s="17">
        <v>997</v>
      </c>
      <c r="P243" s="18">
        <v>0</v>
      </c>
    </row>
    <row r="244" spans="2:16" ht="36" customHeight="1" outlineLevel="1" x14ac:dyDescent="0.45">
      <c r="B244" s="13" t="s">
        <v>61</v>
      </c>
      <c r="C244" s="14" t="s">
        <v>56</v>
      </c>
      <c r="D244" s="14" t="s">
        <v>153</v>
      </c>
      <c r="E244" s="15" t="s">
        <v>70</v>
      </c>
      <c r="F244" s="15"/>
      <c r="G244" s="15" t="s">
        <v>86</v>
      </c>
      <c r="H244" s="15" t="s">
        <v>86</v>
      </c>
      <c r="I244" s="15" t="s">
        <v>86</v>
      </c>
      <c r="J244" s="15" t="s">
        <v>86</v>
      </c>
      <c r="K244" s="15" t="s">
        <v>86</v>
      </c>
      <c r="L244" s="15" t="s">
        <v>86</v>
      </c>
      <c r="M244" s="15" t="s">
        <v>86</v>
      </c>
      <c r="N244" s="15" t="s">
        <v>86</v>
      </c>
      <c r="O244" s="17">
        <v>1000</v>
      </c>
      <c r="P244" s="18">
        <v>0</v>
      </c>
    </row>
    <row r="245" spans="2:16" ht="36" customHeight="1" outlineLevel="1" x14ac:dyDescent="0.45">
      <c r="B245" s="13" t="s">
        <v>61</v>
      </c>
      <c r="C245" s="14" t="s">
        <v>59</v>
      </c>
      <c r="D245" s="14" t="s">
        <v>153</v>
      </c>
      <c r="E245" s="15" t="s">
        <v>70</v>
      </c>
      <c r="F245" s="15"/>
      <c r="G245" s="15" t="s">
        <v>86</v>
      </c>
      <c r="H245" s="15" t="s">
        <v>86</v>
      </c>
      <c r="I245" s="15" t="s">
        <v>86</v>
      </c>
      <c r="J245" s="15" t="s">
        <v>86</v>
      </c>
      <c r="K245" s="15" t="s">
        <v>86</v>
      </c>
      <c r="L245" s="15" t="s">
        <v>86</v>
      </c>
      <c r="M245" s="15" t="s">
        <v>86</v>
      </c>
      <c r="N245" s="15" t="s">
        <v>86</v>
      </c>
      <c r="O245" s="17">
        <v>1000</v>
      </c>
      <c r="P245" s="18">
        <v>0</v>
      </c>
    </row>
    <row r="246" spans="2:16" ht="36" customHeight="1" outlineLevel="1" x14ac:dyDescent="0.45">
      <c r="B246" s="13" t="s">
        <v>61</v>
      </c>
      <c r="C246" s="14" t="s">
        <v>56</v>
      </c>
      <c r="D246" s="14" t="s">
        <v>153</v>
      </c>
      <c r="E246" s="15" t="s">
        <v>70</v>
      </c>
      <c r="F246" s="15"/>
      <c r="G246" s="15" t="s">
        <v>86</v>
      </c>
      <c r="H246" s="15" t="s">
        <v>86</v>
      </c>
      <c r="I246" s="15" t="s">
        <v>86</v>
      </c>
      <c r="J246" s="15" t="s">
        <v>86</v>
      </c>
      <c r="K246" s="15" t="s">
        <v>86</v>
      </c>
      <c r="L246" s="15" t="s">
        <v>86</v>
      </c>
      <c r="M246" s="15" t="s">
        <v>86</v>
      </c>
      <c r="N246" s="15" t="s">
        <v>86</v>
      </c>
      <c r="O246" s="17">
        <v>1000</v>
      </c>
      <c r="P246" s="18">
        <v>0</v>
      </c>
    </row>
    <row r="247" spans="2:16" ht="36" customHeight="1" outlineLevel="1" x14ac:dyDescent="0.45">
      <c r="B247" s="13" t="s">
        <v>61</v>
      </c>
      <c r="C247" s="14" t="s">
        <v>59</v>
      </c>
      <c r="D247" s="14" t="s">
        <v>153</v>
      </c>
      <c r="E247" s="15" t="s">
        <v>70</v>
      </c>
      <c r="F247" s="15"/>
      <c r="G247" s="15" t="s">
        <v>86</v>
      </c>
      <c r="H247" s="15" t="s">
        <v>86</v>
      </c>
      <c r="I247" s="15" t="s">
        <v>86</v>
      </c>
      <c r="J247" s="15" t="s">
        <v>86</v>
      </c>
      <c r="K247" s="15" t="s">
        <v>86</v>
      </c>
      <c r="L247" s="15" t="s">
        <v>86</v>
      </c>
      <c r="M247" s="15" t="s">
        <v>86</v>
      </c>
      <c r="N247" s="15" t="s">
        <v>86</v>
      </c>
      <c r="O247" s="17">
        <v>1000</v>
      </c>
      <c r="P247" s="18">
        <v>0</v>
      </c>
    </row>
    <row r="248" spans="2:16" ht="36" customHeight="1" outlineLevel="1" x14ac:dyDescent="0.45">
      <c r="B248" s="13" t="s">
        <v>64</v>
      </c>
      <c r="C248" s="14" t="s">
        <v>56</v>
      </c>
      <c r="D248" s="14" t="s">
        <v>154</v>
      </c>
      <c r="E248" s="15" t="s">
        <v>63</v>
      </c>
      <c r="F248" s="15"/>
      <c r="G248" s="16">
        <v>1</v>
      </c>
      <c r="H248" s="16">
        <v>10</v>
      </c>
      <c r="I248" s="19">
        <v>6.5369999999999999</v>
      </c>
      <c r="J248" s="16">
        <v>10</v>
      </c>
      <c r="K248" s="16">
        <v>7</v>
      </c>
      <c r="L248" s="19">
        <v>3.1554060891726001</v>
      </c>
      <c r="M248" s="16">
        <v>1</v>
      </c>
      <c r="N248" s="16">
        <v>10</v>
      </c>
      <c r="O248" s="17">
        <v>0</v>
      </c>
      <c r="P248" s="18">
        <v>0</v>
      </c>
    </row>
    <row r="249" spans="2:16" ht="36" customHeight="1" outlineLevel="1" x14ac:dyDescent="0.45">
      <c r="B249" s="13" t="s">
        <v>64</v>
      </c>
      <c r="C249" s="14" t="s">
        <v>59</v>
      </c>
      <c r="D249" s="14" t="s">
        <v>154</v>
      </c>
      <c r="E249" s="15" t="s">
        <v>63</v>
      </c>
      <c r="F249" s="15"/>
      <c r="G249" s="16">
        <v>1</v>
      </c>
      <c r="H249" s="16">
        <v>10</v>
      </c>
      <c r="I249" s="19">
        <v>6.5369999999999999</v>
      </c>
      <c r="J249" s="16">
        <v>10</v>
      </c>
      <c r="K249" s="16">
        <v>7</v>
      </c>
      <c r="L249" s="19">
        <v>3.1554060891726001</v>
      </c>
      <c r="M249" s="16">
        <v>1</v>
      </c>
      <c r="N249" s="16">
        <v>10</v>
      </c>
      <c r="O249" s="17">
        <v>0</v>
      </c>
      <c r="P249" s="18">
        <v>0</v>
      </c>
    </row>
    <row r="250" spans="2:16" ht="36" customHeight="1" outlineLevel="1" x14ac:dyDescent="0.45">
      <c r="B250" s="13" t="s">
        <v>66</v>
      </c>
      <c r="C250" s="14" t="s">
        <v>56</v>
      </c>
      <c r="D250" s="14" t="s">
        <v>155</v>
      </c>
      <c r="E250" s="15" t="s">
        <v>63</v>
      </c>
      <c r="F250" s="15"/>
      <c r="G250" s="16">
        <v>1</v>
      </c>
      <c r="H250" s="16">
        <v>10</v>
      </c>
      <c r="I250" s="19">
        <v>6.4363256784968685</v>
      </c>
      <c r="J250" s="16">
        <v>10</v>
      </c>
      <c r="K250" s="16">
        <v>7</v>
      </c>
      <c r="L250" s="19">
        <v>3.214704686292571</v>
      </c>
      <c r="M250" s="16">
        <v>1</v>
      </c>
      <c r="N250" s="16">
        <v>10</v>
      </c>
      <c r="O250" s="17">
        <v>521</v>
      </c>
      <c r="P250" s="18">
        <v>0</v>
      </c>
    </row>
    <row r="251" spans="2:16" ht="36" customHeight="1" outlineLevel="1" x14ac:dyDescent="0.45">
      <c r="B251" s="13" t="s">
        <v>66</v>
      </c>
      <c r="C251" s="14" t="s">
        <v>59</v>
      </c>
      <c r="D251" s="14" t="s">
        <v>155</v>
      </c>
      <c r="E251" s="15" t="s">
        <v>63</v>
      </c>
      <c r="F251" s="15"/>
      <c r="G251" s="16">
        <v>1</v>
      </c>
      <c r="H251" s="16">
        <v>10</v>
      </c>
      <c r="I251" s="19">
        <v>6.4666666666666668</v>
      </c>
      <c r="J251" s="16">
        <v>10</v>
      </c>
      <c r="K251" s="16">
        <v>7</v>
      </c>
      <c r="L251" s="19">
        <v>3.2086080150747684</v>
      </c>
      <c r="M251" s="16">
        <v>1</v>
      </c>
      <c r="N251" s="16">
        <v>10</v>
      </c>
      <c r="O251" s="17">
        <v>475</v>
      </c>
      <c r="P251" s="18">
        <v>0</v>
      </c>
    </row>
    <row r="252" spans="2:16" ht="36" customHeight="1" outlineLevel="1" x14ac:dyDescent="0.45">
      <c r="B252" s="13" t="s">
        <v>68</v>
      </c>
      <c r="C252" s="14" t="s">
        <v>56</v>
      </c>
      <c r="D252" s="14" t="s">
        <v>156</v>
      </c>
      <c r="E252" s="15" t="s">
        <v>70</v>
      </c>
      <c r="F252" s="15"/>
      <c r="G252" s="16">
        <v>1</v>
      </c>
      <c r="H252" s="16">
        <v>10</v>
      </c>
      <c r="I252" s="19">
        <v>6.2321428571428568</v>
      </c>
      <c r="J252" s="16">
        <v>10</v>
      </c>
      <c r="K252" s="16">
        <v>6</v>
      </c>
      <c r="L252" s="19">
        <v>3.0066656676290786</v>
      </c>
      <c r="M252" s="16">
        <v>1</v>
      </c>
      <c r="N252" s="16">
        <v>10</v>
      </c>
      <c r="O252" s="17">
        <v>776</v>
      </c>
      <c r="P252" s="18">
        <v>0</v>
      </c>
    </row>
    <row r="253" spans="2:16" ht="36" customHeight="1" outlineLevel="1" x14ac:dyDescent="0.45">
      <c r="B253" s="13" t="s">
        <v>68</v>
      </c>
      <c r="C253" s="14" t="s">
        <v>59</v>
      </c>
      <c r="D253" s="14" t="s">
        <v>156</v>
      </c>
      <c r="E253" s="15" t="s">
        <v>70</v>
      </c>
      <c r="F253" s="15"/>
      <c r="G253" s="16">
        <v>1</v>
      </c>
      <c r="H253" s="16">
        <v>10</v>
      </c>
      <c r="I253" s="19">
        <v>6.2043478260869565</v>
      </c>
      <c r="J253" s="16">
        <v>10</v>
      </c>
      <c r="K253" s="16">
        <v>6</v>
      </c>
      <c r="L253" s="19">
        <v>3.0177029728256048</v>
      </c>
      <c r="M253" s="16">
        <v>1</v>
      </c>
      <c r="N253" s="16">
        <v>10</v>
      </c>
      <c r="O253" s="17">
        <v>770</v>
      </c>
      <c r="P253" s="18">
        <v>0</v>
      </c>
    </row>
    <row r="254" spans="2:16" ht="36" customHeight="1" outlineLevel="1" x14ac:dyDescent="0.45">
      <c r="B254" s="13" t="s">
        <v>71</v>
      </c>
      <c r="C254" s="14" t="s">
        <v>56</v>
      </c>
      <c r="D254" s="14" t="s">
        <v>157</v>
      </c>
      <c r="E254" s="15" t="s">
        <v>70</v>
      </c>
      <c r="F254" s="15"/>
      <c r="G254" s="16">
        <v>1</v>
      </c>
      <c r="H254" s="16">
        <v>10</v>
      </c>
      <c r="I254" s="19">
        <v>6.4436090225563909</v>
      </c>
      <c r="J254" s="16">
        <v>10</v>
      </c>
      <c r="K254" s="16">
        <v>7</v>
      </c>
      <c r="L254" s="19">
        <v>3.2946548396827922</v>
      </c>
      <c r="M254" s="16">
        <v>1</v>
      </c>
      <c r="N254" s="16">
        <v>10</v>
      </c>
      <c r="O254" s="17">
        <v>867</v>
      </c>
      <c r="P254" s="18">
        <v>0</v>
      </c>
    </row>
    <row r="255" spans="2:16" ht="36" customHeight="1" outlineLevel="1" x14ac:dyDescent="0.45">
      <c r="B255" s="13" t="s">
        <v>71</v>
      </c>
      <c r="C255" s="14" t="s">
        <v>59</v>
      </c>
      <c r="D255" s="14" t="s">
        <v>157</v>
      </c>
      <c r="E255" s="15" t="s">
        <v>70</v>
      </c>
      <c r="F255" s="15"/>
      <c r="G255" s="16">
        <v>1</v>
      </c>
      <c r="H255" s="16">
        <v>10</v>
      </c>
      <c r="I255" s="19">
        <v>6.445255474452555</v>
      </c>
      <c r="J255" s="16">
        <v>10</v>
      </c>
      <c r="K255" s="16">
        <v>7</v>
      </c>
      <c r="L255" s="19">
        <v>3.2582919289939336</v>
      </c>
      <c r="M255" s="16">
        <v>1</v>
      </c>
      <c r="N255" s="16">
        <v>10</v>
      </c>
      <c r="O255" s="17">
        <v>863</v>
      </c>
      <c r="P255" s="18">
        <v>0</v>
      </c>
    </row>
    <row r="256" spans="2:16" ht="36" customHeight="1" outlineLevel="1" x14ac:dyDescent="0.45">
      <c r="B256" s="13" t="s">
        <v>1184</v>
      </c>
      <c r="C256" s="14" t="s">
        <v>56</v>
      </c>
      <c r="D256" s="14" t="s">
        <v>158</v>
      </c>
      <c r="E256" s="15" t="s">
        <v>70</v>
      </c>
      <c r="F256" s="15"/>
      <c r="G256" s="16">
        <v>1</v>
      </c>
      <c r="H256" s="16">
        <v>10</v>
      </c>
      <c r="I256" s="19">
        <v>6.8933333333333335</v>
      </c>
      <c r="J256" s="16">
        <v>10</v>
      </c>
      <c r="K256" s="16">
        <v>8</v>
      </c>
      <c r="L256" s="19">
        <v>3.277991034951929</v>
      </c>
      <c r="M256" s="16">
        <v>1</v>
      </c>
      <c r="N256" s="16">
        <v>10</v>
      </c>
      <c r="O256" s="17">
        <v>925</v>
      </c>
      <c r="P256" s="18">
        <v>0</v>
      </c>
    </row>
    <row r="257" spans="2:16" ht="36" customHeight="1" outlineLevel="1" x14ac:dyDescent="0.45">
      <c r="B257" s="13" t="s">
        <v>1184</v>
      </c>
      <c r="C257" s="14" t="s">
        <v>59</v>
      </c>
      <c r="D257" s="14" t="s">
        <v>158</v>
      </c>
      <c r="E257" s="15" t="s">
        <v>70</v>
      </c>
      <c r="F257" s="15"/>
      <c r="G257" s="16">
        <v>1</v>
      </c>
      <c r="H257" s="16">
        <v>10</v>
      </c>
      <c r="I257" s="19">
        <v>7.0519480519480515</v>
      </c>
      <c r="J257" s="16">
        <v>10</v>
      </c>
      <c r="K257" s="16">
        <v>8</v>
      </c>
      <c r="L257" s="19">
        <v>3.2236629374219636</v>
      </c>
      <c r="M257" s="16">
        <v>1</v>
      </c>
      <c r="N257" s="16">
        <v>10</v>
      </c>
      <c r="O257" s="17">
        <v>923</v>
      </c>
      <c r="P257" s="18">
        <v>0</v>
      </c>
    </row>
    <row r="258" spans="2:16" ht="36" customHeight="1" outlineLevel="1" x14ac:dyDescent="0.45">
      <c r="B258" s="13" t="s">
        <v>1185</v>
      </c>
      <c r="C258" s="14" t="s">
        <v>56</v>
      </c>
      <c r="D258" s="14" t="s">
        <v>159</v>
      </c>
      <c r="E258" s="15" t="s">
        <v>70</v>
      </c>
      <c r="F258" s="15"/>
      <c r="G258" s="16">
        <v>1</v>
      </c>
      <c r="H258" s="16">
        <v>10</v>
      </c>
      <c r="I258" s="19">
        <v>6.1911764705882355</v>
      </c>
      <c r="J258" s="16">
        <v>10</v>
      </c>
      <c r="K258" s="16">
        <v>6</v>
      </c>
      <c r="L258" s="19">
        <v>3.1776145795477651</v>
      </c>
      <c r="M258" s="16">
        <v>1</v>
      </c>
      <c r="N258" s="16">
        <v>10</v>
      </c>
      <c r="O258" s="17">
        <v>932</v>
      </c>
      <c r="P258" s="18">
        <v>0</v>
      </c>
    </row>
    <row r="259" spans="2:16" ht="36" customHeight="1" outlineLevel="1" x14ac:dyDescent="0.45">
      <c r="B259" s="13" t="s">
        <v>1185</v>
      </c>
      <c r="C259" s="14" t="s">
        <v>59</v>
      </c>
      <c r="D259" s="14" t="s">
        <v>159</v>
      </c>
      <c r="E259" s="15" t="s">
        <v>70</v>
      </c>
      <c r="F259" s="15"/>
      <c r="G259" s="16">
        <v>1</v>
      </c>
      <c r="H259" s="16">
        <v>10</v>
      </c>
      <c r="I259" s="19">
        <v>6.2463768115942031</v>
      </c>
      <c r="J259" s="16">
        <v>10</v>
      </c>
      <c r="K259" s="16">
        <v>6</v>
      </c>
      <c r="L259" s="19">
        <v>3.122055304845385</v>
      </c>
      <c r="M259" s="16">
        <v>1</v>
      </c>
      <c r="N259" s="16">
        <v>10</v>
      </c>
      <c r="O259" s="17">
        <v>931</v>
      </c>
      <c r="P259" s="18">
        <v>0</v>
      </c>
    </row>
    <row r="260" spans="2:16" ht="36" customHeight="1" outlineLevel="1" x14ac:dyDescent="0.45">
      <c r="B260" s="13" t="s">
        <v>73</v>
      </c>
      <c r="C260" s="14" t="s">
        <v>56</v>
      </c>
      <c r="D260" s="14" t="s">
        <v>1207</v>
      </c>
      <c r="E260" s="15" t="s">
        <v>63</v>
      </c>
      <c r="F260" s="15"/>
      <c r="G260" s="16">
        <v>1</v>
      </c>
      <c r="H260" s="16">
        <v>10</v>
      </c>
      <c r="I260" s="19">
        <v>6.5380000000000003</v>
      </c>
      <c r="J260" s="16">
        <v>10</v>
      </c>
      <c r="K260" s="16">
        <v>7</v>
      </c>
      <c r="L260" s="19">
        <v>3.1544423447745067</v>
      </c>
      <c r="M260" s="16">
        <v>1</v>
      </c>
      <c r="N260" s="16">
        <v>10</v>
      </c>
      <c r="O260" s="17">
        <v>0</v>
      </c>
      <c r="P260" s="18">
        <v>0</v>
      </c>
    </row>
    <row r="261" spans="2:16" ht="36" customHeight="1" outlineLevel="1" x14ac:dyDescent="0.45">
      <c r="B261" s="13" t="s">
        <v>73</v>
      </c>
      <c r="C261" s="14" t="s">
        <v>59</v>
      </c>
      <c r="D261" s="14" t="s">
        <v>1207</v>
      </c>
      <c r="E261" s="15" t="s">
        <v>63</v>
      </c>
      <c r="F261" s="15"/>
      <c r="G261" s="16">
        <v>1</v>
      </c>
      <c r="H261" s="16">
        <v>10</v>
      </c>
      <c r="I261" s="19">
        <v>6.5380000000000003</v>
      </c>
      <c r="J261" s="16">
        <v>10</v>
      </c>
      <c r="K261" s="16">
        <v>7</v>
      </c>
      <c r="L261" s="19">
        <v>3.1544423447745067</v>
      </c>
      <c r="M261" s="16">
        <v>1</v>
      </c>
      <c r="N261" s="16">
        <v>10</v>
      </c>
      <c r="O261" s="17">
        <v>0</v>
      </c>
      <c r="P261" s="18">
        <v>0</v>
      </c>
    </row>
    <row r="262" spans="2:16" ht="36" customHeight="1" outlineLevel="1" x14ac:dyDescent="0.45">
      <c r="B262" s="13" t="s">
        <v>75</v>
      </c>
      <c r="C262" s="14" t="s">
        <v>56</v>
      </c>
      <c r="D262" s="14" t="s">
        <v>160</v>
      </c>
      <c r="E262" s="15" t="s">
        <v>63</v>
      </c>
      <c r="F262" s="15"/>
      <c r="G262" s="16">
        <v>1</v>
      </c>
      <c r="H262" s="16">
        <v>10</v>
      </c>
      <c r="I262" s="19">
        <v>6.5389999999999997</v>
      </c>
      <c r="J262" s="16">
        <v>10</v>
      </c>
      <c r="K262" s="16">
        <v>7</v>
      </c>
      <c r="L262" s="19">
        <v>3.1518904507316701</v>
      </c>
      <c r="M262" s="16">
        <v>1</v>
      </c>
      <c r="N262" s="16">
        <v>10</v>
      </c>
      <c r="O262" s="17">
        <v>0</v>
      </c>
      <c r="P262" s="18">
        <v>0</v>
      </c>
    </row>
    <row r="263" spans="2:16" ht="36" customHeight="1" outlineLevel="1" x14ac:dyDescent="0.45">
      <c r="B263" s="13" t="s">
        <v>75</v>
      </c>
      <c r="C263" s="14" t="s">
        <v>59</v>
      </c>
      <c r="D263" s="14" t="s">
        <v>160</v>
      </c>
      <c r="E263" s="15" t="s">
        <v>63</v>
      </c>
      <c r="F263" s="15"/>
      <c r="G263" s="16">
        <v>1</v>
      </c>
      <c r="H263" s="16">
        <v>10</v>
      </c>
      <c r="I263" s="19">
        <v>6.5389999999999997</v>
      </c>
      <c r="J263" s="16">
        <v>10</v>
      </c>
      <c r="K263" s="16">
        <v>7</v>
      </c>
      <c r="L263" s="19">
        <v>3.1518904507316701</v>
      </c>
      <c r="M263" s="16">
        <v>1</v>
      </c>
      <c r="N263" s="16">
        <v>10</v>
      </c>
      <c r="O263" s="17">
        <v>0</v>
      </c>
      <c r="P263" s="18">
        <v>0</v>
      </c>
    </row>
    <row r="264" spans="2:16" ht="36" customHeight="1" outlineLevel="1" x14ac:dyDescent="0.45">
      <c r="B264" s="13" t="s">
        <v>77</v>
      </c>
      <c r="C264" s="14" t="s">
        <v>56</v>
      </c>
      <c r="D264" s="14" t="s">
        <v>161</v>
      </c>
      <c r="E264" s="15" t="s">
        <v>70</v>
      </c>
      <c r="F264" s="15"/>
      <c r="G264" s="16">
        <v>1</v>
      </c>
      <c r="H264" s="16">
        <v>10</v>
      </c>
      <c r="I264" s="19">
        <v>6.506756756756757</v>
      </c>
      <c r="J264" s="16">
        <v>10</v>
      </c>
      <c r="K264" s="16">
        <v>7</v>
      </c>
      <c r="L264" s="19">
        <v>3.1910239079027236</v>
      </c>
      <c r="M264" s="16">
        <v>1</v>
      </c>
      <c r="N264" s="16">
        <v>10</v>
      </c>
      <c r="O264" s="17">
        <v>260</v>
      </c>
      <c r="P264" s="18">
        <v>0</v>
      </c>
    </row>
    <row r="265" spans="2:16" ht="36" customHeight="1" outlineLevel="1" x14ac:dyDescent="0.45">
      <c r="B265" s="13" t="s">
        <v>77</v>
      </c>
      <c r="C265" s="14" t="s">
        <v>59</v>
      </c>
      <c r="D265" s="14" t="s">
        <v>161</v>
      </c>
      <c r="E265" s="15" t="s">
        <v>70</v>
      </c>
      <c r="F265" s="15"/>
      <c r="G265" s="16">
        <v>1</v>
      </c>
      <c r="H265" s="16">
        <v>10</v>
      </c>
      <c r="I265" s="19">
        <v>6.506756756756757</v>
      </c>
      <c r="J265" s="16">
        <v>10</v>
      </c>
      <c r="K265" s="16">
        <v>7</v>
      </c>
      <c r="L265" s="19">
        <v>3.1910239079027236</v>
      </c>
      <c r="M265" s="16">
        <v>1</v>
      </c>
      <c r="N265" s="16">
        <v>10</v>
      </c>
      <c r="O265" s="17">
        <v>260</v>
      </c>
      <c r="P265" s="18">
        <v>0</v>
      </c>
    </row>
    <row r="266" spans="2:16" ht="36" customHeight="1" outlineLevel="1" x14ac:dyDescent="0.45">
      <c r="B266" s="13" t="s">
        <v>79</v>
      </c>
      <c r="C266" s="14" t="s">
        <v>56</v>
      </c>
      <c r="D266" s="14" t="s">
        <v>162</v>
      </c>
      <c r="E266" s="15" t="s">
        <v>70</v>
      </c>
      <c r="F266" s="15"/>
      <c r="G266" s="16">
        <v>1</v>
      </c>
      <c r="H266" s="16">
        <v>10</v>
      </c>
      <c r="I266" s="19">
        <v>6.4810996563573884</v>
      </c>
      <c r="J266" s="16">
        <v>10</v>
      </c>
      <c r="K266" s="16">
        <v>7</v>
      </c>
      <c r="L266" s="19">
        <v>3.2005635538836197</v>
      </c>
      <c r="M266" s="16">
        <v>1</v>
      </c>
      <c r="N266" s="16">
        <v>10</v>
      </c>
      <c r="O266" s="17">
        <v>709</v>
      </c>
      <c r="P266" s="18">
        <v>0</v>
      </c>
    </row>
    <row r="267" spans="2:16" ht="36" customHeight="1" outlineLevel="1" x14ac:dyDescent="0.45">
      <c r="B267" s="13" t="s">
        <v>79</v>
      </c>
      <c r="C267" s="14" t="s">
        <v>59</v>
      </c>
      <c r="D267" s="14" t="s">
        <v>162</v>
      </c>
      <c r="E267" s="15" t="s">
        <v>70</v>
      </c>
      <c r="F267" s="15"/>
      <c r="G267" s="16">
        <v>1</v>
      </c>
      <c r="H267" s="16">
        <v>10</v>
      </c>
      <c r="I267" s="19">
        <v>6.4810996563573884</v>
      </c>
      <c r="J267" s="16">
        <v>10</v>
      </c>
      <c r="K267" s="16">
        <v>7</v>
      </c>
      <c r="L267" s="19">
        <v>3.2005635538836197</v>
      </c>
      <c r="M267" s="16">
        <v>1</v>
      </c>
      <c r="N267" s="16">
        <v>10</v>
      </c>
      <c r="O267" s="17">
        <v>709</v>
      </c>
      <c r="P267" s="18">
        <v>0</v>
      </c>
    </row>
    <row r="268" spans="2:16" ht="36" customHeight="1" outlineLevel="1" x14ac:dyDescent="0.45">
      <c r="B268" s="13" t="s">
        <v>80</v>
      </c>
      <c r="C268" s="14" t="s">
        <v>56</v>
      </c>
      <c r="D268" s="14" t="s">
        <v>163</v>
      </c>
      <c r="E268" s="15" t="s">
        <v>70</v>
      </c>
      <c r="F268" s="15"/>
      <c r="G268" s="16">
        <v>1</v>
      </c>
      <c r="H268" s="16">
        <v>10</v>
      </c>
      <c r="I268" s="19">
        <v>6.3424657534246576</v>
      </c>
      <c r="J268" s="16">
        <v>10</v>
      </c>
      <c r="K268" s="16">
        <v>6</v>
      </c>
      <c r="L268" s="19">
        <v>3.1894756538853759</v>
      </c>
      <c r="M268" s="16">
        <v>1</v>
      </c>
      <c r="N268" s="16">
        <v>10</v>
      </c>
      <c r="O268" s="17">
        <v>927</v>
      </c>
      <c r="P268" s="18">
        <v>0</v>
      </c>
    </row>
    <row r="269" spans="2:16" ht="36" customHeight="1" outlineLevel="1" x14ac:dyDescent="0.45">
      <c r="B269" s="13" t="s">
        <v>80</v>
      </c>
      <c r="C269" s="14" t="s">
        <v>59</v>
      </c>
      <c r="D269" s="14" t="s">
        <v>163</v>
      </c>
      <c r="E269" s="15" t="s">
        <v>70</v>
      </c>
      <c r="F269" s="15"/>
      <c r="G269" s="16">
        <v>1</v>
      </c>
      <c r="H269" s="16">
        <v>10</v>
      </c>
      <c r="I269" s="19">
        <v>6.3424657534246576</v>
      </c>
      <c r="J269" s="16">
        <v>10</v>
      </c>
      <c r="K269" s="16">
        <v>6</v>
      </c>
      <c r="L269" s="19">
        <v>3.1894756538853759</v>
      </c>
      <c r="M269" s="16">
        <v>1</v>
      </c>
      <c r="N269" s="16">
        <v>10</v>
      </c>
      <c r="O269" s="17">
        <v>927</v>
      </c>
      <c r="P269" s="18">
        <v>0</v>
      </c>
    </row>
    <row r="270" spans="2:16" ht="36" customHeight="1" outlineLevel="1" x14ac:dyDescent="0.45">
      <c r="B270" s="13" t="s">
        <v>82</v>
      </c>
      <c r="C270" s="14" t="s">
        <v>56</v>
      </c>
      <c r="D270" s="14" t="s">
        <v>1208</v>
      </c>
      <c r="E270" s="15" t="s">
        <v>70</v>
      </c>
      <c r="F270" s="15"/>
      <c r="G270" s="16">
        <v>1</v>
      </c>
      <c r="H270" s="16">
        <v>10</v>
      </c>
      <c r="I270" s="19">
        <v>7.6470588235294121</v>
      </c>
      <c r="J270" s="16">
        <v>10</v>
      </c>
      <c r="K270" s="16">
        <v>8</v>
      </c>
      <c r="L270" s="19">
        <v>2.804932629997293</v>
      </c>
      <c r="M270" s="16">
        <v>1</v>
      </c>
      <c r="N270" s="16">
        <v>10</v>
      </c>
      <c r="O270" s="17">
        <v>983</v>
      </c>
      <c r="P270" s="18">
        <v>0</v>
      </c>
    </row>
    <row r="271" spans="2:16" ht="36" customHeight="1" outlineLevel="1" x14ac:dyDescent="0.45">
      <c r="B271" s="13" t="s">
        <v>82</v>
      </c>
      <c r="C271" s="14" t="s">
        <v>59</v>
      </c>
      <c r="D271" s="14" t="s">
        <v>1208</v>
      </c>
      <c r="E271" s="15" t="s">
        <v>70</v>
      </c>
      <c r="F271" s="15"/>
      <c r="G271" s="16">
        <v>1</v>
      </c>
      <c r="H271" s="16">
        <v>10</v>
      </c>
      <c r="I271" s="19">
        <v>7.6470588235294121</v>
      </c>
      <c r="J271" s="16">
        <v>10</v>
      </c>
      <c r="K271" s="16">
        <v>8</v>
      </c>
      <c r="L271" s="19">
        <v>2.804932629997293</v>
      </c>
      <c r="M271" s="16">
        <v>1</v>
      </c>
      <c r="N271" s="16">
        <v>10</v>
      </c>
      <c r="O271" s="17">
        <v>983</v>
      </c>
      <c r="P271" s="18">
        <v>0</v>
      </c>
    </row>
    <row r="272" spans="2:16" ht="36" customHeight="1" outlineLevel="1" x14ac:dyDescent="0.45">
      <c r="B272" s="13" t="s">
        <v>84</v>
      </c>
      <c r="C272" s="14" t="s">
        <v>56</v>
      </c>
      <c r="D272" s="14" t="s">
        <v>1209</v>
      </c>
      <c r="E272" s="15" t="s">
        <v>70</v>
      </c>
      <c r="F272" s="15"/>
      <c r="G272" s="16">
        <v>4</v>
      </c>
      <c r="H272" s="16">
        <v>4</v>
      </c>
      <c r="I272" s="16">
        <v>4</v>
      </c>
      <c r="J272" s="16">
        <v>4</v>
      </c>
      <c r="K272" s="16">
        <v>4</v>
      </c>
      <c r="L272" s="15" t="s">
        <v>86</v>
      </c>
      <c r="M272" s="16">
        <v>4</v>
      </c>
      <c r="N272" s="16">
        <v>4</v>
      </c>
      <c r="O272" s="17">
        <v>999</v>
      </c>
      <c r="P272" s="18">
        <v>0</v>
      </c>
    </row>
    <row r="273" spans="2:16" ht="36" customHeight="1" outlineLevel="1" x14ac:dyDescent="0.45">
      <c r="B273" s="13" t="s">
        <v>84</v>
      </c>
      <c r="C273" s="14" t="s">
        <v>59</v>
      </c>
      <c r="D273" s="14" t="s">
        <v>1209</v>
      </c>
      <c r="E273" s="15" t="s">
        <v>70</v>
      </c>
      <c r="F273" s="15"/>
      <c r="G273" s="16">
        <v>4</v>
      </c>
      <c r="H273" s="16">
        <v>4</v>
      </c>
      <c r="I273" s="16">
        <v>4</v>
      </c>
      <c r="J273" s="16">
        <v>4</v>
      </c>
      <c r="K273" s="16">
        <v>4</v>
      </c>
      <c r="L273" s="15" t="s">
        <v>86</v>
      </c>
      <c r="M273" s="16">
        <v>4</v>
      </c>
      <c r="N273" s="16">
        <v>4</v>
      </c>
      <c r="O273" s="17">
        <v>999</v>
      </c>
      <c r="P273" s="18">
        <v>0</v>
      </c>
    </row>
    <row r="274" spans="2:16" ht="36" customHeight="1" outlineLevel="1" x14ac:dyDescent="0.45">
      <c r="B274" s="13" t="s">
        <v>61</v>
      </c>
      <c r="C274" s="14" t="s">
        <v>56</v>
      </c>
      <c r="D274" s="14" t="s">
        <v>164</v>
      </c>
      <c r="E274" s="15" t="s">
        <v>70</v>
      </c>
      <c r="F274" s="15"/>
      <c r="G274" s="16">
        <v>1</v>
      </c>
      <c r="H274" s="16">
        <v>10</v>
      </c>
      <c r="I274" s="19">
        <v>6.5389999999999997</v>
      </c>
      <c r="J274" s="16">
        <v>10</v>
      </c>
      <c r="K274" s="16">
        <v>7</v>
      </c>
      <c r="L274" s="19">
        <v>3.1547474433671421</v>
      </c>
      <c r="M274" s="16">
        <v>1</v>
      </c>
      <c r="N274" s="16">
        <v>10</v>
      </c>
      <c r="O274" s="17">
        <v>0</v>
      </c>
      <c r="P274" s="18">
        <v>0</v>
      </c>
    </row>
    <row r="275" spans="2:16" ht="36" customHeight="1" outlineLevel="1" x14ac:dyDescent="0.45">
      <c r="B275" s="13" t="s">
        <v>61</v>
      </c>
      <c r="C275" s="14" t="s">
        <v>59</v>
      </c>
      <c r="D275" s="14" t="s">
        <v>164</v>
      </c>
      <c r="E275" s="15" t="s">
        <v>70</v>
      </c>
      <c r="F275" s="15"/>
      <c r="G275" s="16">
        <v>1</v>
      </c>
      <c r="H275" s="16">
        <v>10</v>
      </c>
      <c r="I275" s="19">
        <v>6.5569476082004554</v>
      </c>
      <c r="J275" s="16">
        <v>10</v>
      </c>
      <c r="K275" s="16">
        <v>7</v>
      </c>
      <c r="L275" s="19">
        <v>3.1504741855160732</v>
      </c>
      <c r="M275" s="16">
        <v>1</v>
      </c>
      <c r="N275" s="16">
        <v>10</v>
      </c>
      <c r="O275" s="17">
        <v>122</v>
      </c>
      <c r="P275" s="18">
        <v>0</v>
      </c>
    </row>
    <row r="276" spans="2:16" ht="36" customHeight="1" outlineLevel="1" x14ac:dyDescent="0.45">
      <c r="B276" s="13" t="s">
        <v>61</v>
      </c>
      <c r="C276" s="14" t="s">
        <v>56</v>
      </c>
      <c r="D276" s="14" t="s">
        <v>164</v>
      </c>
      <c r="E276" s="15" t="s">
        <v>70</v>
      </c>
      <c r="F276" s="15"/>
      <c r="G276" s="15" t="s">
        <v>86</v>
      </c>
      <c r="H276" s="15" t="s">
        <v>86</v>
      </c>
      <c r="I276" s="15" t="s">
        <v>86</v>
      </c>
      <c r="J276" s="15" t="s">
        <v>86</v>
      </c>
      <c r="K276" s="15" t="s">
        <v>86</v>
      </c>
      <c r="L276" s="15" t="s">
        <v>86</v>
      </c>
      <c r="M276" s="15" t="s">
        <v>86</v>
      </c>
      <c r="N276" s="15" t="s">
        <v>86</v>
      </c>
      <c r="O276" s="17">
        <v>1000</v>
      </c>
      <c r="P276" s="18">
        <v>0</v>
      </c>
    </row>
    <row r="277" spans="2:16" ht="36" customHeight="1" outlineLevel="1" x14ac:dyDescent="0.45">
      <c r="B277" s="13" t="s">
        <v>61</v>
      </c>
      <c r="C277" s="14" t="s">
        <v>59</v>
      </c>
      <c r="D277" s="14" t="s">
        <v>164</v>
      </c>
      <c r="E277" s="15" t="s">
        <v>70</v>
      </c>
      <c r="F277" s="15"/>
      <c r="G277" s="16">
        <v>1</v>
      </c>
      <c r="H277" s="16">
        <v>1</v>
      </c>
      <c r="I277" s="16">
        <v>1</v>
      </c>
      <c r="J277" s="16">
        <v>1</v>
      </c>
      <c r="K277" s="16">
        <v>1</v>
      </c>
      <c r="L277" s="15" t="s">
        <v>86</v>
      </c>
      <c r="M277" s="16">
        <v>1</v>
      </c>
      <c r="N277" s="16">
        <v>1</v>
      </c>
      <c r="O277" s="17">
        <v>999</v>
      </c>
      <c r="P277" s="18">
        <v>0</v>
      </c>
    </row>
    <row r="278" spans="2:16" ht="36" customHeight="1" outlineLevel="1" x14ac:dyDescent="0.45">
      <c r="B278" s="13" t="s">
        <v>61</v>
      </c>
      <c r="C278" s="14" t="s">
        <v>56</v>
      </c>
      <c r="D278" s="14" t="s">
        <v>164</v>
      </c>
      <c r="E278" s="15" t="s">
        <v>70</v>
      </c>
      <c r="F278" s="15"/>
      <c r="G278" s="15" t="s">
        <v>86</v>
      </c>
      <c r="H278" s="15" t="s">
        <v>86</v>
      </c>
      <c r="I278" s="15" t="s">
        <v>86</v>
      </c>
      <c r="J278" s="15" t="s">
        <v>86</v>
      </c>
      <c r="K278" s="15" t="s">
        <v>86</v>
      </c>
      <c r="L278" s="15" t="s">
        <v>86</v>
      </c>
      <c r="M278" s="15" t="s">
        <v>86</v>
      </c>
      <c r="N278" s="15" t="s">
        <v>86</v>
      </c>
      <c r="O278" s="17">
        <v>1000</v>
      </c>
      <c r="P278" s="18">
        <v>0</v>
      </c>
    </row>
    <row r="279" spans="2:16" ht="36" customHeight="1" outlineLevel="1" x14ac:dyDescent="0.45">
      <c r="B279" s="13" t="s">
        <v>61</v>
      </c>
      <c r="C279" s="14" t="s">
        <v>59</v>
      </c>
      <c r="D279" s="14" t="s">
        <v>164</v>
      </c>
      <c r="E279" s="15" t="s">
        <v>70</v>
      </c>
      <c r="F279" s="15"/>
      <c r="G279" s="15" t="s">
        <v>86</v>
      </c>
      <c r="H279" s="15" t="s">
        <v>86</v>
      </c>
      <c r="I279" s="15" t="s">
        <v>86</v>
      </c>
      <c r="J279" s="15" t="s">
        <v>86</v>
      </c>
      <c r="K279" s="15" t="s">
        <v>86</v>
      </c>
      <c r="L279" s="15" t="s">
        <v>86</v>
      </c>
      <c r="M279" s="15" t="s">
        <v>86</v>
      </c>
      <c r="N279" s="15" t="s">
        <v>86</v>
      </c>
      <c r="O279" s="17">
        <v>1000</v>
      </c>
      <c r="P279" s="18">
        <v>0</v>
      </c>
    </row>
    <row r="280" spans="2:16" ht="36" customHeight="1" outlineLevel="1" x14ac:dyDescent="0.45">
      <c r="B280" s="13" t="s">
        <v>61</v>
      </c>
      <c r="C280" s="14" t="s">
        <v>56</v>
      </c>
      <c r="D280" s="14" t="s">
        <v>164</v>
      </c>
      <c r="E280" s="15" t="s">
        <v>70</v>
      </c>
      <c r="F280" s="15"/>
      <c r="G280" s="15" t="s">
        <v>86</v>
      </c>
      <c r="H280" s="15" t="s">
        <v>86</v>
      </c>
      <c r="I280" s="15" t="s">
        <v>86</v>
      </c>
      <c r="J280" s="15" t="s">
        <v>86</v>
      </c>
      <c r="K280" s="15" t="s">
        <v>86</v>
      </c>
      <c r="L280" s="15" t="s">
        <v>86</v>
      </c>
      <c r="M280" s="15" t="s">
        <v>86</v>
      </c>
      <c r="N280" s="15" t="s">
        <v>86</v>
      </c>
      <c r="O280" s="17">
        <v>1000</v>
      </c>
      <c r="P280" s="18">
        <v>0</v>
      </c>
    </row>
    <row r="281" spans="2:16" ht="36" customHeight="1" outlineLevel="1" x14ac:dyDescent="0.45">
      <c r="B281" s="13" t="s">
        <v>61</v>
      </c>
      <c r="C281" s="14" t="s">
        <v>59</v>
      </c>
      <c r="D281" s="14" t="s">
        <v>164</v>
      </c>
      <c r="E281" s="15" t="s">
        <v>70</v>
      </c>
      <c r="F281" s="15"/>
      <c r="G281" s="15" t="s">
        <v>86</v>
      </c>
      <c r="H281" s="15" t="s">
        <v>86</v>
      </c>
      <c r="I281" s="15" t="s">
        <v>86</v>
      </c>
      <c r="J281" s="15" t="s">
        <v>86</v>
      </c>
      <c r="K281" s="15" t="s">
        <v>86</v>
      </c>
      <c r="L281" s="15" t="s">
        <v>86</v>
      </c>
      <c r="M281" s="15" t="s">
        <v>86</v>
      </c>
      <c r="N281" s="15" t="s">
        <v>86</v>
      </c>
      <c r="O281" s="17">
        <v>1000</v>
      </c>
      <c r="P281" s="18">
        <v>0</v>
      </c>
    </row>
    <row r="282" spans="2:16" ht="36" customHeight="1" outlineLevel="1" x14ac:dyDescent="0.45">
      <c r="B282" s="13" t="s">
        <v>64</v>
      </c>
      <c r="C282" s="14" t="s">
        <v>56</v>
      </c>
      <c r="D282" s="14" t="s">
        <v>165</v>
      </c>
      <c r="E282" s="15" t="s">
        <v>63</v>
      </c>
      <c r="F282" s="15"/>
      <c r="G282" s="16">
        <v>1</v>
      </c>
      <c r="H282" s="16">
        <v>10</v>
      </c>
      <c r="I282" s="19">
        <v>6.5380000000000003</v>
      </c>
      <c r="J282" s="16">
        <v>10</v>
      </c>
      <c r="K282" s="16">
        <v>7</v>
      </c>
      <c r="L282" s="19">
        <v>3.1553941928881879</v>
      </c>
      <c r="M282" s="16">
        <v>1</v>
      </c>
      <c r="N282" s="16">
        <v>10</v>
      </c>
      <c r="O282" s="17">
        <v>0</v>
      </c>
      <c r="P282" s="18">
        <v>0</v>
      </c>
    </row>
    <row r="283" spans="2:16" ht="36" customHeight="1" outlineLevel="1" x14ac:dyDescent="0.45">
      <c r="B283" s="13" t="s">
        <v>64</v>
      </c>
      <c r="C283" s="14" t="s">
        <v>59</v>
      </c>
      <c r="D283" s="14" t="s">
        <v>165</v>
      </c>
      <c r="E283" s="15" t="s">
        <v>63</v>
      </c>
      <c r="F283" s="15"/>
      <c r="G283" s="16">
        <v>1</v>
      </c>
      <c r="H283" s="16">
        <v>10</v>
      </c>
      <c r="I283" s="19">
        <v>6.5380000000000003</v>
      </c>
      <c r="J283" s="16">
        <v>10</v>
      </c>
      <c r="K283" s="16">
        <v>7</v>
      </c>
      <c r="L283" s="19">
        <v>3.1553941928881879</v>
      </c>
      <c r="M283" s="16">
        <v>1</v>
      </c>
      <c r="N283" s="16">
        <v>10</v>
      </c>
      <c r="O283" s="17">
        <v>0</v>
      </c>
      <c r="P283" s="18">
        <v>0</v>
      </c>
    </row>
    <row r="284" spans="2:16" ht="36" customHeight="1" outlineLevel="1" x14ac:dyDescent="0.45">
      <c r="B284" s="13" t="s">
        <v>66</v>
      </c>
      <c r="C284" s="14" t="s">
        <v>56</v>
      </c>
      <c r="D284" s="14" t="s">
        <v>166</v>
      </c>
      <c r="E284" s="15" t="s">
        <v>63</v>
      </c>
      <c r="F284" s="15"/>
      <c r="G284" s="16">
        <v>1</v>
      </c>
      <c r="H284" s="16">
        <v>10</v>
      </c>
      <c r="I284" s="19">
        <v>6.4407894736842106</v>
      </c>
      <c r="J284" s="16">
        <v>10</v>
      </c>
      <c r="K284" s="16">
        <v>7</v>
      </c>
      <c r="L284" s="19">
        <v>3.0628584350152268</v>
      </c>
      <c r="M284" s="16">
        <v>1</v>
      </c>
      <c r="N284" s="16">
        <v>10</v>
      </c>
      <c r="O284" s="17">
        <v>544</v>
      </c>
      <c r="P284" s="18">
        <v>0</v>
      </c>
    </row>
    <row r="285" spans="2:16" ht="36" customHeight="1" outlineLevel="1" x14ac:dyDescent="0.45">
      <c r="B285" s="13" t="s">
        <v>66</v>
      </c>
      <c r="C285" s="14" t="s">
        <v>59</v>
      </c>
      <c r="D285" s="14" t="s">
        <v>166</v>
      </c>
      <c r="E285" s="15" t="s">
        <v>63</v>
      </c>
      <c r="F285" s="15"/>
      <c r="G285" s="16">
        <v>1</v>
      </c>
      <c r="H285" s="16">
        <v>10</v>
      </c>
      <c r="I285" s="19">
        <v>6.3919491525423728</v>
      </c>
      <c r="J285" s="16">
        <v>10</v>
      </c>
      <c r="K285" s="16">
        <v>7</v>
      </c>
      <c r="L285" s="19">
        <v>3.071162150891634</v>
      </c>
      <c r="M285" s="16">
        <v>1</v>
      </c>
      <c r="N285" s="16">
        <v>10</v>
      </c>
      <c r="O285" s="17">
        <v>528</v>
      </c>
      <c r="P285" s="18">
        <v>0</v>
      </c>
    </row>
    <row r="286" spans="2:16" ht="36" customHeight="1" outlineLevel="1" x14ac:dyDescent="0.45">
      <c r="B286" s="13" t="s">
        <v>68</v>
      </c>
      <c r="C286" s="14" t="s">
        <v>56</v>
      </c>
      <c r="D286" s="14" t="s">
        <v>167</v>
      </c>
      <c r="E286" s="15" t="s">
        <v>70</v>
      </c>
      <c r="F286" s="15"/>
      <c r="G286" s="16">
        <v>1</v>
      </c>
      <c r="H286" s="16">
        <v>10</v>
      </c>
      <c r="I286" s="19">
        <v>6.0904522613065328</v>
      </c>
      <c r="J286" s="16">
        <v>10</v>
      </c>
      <c r="K286" s="16">
        <v>6</v>
      </c>
      <c r="L286" s="19">
        <v>3.1800926383308501</v>
      </c>
      <c r="M286" s="16">
        <v>1</v>
      </c>
      <c r="N286" s="16">
        <v>10</v>
      </c>
      <c r="O286" s="17">
        <v>801</v>
      </c>
      <c r="P286" s="18">
        <v>0</v>
      </c>
    </row>
    <row r="287" spans="2:16" ht="36" customHeight="1" outlineLevel="1" x14ac:dyDescent="0.45">
      <c r="B287" s="13" t="s">
        <v>68</v>
      </c>
      <c r="C287" s="14" t="s">
        <v>59</v>
      </c>
      <c r="D287" s="14" t="s">
        <v>167</v>
      </c>
      <c r="E287" s="15" t="s">
        <v>70</v>
      </c>
      <c r="F287" s="15"/>
      <c r="G287" s="16">
        <v>1</v>
      </c>
      <c r="H287" s="16">
        <v>10</v>
      </c>
      <c r="I287" s="19">
        <v>6.1421568627450984</v>
      </c>
      <c r="J287" s="16">
        <v>10</v>
      </c>
      <c r="K287" s="16">
        <v>6</v>
      </c>
      <c r="L287" s="19">
        <v>3.16762988192575</v>
      </c>
      <c r="M287" s="16">
        <v>1</v>
      </c>
      <c r="N287" s="16">
        <v>10</v>
      </c>
      <c r="O287" s="17">
        <v>796</v>
      </c>
      <c r="P287" s="18">
        <v>0</v>
      </c>
    </row>
    <row r="288" spans="2:16" ht="36" customHeight="1" outlineLevel="1" x14ac:dyDescent="0.45">
      <c r="B288" s="13" t="s">
        <v>71</v>
      </c>
      <c r="C288" s="14" t="s">
        <v>56</v>
      </c>
      <c r="D288" s="14" t="s">
        <v>168</v>
      </c>
      <c r="E288" s="15" t="s">
        <v>70</v>
      </c>
      <c r="F288" s="15"/>
      <c r="G288" s="16">
        <v>1</v>
      </c>
      <c r="H288" s="16">
        <v>10</v>
      </c>
      <c r="I288" s="19">
        <v>6.6567164179104479</v>
      </c>
      <c r="J288" s="16">
        <v>10</v>
      </c>
      <c r="K288" s="16">
        <v>7</v>
      </c>
      <c r="L288" s="19">
        <v>3.0733011753593669</v>
      </c>
      <c r="M288" s="16">
        <v>1</v>
      </c>
      <c r="N288" s="16">
        <v>10</v>
      </c>
      <c r="O288" s="17">
        <v>866</v>
      </c>
      <c r="P288" s="18">
        <v>0</v>
      </c>
    </row>
    <row r="289" spans="2:16" ht="36" customHeight="1" outlineLevel="1" x14ac:dyDescent="0.45">
      <c r="B289" s="13" t="s">
        <v>71</v>
      </c>
      <c r="C289" s="14" t="s">
        <v>59</v>
      </c>
      <c r="D289" s="14" t="s">
        <v>168</v>
      </c>
      <c r="E289" s="15" t="s">
        <v>70</v>
      </c>
      <c r="F289" s="15"/>
      <c r="G289" s="16">
        <v>1</v>
      </c>
      <c r="H289" s="16">
        <v>10</v>
      </c>
      <c r="I289" s="19">
        <v>6.5970149253731343</v>
      </c>
      <c r="J289" s="16">
        <v>10</v>
      </c>
      <c r="K289" s="16">
        <v>7</v>
      </c>
      <c r="L289" s="19">
        <v>3.0487749369733601</v>
      </c>
      <c r="M289" s="16">
        <v>1</v>
      </c>
      <c r="N289" s="16">
        <v>10</v>
      </c>
      <c r="O289" s="17">
        <v>866</v>
      </c>
      <c r="P289" s="18">
        <v>0</v>
      </c>
    </row>
    <row r="290" spans="2:16" ht="36" customHeight="1" outlineLevel="1" x14ac:dyDescent="0.45">
      <c r="B290" s="13" t="s">
        <v>1184</v>
      </c>
      <c r="C290" s="14" t="s">
        <v>56</v>
      </c>
      <c r="D290" s="14" t="s">
        <v>169</v>
      </c>
      <c r="E290" s="15" t="s">
        <v>70</v>
      </c>
      <c r="F290" s="15"/>
      <c r="G290" s="16">
        <v>1</v>
      </c>
      <c r="H290" s="16">
        <v>10</v>
      </c>
      <c r="I290" s="19">
        <v>6.6301369863013697</v>
      </c>
      <c r="J290" s="16">
        <v>10</v>
      </c>
      <c r="K290" s="16">
        <v>7</v>
      </c>
      <c r="L290" s="19">
        <v>3.195078025977649</v>
      </c>
      <c r="M290" s="16">
        <v>1</v>
      </c>
      <c r="N290" s="16">
        <v>10</v>
      </c>
      <c r="O290" s="17">
        <v>927</v>
      </c>
      <c r="P290" s="18">
        <v>0</v>
      </c>
    </row>
    <row r="291" spans="2:16" ht="36" customHeight="1" outlineLevel="1" x14ac:dyDescent="0.45">
      <c r="B291" s="13" t="s">
        <v>1184</v>
      </c>
      <c r="C291" s="14" t="s">
        <v>59</v>
      </c>
      <c r="D291" s="14" t="s">
        <v>169</v>
      </c>
      <c r="E291" s="15" t="s">
        <v>70</v>
      </c>
      <c r="F291" s="15"/>
      <c r="G291" s="16">
        <v>1</v>
      </c>
      <c r="H291" s="16">
        <v>10</v>
      </c>
      <c r="I291" s="19">
        <v>6.44</v>
      </c>
      <c r="J291" s="16">
        <v>10</v>
      </c>
      <c r="K291" s="16">
        <v>7</v>
      </c>
      <c r="L291" s="19">
        <v>3.3094459404003609</v>
      </c>
      <c r="M291" s="16">
        <v>1</v>
      </c>
      <c r="N291" s="16">
        <v>10</v>
      </c>
      <c r="O291" s="17">
        <v>925</v>
      </c>
      <c r="P291" s="18">
        <v>0</v>
      </c>
    </row>
    <row r="292" spans="2:16" ht="36" customHeight="1" outlineLevel="1" x14ac:dyDescent="0.45">
      <c r="B292" s="13" t="s">
        <v>1185</v>
      </c>
      <c r="C292" s="14" t="s">
        <v>56</v>
      </c>
      <c r="D292" s="14" t="s">
        <v>170</v>
      </c>
      <c r="E292" s="15" t="s">
        <v>70</v>
      </c>
      <c r="F292" s="15"/>
      <c r="G292" s="16">
        <v>1</v>
      </c>
      <c r="H292" s="16">
        <v>10</v>
      </c>
      <c r="I292" s="19">
        <v>6.6349206349206353</v>
      </c>
      <c r="J292" s="16">
        <v>10</v>
      </c>
      <c r="K292" s="16">
        <v>6</v>
      </c>
      <c r="L292" s="19">
        <v>2.8129974100740758</v>
      </c>
      <c r="M292" s="16">
        <v>1</v>
      </c>
      <c r="N292" s="16">
        <v>10</v>
      </c>
      <c r="O292" s="17">
        <v>937</v>
      </c>
      <c r="P292" s="18">
        <v>0</v>
      </c>
    </row>
    <row r="293" spans="2:16" ht="36" customHeight="1" outlineLevel="1" x14ac:dyDescent="0.45">
      <c r="B293" s="13" t="s">
        <v>1185</v>
      </c>
      <c r="C293" s="14" t="s">
        <v>59</v>
      </c>
      <c r="D293" s="14" t="s">
        <v>170</v>
      </c>
      <c r="E293" s="15" t="s">
        <v>70</v>
      </c>
      <c r="F293" s="15"/>
      <c r="G293" s="16">
        <v>1</v>
      </c>
      <c r="H293" s="16">
        <v>10</v>
      </c>
      <c r="I293" s="19">
        <v>6.8939393939393936</v>
      </c>
      <c r="J293" s="16">
        <v>10</v>
      </c>
      <c r="K293" s="16">
        <v>7</v>
      </c>
      <c r="L293" s="19">
        <v>2.7963095893243506</v>
      </c>
      <c r="M293" s="16">
        <v>1</v>
      </c>
      <c r="N293" s="16">
        <v>10</v>
      </c>
      <c r="O293" s="17">
        <v>934</v>
      </c>
      <c r="P293" s="18">
        <v>0</v>
      </c>
    </row>
    <row r="294" spans="2:16" ht="36" customHeight="1" outlineLevel="1" x14ac:dyDescent="0.45">
      <c r="B294" s="13" t="s">
        <v>73</v>
      </c>
      <c r="C294" s="14" t="s">
        <v>56</v>
      </c>
      <c r="D294" s="14" t="s">
        <v>1210</v>
      </c>
      <c r="E294" s="15" t="s">
        <v>63</v>
      </c>
      <c r="F294" s="15"/>
      <c r="G294" s="16">
        <v>1</v>
      </c>
      <c r="H294" s="16">
        <v>10</v>
      </c>
      <c r="I294" s="19">
        <v>6.5389999999999997</v>
      </c>
      <c r="J294" s="16">
        <v>10</v>
      </c>
      <c r="K294" s="16">
        <v>7</v>
      </c>
      <c r="L294" s="19">
        <v>3.154747443367139</v>
      </c>
      <c r="M294" s="16">
        <v>1</v>
      </c>
      <c r="N294" s="16">
        <v>10</v>
      </c>
      <c r="O294" s="17">
        <v>0</v>
      </c>
      <c r="P294" s="18">
        <v>0</v>
      </c>
    </row>
    <row r="295" spans="2:16" ht="36" customHeight="1" outlineLevel="1" x14ac:dyDescent="0.45">
      <c r="B295" s="13" t="s">
        <v>73</v>
      </c>
      <c r="C295" s="14" t="s">
        <v>59</v>
      </c>
      <c r="D295" s="14" t="s">
        <v>1210</v>
      </c>
      <c r="E295" s="15" t="s">
        <v>63</v>
      </c>
      <c r="F295" s="15"/>
      <c r="G295" s="16">
        <v>1</v>
      </c>
      <c r="H295" s="16">
        <v>10</v>
      </c>
      <c r="I295" s="19">
        <v>6.5389999999999997</v>
      </c>
      <c r="J295" s="16">
        <v>10</v>
      </c>
      <c r="K295" s="16">
        <v>7</v>
      </c>
      <c r="L295" s="19">
        <v>3.154747443367139</v>
      </c>
      <c r="M295" s="16">
        <v>1</v>
      </c>
      <c r="N295" s="16">
        <v>10</v>
      </c>
      <c r="O295" s="17">
        <v>0</v>
      </c>
      <c r="P295" s="18">
        <v>0</v>
      </c>
    </row>
    <row r="296" spans="2:16" ht="36" customHeight="1" outlineLevel="1" x14ac:dyDescent="0.45">
      <c r="B296" s="13" t="s">
        <v>75</v>
      </c>
      <c r="C296" s="14" t="s">
        <v>56</v>
      </c>
      <c r="D296" s="14" t="s">
        <v>171</v>
      </c>
      <c r="E296" s="15" t="s">
        <v>63</v>
      </c>
      <c r="F296" s="15"/>
      <c r="G296" s="16">
        <v>1</v>
      </c>
      <c r="H296" s="16">
        <v>10</v>
      </c>
      <c r="I296" s="19">
        <v>6.5389999999999997</v>
      </c>
      <c r="J296" s="16">
        <v>10</v>
      </c>
      <c r="K296" s="16">
        <v>7</v>
      </c>
      <c r="L296" s="19">
        <v>3.1560163877013565</v>
      </c>
      <c r="M296" s="16">
        <v>1</v>
      </c>
      <c r="N296" s="16">
        <v>10</v>
      </c>
      <c r="O296" s="17">
        <v>0</v>
      </c>
      <c r="P296" s="18">
        <v>0</v>
      </c>
    </row>
    <row r="297" spans="2:16" ht="36" customHeight="1" outlineLevel="1" x14ac:dyDescent="0.45">
      <c r="B297" s="13" t="s">
        <v>75</v>
      </c>
      <c r="C297" s="14" t="s">
        <v>59</v>
      </c>
      <c r="D297" s="14" t="s">
        <v>171</v>
      </c>
      <c r="E297" s="15" t="s">
        <v>63</v>
      </c>
      <c r="F297" s="15"/>
      <c r="G297" s="16">
        <v>1</v>
      </c>
      <c r="H297" s="16">
        <v>10</v>
      </c>
      <c r="I297" s="19">
        <v>6.5389999999999997</v>
      </c>
      <c r="J297" s="16">
        <v>10</v>
      </c>
      <c r="K297" s="16">
        <v>7</v>
      </c>
      <c r="L297" s="19">
        <v>3.1560163877013565</v>
      </c>
      <c r="M297" s="16">
        <v>1</v>
      </c>
      <c r="N297" s="16">
        <v>10</v>
      </c>
      <c r="O297" s="17">
        <v>0</v>
      </c>
      <c r="P297" s="18">
        <v>0</v>
      </c>
    </row>
    <row r="298" spans="2:16" ht="36" customHeight="1" outlineLevel="1" x14ac:dyDescent="0.45">
      <c r="B298" s="13" t="s">
        <v>77</v>
      </c>
      <c r="C298" s="14" t="s">
        <v>56</v>
      </c>
      <c r="D298" s="14" t="s">
        <v>172</v>
      </c>
      <c r="E298" s="15" t="s">
        <v>70</v>
      </c>
      <c r="F298" s="15"/>
      <c r="G298" s="16">
        <v>1</v>
      </c>
      <c r="H298" s="16">
        <v>10</v>
      </c>
      <c r="I298" s="19">
        <v>6.4207650273224042</v>
      </c>
      <c r="J298" s="16">
        <v>10</v>
      </c>
      <c r="K298" s="16">
        <v>7</v>
      </c>
      <c r="L298" s="19">
        <v>3.1510978634415485</v>
      </c>
      <c r="M298" s="16">
        <v>1</v>
      </c>
      <c r="N298" s="16">
        <v>10</v>
      </c>
      <c r="O298" s="17">
        <v>268</v>
      </c>
      <c r="P298" s="18">
        <v>0</v>
      </c>
    </row>
    <row r="299" spans="2:16" ht="36" customHeight="1" outlineLevel="1" x14ac:dyDescent="0.45">
      <c r="B299" s="13" t="s">
        <v>77</v>
      </c>
      <c r="C299" s="14" t="s">
        <v>59</v>
      </c>
      <c r="D299" s="14" t="s">
        <v>172</v>
      </c>
      <c r="E299" s="15" t="s">
        <v>70</v>
      </c>
      <c r="F299" s="15"/>
      <c r="G299" s="16">
        <v>1</v>
      </c>
      <c r="H299" s="16">
        <v>10</v>
      </c>
      <c r="I299" s="19">
        <v>6.4207650273224042</v>
      </c>
      <c r="J299" s="16">
        <v>10</v>
      </c>
      <c r="K299" s="16">
        <v>7</v>
      </c>
      <c r="L299" s="19">
        <v>3.1510978634415485</v>
      </c>
      <c r="M299" s="16">
        <v>1</v>
      </c>
      <c r="N299" s="16">
        <v>10</v>
      </c>
      <c r="O299" s="17">
        <v>268</v>
      </c>
      <c r="P299" s="18">
        <v>0</v>
      </c>
    </row>
    <row r="300" spans="2:16" ht="36" customHeight="1" outlineLevel="1" x14ac:dyDescent="0.45">
      <c r="B300" s="13" t="s">
        <v>79</v>
      </c>
      <c r="C300" s="14" t="s">
        <v>56</v>
      </c>
      <c r="D300" s="14" t="s">
        <v>173</v>
      </c>
      <c r="E300" s="15" t="s">
        <v>70</v>
      </c>
      <c r="F300" s="15"/>
      <c r="G300" s="16">
        <v>1</v>
      </c>
      <c r="H300" s="16">
        <v>10</v>
      </c>
      <c r="I300" s="19">
        <v>6.4818481848184817</v>
      </c>
      <c r="J300" s="16">
        <v>10</v>
      </c>
      <c r="K300" s="16">
        <v>7</v>
      </c>
      <c r="L300" s="19">
        <v>3.1746356963737412</v>
      </c>
      <c r="M300" s="16">
        <v>1</v>
      </c>
      <c r="N300" s="16">
        <v>10</v>
      </c>
      <c r="O300" s="17">
        <v>697</v>
      </c>
      <c r="P300" s="18">
        <v>0</v>
      </c>
    </row>
    <row r="301" spans="2:16" ht="36" customHeight="1" outlineLevel="1" x14ac:dyDescent="0.45">
      <c r="B301" s="13" t="s">
        <v>79</v>
      </c>
      <c r="C301" s="14" t="s">
        <v>59</v>
      </c>
      <c r="D301" s="14" t="s">
        <v>173</v>
      </c>
      <c r="E301" s="15" t="s">
        <v>70</v>
      </c>
      <c r="F301" s="15"/>
      <c r="G301" s="16">
        <v>1</v>
      </c>
      <c r="H301" s="16">
        <v>10</v>
      </c>
      <c r="I301" s="19">
        <v>6.4818481848184817</v>
      </c>
      <c r="J301" s="16">
        <v>10</v>
      </c>
      <c r="K301" s="16">
        <v>7</v>
      </c>
      <c r="L301" s="19">
        <v>3.1746356963737412</v>
      </c>
      <c r="M301" s="16">
        <v>1</v>
      </c>
      <c r="N301" s="16">
        <v>10</v>
      </c>
      <c r="O301" s="17">
        <v>697</v>
      </c>
      <c r="P301" s="18">
        <v>0</v>
      </c>
    </row>
    <row r="302" spans="2:16" ht="36" customHeight="1" outlineLevel="1" x14ac:dyDescent="0.45">
      <c r="B302" s="13" t="s">
        <v>80</v>
      </c>
      <c r="C302" s="14" t="s">
        <v>56</v>
      </c>
      <c r="D302" s="14" t="s">
        <v>174</v>
      </c>
      <c r="E302" s="15" t="s">
        <v>70</v>
      </c>
      <c r="F302" s="15"/>
      <c r="G302" s="16">
        <v>1</v>
      </c>
      <c r="H302" s="16">
        <v>10</v>
      </c>
      <c r="I302" s="19">
        <v>6.541666666666667</v>
      </c>
      <c r="J302" s="16">
        <v>10</v>
      </c>
      <c r="K302" s="16">
        <v>8</v>
      </c>
      <c r="L302" s="19">
        <v>3.3898668385496498</v>
      </c>
      <c r="M302" s="16">
        <v>1</v>
      </c>
      <c r="N302" s="16">
        <v>10</v>
      </c>
      <c r="O302" s="17">
        <v>928</v>
      </c>
      <c r="P302" s="18">
        <v>0</v>
      </c>
    </row>
    <row r="303" spans="2:16" ht="36" customHeight="1" outlineLevel="1" x14ac:dyDescent="0.45">
      <c r="B303" s="13" t="s">
        <v>80</v>
      </c>
      <c r="C303" s="14" t="s">
        <v>59</v>
      </c>
      <c r="D303" s="14" t="s">
        <v>174</v>
      </c>
      <c r="E303" s="15" t="s">
        <v>70</v>
      </c>
      <c r="F303" s="15"/>
      <c r="G303" s="16">
        <v>1</v>
      </c>
      <c r="H303" s="16">
        <v>10</v>
      </c>
      <c r="I303" s="19">
        <v>6.541666666666667</v>
      </c>
      <c r="J303" s="16">
        <v>10</v>
      </c>
      <c r="K303" s="16">
        <v>8</v>
      </c>
      <c r="L303" s="19">
        <v>3.3898668385496498</v>
      </c>
      <c r="M303" s="16">
        <v>1</v>
      </c>
      <c r="N303" s="16">
        <v>10</v>
      </c>
      <c r="O303" s="17">
        <v>928</v>
      </c>
      <c r="P303" s="18">
        <v>0</v>
      </c>
    </row>
    <row r="304" spans="2:16" ht="36" customHeight="1" outlineLevel="1" x14ac:dyDescent="0.45">
      <c r="B304" s="13" t="s">
        <v>82</v>
      </c>
      <c r="C304" s="14" t="s">
        <v>56</v>
      </c>
      <c r="D304" s="14" t="s">
        <v>1211</v>
      </c>
      <c r="E304" s="15" t="s">
        <v>70</v>
      </c>
      <c r="F304" s="15"/>
      <c r="G304" s="16">
        <v>2</v>
      </c>
      <c r="H304" s="16">
        <v>10</v>
      </c>
      <c r="I304" s="19">
        <v>6.2</v>
      </c>
      <c r="J304" s="16">
        <v>3</v>
      </c>
      <c r="K304" s="16">
        <v>3</v>
      </c>
      <c r="L304" s="19">
        <v>3.614784456460256</v>
      </c>
      <c r="M304" s="16">
        <v>2</v>
      </c>
      <c r="N304" s="16">
        <v>10</v>
      </c>
      <c r="O304" s="17">
        <v>990</v>
      </c>
      <c r="P304" s="18">
        <v>0</v>
      </c>
    </row>
    <row r="305" spans="2:16" ht="36" customHeight="1" outlineLevel="1" x14ac:dyDescent="0.45">
      <c r="B305" s="13" t="s">
        <v>82</v>
      </c>
      <c r="C305" s="14" t="s">
        <v>59</v>
      </c>
      <c r="D305" s="14" t="s">
        <v>1211</v>
      </c>
      <c r="E305" s="15" t="s">
        <v>70</v>
      </c>
      <c r="F305" s="15"/>
      <c r="G305" s="16">
        <v>2</v>
      </c>
      <c r="H305" s="16">
        <v>10</v>
      </c>
      <c r="I305" s="19">
        <v>6.2</v>
      </c>
      <c r="J305" s="16">
        <v>3</v>
      </c>
      <c r="K305" s="16">
        <v>3</v>
      </c>
      <c r="L305" s="19">
        <v>3.614784456460256</v>
      </c>
      <c r="M305" s="16">
        <v>2</v>
      </c>
      <c r="N305" s="16">
        <v>10</v>
      </c>
      <c r="O305" s="17">
        <v>990</v>
      </c>
      <c r="P305" s="18">
        <v>0</v>
      </c>
    </row>
    <row r="306" spans="2:16" ht="36" customHeight="1" outlineLevel="1" x14ac:dyDescent="0.45">
      <c r="B306" s="13" t="s">
        <v>84</v>
      </c>
      <c r="C306" s="14" t="s">
        <v>56</v>
      </c>
      <c r="D306" s="14" t="s">
        <v>1212</v>
      </c>
      <c r="E306" s="15" t="s">
        <v>70</v>
      </c>
      <c r="F306" s="15"/>
      <c r="G306" s="16">
        <v>2</v>
      </c>
      <c r="H306" s="16">
        <v>9</v>
      </c>
      <c r="I306" s="19">
        <v>5.666666666666667</v>
      </c>
      <c r="J306" s="16">
        <v>2</v>
      </c>
      <c r="K306" s="16">
        <v>6</v>
      </c>
      <c r="L306" s="19">
        <v>3.5118845842842465</v>
      </c>
      <c r="M306" s="16">
        <v>2</v>
      </c>
      <c r="N306" s="16">
        <v>9</v>
      </c>
      <c r="O306" s="17">
        <v>997</v>
      </c>
      <c r="P306" s="18">
        <v>0</v>
      </c>
    </row>
    <row r="307" spans="2:16" ht="36" customHeight="1" outlineLevel="1" x14ac:dyDescent="0.45">
      <c r="B307" s="13" t="s">
        <v>84</v>
      </c>
      <c r="C307" s="14" t="s">
        <v>59</v>
      </c>
      <c r="D307" s="14" t="s">
        <v>1212</v>
      </c>
      <c r="E307" s="15" t="s">
        <v>70</v>
      </c>
      <c r="F307" s="15"/>
      <c r="G307" s="16">
        <v>2</v>
      </c>
      <c r="H307" s="16">
        <v>9</v>
      </c>
      <c r="I307" s="19">
        <v>5.666666666666667</v>
      </c>
      <c r="J307" s="16">
        <v>2</v>
      </c>
      <c r="K307" s="16">
        <v>6</v>
      </c>
      <c r="L307" s="19">
        <v>3.5118845842842465</v>
      </c>
      <c r="M307" s="16">
        <v>2</v>
      </c>
      <c r="N307" s="16">
        <v>9</v>
      </c>
      <c r="O307" s="17">
        <v>997</v>
      </c>
      <c r="P307" s="18">
        <v>0</v>
      </c>
    </row>
    <row r="308" spans="2:16" ht="36" customHeight="1" outlineLevel="1" x14ac:dyDescent="0.45">
      <c r="B308" s="13" t="s">
        <v>61</v>
      </c>
      <c r="C308" s="14" t="s">
        <v>56</v>
      </c>
      <c r="D308" s="14" t="s">
        <v>175</v>
      </c>
      <c r="E308" s="15" t="s">
        <v>70</v>
      </c>
      <c r="F308" s="15"/>
      <c r="G308" s="16">
        <v>1</v>
      </c>
      <c r="H308" s="16">
        <v>10</v>
      </c>
      <c r="I308" s="19">
        <v>6.5389999999999997</v>
      </c>
      <c r="J308" s="16">
        <v>10</v>
      </c>
      <c r="K308" s="16">
        <v>7</v>
      </c>
      <c r="L308" s="19">
        <v>3.1525255617389512</v>
      </c>
      <c r="M308" s="16">
        <v>1</v>
      </c>
      <c r="N308" s="16">
        <v>10</v>
      </c>
      <c r="O308" s="17">
        <v>0</v>
      </c>
      <c r="P308" s="18">
        <v>0</v>
      </c>
    </row>
    <row r="309" spans="2:16" ht="36" customHeight="1" outlineLevel="1" x14ac:dyDescent="0.45">
      <c r="B309" s="13" t="s">
        <v>61</v>
      </c>
      <c r="C309" s="14" t="s">
        <v>59</v>
      </c>
      <c r="D309" s="14" t="s">
        <v>175</v>
      </c>
      <c r="E309" s="15" t="s">
        <v>70</v>
      </c>
      <c r="F309" s="15"/>
      <c r="G309" s="16">
        <v>1</v>
      </c>
      <c r="H309" s="16">
        <v>10</v>
      </c>
      <c r="I309" s="19">
        <v>6.5475113122171944</v>
      </c>
      <c r="J309" s="16">
        <v>10</v>
      </c>
      <c r="K309" s="16">
        <v>7</v>
      </c>
      <c r="L309" s="19">
        <v>3.1692542868735267</v>
      </c>
      <c r="M309" s="16">
        <v>1</v>
      </c>
      <c r="N309" s="16">
        <v>10</v>
      </c>
      <c r="O309" s="17">
        <v>116</v>
      </c>
      <c r="P309" s="18">
        <v>0</v>
      </c>
    </row>
    <row r="310" spans="2:16" ht="36" customHeight="1" outlineLevel="1" x14ac:dyDescent="0.45">
      <c r="B310" s="13" t="s">
        <v>61</v>
      </c>
      <c r="C310" s="14" t="s">
        <v>56</v>
      </c>
      <c r="D310" s="14" t="s">
        <v>175</v>
      </c>
      <c r="E310" s="15" t="s">
        <v>70</v>
      </c>
      <c r="F310" s="15"/>
      <c r="G310" s="15" t="s">
        <v>86</v>
      </c>
      <c r="H310" s="15" t="s">
        <v>86</v>
      </c>
      <c r="I310" s="15" t="s">
        <v>86</v>
      </c>
      <c r="J310" s="15" t="s">
        <v>86</v>
      </c>
      <c r="K310" s="15" t="s">
        <v>86</v>
      </c>
      <c r="L310" s="15" t="s">
        <v>86</v>
      </c>
      <c r="M310" s="15" t="s">
        <v>86</v>
      </c>
      <c r="N310" s="15" t="s">
        <v>86</v>
      </c>
      <c r="O310" s="17">
        <v>1000</v>
      </c>
      <c r="P310" s="18">
        <v>0</v>
      </c>
    </row>
    <row r="311" spans="2:16" ht="36" customHeight="1" outlineLevel="1" x14ac:dyDescent="0.45">
      <c r="B311" s="13" t="s">
        <v>61</v>
      </c>
      <c r="C311" s="14" t="s">
        <v>59</v>
      </c>
      <c r="D311" s="14" t="s">
        <v>175</v>
      </c>
      <c r="E311" s="15" t="s">
        <v>70</v>
      </c>
      <c r="F311" s="15"/>
      <c r="G311" s="16">
        <v>7</v>
      </c>
      <c r="H311" s="16">
        <v>9</v>
      </c>
      <c r="I311" s="16">
        <v>8</v>
      </c>
      <c r="J311" s="16">
        <v>7</v>
      </c>
      <c r="K311" s="16">
        <v>7</v>
      </c>
      <c r="L311" s="19">
        <v>1.4142135623730951</v>
      </c>
      <c r="M311" s="16">
        <v>7</v>
      </c>
      <c r="N311" s="16">
        <v>9</v>
      </c>
      <c r="O311" s="17">
        <v>998</v>
      </c>
      <c r="P311" s="18">
        <v>0</v>
      </c>
    </row>
    <row r="312" spans="2:16" ht="36" customHeight="1" outlineLevel="1" x14ac:dyDescent="0.45">
      <c r="B312" s="13" t="s">
        <v>61</v>
      </c>
      <c r="C312" s="14" t="s">
        <v>56</v>
      </c>
      <c r="D312" s="14" t="s">
        <v>175</v>
      </c>
      <c r="E312" s="15" t="s">
        <v>70</v>
      </c>
      <c r="F312" s="15"/>
      <c r="G312" s="15" t="s">
        <v>86</v>
      </c>
      <c r="H312" s="15" t="s">
        <v>86</v>
      </c>
      <c r="I312" s="15" t="s">
        <v>86</v>
      </c>
      <c r="J312" s="15" t="s">
        <v>86</v>
      </c>
      <c r="K312" s="15" t="s">
        <v>86</v>
      </c>
      <c r="L312" s="15" t="s">
        <v>86</v>
      </c>
      <c r="M312" s="15" t="s">
        <v>86</v>
      </c>
      <c r="N312" s="15" t="s">
        <v>86</v>
      </c>
      <c r="O312" s="17">
        <v>1000</v>
      </c>
      <c r="P312" s="18">
        <v>0</v>
      </c>
    </row>
    <row r="313" spans="2:16" ht="36" customHeight="1" outlineLevel="1" x14ac:dyDescent="0.45">
      <c r="B313" s="13" t="s">
        <v>61</v>
      </c>
      <c r="C313" s="14" t="s">
        <v>59</v>
      </c>
      <c r="D313" s="14" t="s">
        <v>175</v>
      </c>
      <c r="E313" s="15" t="s">
        <v>70</v>
      </c>
      <c r="F313" s="15"/>
      <c r="G313" s="15" t="s">
        <v>86</v>
      </c>
      <c r="H313" s="15" t="s">
        <v>86</v>
      </c>
      <c r="I313" s="15" t="s">
        <v>86</v>
      </c>
      <c r="J313" s="15" t="s">
        <v>86</v>
      </c>
      <c r="K313" s="15" t="s">
        <v>86</v>
      </c>
      <c r="L313" s="15" t="s">
        <v>86</v>
      </c>
      <c r="M313" s="15" t="s">
        <v>86</v>
      </c>
      <c r="N313" s="15" t="s">
        <v>86</v>
      </c>
      <c r="O313" s="17">
        <v>1000</v>
      </c>
      <c r="P313" s="18">
        <v>0</v>
      </c>
    </row>
    <row r="314" spans="2:16" ht="36" customHeight="1" outlineLevel="1" x14ac:dyDescent="0.45">
      <c r="B314" s="13" t="s">
        <v>61</v>
      </c>
      <c r="C314" s="14" t="s">
        <v>56</v>
      </c>
      <c r="D314" s="14" t="s">
        <v>175</v>
      </c>
      <c r="E314" s="15" t="s">
        <v>70</v>
      </c>
      <c r="F314" s="15"/>
      <c r="G314" s="15" t="s">
        <v>86</v>
      </c>
      <c r="H314" s="15" t="s">
        <v>86</v>
      </c>
      <c r="I314" s="15" t="s">
        <v>86</v>
      </c>
      <c r="J314" s="15" t="s">
        <v>86</v>
      </c>
      <c r="K314" s="15" t="s">
        <v>86</v>
      </c>
      <c r="L314" s="15" t="s">
        <v>86</v>
      </c>
      <c r="M314" s="15" t="s">
        <v>86</v>
      </c>
      <c r="N314" s="15" t="s">
        <v>86</v>
      </c>
      <c r="O314" s="17">
        <v>1000</v>
      </c>
      <c r="P314" s="18">
        <v>0</v>
      </c>
    </row>
    <row r="315" spans="2:16" ht="36" customHeight="1" outlineLevel="1" x14ac:dyDescent="0.45">
      <c r="B315" s="13" t="s">
        <v>61</v>
      </c>
      <c r="C315" s="14" t="s">
        <v>59</v>
      </c>
      <c r="D315" s="14" t="s">
        <v>175</v>
      </c>
      <c r="E315" s="15" t="s">
        <v>70</v>
      </c>
      <c r="F315" s="15"/>
      <c r="G315" s="15" t="s">
        <v>86</v>
      </c>
      <c r="H315" s="15" t="s">
        <v>86</v>
      </c>
      <c r="I315" s="15" t="s">
        <v>86</v>
      </c>
      <c r="J315" s="15" t="s">
        <v>86</v>
      </c>
      <c r="K315" s="15" t="s">
        <v>86</v>
      </c>
      <c r="L315" s="15" t="s">
        <v>86</v>
      </c>
      <c r="M315" s="15" t="s">
        <v>86</v>
      </c>
      <c r="N315" s="15" t="s">
        <v>86</v>
      </c>
      <c r="O315" s="17">
        <v>1000</v>
      </c>
      <c r="P315" s="18">
        <v>0</v>
      </c>
    </row>
    <row r="316" spans="2:16" ht="36" customHeight="1" outlineLevel="1" x14ac:dyDescent="0.45">
      <c r="B316" s="13" t="s">
        <v>64</v>
      </c>
      <c r="C316" s="14" t="s">
        <v>56</v>
      </c>
      <c r="D316" s="14" t="s">
        <v>176</v>
      </c>
      <c r="E316" s="15" t="s">
        <v>63</v>
      </c>
      <c r="F316" s="15"/>
      <c r="G316" s="16">
        <v>1</v>
      </c>
      <c r="H316" s="16">
        <v>10</v>
      </c>
      <c r="I316" s="19">
        <v>6.5389999999999997</v>
      </c>
      <c r="J316" s="16">
        <v>10</v>
      </c>
      <c r="K316" s="16">
        <v>7</v>
      </c>
      <c r="L316" s="19">
        <v>3.1528430692661362</v>
      </c>
      <c r="M316" s="16">
        <v>1</v>
      </c>
      <c r="N316" s="16">
        <v>10</v>
      </c>
      <c r="O316" s="17">
        <v>0</v>
      </c>
      <c r="P316" s="18">
        <v>0</v>
      </c>
    </row>
    <row r="317" spans="2:16" ht="36" customHeight="1" outlineLevel="1" x14ac:dyDescent="0.45">
      <c r="B317" s="13" t="s">
        <v>64</v>
      </c>
      <c r="C317" s="14" t="s">
        <v>59</v>
      </c>
      <c r="D317" s="14" t="s">
        <v>176</v>
      </c>
      <c r="E317" s="15" t="s">
        <v>63</v>
      </c>
      <c r="F317" s="15"/>
      <c r="G317" s="16">
        <v>1</v>
      </c>
      <c r="H317" s="16">
        <v>10</v>
      </c>
      <c r="I317" s="19">
        <v>6.5389999999999997</v>
      </c>
      <c r="J317" s="16">
        <v>10</v>
      </c>
      <c r="K317" s="16">
        <v>7</v>
      </c>
      <c r="L317" s="19">
        <v>3.1528430692661362</v>
      </c>
      <c r="M317" s="16">
        <v>1</v>
      </c>
      <c r="N317" s="16">
        <v>10</v>
      </c>
      <c r="O317" s="17">
        <v>0</v>
      </c>
      <c r="P317" s="18">
        <v>0</v>
      </c>
    </row>
    <row r="318" spans="2:16" ht="36" customHeight="1" outlineLevel="1" x14ac:dyDescent="0.45">
      <c r="B318" s="13" t="s">
        <v>66</v>
      </c>
      <c r="C318" s="14" t="s">
        <v>56</v>
      </c>
      <c r="D318" s="14" t="s">
        <v>177</v>
      </c>
      <c r="E318" s="15" t="s">
        <v>63</v>
      </c>
      <c r="F318" s="15"/>
      <c r="G318" s="16">
        <v>1</v>
      </c>
      <c r="H318" s="16">
        <v>10</v>
      </c>
      <c r="I318" s="19">
        <v>6.6017505470459517</v>
      </c>
      <c r="J318" s="16">
        <v>10</v>
      </c>
      <c r="K318" s="16">
        <v>7</v>
      </c>
      <c r="L318" s="19">
        <v>3.1370447176353418</v>
      </c>
      <c r="M318" s="16">
        <v>1</v>
      </c>
      <c r="N318" s="16">
        <v>10</v>
      </c>
      <c r="O318" s="17">
        <v>543</v>
      </c>
      <c r="P318" s="18">
        <v>0</v>
      </c>
    </row>
    <row r="319" spans="2:16" ht="36" customHeight="1" outlineLevel="1" x14ac:dyDescent="0.45">
      <c r="B319" s="13" t="s">
        <v>66</v>
      </c>
      <c r="C319" s="14" t="s">
        <v>59</v>
      </c>
      <c r="D319" s="14" t="s">
        <v>177</v>
      </c>
      <c r="E319" s="15" t="s">
        <v>63</v>
      </c>
      <c r="F319" s="15"/>
      <c r="G319" s="16">
        <v>1</v>
      </c>
      <c r="H319" s="16">
        <v>10</v>
      </c>
      <c r="I319" s="19">
        <v>6.6328600405679516</v>
      </c>
      <c r="J319" s="16">
        <v>10</v>
      </c>
      <c r="K319" s="16">
        <v>7</v>
      </c>
      <c r="L319" s="19">
        <v>3.1138778229444499</v>
      </c>
      <c r="M319" s="16">
        <v>1</v>
      </c>
      <c r="N319" s="16">
        <v>10</v>
      </c>
      <c r="O319" s="17">
        <v>507</v>
      </c>
      <c r="P319" s="18">
        <v>0</v>
      </c>
    </row>
    <row r="320" spans="2:16" ht="36" customHeight="1" outlineLevel="1" x14ac:dyDescent="0.45">
      <c r="B320" s="13" t="s">
        <v>68</v>
      </c>
      <c r="C320" s="14" t="s">
        <v>56</v>
      </c>
      <c r="D320" s="14" t="s">
        <v>178</v>
      </c>
      <c r="E320" s="15" t="s">
        <v>70</v>
      </c>
      <c r="F320" s="15"/>
      <c r="G320" s="16">
        <v>1</v>
      </c>
      <c r="H320" s="16">
        <v>10</v>
      </c>
      <c r="I320" s="19">
        <v>6.5</v>
      </c>
      <c r="J320" s="16">
        <v>10</v>
      </c>
      <c r="K320" s="16">
        <v>7</v>
      </c>
      <c r="L320" s="19">
        <v>3.2048957524262156</v>
      </c>
      <c r="M320" s="16">
        <v>1</v>
      </c>
      <c r="N320" s="16">
        <v>10</v>
      </c>
      <c r="O320" s="17">
        <v>800</v>
      </c>
      <c r="P320" s="18">
        <v>0</v>
      </c>
    </row>
    <row r="321" spans="2:16" ht="36" customHeight="1" outlineLevel="1" x14ac:dyDescent="0.45">
      <c r="B321" s="13" t="s">
        <v>68</v>
      </c>
      <c r="C321" s="14" t="s">
        <v>59</v>
      </c>
      <c r="D321" s="14" t="s">
        <v>178</v>
      </c>
      <c r="E321" s="15" t="s">
        <v>70</v>
      </c>
      <c r="F321" s="15"/>
      <c r="G321" s="16">
        <v>1</v>
      </c>
      <c r="H321" s="16">
        <v>10</v>
      </c>
      <c r="I321" s="19">
        <v>6.3601895734597154</v>
      </c>
      <c r="J321" s="16">
        <v>10</v>
      </c>
      <c r="K321" s="16">
        <v>7</v>
      </c>
      <c r="L321" s="19">
        <v>3.2882370384498785</v>
      </c>
      <c r="M321" s="16">
        <v>1</v>
      </c>
      <c r="N321" s="16">
        <v>10</v>
      </c>
      <c r="O321" s="17">
        <v>789</v>
      </c>
      <c r="P321" s="18">
        <v>0</v>
      </c>
    </row>
    <row r="322" spans="2:16" ht="36" customHeight="1" outlineLevel="1" x14ac:dyDescent="0.45">
      <c r="B322" s="13" t="s">
        <v>71</v>
      </c>
      <c r="C322" s="14" t="s">
        <v>56</v>
      </c>
      <c r="D322" s="14" t="s">
        <v>179</v>
      </c>
      <c r="E322" s="15" t="s">
        <v>70</v>
      </c>
      <c r="F322" s="15"/>
      <c r="G322" s="16">
        <v>1</v>
      </c>
      <c r="H322" s="16">
        <v>10</v>
      </c>
      <c r="I322" s="19">
        <v>6.5384615384615383</v>
      </c>
      <c r="J322" s="16">
        <v>10</v>
      </c>
      <c r="K322" s="16">
        <v>7</v>
      </c>
      <c r="L322" s="19">
        <v>3.1992098010637604</v>
      </c>
      <c r="M322" s="16">
        <v>1</v>
      </c>
      <c r="N322" s="16">
        <v>10</v>
      </c>
      <c r="O322" s="17">
        <v>870</v>
      </c>
      <c r="P322" s="18">
        <v>0</v>
      </c>
    </row>
    <row r="323" spans="2:16" ht="36" customHeight="1" outlineLevel="1" x14ac:dyDescent="0.45">
      <c r="B323" s="13" t="s">
        <v>71</v>
      </c>
      <c r="C323" s="14" t="s">
        <v>59</v>
      </c>
      <c r="D323" s="14" t="s">
        <v>179</v>
      </c>
      <c r="E323" s="15" t="s">
        <v>70</v>
      </c>
      <c r="F323" s="15"/>
      <c r="G323" s="16">
        <v>1</v>
      </c>
      <c r="H323" s="16">
        <v>10</v>
      </c>
      <c r="I323" s="19">
        <v>6.5839416058394162</v>
      </c>
      <c r="J323" s="16">
        <v>10</v>
      </c>
      <c r="K323" s="16">
        <v>7</v>
      </c>
      <c r="L323" s="19">
        <v>3.1869271936681431</v>
      </c>
      <c r="M323" s="16">
        <v>1</v>
      </c>
      <c r="N323" s="16">
        <v>10</v>
      </c>
      <c r="O323" s="17">
        <v>863</v>
      </c>
      <c r="P323" s="18">
        <v>0</v>
      </c>
    </row>
    <row r="324" spans="2:16" ht="36" customHeight="1" outlineLevel="1" x14ac:dyDescent="0.45">
      <c r="B324" s="13" t="s">
        <v>1184</v>
      </c>
      <c r="C324" s="14" t="s">
        <v>56</v>
      </c>
      <c r="D324" s="14" t="s">
        <v>180</v>
      </c>
      <c r="E324" s="15" t="s">
        <v>70</v>
      </c>
      <c r="F324" s="15"/>
      <c r="G324" s="16">
        <v>1</v>
      </c>
      <c r="H324" s="16">
        <v>10</v>
      </c>
      <c r="I324" s="19">
        <v>6.1714285714285717</v>
      </c>
      <c r="J324" s="16">
        <v>10</v>
      </c>
      <c r="K324" s="16">
        <v>7</v>
      </c>
      <c r="L324" s="19">
        <v>3.1895273766074443</v>
      </c>
      <c r="M324" s="16">
        <v>1</v>
      </c>
      <c r="N324" s="16">
        <v>10</v>
      </c>
      <c r="O324" s="17">
        <v>930</v>
      </c>
      <c r="P324" s="18">
        <v>0</v>
      </c>
    </row>
    <row r="325" spans="2:16" ht="36" customHeight="1" outlineLevel="1" x14ac:dyDescent="0.45">
      <c r="B325" s="13" t="s">
        <v>1184</v>
      </c>
      <c r="C325" s="14" t="s">
        <v>59</v>
      </c>
      <c r="D325" s="14" t="s">
        <v>180</v>
      </c>
      <c r="E325" s="15" t="s">
        <v>70</v>
      </c>
      <c r="F325" s="15"/>
      <c r="G325" s="16">
        <v>1</v>
      </c>
      <c r="H325" s="16">
        <v>10</v>
      </c>
      <c r="I325" s="19">
        <v>6.1944444444444446</v>
      </c>
      <c r="J325" s="16">
        <v>10</v>
      </c>
      <c r="K325" s="16">
        <v>7</v>
      </c>
      <c r="L325" s="19">
        <v>3.2049209033718924</v>
      </c>
      <c r="M325" s="16">
        <v>1</v>
      </c>
      <c r="N325" s="16">
        <v>10</v>
      </c>
      <c r="O325" s="17">
        <v>928</v>
      </c>
      <c r="P325" s="18">
        <v>0</v>
      </c>
    </row>
    <row r="326" spans="2:16" ht="36" customHeight="1" outlineLevel="1" x14ac:dyDescent="0.45">
      <c r="B326" s="13" t="s">
        <v>1185</v>
      </c>
      <c r="C326" s="14" t="s">
        <v>56</v>
      </c>
      <c r="D326" s="14" t="s">
        <v>181</v>
      </c>
      <c r="E326" s="15" t="s">
        <v>70</v>
      </c>
      <c r="F326" s="15"/>
      <c r="G326" s="16">
        <v>1</v>
      </c>
      <c r="H326" s="16">
        <v>10</v>
      </c>
      <c r="I326" s="19">
        <v>6.6615384615384619</v>
      </c>
      <c r="J326" s="16">
        <v>10</v>
      </c>
      <c r="K326" s="16">
        <v>8</v>
      </c>
      <c r="L326" s="19">
        <v>3.1188786199776755</v>
      </c>
      <c r="M326" s="16">
        <v>1</v>
      </c>
      <c r="N326" s="16">
        <v>10</v>
      </c>
      <c r="O326" s="17">
        <v>935</v>
      </c>
      <c r="P326" s="18">
        <v>0</v>
      </c>
    </row>
    <row r="327" spans="2:16" ht="36" customHeight="1" outlineLevel="1" x14ac:dyDescent="0.45">
      <c r="B327" s="13" t="s">
        <v>1185</v>
      </c>
      <c r="C327" s="14" t="s">
        <v>59</v>
      </c>
      <c r="D327" s="14" t="s">
        <v>181</v>
      </c>
      <c r="E327" s="15" t="s">
        <v>70</v>
      </c>
      <c r="F327" s="15"/>
      <c r="G327" s="16">
        <v>1</v>
      </c>
      <c r="H327" s="16">
        <v>10</v>
      </c>
      <c r="I327" s="19">
        <v>6.7538461538461538</v>
      </c>
      <c r="J327" s="16">
        <v>10</v>
      </c>
      <c r="K327" s="16">
        <v>8</v>
      </c>
      <c r="L327" s="19">
        <v>3.1376283301980714</v>
      </c>
      <c r="M327" s="16">
        <v>1</v>
      </c>
      <c r="N327" s="16">
        <v>10</v>
      </c>
      <c r="O327" s="17">
        <v>935</v>
      </c>
      <c r="P327" s="18">
        <v>0</v>
      </c>
    </row>
    <row r="328" spans="2:16" ht="36" customHeight="1" outlineLevel="1" x14ac:dyDescent="0.45">
      <c r="B328" s="13" t="s">
        <v>73</v>
      </c>
      <c r="C328" s="14" t="s">
        <v>56</v>
      </c>
      <c r="D328" s="14" t="s">
        <v>1213</v>
      </c>
      <c r="E328" s="15" t="s">
        <v>63</v>
      </c>
      <c r="F328" s="15"/>
      <c r="G328" s="16">
        <v>1</v>
      </c>
      <c r="H328" s="16">
        <v>10</v>
      </c>
      <c r="I328" s="19">
        <v>6.5380000000000003</v>
      </c>
      <c r="J328" s="16">
        <v>10</v>
      </c>
      <c r="K328" s="16">
        <v>7</v>
      </c>
      <c r="L328" s="19">
        <v>3.1557114117920362</v>
      </c>
      <c r="M328" s="16">
        <v>1</v>
      </c>
      <c r="N328" s="16">
        <v>10</v>
      </c>
      <c r="O328" s="17">
        <v>0</v>
      </c>
      <c r="P328" s="18">
        <v>0</v>
      </c>
    </row>
    <row r="329" spans="2:16" ht="36" customHeight="1" outlineLevel="1" x14ac:dyDescent="0.45">
      <c r="B329" s="13" t="s">
        <v>73</v>
      </c>
      <c r="C329" s="14" t="s">
        <v>59</v>
      </c>
      <c r="D329" s="14" t="s">
        <v>1213</v>
      </c>
      <c r="E329" s="15" t="s">
        <v>63</v>
      </c>
      <c r="F329" s="15"/>
      <c r="G329" s="16">
        <v>1</v>
      </c>
      <c r="H329" s="16">
        <v>10</v>
      </c>
      <c r="I329" s="19">
        <v>6.5380000000000003</v>
      </c>
      <c r="J329" s="16">
        <v>10</v>
      </c>
      <c r="K329" s="16">
        <v>7</v>
      </c>
      <c r="L329" s="19">
        <v>3.1557114117920362</v>
      </c>
      <c r="M329" s="16">
        <v>1</v>
      </c>
      <c r="N329" s="16">
        <v>10</v>
      </c>
      <c r="O329" s="17">
        <v>0</v>
      </c>
      <c r="P329" s="18">
        <v>0</v>
      </c>
    </row>
    <row r="330" spans="2:16" ht="36" customHeight="1" outlineLevel="1" x14ac:dyDescent="0.45">
      <c r="B330" s="13" t="s">
        <v>75</v>
      </c>
      <c r="C330" s="14" t="s">
        <v>56</v>
      </c>
      <c r="D330" s="14" t="s">
        <v>182</v>
      </c>
      <c r="E330" s="15" t="s">
        <v>63</v>
      </c>
      <c r="F330" s="15"/>
      <c r="G330" s="16">
        <v>1</v>
      </c>
      <c r="H330" s="16">
        <v>10</v>
      </c>
      <c r="I330" s="19">
        <v>6.54</v>
      </c>
      <c r="J330" s="16">
        <v>10</v>
      </c>
      <c r="K330" s="16">
        <v>7</v>
      </c>
      <c r="L330" s="19">
        <v>3.1544175928926137</v>
      </c>
      <c r="M330" s="16">
        <v>1</v>
      </c>
      <c r="N330" s="16">
        <v>10</v>
      </c>
      <c r="O330" s="17">
        <v>0</v>
      </c>
      <c r="P330" s="18">
        <v>0</v>
      </c>
    </row>
    <row r="331" spans="2:16" ht="36" customHeight="1" outlineLevel="1" x14ac:dyDescent="0.45">
      <c r="B331" s="13" t="s">
        <v>75</v>
      </c>
      <c r="C331" s="14" t="s">
        <v>59</v>
      </c>
      <c r="D331" s="14" t="s">
        <v>182</v>
      </c>
      <c r="E331" s="15" t="s">
        <v>63</v>
      </c>
      <c r="F331" s="15"/>
      <c r="G331" s="16">
        <v>1</v>
      </c>
      <c r="H331" s="16">
        <v>10</v>
      </c>
      <c r="I331" s="19">
        <v>6.54</v>
      </c>
      <c r="J331" s="16">
        <v>10</v>
      </c>
      <c r="K331" s="16">
        <v>7</v>
      </c>
      <c r="L331" s="19">
        <v>3.1544175928926137</v>
      </c>
      <c r="M331" s="16">
        <v>1</v>
      </c>
      <c r="N331" s="16">
        <v>10</v>
      </c>
      <c r="O331" s="17">
        <v>0</v>
      </c>
      <c r="P331" s="18">
        <v>0</v>
      </c>
    </row>
    <row r="332" spans="2:16" ht="36" customHeight="1" outlineLevel="1" x14ac:dyDescent="0.45">
      <c r="B332" s="13" t="s">
        <v>77</v>
      </c>
      <c r="C332" s="14" t="s">
        <v>56</v>
      </c>
      <c r="D332" s="14" t="s">
        <v>183</v>
      </c>
      <c r="E332" s="15" t="s">
        <v>70</v>
      </c>
      <c r="F332" s="15"/>
      <c r="G332" s="16">
        <v>1</v>
      </c>
      <c r="H332" s="16">
        <v>10</v>
      </c>
      <c r="I332" s="19">
        <v>6.5381526104417667</v>
      </c>
      <c r="J332" s="16">
        <v>10</v>
      </c>
      <c r="K332" s="16">
        <v>7</v>
      </c>
      <c r="L332" s="19">
        <v>3.1706729714621114</v>
      </c>
      <c r="M332" s="16">
        <v>1</v>
      </c>
      <c r="N332" s="16">
        <v>10</v>
      </c>
      <c r="O332" s="17">
        <v>253</v>
      </c>
      <c r="P332" s="18">
        <v>0</v>
      </c>
    </row>
    <row r="333" spans="2:16" ht="36" customHeight="1" outlineLevel="1" x14ac:dyDescent="0.45">
      <c r="B333" s="13" t="s">
        <v>77</v>
      </c>
      <c r="C333" s="14" t="s">
        <v>59</v>
      </c>
      <c r="D333" s="14" t="s">
        <v>183</v>
      </c>
      <c r="E333" s="15" t="s">
        <v>70</v>
      </c>
      <c r="F333" s="15"/>
      <c r="G333" s="16">
        <v>1</v>
      </c>
      <c r="H333" s="16">
        <v>10</v>
      </c>
      <c r="I333" s="19">
        <v>6.5381526104417667</v>
      </c>
      <c r="J333" s="16">
        <v>10</v>
      </c>
      <c r="K333" s="16">
        <v>7</v>
      </c>
      <c r="L333" s="19">
        <v>3.1706729714621114</v>
      </c>
      <c r="M333" s="16">
        <v>1</v>
      </c>
      <c r="N333" s="16">
        <v>10</v>
      </c>
      <c r="O333" s="17">
        <v>253</v>
      </c>
      <c r="P333" s="18">
        <v>0</v>
      </c>
    </row>
    <row r="334" spans="2:16" ht="36" customHeight="1" outlineLevel="1" x14ac:dyDescent="0.45">
      <c r="B334" s="13" t="s">
        <v>79</v>
      </c>
      <c r="C334" s="14" t="s">
        <v>56</v>
      </c>
      <c r="D334" s="14" t="s">
        <v>184</v>
      </c>
      <c r="E334" s="15" t="s">
        <v>70</v>
      </c>
      <c r="F334" s="15"/>
      <c r="G334" s="16">
        <v>1</v>
      </c>
      <c r="H334" s="16">
        <v>10</v>
      </c>
      <c r="I334" s="19">
        <v>6.4912280701754383</v>
      </c>
      <c r="J334" s="16">
        <v>10</v>
      </c>
      <c r="K334" s="16">
        <v>7</v>
      </c>
      <c r="L334" s="19">
        <v>3.1994872334415985</v>
      </c>
      <c r="M334" s="16">
        <v>1</v>
      </c>
      <c r="N334" s="16">
        <v>10</v>
      </c>
      <c r="O334" s="17">
        <v>715</v>
      </c>
      <c r="P334" s="18">
        <v>0</v>
      </c>
    </row>
    <row r="335" spans="2:16" ht="36" customHeight="1" outlineLevel="1" x14ac:dyDescent="0.45">
      <c r="B335" s="13" t="s">
        <v>79</v>
      </c>
      <c r="C335" s="14" t="s">
        <v>59</v>
      </c>
      <c r="D335" s="14" t="s">
        <v>184</v>
      </c>
      <c r="E335" s="15" t="s">
        <v>70</v>
      </c>
      <c r="F335" s="15"/>
      <c r="G335" s="16">
        <v>1</v>
      </c>
      <c r="H335" s="16">
        <v>10</v>
      </c>
      <c r="I335" s="19">
        <v>6.4912280701754383</v>
      </c>
      <c r="J335" s="16">
        <v>10</v>
      </c>
      <c r="K335" s="16">
        <v>7</v>
      </c>
      <c r="L335" s="19">
        <v>3.1994872334415985</v>
      </c>
      <c r="M335" s="16">
        <v>1</v>
      </c>
      <c r="N335" s="16">
        <v>10</v>
      </c>
      <c r="O335" s="17">
        <v>715</v>
      </c>
      <c r="P335" s="18">
        <v>0</v>
      </c>
    </row>
    <row r="336" spans="2:16" ht="36" customHeight="1" outlineLevel="1" x14ac:dyDescent="0.45">
      <c r="B336" s="13" t="s">
        <v>80</v>
      </c>
      <c r="C336" s="14" t="s">
        <v>56</v>
      </c>
      <c r="D336" s="14" t="s">
        <v>185</v>
      </c>
      <c r="E336" s="15" t="s">
        <v>70</v>
      </c>
      <c r="F336" s="15"/>
      <c r="G336" s="16">
        <v>1</v>
      </c>
      <c r="H336" s="16">
        <v>10</v>
      </c>
      <c r="I336" s="19">
        <v>6.5942028985507246</v>
      </c>
      <c r="J336" s="16">
        <v>10</v>
      </c>
      <c r="K336" s="16">
        <v>7</v>
      </c>
      <c r="L336" s="19">
        <v>2.9321686442336108</v>
      </c>
      <c r="M336" s="16">
        <v>1</v>
      </c>
      <c r="N336" s="16">
        <v>10</v>
      </c>
      <c r="O336" s="17">
        <v>931</v>
      </c>
      <c r="P336" s="18">
        <v>0</v>
      </c>
    </row>
    <row r="337" spans="2:16" ht="36" customHeight="1" outlineLevel="1" x14ac:dyDescent="0.45">
      <c r="B337" s="13" t="s">
        <v>80</v>
      </c>
      <c r="C337" s="14" t="s">
        <v>59</v>
      </c>
      <c r="D337" s="14" t="s">
        <v>185</v>
      </c>
      <c r="E337" s="15" t="s">
        <v>70</v>
      </c>
      <c r="F337" s="15"/>
      <c r="G337" s="16">
        <v>1</v>
      </c>
      <c r="H337" s="16">
        <v>10</v>
      </c>
      <c r="I337" s="19">
        <v>6.5942028985507246</v>
      </c>
      <c r="J337" s="16">
        <v>10</v>
      </c>
      <c r="K337" s="16">
        <v>7</v>
      </c>
      <c r="L337" s="19">
        <v>2.9321686442336108</v>
      </c>
      <c r="M337" s="16">
        <v>1</v>
      </c>
      <c r="N337" s="16">
        <v>10</v>
      </c>
      <c r="O337" s="17">
        <v>931</v>
      </c>
      <c r="P337" s="18">
        <v>0</v>
      </c>
    </row>
    <row r="338" spans="2:16" ht="36" customHeight="1" outlineLevel="1" x14ac:dyDescent="0.45">
      <c r="B338" s="13" t="s">
        <v>82</v>
      </c>
      <c r="C338" s="14" t="s">
        <v>56</v>
      </c>
      <c r="D338" s="14" t="s">
        <v>1214</v>
      </c>
      <c r="E338" s="15" t="s">
        <v>70</v>
      </c>
      <c r="F338" s="15"/>
      <c r="G338" s="16">
        <v>2</v>
      </c>
      <c r="H338" s="16">
        <v>10</v>
      </c>
      <c r="I338" s="19">
        <v>6.916666666666667</v>
      </c>
      <c r="J338" s="16">
        <v>10</v>
      </c>
      <c r="K338" s="16">
        <v>6</v>
      </c>
      <c r="L338" s="19">
        <v>3.0883456393154547</v>
      </c>
      <c r="M338" s="16">
        <v>2</v>
      </c>
      <c r="N338" s="16">
        <v>10</v>
      </c>
      <c r="O338" s="17">
        <v>988</v>
      </c>
      <c r="P338" s="18">
        <v>0</v>
      </c>
    </row>
    <row r="339" spans="2:16" ht="36" customHeight="1" outlineLevel="1" x14ac:dyDescent="0.45">
      <c r="B339" s="13" t="s">
        <v>82</v>
      </c>
      <c r="C339" s="14" t="s">
        <v>59</v>
      </c>
      <c r="D339" s="14" t="s">
        <v>1214</v>
      </c>
      <c r="E339" s="15" t="s">
        <v>70</v>
      </c>
      <c r="F339" s="15"/>
      <c r="G339" s="16">
        <v>2</v>
      </c>
      <c r="H339" s="16">
        <v>10</v>
      </c>
      <c r="I339" s="19">
        <v>6.916666666666667</v>
      </c>
      <c r="J339" s="16">
        <v>10</v>
      </c>
      <c r="K339" s="16">
        <v>6</v>
      </c>
      <c r="L339" s="19">
        <v>3.0883456393154547</v>
      </c>
      <c r="M339" s="16">
        <v>2</v>
      </c>
      <c r="N339" s="16">
        <v>10</v>
      </c>
      <c r="O339" s="17">
        <v>988</v>
      </c>
      <c r="P339" s="18">
        <v>0</v>
      </c>
    </row>
    <row r="340" spans="2:16" ht="36" customHeight="1" outlineLevel="1" x14ac:dyDescent="0.45">
      <c r="B340" s="13" t="s">
        <v>84</v>
      </c>
      <c r="C340" s="14" t="s">
        <v>56</v>
      </c>
      <c r="D340" s="14" t="s">
        <v>1215</v>
      </c>
      <c r="E340" s="15" t="s">
        <v>70</v>
      </c>
      <c r="F340" s="15"/>
      <c r="G340" s="16">
        <v>1</v>
      </c>
      <c r="H340" s="16">
        <v>10</v>
      </c>
      <c r="I340" s="19">
        <v>5.5</v>
      </c>
      <c r="J340" s="16">
        <v>1</v>
      </c>
      <c r="K340" s="16">
        <v>1</v>
      </c>
      <c r="L340" s="19">
        <v>6.3639610306789276</v>
      </c>
      <c r="M340" s="16">
        <v>1</v>
      </c>
      <c r="N340" s="16">
        <v>10</v>
      </c>
      <c r="O340" s="17">
        <v>998</v>
      </c>
      <c r="P340" s="18">
        <v>0</v>
      </c>
    </row>
    <row r="341" spans="2:16" ht="36" customHeight="1" outlineLevel="1" x14ac:dyDescent="0.45">
      <c r="B341" s="13" t="s">
        <v>84</v>
      </c>
      <c r="C341" s="14" t="s">
        <v>59</v>
      </c>
      <c r="D341" s="14" t="s">
        <v>1215</v>
      </c>
      <c r="E341" s="15" t="s">
        <v>70</v>
      </c>
      <c r="F341" s="15"/>
      <c r="G341" s="16">
        <v>1</v>
      </c>
      <c r="H341" s="16">
        <v>10</v>
      </c>
      <c r="I341" s="19">
        <v>5.5</v>
      </c>
      <c r="J341" s="16">
        <v>1</v>
      </c>
      <c r="K341" s="16">
        <v>1</v>
      </c>
      <c r="L341" s="19">
        <v>6.3639610306789276</v>
      </c>
      <c r="M341" s="16">
        <v>1</v>
      </c>
      <c r="N341" s="16">
        <v>10</v>
      </c>
      <c r="O341" s="17">
        <v>998</v>
      </c>
      <c r="P341" s="18">
        <v>0</v>
      </c>
    </row>
    <row r="342" spans="2:16" ht="36" customHeight="1" outlineLevel="1" x14ac:dyDescent="0.45">
      <c r="B342" s="13" t="s">
        <v>61</v>
      </c>
      <c r="C342" s="14" t="s">
        <v>56</v>
      </c>
      <c r="D342" s="14" t="s">
        <v>186</v>
      </c>
      <c r="E342" s="15" t="s">
        <v>70</v>
      </c>
      <c r="F342" s="15"/>
      <c r="G342" s="16">
        <v>1</v>
      </c>
      <c r="H342" s="16">
        <v>10</v>
      </c>
      <c r="I342" s="19">
        <v>6.54</v>
      </c>
      <c r="J342" s="16">
        <v>10</v>
      </c>
      <c r="K342" s="16">
        <v>7</v>
      </c>
      <c r="L342" s="19">
        <v>3.154417592892611</v>
      </c>
      <c r="M342" s="16">
        <v>1</v>
      </c>
      <c r="N342" s="16">
        <v>10</v>
      </c>
      <c r="O342" s="17">
        <v>0</v>
      </c>
      <c r="P342" s="18">
        <v>0</v>
      </c>
    </row>
    <row r="343" spans="2:16" ht="36" customHeight="1" outlineLevel="1" x14ac:dyDescent="0.45">
      <c r="B343" s="13" t="s">
        <v>61</v>
      </c>
      <c r="C343" s="14" t="s">
        <v>59</v>
      </c>
      <c r="D343" s="14" t="s">
        <v>186</v>
      </c>
      <c r="E343" s="15" t="s">
        <v>70</v>
      </c>
      <c r="F343" s="15"/>
      <c r="G343" s="16">
        <v>1</v>
      </c>
      <c r="H343" s="16">
        <v>10</v>
      </c>
      <c r="I343" s="19">
        <v>6.5641592920353986</v>
      </c>
      <c r="J343" s="16">
        <v>10</v>
      </c>
      <c r="K343" s="16">
        <v>7</v>
      </c>
      <c r="L343" s="19">
        <v>3.1591731751643044</v>
      </c>
      <c r="M343" s="16">
        <v>1</v>
      </c>
      <c r="N343" s="16">
        <v>10</v>
      </c>
      <c r="O343" s="17">
        <v>96</v>
      </c>
      <c r="P343" s="18">
        <v>0</v>
      </c>
    </row>
    <row r="344" spans="2:16" ht="36" customHeight="1" outlineLevel="1" x14ac:dyDescent="0.45">
      <c r="B344" s="13" t="s">
        <v>61</v>
      </c>
      <c r="C344" s="14" t="s">
        <v>56</v>
      </c>
      <c r="D344" s="14" t="s">
        <v>186</v>
      </c>
      <c r="E344" s="15" t="s">
        <v>70</v>
      </c>
      <c r="F344" s="15"/>
      <c r="G344" s="15" t="s">
        <v>86</v>
      </c>
      <c r="H344" s="15" t="s">
        <v>86</v>
      </c>
      <c r="I344" s="15" t="s">
        <v>86</v>
      </c>
      <c r="J344" s="15" t="s">
        <v>86</v>
      </c>
      <c r="K344" s="15" t="s">
        <v>86</v>
      </c>
      <c r="L344" s="15" t="s">
        <v>86</v>
      </c>
      <c r="M344" s="15" t="s">
        <v>86</v>
      </c>
      <c r="N344" s="15" t="s">
        <v>86</v>
      </c>
      <c r="O344" s="17">
        <v>1000</v>
      </c>
      <c r="P344" s="18">
        <v>0</v>
      </c>
    </row>
    <row r="345" spans="2:16" ht="36" customHeight="1" outlineLevel="1" x14ac:dyDescent="0.45">
      <c r="B345" s="13" t="s">
        <v>61</v>
      </c>
      <c r="C345" s="14" t="s">
        <v>59</v>
      </c>
      <c r="D345" s="14" t="s">
        <v>186</v>
      </c>
      <c r="E345" s="15" t="s">
        <v>70</v>
      </c>
      <c r="F345" s="15"/>
      <c r="G345" s="16">
        <v>4</v>
      </c>
      <c r="H345" s="16">
        <v>10</v>
      </c>
      <c r="I345" s="16">
        <v>7</v>
      </c>
      <c r="J345" s="16">
        <v>4</v>
      </c>
      <c r="K345" s="16">
        <v>4</v>
      </c>
      <c r="L345" s="19">
        <v>4.2426406871192848</v>
      </c>
      <c r="M345" s="16">
        <v>4</v>
      </c>
      <c r="N345" s="16">
        <v>10</v>
      </c>
      <c r="O345" s="17">
        <v>998</v>
      </c>
      <c r="P345" s="18">
        <v>0</v>
      </c>
    </row>
    <row r="346" spans="2:16" ht="36" customHeight="1" outlineLevel="1" x14ac:dyDescent="0.45">
      <c r="B346" s="13" t="s">
        <v>61</v>
      </c>
      <c r="C346" s="14" t="s">
        <v>56</v>
      </c>
      <c r="D346" s="14" t="s">
        <v>186</v>
      </c>
      <c r="E346" s="15" t="s">
        <v>70</v>
      </c>
      <c r="F346" s="15"/>
      <c r="G346" s="15" t="s">
        <v>86</v>
      </c>
      <c r="H346" s="15" t="s">
        <v>86</v>
      </c>
      <c r="I346" s="15" t="s">
        <v>86</v>
      </c>
      <c r="J346" s="15" t="s">
        <v>86</v>
      </c>
      <c r="K346" s="15" t="s">
        <v>86</v>
      </c>
      <c r="L346" s="15" t="s">
        <v>86</v>
      </c>
      <c r="M346" s="15" t="s">
        <v>86</v>
      </c>
      <c r="N346" s="15" t="s">
        <v>86</v>
      </c>
      <c r="O346" s="17">
        <v>1000</v>
      </c>
      <c r="P346" s="18">
        <v>0</v>
      </c>
    </row>
    <row r="347" spans="2:16" ht="36" customHeight="1" outlineLevel="1" x14ac:dyDescent="0.45">
      <c r="B347" s="13" t="s">
        <v>61</v>
      </c>
      <c r="C347" s="14" t="s">
        <v>59</v>
      </c>
      <c r="D347" s="14" t="s">
        <v>186</v>
      </c>
      <c r="E347" s="15" t="s">
        <v>70</v>
      </c>
      <c r="F347" s="15"/>
      <c r="G347" s="15" t="s">
        <v>86</v>
      </c>
      <c r="H347" s="15" t="s">
        <v>86</v>
      </c>
      <c r="I347" s="15" t="s">
        <v>86</v>
      </c>
      <c r="J347" s="15" t="s">
        <v>86</v>
      </c>
      <c r="K347" s="15" t="s">
        <v>86</v>
      </c>
      <c r="L347" s="15" t="s">
        <v>86</v>
      </c>
      <c r="M347" s="15" t="s">
        <v>86</v>
      </c>
      <c r="N347" s="15" t="s">
        <v>86</v>
      </c>
      <c r="O347" s="17">
        <v>1000</v>
      </c>
      <c r="P347" s="18">
        <v>0</v>
      </c>
    </row>
    <row r="348" spans="2:16" ht="36" customHeight="1" outlineLevel="1" x14ac:dyDescent="0.45">
      <c r="B348" s="13" t="s">
        <v>61</v>
      </c>
      <c r="C348" s="14" t="s">
        <v>56</v>
      </c>
      <c r="D348" s="14" t="s">
        <v>186</v>
      </c>
      <c r="E348" s="15" t="s">
        <v>70</v>
      </c>
      <c r="F348" s="15"/>
      <c r="G348" s="15" t="s">
        <v>86</v>
      </c>
      <c r="H348" s="15" t="s">
        <v>86</v>
      </c>
      <c r="I348" s="15" t="s">
        <v>86</v>
      </c>
      <c r="J348" s="15" t="s">
        <v>86</v>
      </c>
      <c r="K348" s="15" t="s">
        <v>86</v>
      </c>
      <c r="L348" s="15" t="s">
        <v>86</v>
      </c>
      <c r="M348" s="15" t="s">
        <v>86</v>
      </c>
      <c r="N348" s="15" t="s">
        <v>86</v>
      </c>
      <c r="O348" s="17">
        <v>1000</v>
      </c>
      <c r="P348" s="18">
        <v>0</v>
      </c>
    </row>
    <row r="349" spans="2:16" ht="36" customHeight="1" outlineLevel="1" x14ac:dyDescent="0.45">
      <c r="B349" s="13" t="s">
        <v>61</v>
      </c>
      <c r="C349" s="14" t="s">
        <v>59</v>
      </c>
      <c r="D349" s="14" t="s">
        <v>186</v>
      </c>
      <c r="E349" s="15" t="s">
        <v>70</v>
      </c>
      <c r="F349" s="15"/>
      <c r="G349" s="15" t="s">
        <v>86</v>
      </c>
      <c r="H349" s="15" t="s">
        <v>86</v>
      </c>
      <c r="I349" s="15" t="s">
        <v>86</v>
      </c>
      <c r="J349" s="15" t="s">
        <v>86</v>
      </c>
      <c r="K349" s="15" t="s">
        <v>86</v>
      </c>
      <c r="L349" s="15" t="s">
        <v>86</v>
      </c>
      <c r="M349" s="15" t="s">
        <v>86</v>
      </c>
      <c r="N349" s="15" t="s">
        <v>86</v>
      </c>
      <c r="O349" s="17">
        <v>1000</v>
      </c>
      <c r="P349" s="18">
        <v>0</v>
      </c>
    </row>
    <row r="350" spans="2:16" ht="36" customHeight="1" outlineLevel="1" x14ac:dyDescent="0.45">
      <c r="B350" s="13" t="s">
        <v>64</v>
      </c>
      <c r="C350" s="14" t="s">
        <v>56</v>
      </c>
      <c r="D350" s="14" t="s">
        <v>187</v>
      </c>
      <c r="E350" s="15" t="s">
        <v>63</v>
      </c>
      <c r="F350" s="15"/>
      <c r="G350" s="16">
        <v>1</v>
      </c>
      <c r="H350" s="16">
        <v>10</v>
      </c>
      <c r="I350" s="19">
        <v>6.5369999999999999</v>
      </c>
      <c r="J350" s="16">
        <v>10</v>
      </c>
      <c r="K350" s="16">
        <v>7</v>
      </c>
      <c r="L350" s="19">
        <v>3.1544542446485928</v>
      </c>
      <c r="M350" s="16">
        <v>1</v>
      </c>
      <c r="N350" s="16">
        <v>10</v>
      </c>
      <c r="O350" s="17">
        <v>0</v>
      </c>
      <c r="P350" s="18">
        <v>0</v>
      </c>
    </row>
    <row r="351" spans="2:16" ht="36" customHeight="1" outlineLevel="1" x14ac:dyDescent="0.45">
      <c r="B351" s="13" t="s">
        <v>64</v>
      </c>
      <c r="C351" s="14" t="s">
        <v>59</v>
      </c>
      <c r="D351" s="14" t="s">
        <v>187</v>
      </c>
      <c r="E351" s="15" t="s">
        <v>63</v>
      </c>
      <c r="F351" s="15"/>
      <c r="G351" s="16">
        <v>1</v>
      </c>
      <c r="H351" s="16">
        <v>10</v>
      </c>
      <c r="I351" s="19">
        <v>6.5369999999999999</v>
      </c>
      <c r="J351" s="16">
        <v>10</v>
      </c>
      <c r="K351" s="16">
        <v>7</v>
      </c>
      <c r="L351" s="19">
        <v>3.1544542446485928</v>
      </c>
      <c r="M351" s="16">
        <v>1</v>
      </c>
      <c r="N351" s="16">
        <v>10</v>
      </c>
      <c r="O351" s="17">
        <v>0</v>
      </c>
      <c r="P351" s="18">
        <v>0</v>
      </c>
    </row>
    <row r="352" spans="2:16" ht="36" customHeight="1" outlineLevel="1" x14ac:dyDescent="0.45">
      <c r="B352" s="13" t="s">
        <v>66</v>
      </c>
      <c r="C352" s="14" t="s">
        <v>56</v>
      </c>
      <c r="D352" s="14" t="s">
        <v>188</v>
      </c>
      <c r="E352" s="15" t="s">
        <v>63</v>
      </c>
      <c r="F352" s="15"/>
      <c r="G352" s="16">
        <v>1</v>
      </c>
      <c r="H352" s="16">
        <v>10</v>
      </c>
      <c r="I352" s="19">
        <v>6.6957446808510639</v>
      </c>
      <c r="J352" s="16">
        <v>10</v>
      </c>
      <c r="K352" s="16">
        <v>7</v>
      </c>
      <c r="L352" s="19">
        <v>3.0801280292671955</v>
      </c>
      <c r="M352" s="16">
        <v>1</v>
      </c>
      <c r="N352" s="16">
        <v>10</v>
      </c>
      <c r="O352" s="17">
        <v>530</v>
      </c>
      <c r="P352" s="18">
        <v>0</v>
      </c>
    </row>
    <row r="353" spans="2:16" ht="36" customHeight="1" outlineLevel="1" x14ac:dyDescent="0.45">
      <c r="B353" s="13" t="s">
        <v>66</v>
      </c>
      <c r="C353" s="14" t="s">
        <v>59</v>
      </c>
      <c r="D353" s="14" t="s">
        <v>188</v>
      </c>
      <c r="E353" s="15" t="s">
        <v>63</v>
      </c>
      <c r="F353" s="15"/>
      <c r="G353" s="16">
        <v>1</v>
      </c>
      <c r="H353" s="16">
        <v>10</v>
      </c>
      <c r="I353" s="19">
        <v>6.7031872509960158</v>
      </c>
      <c r="J353" s="16">
        <v>10</v>
      </c>
      <c r="K353" s="16">
        <v>7</v>
      </c>
      <c r="L353" s="19">
        <v>3.0670403205925663</v>
      </c>
      <c r="M353" s="16">
        <v>1</v>
      </c>
      <c r="N353" s="16">
        <v>10</v>
      </c>
      <c r="O353" s="17">
        <v>498</v>
      </c>
      <c r="P353" s="18">
        <v>0</v>
      </c>
    </row>
    <row r="354" spans="2:16" ht="36" customHeight="1" outlineLevel="1" x14ac:dyDescent="0.45">
      <c r="B354" s="13" t="s">
        <v>68</v>
      </c>
      <c r="C354" s="14" t="s">
        <v>56</v>
      </c>
      <c r="D354" s="14" t="s">
        <v>189</v>
      </c>
      <c r="E354" s="15" t="s">
        <v>70</v>
      </c>
      <c r="F354" s="15"/>
      <c r="G354" s="16">
        <v>1</v>
      </c>
      <c r="H354" s="16">
        <v>10</v>
      </c>
      <c r="I354" s="19">
        <v>6.6449999999999996</v>
      </c>
      <c r="J354" s="16">
        <v>10</v>
      </c>
      <c r="K354" s="16">
        <v>7</v>
      </c>
      <c r="L354" s="19">
        <v>3.2078695633828982</v>
      </c>
      <c r="M354" s="16">
        <v>1</v>
      </c>
      <c r="N354" s="16">
        <v>10</v>
      </c>
      <c r="O354" s="17">
        <v>800</v>
      </c>
      <c r="P354" s="18">
        <v>0</v>
      </c>
    </row>
    <row r="355" spans="2:16" ht="36" customHeight="1" outlineLevel="1" x14ac:dyDescent="0.45">
      <c r="B355" s="13" t="s">
        <v>68</v>
      </c>
      <c r="C355" s="14" t="s">
        <v>59</v>
      </c>
      <c r="D355" s="14" t="s">
        <v>189</v>
      </c>
      <c r="E355" s="15" t="s">
        <v>70</v>
      </c>
      <c r="F355" s="15"/>
      <c r="G355" s="16">
        <v>1</v>
      </c>
      <c r="H355" s="16">
        <v>10</v>
      </c>
      <c r="I355" s="19">
        <v>6.6872037914691944</v>
      </c>
      <c r="J355" s="16">
        <v>10</v>
      </c>
      <c r="K355" s="16">
        <v>7</v>
      </c>
      <c r="L355" s="19">
        <v>3.193263333239857</v>
      </c>
      <c r="M355" s="16">
        <v>1</v>
      </c>
      <c r="N355" s="16">
        <v>10</v>
      </c>
      <c r="O355" s="17">
        <v>789</v>
      </c>
      <c r="P355" s="18">
        <v>0</v>
      </c>
    </row>
    <row r="356" spans="2:16" ht="36" customHeight="1" outlineLevel="1" x14ac:dyDescent="0.45">
      <c r="B356" s="13" t="s">
        <v>71</v>
      </c>
      <c r="C356" s="14" t="s">
        <v>56</v>
      </c>
      <c r="D356" s="14" t="s">
        <v>190</v>
      </c>
      <c r="E356" s="15" t="s">
        <v>70</v>
      </c>
      <c r="F356" s="15"/>
      <c r="G356" s="16">
        <v>1</v>
      </c>
      <c r="H356" s="16">
        <v>10</v>
      </c>
      <c r="I356" s="19">
        <v>6.6511627906976747</v>
      </c>
      <c r="J356" s="16">
        <v>10</v>
      </c>
      <c r="K356" s="16">
        <v>7</v>
      </c>
      <c r="L356" s="19">
        <v>3.1884830905313977</v>
      </c>
      <c r="M356" s="16">
        <v>1</v>
      </c>
      <c r="N356" s="16">
        <v>10</v>
      </c>
      <c r="O356" s="17">
        <v>871</v>
      </c>
      <c r="P356" s="18">
        <v>0</v>
      </c>
    </row>
    <row r="357" spans="2:16" ht="36" customHeight="1" outlineLevel="1" x14ac:dyDescent="0.45">
      <c r="B357" s="13" t="s">
        <v>71</v>
      </c>
      <c r="C357" s="14" t="s">
        <v>59</v>
      </c>
      <c r="D357" s="14" t="s">
        <v>190</v>
      </c>
      <c r="E357" s="15" t="s">
        <v>70</v>
      </c>
      <c r="F357" s="15"/>
      <c r="G357" s="16">
        <v>1</v>
      </c>
      <c r="H357" s="16">
        <v>10</v>
      </c>
      <c r="I357" s="19">
        <v>6.7555555555555555</v>
      </c>
      <c r="J357" s="16">
        <v>10</v>
      </c>
      <c r="K357" s="16">
        <v>7</v>
      </c>
      <c r="L357" s="19">
        <v>3.1444494254248592</v>
      </c>
      <c r="M357" s="16">
        <v>1</v>
      </c>
      <c r="N357" s="16">
        <v>10</v>
      </c>
      <c r="O357" s="17">
        <v>865</v>
      </c>
      <c r="P357" s="18">
        <v>0</v>
      </c>
    </row>
    <row r="358" spans="2:16" ht="36" customHeight="1" outlineLevel="1" x14ac:dyDescent="0.45">
      <c r="B358" s="13" t="s">
        <v>1184</v>
      </c>
      <c r="C358" s="14" t="s">
        <v>56</v>
      </c>
      <c r="D358" s="14" t="s">
        <v>191</v>
      </c>
      <c r="E358" s="15" t="s">
        <v>70</v>
      </c>
      <c r="F358" s="15"/>
      <c r="G358" s="16">
        <v>1</v>
      </c>
      <c r="H358" s="16">
        <v>10</v>
      </c>
      <c r="I358" s="19">
        <v>5.9452054794520546</v>
      </c>
      <c r="J358" s="16">
        <v>10</v>
      </c>
      <c r="K358" s="16">
        <v>6</v>
      </c>
      <c r="L358" s="19">
        <v>3.3035772318255607</v>
      </c>
      <c r="M358" s="16">
        <v>1</v>
      </c>
      <c r="N358" s="16">
        <v>10</v>
      </c>
      <c r="O358" s="17">
        <v>927</v>
      </c>
      <c r="P358" s="18">
        <v>0</v>
      </c>
    </row>
    <row r="359" spans="2:16" ht="36" customHeight="1" outlineLevel="1" x14ac:dyDescent="0.45">
      <c r="B359" s="13" t="s">
        <v>1184</v>
      </c>
      <c r="C359" s="14" t="s">
        <v>59</v>
      </c>
      <c r="D359" s="14" t="s">
        <v>191</v>
      </c>
      <c r="E359" s="15" t="s">
        <v>70</v>
      </c>
      <c r="F359" s="15"/>
      <c r="G359" s="16">
        <v>1</v>
      </c>
      <c r="H359" s="16">
        <v>10</v>
      </c>
      <c r="I359" s="19">
        <v>6.08</v>
      </c>
      <c r="J359" s="16">
        <v>10</v>
      </c>
      <c r="K359" s="16">
        <v>6</v>
      </c>
      <c r="L359" s="19">
        <v>3.2414544616617751</v>
      </c>
      <c r="M359" s="16">
        <v>1</v>
      </c>
      <c r="N359" s="16">
        <v>10</v>
      </c>
      <c r="O359" s="17">
        <v>925</v>
      </c>
      <c r="P359" s="18">
        <v>0</v>
      </c>
    </row>
    <row r="360" spans="2:16" ht="36" customHeight="1" outlineLevel="1" x14ac:dyDescent="0.45">
      <c r="B360" s="13" t="s">
        <v>1185</v>
      </c>
      <c r="C360" s="14" t="s">
        <v>56</v>
      </c>
      <c r="D360" s="14" t="s">
        <v>192</v>
      </c>
      <c r="E360" s="15" t="s">
        <v>70</v>
      </c>
      <c r="F360" s="15"/>
      <c r="G360" s="16">
        <v>1</v>
      </c>
      <c r="H360" s="16">
        <v>10</v>
      </c>
      <c r="I360" s="19">
        <v>5.9696969696969697</v>
      </c>
      <c r="J360" s="16">
        <v>10</v>
      </c>
      <c r="K360" s="16">
        <v>6</v>
      </c>
      <c r="L360" s="19">
        <v>3.2721185655107163</v>
      </c>
      <c r="M360" s="16">
        <v>1</v>
      </c>
      <c r="N360" s="16">
        <v>10</v>
      </c>
      <c r="O360" s="17">
        <v>934</v>
      </c>
      <c r="P360" s="18">
        <v>0</v>
      </c>
    </row>
    <row r="361" spans="2:16" ht="36" customHeight="1" outlineLevel="1" x14ac:dyDescent="0.45">
      <c r="B361" s="13" t="s">
        <v>1185</v>
      </c>
      <c r="C361" s="14" t="s">
        <v>59</v>
      </c>
      <c r="D361" s="14" t="s">
        <v>192</v>
      </c>
      <c r="E361" s="15" t="s">
        <v>70</v>
      </c>
      <c r="F361" s="15"/>
      <c r="G361" s="16">
        <v>1</v>
      </c>
      <c r="H361" s="16">
        <v>10</v>
      </c>
      <c r="I361" s="19">
        <v>6.0882352941176467</v>
      </c>
      <c r="J361" s="16">
        <v>10</v>
      </c>
      <c r="K361" s="16">
        <v>6</v>
      </c>
      <c r="L361" s="19">
        <v>3.2769447643478031</v>
      </c>
      <c r="M361" s="16">
        <v>1</v>
      </c>
      <c r="N361" s="16">
        <v>10</v>
      </c>
      <c r="O361" s="17">
        <v>932</v>
      </c>
      <c r="P361" s="18">
        <v>0</v>
      </c>
    </row>
    <row r="362" spans="2:16" ht="36" customHeight="1" outlineLevel="1" x14ac:dyDescent="0.45">
      <c r="B362" s="13" t="s">
        <v>73</v>
      </c>
      <c r="C362" s="14" t="s">
        <v>56</v>
      </c>
      <c r="D362" s="14" t="s">
        <v>1216</v>
      </c>
      <c r="E362" s="15" t="s">
        <v>63</v>
      </c>
      <c r="F362" s="15"/>
      <c r="G362" s="16">
        <v>1</v>
      </c>
      <c r="H362" s="16">
        <v>10</v>
      </c>
      <c r="I362" s="19">
        <v>6.5389999999999997</v>
      </c>
      <c r="J362" s="16">
        <v>10</v>
      </c>
      <c r="K362" s="16">
        <v>7</v>
      </c>
      <c r="L362" s="19">
        <v>3.1556991994544603</v>
      </c>
      <c r="M362" s="16">
        <v>1</v>
      </c>
      <c r="N362" s="16">
        <v>10</v>
      </c>
      <c r="O362" s="17">
        <v>0</v>
      </c>
      <c r="P362" s="18">
        <v>0</v>
      </c>
    </row>
    <row r="363" spans="2:16" ht="36" customHeight="1" outlineLevel="1" x14ac:dyDescent="0.45">
      <c r="B363" s="13" t="s">
        <v>73</v>
      </c>
      <c r="C363" s="14" t="s">
        <v>59</v>
      </c>
      <c r="D363" s="14" t="s">
        <v>1216</v>
      </c>
      <c r="E363" s="15" t="s">
        <v>63</v>
      </c>
      <c r="F363" s="15"/>
      <c r="G363" s="16">
        <v>1</v>
      </c>
      <c r="H363" s="16">
        <v>10</v>
      </c>
      <c r="I363" s="19">
        <v>6.5389999999999997</v>
      </c>
      <c r="J363" s="16">
        <v>10</v>
      </c>
      <c r="K363" s="16">
        <v>7</v>
      </c>
      <c r="L363" s="19">
        <v>3.1556991994544603</v>
      </c>
      <c r="M363" s="16">
        <v>1</v>
      </c>
      <c r="N363" s="16">
        <v>10</v>
      </c>
      <c r="O363" s="17">
        <v>0</v>
      </c>
      <c r="P363" s="18">
        <v>0</v>
      </c>
    </row>
    <row r="364" spans="2:16" ht="36" customHeight="1" outlineLevel="1" x14ac:dyDescent="0.45">
      <c r="B364" s="13" t="s">
        <v>75</v>
      </c>
      <c r="C364" s="14" t="s">
        <v>56</v>
      </c>
      <c r="D364" s="14" t="s">
        <v>193</v>
      </c>
      <c r="E364" s="15" t="s">
        <v>63</v>
      </c>
      <c r="F364" s="15"/>
      <c r="G364" s="16">
        <v>1</v>
      </c>
      <c r="H364" s="16">
        <v>10</v>
      </c>
      <c r="I364" s="19">
        <v>6.5369999999999999</v>
      </c>
      <c r="J364" s="16">
        <v>10</v>
      </c>
      <c r="K364" s="16">
        <v>7</v>
      </c>
      <c r="L364" s="19">
        <v>3.1538195220363399</v>
      </c>
      <c r="M364" s="16">
        <v>1</v>
      </c>
      <c r="N364" s="16">
        <v>10</v>
      </c>
      <c r="O364" s="17">
        <v>0</v>
      </c>
      <c r="P364" s="18">
        <v>0</v>
      </c>
    </row>
    <row r="365" spans="2:16" ht="36" customHeight="1" outlineLevel="1" x14ac:dyDescent="0.45">
      <c r="B365" s="13" t="s">
        <v>75</v>
      </c>
      <c r="C365" s="14" t="s">
        <v>59</v>
      </c>
      <c r="D365" s="14" t="s">
        <v>193</v>
      </c>
      <c r="E365" s="15" t="s">
        <v>63</v>
      </c>
      <c r="F365" s="15"/>
      <c r="G365" s="16">
        <v>1</v>
      </c>
      <c r="H365" s="16">
        <v>10</v>
      </c>
      <c r="I365" s="19">
        <v>6.5369999999999999</v>
      </c>
      <c r="J365" s="16">
        <v>10</v>
      </c>
      <c r="K365" s="16">
        <v>7</v>
      </c>
      <c r="L365" s="19">
        <v>3.1538195220363399</v>
      </c>
      <c r="M365" s="16">
        <v>1</v>
      </c>
      <c r="N365" s="16">
        <v>10</v>
      </c>
      <c r="O365" s="17">
        <v>0</v>
      </c>
      <c r="P365" s="18">
        <v>0</v>
      </c>
    </row>
    <row r="366" spans="2:16" ht="36" customHeight="1" outlineLevel="1" x14ac:dyDescent="0.45">
      <c r="B366" s="13" t="s">
        <v>77</v>
      </c>
      <c r="C366" s="14" t="s">
        <v>56</v>
      </c>
      <c r="D366" s="14" t="s">
        <v>194</v>
      </c>
      <c r="E366" s="15" t="s">
        <v>70</v>
      </c>
      <c r="F366" s="15"/>
      <c r="G366" s="16">
        <v>1</v>
      </c>
      <c r="H366" s="16">
        <v>10</v>
      </c>
      <c r="I366" s="19">
        <v>6.4530831099195707</v>
      </c>
      <c r="J366" s="16">
        <v>10</v>
      </c>
      <c r="K366" s="16">
        <v>7</v>
      </c>
      <c r="L366" s="19">
        <v>3.1569371591212452</v>
      </c>
      <c r="M366" s="16">
        <v>1</v>
      </c>
      <c r="N366" s="16">
        <v>10</v>
      </c>
      <c r="O366" s="17">
        <v>254</v>
      </c>
      <c r="P366" s="18">
        <v>0</v>
      </c>
    </row>
    <row r="367" spans="2:16" ht="36" customHeight="1" outlineLevel="1" x14ac:dyDescent="0.45">
      <c r="B367" s="13" t="s">
        <v>77</v>
      </c>
      <c r="C367" s="14" t="s">
        <v>59</v>
      </c>
      <c r="D367" s="14" t="s">
        <v>194</v>
      </c>
      <c r="E367" s="15" t="s">
        <v>70</v>
      </c>
      <c r="F367" s="15"/>
      <c r="G367" s="16">
        <v>1</v>
      </c>
      <c r="H367" s="16">
        <v>10</v>
      </c>
      <c r="I367" s="19">
        <v>6.4530831099195707</v>
      </c>
      <c r="J367" s="16">
        <v>10</v>
      </c>
      <c r="K367" s="16">
        <v>7</v>
      </c>
      <c r="L367" s="19">
        <v>3.1569371591212452</v>
      </c>
      <c r="M367" s="16">
        <v>1</v>
      </c>
      <c r="N367" s="16">
        <v>10</v>
      </c>
      <c r="O367" s="17">
        <v>254</v>
      </c>
      <c r="P367" s="18">
        <v>0</v>
      </c>
    </row>
    <row r="368" spans="2:16" ht="36" customHeight="1" outlineLevel="1" x14ac:dyDescent="0.45">
      <c r="B368" s="13" t="s">
        <v>79</v>
      </c>
      <c r="C368" s="14" t="s">
        <v>56</v>
      </c>
      <c r="D368" s="14" t="s">
        <v>195</v>
      </c>
      <c r="E368" s="15" t="s">
        <v>70</v>
      </c>
      <c r="F368" s="15"/>
      <c r="G368" s="16">
        <v>1</v>
      </c>
      <c r="H368" s="16">
        <v>10</v>
      </c>
      <c r="I368" s="19">
        <v>6.7448979591836737</v>
      </c>
      <c r="J368" s="16">
        <v>10</v>
      </c>
      <c r="K368" s="16">
        <v>7</v>
      </c>
      <c r="L368" s="19">
        <v>3.096771051463695</v>
      </c>
      <c r="M368" s="16">
        <v>1</v>
      </c>
      <c r="N368" s="16">
        <v>10</v>
      </c>
      <c r="O368" s="17">
        <v>706</v>
      </c>
      <c r="P368" s="18">
        <v>0</v>
      </c>
    </row>
    <row r="369" spans="2:16" ht="36" customHeight="1" outlineLevel="1" x14ac:dyDescent="0.45">
      <c r="B369" s="13" t="s">
        <v>79</v>
      </c>
      <c r="C369" s="14" t="s">
        <v>59</v>
      </c>
      <c r="D369" s="14" t="s">
        <v>195</v>
      </c>
      <c r="E369" s="15" t="s">
        <v>70</v>
      </c>
      <c r="F369" s="15"/>
      <c r="G369" s="16">
        <v>1</v>
      </c>
      <c r="H369" s="16">
        <v>10</v>
      </c>
      <c r="I369" s="19">
        <v>6.7448979591836737</v>
      </c>
      <c r="J369" s="16">
        <v>10</v>
      </c>
      <c r="K369" s="16">
        <v>7</v>
      </c>
      <c r="L369" s="19">
        <v>3.096771051463695</v>
      </c>
      <c r="M369" s="16">
        <v>1</v>
      </c>
      <c r="N369" s="16">
        <v>10</v>
      </c>
      <c r="O369" s="17">
        <v>706</v>
      </c>
      <c r="P369" s="18">
        <v>0</v>
      </c>
    </row>
    <row r="370" spans="2:16" ht="36" customHeight="1" outlineLevel="1" x14ac:dyDescent="0.45">
      <c r="B370" s="13" t="s">
        <v>80</v>
      </c>
      <c r="C370" s="14" t="s">
        <v>56</v>
      </c>
      <c r="D370" s="14" t="s">
        <v>196</v>
      </c>
      <c r="E370" s="15" t="s">
        <v>70</v>
      </c>
      <c r="F370" s="15"/>
      <c r="G370" s="16">
        <v>1</v>
      </c>
      <c r="H370" s="16">
        <v>10</v>
      </c>
      <c r="I370" s="19">
        <v>6.5757575757575761</v>
      </c>
      <c r="J370" s="16">
        <v>10</v>
      </c>
      <c r="K370" s="16">
        <v>7</v>
      </c>
      <c r="L370" s="19">
        <v>3.1528283080951844</v>
      </c>
      <c r="M370" s="16">
        <v>1</v>
      </c>
      <c r="N370" s="16">
        <v>10</v>
      </c>
      <c r="O370" s="17">
        <v>934</v>
      </c>
      <c r="P370" s="18">
        <v>0</v>
      </c>
    </row>
    <row r="371" spans="2:16" ht="36" customHeight="1" outlineLevel="1" x14ac:dyDescent="0.45">
      <c r="B371" s="13" t="s">
        <v>80</v>
      </c>
      <c r="C371" s="14" t="s">
        <v>59</v>
      </c>
      <c r="D371" s="14" t="s">
        <v>196</v>
      </c>
      <c r="E371" s="15" t="s">
        <v>70</v>
      </c>
      <c r="F371" s="15"/>
      <c r="G371" s="16">
        <v>1</v>
      </c>
      <c r="H371" s="16">
        <v>10</v>
      </c>
      <c r="I371" s="19">
        <v>6.5757575757575761</v>
      </c>
      <c r="J371" s="16">
        <v>10</v>
      </c>
      <c r="K371" s="16">
        <v>7</v>
      </c>
      <c r="L371" s="19">
        <v>3.1528283080951844</v>
      </c>
      <c r="M371" s="16">
        <v>1</v>
      </c>
      <c r="N371" s="16">
        <v>10</v>
      </c>
      <c r="O371" s="17">
        <v>934</v>
      </c>
      <c r="P371" s="18">
        <v>0</v>
      </c>
    </row>
    <row r="372" spans="2:16" ht="36" customHeight="1" outlineLevel="1" x14ac:dyDescent="0.45">
      <c r="B372" s="13" t="s">
        <v>82</v>
      </c>
      <c r="C372" s="14" t="s">
        <v>56</v>
      </c>
      <c r="D372" s="14" t="s">
        <v>1217</v>
      </c>
      <c r="E372" s="15" t="s">
        <v>70</v>
      </c>
      <c r="F372" s="15"/>
      <c r="G372" s="16">
        <v>3</v>
      </c>
      <c r="H372" s="16">
        <v>10</v>
      </c>
      <c r="I372" s="19">
        <v>6.8</v>
      </c>
      <c r="J372" s="16">
        <v>10</v>
      </c>
      <c r="K372" s="16">
        <v>5</v>
      </c>
      <c r="L372" s="19">
        <v>3.2249030993194197</v>
      </c>
      <c r="M372" s="16">
        <v>3</v>
      </c>
      <c r="N372" s="16">
        <v>10</v>
      </c>
      <c r="O372" s="17">
        <v>990</v>
      </c>
      <c r="P372" s="18">
        <v>0</v>
      </c>
    </row>
    <row r="373" spans="2:16" ht="36" customHeight="1" outlineLevel="1" x14ac:dyDescent="0.45">
      <c r="B373" s="13" t="s">
        <v>82</v>
      </c>
      <c r="C373" s="14" t="s">
        <v>59</v>
      </c>
      <c r="D373" s="14" t="s">
        <v>1217</v>
      </c>
      <c r="E373" s="15" t="s">
        <v>70</v>
      </c>
      <c r="F373" s="15"/>
      <c r="G373" s="16">
        <v>3</v>
      </c>
      <c r="H373" s="16">
        <v>10</v>
      </c>
      <c r="I373" s="19">
        <v>6.8</v>
      </c>
      <c r="J373" s="16">
        <v>10</v>
      </c>
      <c r="K373" s="16">
        <v>5</v>
      </c>
      <c r="L373" s="19">
        <v>3.2249030993194197</v>
      </c>
      <c r="M373" s="16">
        <v>3</v>
      </c>
      <c r="N373" s="16">
        <v>10</v>
      </c>
      <c r="O373" s="17">
        <v>990</v>
      </c>
      <c r="P373" s="18">
        <v>0</v>
      </c>
    </row>
    <row r="374" spans="2:16" ht="36" customHeight="1" outlineLevel="1" x14ac:dyDescent="0.45">
      <c r="B374" s="13" t="s">
        <v>84</v>
      </c>
      <c r="C374" s="14" t="s">
        <v>56</v>
      </c>
      <c r="D374" s="14" t="s">
        <v>1218</v>
      </c>
      <c r="E374" s="15" t="s">
        <v>70</v>
      </c>
      <c r="F374" s="15"/>
      <c r="G374" s="15" t="s">
        <v>86</v>
      </c>
      <c r="H374" s="15" t="s">
        <v>86</v>
      </c>
      <c r="I374" s="15" t="s">
        <v>86</v>
      </c>
      <c r="J374" s="15" t="s">
        <v>86</v>
      </c>
      <c r="K374" s="15" t="s">
        <v>86</v>
      </c>
      <c r="L374" s="15" t="s">
        <v>86</v>
      </c>
      <c r="M374" s="15" t="s">
        <v>86</v>
      </c>
      <c r="N374" s="15" t="s">
        <v>86</v>
      </c>
      <c r="O374" s="17">
        <v>1000</v>
      </c>
      <c r="P374" s="18">
        <v>0</v>
      </c>
    </row>
    <row r="375" spans="2:16" ht="36" customHeight="1" outlineLevel="1" x14ac:dyDescent="0.45">
      <c r="B375" s="13" t="s">
        <v>84</v>
      </c>
      <c r="C375" s="14" t="s">
        <v>59</v>
      </c>
      <c r="D375" s="14" t="s">
        <v>1218</v>
      </c>
      <c r="E375" s="15" t="s">
        <v>70</v>
      </c>
      <c r="F375" s="15"/>
      <c r="G375" s="15" t="s">
        <v>86</v>
      </c>
      <c r="H375" s="15" t="s">
        <v>86</v>
      </c>
      <c r="I375" s="15" t="s">
        <v>86</v>
      </c>
      <c r="J375" s="15" t="s">
        <v>86</v>
      </c>
      <c r="K375" s="15" t="s">
        <v>86</v>
      </c>
      <c r="L375" s="15" t="s">
        <v>86</v>
      </c>
      <c r="M375" s="15" t="s">
        <v>86</v>
      </c>
      <c r="N375" s="15" t="s">
        <v>86</v>
      </c>
      <c r="O375" s="17">
        <v>1000</v>
      </c>
      <c r="P375" s="18">
        <v>0</v>
      </c>
    </row>
    <row r="376" spans="2:16" ht="36" customHeight="1" outlineLevel="1" x14ac:dyDescent="0.45">
      <c r="B376" s="13" t="s">
        <v>61</v>
      </c>
      <c r="C376" s="14" t="s">
        <v>56</v>
      </c>
      <c r="D376" s="14" t="s">
        <v>197</v>
      </c>
      <c r="E376" s="15" t="s">
        <v>70</v>
      </c>
      <c r="F376" s="15"/>
      <c r="G376" s="16">
        <v>1</v>
      </c>
      <c r="H376" s="16">
        <v>10</v>
      </c>
      <c r="I376" s="19">
        <v>6.5380000000000003</v>
      </c>
      <c r="J376" s="16">
        <v>10</v>
      </c>
      <c r="K376" s="16">
        <v>7</v>
      </c>
      <c r="L376" s="19">
        <v>3.1553941928881875</v>
      </c>
      <c r="M376" s="16">
        <v>1</v>
      </c>
      <c r="N376" s="16">
        <v>10</v>
      </c>
      <c r="O376" s="17">
        <v>0</v>
      </c>
      <c r="P376" s="18">
        <v>0</v>
      </c>
    </row>
    <row r="377" spans="2:16" ht="36" customHeight="1" outlineLevel="1" x14ac:dyDescent="0.45">
      <c r="B377" s="13" t="s">
        <v>61</v>
      </c>
      <c r="C377" s="14" t="s">
        <v>59</v>
      </c>
      <c r="D377" s="14" t="s">
        <v>197</v>
      </c>
      <c r="E377" s="15" t="s">
        <v>70</v>
      </c>
      <c r="F377" s="15"/>
      <c r="G377" s="16">
        <v>1</v>
      </c>
      <c r="H377" s="16">
        <v>10</v>
      </c>
      <c r="I377" s="19">
        <v>6.5501653803748621</v>
      </c>
      <c r="J377" s="16">
        <v>10</v>
      </c>
      <c r="K377" s="16">
        <v>7</v>
      </c>
      <c r="L377" s="19">
        <v>3.138887240293438</v>
      </c>
      <c r="M377" s="16">
        <v>1</v>
      </c>
      <c r="N377" s="16">
        <v>10</v>
      </c>
      <c r="O377" s="17">
        <v>93</v>
      </c>
      <c r="P377" s="18">
        <v>0</v>
      </c>
    </row>
    <row r="378" spans="2:16" ht="36" customHeight="1" outlineLevel="1" x14ac:dyDescent="0.45">
      <c r="B378" s="13" t="s">
        <v>61</v>
      </c>
      <c r="C378" s="14" t="s">
        <v>56</v>
      </c>
      <c r="D378" s="14" t="s">
        <v>197</v>
      </c>
      <c r="E378" s="15" t="s">
        <v>70</v>
      </c>
      <c r="F378" s="15"/>
      <c r="G378" s="15" t="s">
        <v>86</v>
      </c>
      <c r="H378" s="15" t="s">
        <v>86</v>
      </c>
      <c r="I378" s="15" t="s">
        <v>86</v>
      </c>
      <c r="J378" s="15" t="s">
        <v>86</v>
      </c>
      <c r="K378" s="15" t="s">
        <v>86</v>
      </c>
      <c r="L378" s="15" t="s">
        <v>86</v>
      </c>
      <c r="M378" s="15" t="s">
        <v>86</v>
      </c>
      <c r="N378" s="15" t="s">
        <v>86</v>
      </c>
      <c r="O378" s="17">
        <v>1000</v>
      </c>
      <c r="P378" s="18">
        <v>0</v>
      </c>
    </row>
    <row r="379" spans="2:16" ht="36" customHeight="1" outlineLevel="1" x14ac:dyDescent="0.45">
      <c r="B379" s="13" t="s">
        <v>61</v>
      </c>
      <c r="C379" s="14" t="s">
        <v>59</v>
      </c>
      <c r="D379" s="14" t="s">
        <v>197</v>
      </c>
      <c r="E379" s="15" t="s">
        <v>70</v>
      </c>
      <c r="F379" s="15"/>
      <c r="G379" s="16">
        <v>1</v>
      </c>
      <c r="H379" s="16">
        <v>1</v>
      </c>
      <c r="I379" s="16">
        <v>1</v>
      </c>
      <c r="J379" s="16">
        <v>1</v>
      </c>
      <c r="K379" s="16">
        <v>1</v>
      </c>
      <c r="L379" s="15" t="s">
        <v>86</v>
      </c>
      <c r="M379" s="16">
        <v>1</v>
      </c>
      <c r="N379" s="16">
        <v>1</v>
      </c>
      <c r="O379" s="17">
        <v>999</v>
      </c>
      <c r="P379" s="18">
        <v>0</v>
      </c>
    </row>
    <row r="380" spans="2:16" ht="36" customHeight="1" outlineLevel="1" x14ac:dyDescent="0.45">
      <c r="B380" s="13" t="s">
        <v>61</v>
      </c>
      <c r="C380" s="14" t="s">
        <v>56</v>
      </c>
      <c r="D380" s="14" t="s">
        <v>197</v>
      </c>
      <c r="E380" s="15" t="s">
        <v>70</v>
      </c>
      <c r="F380" s="15"/>
      <c r="G380" s="15" t="s">
        <v>86</v>
      </c>
      <c r="H380" s="15" t="s">
        <v>86</v>
      </c>
      <c r="I380" s="15" t="s">
        <v>86</v>
      </c>
      <c r="J380" s="15" t="s">
        <v>86</v>
      </c>
      <c r="K380" s="15" t="s">
        <v>86</v>
      </c>
      <c r="L380" s="15" t="s">
        <v>86</v>
      </c>
      <c r="M380" s="15" t="s">
        <v>86</v>
      </c>
      <c r="N380" s="15" t="s">
        <v>86</v>
      </c>
      <c r="O380" s="17">
        <v>1000</v>
      </c>
      <c r="P380" s="18">
        <v>0</v>
      </c>
    </row>
    <row r="381" spans="2:16" ht="36" customHeight="1" outlineLevel="1" x14ac:dyDescent="0.45">
      <c r="B381" s="13" t="s">
        <v>61</v>
      </c>
      <c r="C381" s="14" t="s">
        <v>59</v>
      </c>
      <c r="D381" s="14" t="s">
        <v>197</v>
      </c>
      <c r="E381" s="15" t="s">
        <v>70</v>
      </c>
      <c r="F381" s="15"/>
      <c r="G381" s="15" t="s">
        <v>86</v>
      </c>
      <c r="H381" s="15" t="s">
        <v>86</v>
      </c>
      <c r="I381" s="15" t="s">
        <v>86</v>
      </c>
      <c r="J381" s="15" t="s">
        <v>86</v>
      </c>
      <c r="K381" s="15" t="s">
        <v>86</v>
      </c>
      <c r="L381" s="15" t="s">
        <v>86</v>
      </c>
      <c r="M381" s="15" t="s">
        <v>86</v>
      </c>
      <c r="N381" s="15" t="s">
        <v>86</v>
      </c>
      <c r="O381" s="17">
        <v>1000</v>
      </c>
      <c r="P381" s="18">
        <v>0</v>
      </c>
    </row>
    <row r="382" spans="2:16" ht="36" customHeight="1" outlineLevel="1" x14ac:dyDescent="0.45">
      <c r="B382" s="13" t="s">
        <v>61</v>
      </c>
      <c r="C382" s="14" t="s">
        <v>56</v>
      </c>
      <c r="D382" s="14" t="s">
        <v>197</v>
      </c>
      <c r="E382" s="15" t="s">
        <v>70</v>
      </c>
      <c r="F382" s="15"/>
      <c r="G382" s="15" t="s">
        <v>86</v>
      </c>
      <c r="H382" s="15" t="s">
        <v>86</v>
      </c>
      <c r="I382" s="15" t="s">
        <v>86</v>
      </c>
      <c r="J382" s="15" t="s">
        <v>86</v>
      </c>
      <c r="K382" s="15" t="s">
        <v>86</v>
      </c>
      <c r="L382" s="15" t="s">
        <v>86</v>
      </c>
      <c r="M382" s="15" t="s">
        <v>86</v>
      </c>
      <c r="N382" s="15" t="s">
        <v>86</v>
      </c>
      <c r="O382" s="17">
        <v>1000</v>
      </c>
      <c r="P382" s="18">
        <v>0</v>
      </c>
    </row>
    <row r="383" spans="2:16" ht="36" customHeight="1" outlineLevel="1" x14ac:dyDescent="0.45">
      <c r="B383" s="13" t="s">
        <v>61</v>
      </c>
      <c r="C383" s="14" t="s">
        <v>59</v>
      </c>
      <c r="D383" s="14" t="s">
        <v>197</v>
      </c>
      <c r="E383" s="15" t="s">
        <v>70</v>
      </c>
      <c r="F383" s="15"/>
      <c r="G383" s="15" t="s">
        <v>86</v>
      </c>
      <c r="H383" s="15" t="s">
        <v>86</v>
      </c>
      <c r="I383" s="15" t="s">
        <v>86</v>
      </c>
      <c r="J383" s="15" t="s">
        <v>86</v>
      </c>
      <c r="K383" s="15" t="s">
        <v>86</v>
      </c>
      <c r="L383" s="15" t="s">
        <v>86</v>
      </c>
      <c r="M383" s="15" t="s">
        <v>86</v>
      </c>
      <c r="N383" s="15" t="s">
        <v>86</v>
      </c>
      <c r="O383" s="17">
        <v>1000</v>
      </c>
      <c r="P383" s="18">
        <v>0</v>
      </c>
    </row>
    <row r="384" spans="2:16" ht="36" customHeight="1" outlineLevel="1" x14ac:dyDescent="0.45">
      <c r="B384" s="13" t="s">
        <v>64</v>
      </c>
      <c r="C384" s="14" t="s">
        <v>56</v>
      </c>
      <c r="D384" s="14" t="s">
        <v>198</v>
      </c>
      <c r="E384" s="15" t="s">
        <v>63</v>
      </c>
      <c r="F384" s="15"/>
      <c r="G384" s="16">
        <v>1</v>
      </c>
      <c r="H384" s="16">
        <v>10</v>
      </c>
      <c r="I384" s="19">
        <v>6.5380000000000003</v>
      </c>
      <c r="J384" s="16">
        <v>10</v>
      </c>
      <c r="K384" s="16">
        <v>7</v>
      </c>
      <c r="L384" s="19">
        <v>3.1547596593890455</v>
      </c>
      <c r="M384" s="16">
        <v>1</v>
      </c>
      <c r="N384" s="16">
        <v>10</v>
      </c>
      <c r="O384" s="17">
        <v>0</v>
      </c>
      <c r="P384" s="18">
        <v>0</v>
      </c>
    </row>
    <row r="385" spans="2:16" ht="36" customHeight="1" outlineLevel="1" x14ac:dyDescent="0.45">
      <c r="B385" s="13" t="s">
        <v>64</v>
      </c>
      <c r="C385" s="14" t="s">
        <v>59</v>
      </c>
      <c r="D385" s="14" t="s">
        <v>198</v>
      </c>
      <c r="E385" s="15" t="s">
        <v>63</v>
      </c>
      <c r="F385" s="15"/>
      <c r="G385" s="16">
        <v>1</v>
      </c>
      <c r="H385" s="16">
        <v>10</v>
      </c>
      <c r="I385" s="19">
        <v>6.5380000000000003</v>
      </c>
      <c r="J385" s="16">
        <v>10</v>
      </c>
      <c r="K385" s="16">
        <v>7</v>
      </c>
      <c r="L385" s="19">
        <v>3.1547596593890455</v>
      </c>
      <c r="M385" s="16">
        <v>1</v>
      </c>
      <c r="N385" s="16">
        <v>10</v>
      </c>
      <c r="O385" s="17">
        <v>0</v>
      </c>
      <c r="P385" s="18">
        <v>0</v>
      </c>
    </row>
    <row r="386" spans="2:16" ht="36" customHeight="1" outlineLevel="1" x14ac:dyDescent="0.45">
      <c r="B386" s="13" t="s">
        <v>66</v>
      </c>
      <c r="C386" s="14" t="s">
        <v>56</v>
      </c>
      <c r="D386" s="14" t="s">
        <v>199</v>
      </c>
      <c r="E386" s="15" t="s">
        <v>63</v>
      </c>
      <c r="F386" s="15"/>
      <c r="G386" s="16">
        <v>1</v>
      </c>
      <c r="H386" s="16">
        <v>10</v>
      </c>
      <c r="I386" s="19">
        <v>6.3376906318082789</v>
      </c>
      <c r="J386" s="16">
        <v>10</v>
      </c>
      <c r="K386" s="16">
        <v>7</v>
      </c>
      <c r="L386" s="19">
        <v>3.1597419716905901</v>
      </c>
      <c r="M386" s="16">
        <v>1</v>
      </c>
      <c r="N386" s="16">
        <v>10</v>
      </c>
      <c r="O386" s="17">
        <v>541</v>
      </c>
      <c r="P386" s="18">
        <v>0</v>
      </c>
    </row>
    <row r="387" spans="2:16" ht="36" customHeight="1" outlineLevel="1" x14ac:dyDescent="0.45">
      <c r="B387" s="13" t="s">
        <v>66</v>
      </c>
      <c r="C387" s="14" t="s">
        <v>59</v>
      </c>
      <c r="D387" s="14" t="s">
        <v>199</v>
      </c>
      <c r="E387" s="15" t="s">
        <v>63</v>
      </c>
      <c r="F387" s="15"/>
      <c r="G387" s="16">
        <v>1</v>
      </c>
      <c r="H387" s="16">
        <v>10</v>
      </c>
      <c r="I387" s="19">
        <v>6.3441295546558703</v>
      </c>
      <c r="J387" s="16">
        <v>10</v>
      </c>
      <c r="K387" s="16">
        <v>7</v>
      </c>
      <c r="L387" s="19">
        <v>3.1544096362975647</v>
      </c>
      <c r="M387" s="16">
        <v>1</v>
      </c>
      <c r="N387" s="16">
        <v>10</v>
      </c>
      <c r="O387" s="17">
        <v>506</v>
      </c>
      <c r="P387" s="18">
        <v>0</v>
      </c>
    </row>
    <row r="388" spans="2:16" ht="36" customHeight="1" outlineLevel="1" x14ac:dyDescent="0.45">
      <c r="B388" s="13" t="s">
        <v>68</v>
      </c>
      <c r="C388" s="14" t="s">
        <v>56</v>
      </c>
      <c r="D388" s="14" t="s">
        <v>200</v>
      </c>
      <c r="E388" s="15" t="s">
        <v>70</v>
      </c>
      <c r="F388" s="15"/>
      <c r="G388" s="16">
        <v>1</v>
      </c>
      <c r="H388" s="16">
        <v>10</v>
      </c>
      <c r="I388" s="19">
        <v>6.8379629629629628</v>
      </c>
      <c r="J388" s="16">
        <v>10</v>
      </c>
      <c r="K388" s="16">
        <v>8</v>
      </c>
      <c r="L388" s="19">
        <v>3.260281557040746</v>
      </c>
      <c r="M388" s="16">
        <v>1</v>
      </c>
      <c r="N388" s="16">
        <v>10</v>
      </c>
      <c r="O388" s="17">
        <v>784</v>
      </c>
      <c r="P388" s="18">
        <v>0</v>
      </c>
    </row>
    <row r="389" spans="2:16" ht="36" customHeight="1" outlineLevel="1" x14ac:dyDescent="0.45">
      <c r="B389" s="13" t="s">
        <v>68</v>
      </c>
      <c r="C389" s="14" t="s">
        <v>59</v>
      </c>
      <c r="D389" s="14" t="s">
        <v>200</v>
      </c>
      <c r="E389" s="15" t="s">
        <v>70</v>
      </c>
      <c r="F389" s="15"/>
      <c r="G389" s="16">
        <v>1</v>
      </c>
      <c r="H389" s="16">
        <v>10</v>
      </c>
      <c r="I389" s="19">
        <v>6.9684684684684681</v>
      </c>
      <c r="J389" s="16">
        <v>10</v>
      </c>
      <c r="K389" s="16">
        <v>8</v>
      </c>
      <c r="L389" s="19">
        <v>3.2447516127452682</v>
      </c>
      <c r="M389" s="16">
        <v>1</v>
      </c>
      <c r="N389" s="16">
        <v>10</v>
      </c>
      <c r="O389" s="17">
        <v>778</v>
      </c>
      <c r="P389" s="18">
        <v>0</v>
      </c>
    </row>
    <row r="390" spans="2:16" ht="36" customHeight="1" outlineLevel="1" x14ac:dyDescent="0.45">
      <c r="B390" s="13" t="s">
        <v>71</v>
      </c>
      <c r="C390" s="14" t="s">
        <v>56</v>
      </c>
      <c r="D390" s="14" t="s">
        <v>201</v>
      </c>
      <c r="E390" s="15" t="s">
        <v>70</v>
      </c>
      <c r="F390" s="15"/>
      <c r="G390" s="16">
        <v>1</v>
      </c>
      <c r="H390" s="16">
        <v>10</v>
      </c>
      <c r="I390" s="19">
        <v>6.7173913043478262</v>
      </c>
      <c r="J390" s="16">
        <v>10</v>
      </c>
      <c r="K390" s="16">
        <v>7</v>
      </c>
      <c r="L390" s="19">
        <v>3.1180874037528321</v>
      </c>
      <c r="M390" s="16">
        <v>1</v>
      </c>
      <c r="N390" s="16">
        <v>10</v>
      </c>
      <c r="O390" s="17">
        <v>862</v>
      </c>
      <c r="P390" s="18">
        <v>0</v>
      </c>
    </row>
    <row r="391" spans="2:16" ht="36" customHeight="1" outlineLevel="1" x14ac:dyDescent="0.45">
      <c r="B391" s="13" t="s">
        <v>71</v>
      </c>
      <c r="C391" s="14" t="s">
        <v>59</v>
      </c>
      <c r="D391" s="14" t="s">
        <v>201</v>
      </c>
      <c r="E391" s="15" t="s">
        <v>70</v>
      </c>
      <c r="F391" s="15"/>
      <c r="G391" s="16">
        <v>1</v>
      </c>
      <c r="H391" s="16">
        <v>10</v>
      </c>
      <c r="I391" s="19">
        <v>6.7769784172661867</v>
      </c>
      <c r="J391" s="16">
        <v>10</v>
      </c>
      <c r="K391" s="16">
        <v>7</v>
      </c>
      <c r="L391" s="19">
        <v>3.1138846735870569</v>
      </c>
      <c r="M391" s="16">
        <v>1</v>
      </c>
      <c r="N391" s="16">
        <v>10</v>
      </c>
      <c r="O391" s="17">
        <v>861</v>
      </c>
      <c r="P391" s="18">
        <v>0</v>
      </c>
    </row>
    <row r="392" spans="2:16" ht="36" customHeight="1" outlineLevel="1" x14ac:dyDescent="0.45">
      <c r="B392" s="13" t="s">
        <v>1184</v>
      </c>
      <c r="C392" s="14" t="s">
        <v>56</v>
      </c>
      <c r="D392" s="14" t="s">
        <v>202</v>
      </c>
      <c r="E392" s="15" t="s">
        <v>70</v>
      </c>
      <c r="F392" s="15"/>
      <c r="G392" s="16">
        <v>1</v>
      </c>
      <c r="H392" s="16">
        <v>10</v>
      </c>
      <c r="I392" s="19">
        <v>6.3731343283582094</v>
      </c>
      <c r="J392" s="16">
        <v>10</v>
      </c>
      <c r="K392" s="16">
        <v>7</v>
      </c>
      <c r="L392" s="19">
        <v>3.1131968412857525</v>
      </c>
      <c r="M392" s="16">
        <v>1</v>
      </c>
      <c r="N392" s="16">
        <v>10</v>
      </c>
      <c r="O392" s="17">
        <v>933</v>
      </c>
      <c r="P392" s="18">
        <v>0</v>
      </c>
    </row>
    <row r="393" spans="2:16" ht="36" customHeight="1" outlineLevel="1" x14ac:dyDescent="0.45">
      <c r="B393" s="13" t="s">
        <v>1184</v>
      </c>
      <c r="C393" s="14" t="s">
        <v>59</v>
      </c>
      <c r="D393" s="14" t="s">
        <v>202</v>
      </c>
      <c r="E393" s="15" t="s">
        <v>70</v>
      </c>
      <c r="F393" s="15"/>
      <c r="G393" s="16">
        <v>1</v>
      </c>
      <c r="H393" s="16">
        <v>10</v>
      </c>
      <c r="I393" s="19">
        <v>6.132352941176471</v>
      </c>
      <c r="J393" s="16">
        <v>10</v>
      </c>
      <c r="K393" s="16">
        <v>6</v>
      </c>
      <c r="L393" s="19">
        <v>3.1428877859012627</v>
      </c>
      <c r="M393" s="16">
        <v>1</v>
      </c>
      <c r="N393" s="16">
        <v>10</v>
      </c>
      <c r="O393" s="17">
        <v>932</v>
      </c>
      <c r="P393" s="18">
        <v>0</v>
      </c>
    </row>
    <row r="394" spans="2:16" ht="36" customHeight="1" outlineLevel="1" x14ac:dyDescent="0.45">
      <c r="B394" s="13" t="s">
        <v>1185</v>
      </c>
      <c r="C394" s="14" t="s">
        <v>56</v>
      </c>
      <c r="D394" s="14" t="s">
        <v>203</v>
      </c>
      <c r="E394" s="15" t="s">
        <v>70</v>
      </c>
      <c r="F394" s="15"/>
      <c r="G394" s="16">
        <v>1</v>
      </c>
      <c r="H394" s="16">
        <v>10</v>
      </c>
      <c r="I394" s="19">
        <v>6.3214285714285712</v>
      </c>
      <c r="J394" s="16">
        <v>10</v>
      </c>
      <c r="K394" s="16">
        <v>7</v>
      </c>
      <c r="L394" s="19">
        <v>3.242373669549365</v>
      </c>
      <c r="M394" s="16">
        <v>1</v>
      </c>
      <c r="N394" s="16">
        <v>10</v>
      </c>
      <c r="O394" s="17">
        <v>944</v>
      </c>
      <c r="P394" s="18">
        <v>0</v>
      </c>
    </row>
    <row r="395" spans="2:16" ht="36" customHeight="1" outlineLevel="1" x14ac:dyDescent="0.45">
      <c r="B395" s="13" t="s">
        <v>1185</v>
      </c>
      <c r="C395" s="14" t="s">
        <v>59</v>
      </c>
      <c r="D395" s="14" t="s">
        <v>203</v>
      </c>
      <c r="E395" s="15" t="s">
        <v>70</v>
      </c>
      <c r="F395" s="15"/>
      <c r="G395" s="16">
        <v>1</v>
      </c>
      <c r="H395" s="16">
        <v>10</v>
      </c>
      <c r="I395" s="19">
        <v>6.4285714285714288</v>
      </c>
      <c r="J395" s="16">
        <v>10</v>
      </c>
      <c r="K395" s="16">
        <v>7</v>
      </c>
      <c r="L395" s="19">
        <v>3.1614561826483056</v>
      </c>
      <c r="M395" s="16">
        <v>1</v>
      </c>
      <c r="N395" s="16">
        <v>10</v>
      </c>
      <c r="O395" s="17">
        <v>944</v>
      </c>
      <c r="P395" s="18">
        <v>0</v>
      </c>
    </row>
    <row r="396" spans="2:16" ht="36" customHeight="1" outlineLevel="1" x14ac:dyDescent="0.45">
      <c r="B396" s="13" t="s">
        <v>73</v>
      </c>
      <c r="C396" s="14" t="s">
        <v>56</v>
      </c>
      <c r="D396" s="14" t="s">
        <v>1219</v>
      </c>
      <c r="E396" s="15" t="s">
        <v>63</v>
      </c>
      <c r="F396" s="15"/>
      <c r="G396" s="16">
        <v>1</v>
      </c>
      <c r="H396" s="16">
        <v>10</v>
      </c>
      <c r="I396" s="19">
        <v>6.54</v>
      </c>
      <c r="J396" s="16">
        <v>10</v>
      </c>
      <c r="K396" s="16">
        <v>7</v>
      </c>
      <c r="L396" s="19">
        <v>3.1556866698641701</v>
      </c>
      <c r="M396" s="16">
        <v>1</v>
      </c>
      <c r="N396" s="16">
        <v>10</v>
      </c>
      <c r="O396" s="17">
        <v>0</v>
      </c>
      <c r="P396" s="18">
        <v>0</v>
      </c>
    </row>
    <row r="397" spans="2:16" ht="36" customHeight="1" outlineLevel="1" x14ac:dyDescent="0.45">
      <c r="B397" s="13" t="s">
        <v>73</v>
      </c>
      <c r="C397" s="14" t="s">
        <v>59</v>
      </c>
      <c r="D397" s="14" t="s">
        <v>1219</v>
      </c>
      <c r="E397" s="15" t="s">
        <v>63</v>
      </c>
      <c r="F397" s="15"/>
      <c r="G397" s="16">
        <v>1</v>
      </c>
      <c r="H397" s="16">
        <v>10</v>
      </c>
      <c r="I397" s="19">
        <v>6.54</v>
      </c>
      <c r="J397" s="16">
        <v>10</v>
      </c>
      <c r="K397" s="16">
        <v>7</v>
      </c>
      <c r="L397" s="19">
        <v>3.1556866698641701</v>
      </c>
      <c r="M397" s="16">
        <v>1</v>
      </c>
      <c r="N397" s="16">
        <v>10</v>
      </c>
      <c r="O397" s="17">
        <v>0</v>
      </c>
      <c r="P397" s="18">
        <v>0</v>
      </c>
    </row>
    <row r="398" spans="2:16" ht="36" customHeight="1" outlineLevel="1" x14ac:dyDescent="0.45">
      <c r="B398" s="13" t="s">
        <v>75</v>
      </c>
      <c r="C398" s="14" t="s">
        <v>56</v>
      </c>
      <c r="D398" s="14" t="s">
        <v>204</v>
      </c>
      <c r="E398" s="15" t="s">
        <v>63</v>
      </c>
      <c r="F398" s="15"/>
      <c r="G398" s="16">
        <v>1</v>
      </c>
      <c r="H398" s="16">
        <v>10</v>
      </c>
      <c r="I398" s="19">
        <v>6.54</v>
      </c>
      <c r="J398" s="16">
        <v>10</v>
      </c>
      <c r="K398" s="16">
        <v>7</v>
      </c>
      <c r="L398" s="19">
        <v>3.1541002438648635</v>
      </c>
      <c r="M398" s="16">
        <v>1</v>
      </c>
      <c r="N398" s="16">
        <v>10</v>
      </c>
      <c r="O398" s="17">
        <v>0</v>
      </c>
      <c r="P398" s="18">
        <v>0</v>
      </c>
    </row>
    <row r="399" spans="2:16" ht="36" customHeight="1" outlineLevel="1" x14ac:dyDescent="0.45">
      <c r="B399" s="13" t="s">
        <v>75</v>
      </c>
      <c r="C399" s="14" t="s">
        <v>59</v>
      </c>
      <c r="D399" s="14" t="s">
        <v>204</v>
      </c>
      <c r="E399" s="15" t="s">
        <v>63</v>
      </c>
      <c r="F399" s="15"/>
      <c r="G399" s="16">
        <v>1</v>
      </c>
      <c r="H399" s="16">
        <v>10</v>
      </c>
      <c r="I399" s="19">
        <v>6.54</v>
      </c>
      <c r="J399" s="16">
        <v>10</v>
      </c>
      <c r="K399" s="16">
        <v>7</v>
      </c>
      <c r="L399" s="19">
        <v>3.1541002438648635</v>
      </c>
      <c r="M399" s="16">
        <v>1</v>
      </c>
      <c r="N399" s="16">
        <v>10</v>
      </c>
      <c r="O399" s="17">
        <v>0</v>
      </c>
      <c r="P399" s="18">
        <v>0</v>
      </c>
    </row>
    <row r="400" spans="2:16" ht="36" customHeight="1" outlineLevel="1" x14ac:dyDescent="0.45">
      <c r="B400" s="13" t="s">
        <v>77</v>
      </c>
      <c r="C400" s="14" t="s">
        <v>56</v>
      </c>
      <c r="D400" s="14" t="s">
        <v>205</v>
      </c>
      <c r="E400" s="15" t="s">
        <v>70</v>
      </c>
      <c r="F400" s="15"/>
      <c r="G400" s="16">
        <v>1</v>
      </c>
      <c r="H400" s="16">
        <v>10</v>
      </c>
      <c r="I400" s="19">
        <v>6.5345744680851068</v>
      </c>
      <c r="J400" s="16">
        <v>10</v>
      </c>
      <c r="K400" s="16">
        <v>7</v>
      </c>
      <c r="L400" s="19">
        <v>3.1683986100400259</v>
      </c>
      <c r="M400" s="16">
        <v>1</v>
      </c>
      <c r="N400" s="16">
        <v>10</v>
      </c>
      <c r="O400" s="17">
        <v>248</v>
      </c>
      <c r="P400" s="18">
        <v>0</v>
      </c>
    </row>
    <row r="401" spans="2:16" ht="36" customHeight="1" outlineLevel="1" x14ac:dyDescent="0.45">
      <c r="B401" s="13" t="s">
        <v>77</v>
      </c>
      <c r="C401" s="14" t="s">
        <v>59</v>
      </c>
      <c r="D401" s="14" t="s">
        <v>205</v>
      </c>
      <c r="E401" s="15" t="s">
        <v>70</v>
      </c>
      <c r="F401" s="15"/>
      <c r="G401" s="16">
        <v>1</v>
      </c>
      <c r="H401" s="16">
        <v>10</v>
      </c>
      <c r="I401" s="19">
        <v>6.5345744680851068</v>
      </c>
      <c r="J401" s="16">
        <v>10</v>
      </c>
      <c r="K401" s="16">
        <v>7</v>
      </c>
      <c r="L401" s="19">
        <v>3.1683986100400259</v>
      </c>
      <c r="M401" s="16">
        <v>1</v>
      </c>
      <c r="N401" s="16">
        <v>10</v>
      </c>
      <c r="O401" s="17">
        <v>248</v>
      </c>
      <c r="P401" s="18">
        <v>0</v>
      </c>
    </row>
    <row r="402" spans="2:16" ht="36" customHeight="1" outlineLevel="1" x14ac:dyDescent="0.45">
      <c r="B402" s="13" t="s">
        <v>79</v>
      </c>
      <c r="C402" s="14" t="s">
        <v>56</v>
      </c>
      <c r="D402" s="14" t="s">
        <v>206</v>
      </c>
      <c r="E402" s="15" t="s">
        <v>70</v>
      </c>
      <c r="F402" s="15"/>
      <c r="G402" s="16">
        <v>1</v>
      </c>
      <c r="H402" s="16">
        <v>10</v>
      </c>
      <c r="I402" s="19">
        <v>6.5963636363636367</v>
      </c>
      <c r="J402" s="16">
        <v>10</v>
      </c>
      <c r="K402" s="16">
        <v>7</v>
      </c>
      <c r="L402" s="19">
        <v>3.1589268502749759</v>
      </c>
      <c r="M402" s="16">
        <v>1</v>
      </c>
      <c r="N402" s="16">
        <v>10</v>
      </c>
      <c r="O402" s="17">
        <v>725</v>
      </c>
      <c r="P402" s="18">
        <v>0</v>
      </c>
    </row>
    <row r="403" spans="2:16" ht="36" customHeight="1" outlineLevel="1" x14ac:dyDescent="0.45">
      <c r="B403" s="13" t="s">
        <v>79</v>
      </c>
      <c r="C403" s="14" t="s">
        <v>59</v>
      </c>
      <c r="D403" s="14" t="s">
        <v>206</v>
      </c>
      <c r="E403" s="15" t="s">
        <v>70</v>
      </c>
      <c r="F403" s="15"/>
      <c r="G403" s="16">
        <v>1</v>
      </c>
      <c r="H403" s="16">
        <v>10</v>
      </c>
      <c r="I403" s="19">
        <v>6.5963636363636367</v>
      </c>
      <c r="J403" s="16">
        <v>10</v>
      </c>
      <c r="K403" s="16">
        <v>7</v>
      </c>
      <c r="L403" s="19">
        <v>3.1589268502749759</v>
      </c>
      <c r="M403" s="16">
        <v>1</v>
      </c>
      <c r="N403" s="16">
        <v>10</v>
      </c>
      <c r="O403" s="17">
        <v>725</v>
      </c>
      <c r="P403" s="18">
        <v>0</v>
      </c>
    </row>
    <row r="404" spans="2:16" ht="36" customHeight="1" outlineLevel="1" x14ac:dyDescent="0.45">
      <c r="B404" s="13" t="s">
        <v>80</v>
      </c>
      <c r="C404" s="14" t="s">
        <v>56</v>
      </c>
      <c r="D404" s="14" t="s">
        <v>207</v>
      </c>
      <c r="E404" s="15" t="s">
        <v>70</v>
      </c>
      <c r="F404" s="15"/>
      <c r="G404" s="16">
        <v>1</v>
      </c>
      <c r="H404" s="16">
        <v>10</v>
      </c>
      <c r="I404" s="19">
        <v>6.5820895522388057</v>
      </c>
      <c r="J404" s="16">
        <v>10</v>
      </c>
      <c r="K404" s="16">
        <v>7</v>
      </c>
      <c r="L404" s="19">
        <v>3.060744877310114</v>
      </c>
      <c r="M404" s="16">
        <v>1</v>
      </c>
      <c r="N404" s="16">
        <v>10</v>
      </c>
      <c r="O404" s="17">
        <v>933</v>
      </c>
      <c r="P404" s="18">
        <v>0</v>
      </c>
    </row>
    <row r="405" spans="2:16" ht="36" customHeight="1" outlineLevel="1" x14ac:dyDescent="0.45">
      <c r="B405" s="13" t="s">
        <v>80</v>
      </c>
      <c r="C405" s="14" t="s">
        <v>59</v>
      </c>
      <c r="D405" s="14" t="s">
        <v>207</v>
      </c>
      <c r="E405" s="15" t="s">
        <v>70</v>
      </c>
      <c r="F405" s="15"/>
      <c r="G405" s="16">
        <v>1</v>
      </c>
      <c r="H405" s="16">
        <v>10</v>
      </c>
      <c r="I405" s="19">
        <v>6.5820895522388057</v>
      </c>
      <c r="J405" s="16">
        <v>10</v>
      </c>
      <c r="K405" s="16">
        <v>7</v>
      </c>
      <c r="L405" s="19">
        <v>3.060744877310114</v>
      </c>
      <c r="M405" s="16">
        <v>1</v>
      </c>
      <c r="N405" s="16">
        <v>10</v>
      </c>
      <c r="O405" s="17">
        <v>933</v>
      </c>
      <c r="P405" s="18">
        <v>0</v>
      </c>
    </row>
    <row r="406" spans="2:16" ht="36" customHeight="1" outlineLevel="1" x14ac:dyDescent="0.45">
      <c r="B406" s="13" t="s">
        <v>82</v>
      </c>
      <c r="C406" s="14" t="s">
        <v>56</v>
      </c>
      <c r="D406" s="14" t="s">
        <v>1220</v>
      </c>
      <c r="E406" s="15" t="s">
        <v>70</v>
      </c>
      <c r="F406" s="15"/>
      <c r="G406" s="16">
        <v>1</v>
      </c>
      <c r="H406" s="16">
        <v>10</v>
      </c>
      <c r="I406" s="19">
        <v>7.9285714285714288</v>
      </c>
      <c r="J406" s="16">
        <v>10</v>
      </c>
      <c r="K406" s="16">
        <v>9</v>
      </c>
      <c r="L406" s="19">
        <v>2.9990841092749458</v>
      </c>
      <c r="M406" s="16">
        <v>1</v>
      </c>
      <c r="N406" s="16">
        <v>10</v>
      </c>
      <c r="O406" s="17">
        <v>986</v>
      </c>
      <c r="P406" s="18">
        <v>0</v>
      </c>
    </row>
    <row r="407" spans="2:16" ht="36" customHeight="1" outlineLevel="1" x14ac:dyDescent="0.45">
      <c r="B407" s="13" t="s">
        <v>82</v>
      </c>
      <c r="C407" s="14" t="s">
        <v>59</v>
      </c>
      <c r="D407" s="14" t="s">
        <v>1220</v>
      </c>
      <c r="E407" s="15" t="s">
        <v>70</v>
      </c>
      <c r="F407" s="15"/>
      <c r="G407" s="16">
        <v>1</v>
      </c>
      <c r="H407" s="16">
        <v>10</v>
      </c>
      <c r="I407" s="19">
        <v>7.9285714285714288</v>
      </c>
      <c r="J407" s="16">
        <v>10</v>
      </c>
      <c r="K407" s="16">
        <v>9</v>
      </c>
      <c r="L407" s="19">
        <v>2.9990841092749458</v>
      </c>
      <c r="M407" s="16">
        <v>1</v>
      </c>
      <c r="N407" s="16">
        <v>10</v>
      </c>
      <c r="O407" s="17">
        <v>986</v>
      </c>
      <c r="P407" s="18">
        <v>0</v>
      </c>
    </row>
    <row r="408" spans="2:16" ht="36" customHeight="1" outlineLevel="1" x14ac:dyDescent="0.45">
      <c r="B408" s="13" t="s">
        <v>84</v>
      </c>
      <c r="C408" s="14" t="s">
        <v>56</v>
      </c>
      <c r="D408" s="14" t="s">
        <v>1221</v>
      </c>
      <c r="E408" s="15" t="s">
        <v>70</v>
      </c>
      <c r="F408" s="15"/>
      <c r="G408" s="16">
        <v>1</v>
      </c>
      <c r="H408" s="16">
        <v>1</v>
      </c>
      <c r="I408" s="16">
        <v>1</v>
      </c>
      <c r="J408" s="16">
        <v>1</v>
      </c>
      <c r="K408" s="16">
        <v>1</v>
      </c>
      <c r="L408" s="15" t="s">
        <v>86</v>
      </c>
      <c r="M408" s="16">
        <v>1</v>
      </c>
      <c r="N408" s="16">
        <v>1</v>
      </c>
      <c r="O408" s="17">
        <v>999</v>
      </c>
      <c r="P408" s="18">
        <v>0</v>
      </c>
    </row>
    <row r="409" spans="2:16" ht="36" customHeight="1" outlineLevel="1" x14ac:dyDescent="0.45">
      <c r="B409" s="13" t="s">
        <v>84</v>
      </c>
      <c r="C409" s="14" t="s">
        <v>59</v>
      </c>
      <c r="D409" s="14" t="s">
        <v>1221</v>
      </c>
      <c r="E409" s="15" t="s">
        <v>70</v>
      </c>
      <c r="F409" s="15"/>
      <c r="G409" s="16">
        <v>1</v>
      </c>
      <c r="H409" s="16">
        <v>1</v>
      </c>
      <c r="I409" s="16">
        <v>1</v>
      </c>
      <c r="J409" s="16">
        <v>1</v>
      </c>
      <c r="K409" s="16">
        <v>1</v>
      </c>
      <c r="L409" s="15" t="s">
        <v>86</v>
      </c>
      <c r="M409" s="16">
        <v>1</v>
      </c>
      <c r="N409" s="16">
        <v>1</v>
      </c>
      <c r="O409" s="17">
        <v>999</v>
      </c>
      <c r="P409" s="18">
        <v>0</v>
      </c>
    </row>
    <row r="410" spans="2:16" ht="36" customHeight="1" outlineLevel="1" x14ac:dyDescent="0.45">
      <c r="B410" s="13" t="s">
        <v>61</v>
      </c>
      <c r="C410" s="14" t="s">
        <v>56</v>
      </c>
      <c r="D410" s="14" t="s">
        <v>208</v>
      </c>
      <c r="E410" s="15" t="s">
        <v>70</v>
      </c>
      <c r="F410" s="15"/>
      <c r="G410" s="16">
        <v>1</v>
      </c>
      <c r="H410" s="16">
        <v>10</v>
      </c>
      <c r="I410" s="19">
        <v>6.5369999999999999</v>
      </c>
      <c r="J410" s="16">
        <v>10</v>
      </c>
      <c r="K410" s="16">
        <v>7</v>
      </c>
      <c r="L410" s="19">
        <v>3.1535021128224296</v>
      </c>
      <c r="M410" s="16">
        <v>1</v>
      </c>
      <c r="N410" s="16">
        <v>10</v>
      </c>
      <c r="O410" s="17">
        <v>0</v>
      </c>
      <c r="P410" s="18">
        <v>0</v>
      </c>
    </row>
    <row r="411" spans="2:16" ht="36" customHeight="1" outlineLevel="1" x14ac:dyDescent="0.45">
      <c r="B411" s="13" t="s">
        <v>61</v>
      </c>
      <c r="C411" s="14" t="s">
        <v>59</v>
      </c>
      <c r="D411" s="14" t="s">
        <v>208</v>
      </c>
      <c r="E411" s="15" t="s">
        <v>70</v>
      </c>
      <c r="F411" s="15"/>
      <c r="G411" s="16">
        <v>1</v>
      </c>
      <c r="H411" s="16">
        <v>10</v>
      </c>
      <c r="I411" s="19">
        <v>6.5567928730512248</v>
      </c>
      <c r="J411" s="16">
        <v>10</v>
      </c>
      <c r="K411" s="16">
        <v>7</v>
      </c>
      <c r="L411" s="19">
        <v>3.1271108480231864</v>
      </c>
      <c r="M411" s="16">
        <v>1</v>
      </c>
      <c r="N411" s="16">
        <v>10</v>
      </c>
      <c r="O411" s="17">
        <v>102</v>
      </c>
      <c r="P411" s="18">
        <v>0</v>
      </c>
    </row>
    <row r="412" spans="2:16" ht="36" customHeight="1" outlineLevel="1" x14ac:dyDescent="0.45">
      <c r="B412" s="13" t="s">
        <v>61</v>
      </c>
      <c r="C412" s="14" t="s">
        <v>56</v>
      </c>
      <c r="D412" s="14" t="s">
        <v>208</v>
      </c>
      <c r="E412" s="15" t="s">
        <v>70</v>
      </c>
      <c r="F412" s="15"/>
      <c r="G412" s="15" t="s">
        <v>86</v>
      </c>
      <c r="H412" s="15" t="s">
        <v>86</v>
      </c>
      <c r="I412" s="15" t="s">
        <v>86</v>
      </c>
      <c r="J412" s="15" t="s">
        <v>86</v>
      </c>
      <c r="K412" s="15" t="s">
        <v>86</v>
      </c>
      <c r="L412" s="15" t="s">
        <v>86</v>
      </c>
      <c r="M412" s="15" t="s">
        <v>86</v>
      </c>
      <c r="N412" s="15" t="s">
        <v>86</v>
      </c>
      <c r="O412" s="17">
        <v>1000</v>
      </c>
      <c r="P412" s="18">
        <v>0</v>
      </c>
    </row>
    <row r="413" spans="2:16" ht="36" customHeight="1" outlineLevel="1" x14ac:dyDescent="0.45">
      <c r="B413" s="13" t="s">
        <v>61</v>
      </c>
      <c r="C413" s="14" t="s">
        <v>59</v>
      </c>
      <c r="D413" s="14" t="s">
        <v>208</v>
      </c>
      <c r="E413" s="15" t="s">
        <v>70</v>
      </c>
      <c r="F413" s="15"/>
      <c r="G413" s="16">
        <v>4</v>
      </c>
      <c r="H413" s="16">
        <v>4</v>
      </c>
      <c r="I413" s="16">
        <v>4</v>
      </c>
      <c r="J413" s="16">
        <v>4</v>
      </c>
      <c r="K413" s="16">
        <v>4</v>
      </c>
      <c r="L413" s="15" t="s">
        <v>86</v>
      </c>
      <c r="M413" s="16">
        <v>4</v>
      </c>
      <c r="N413" s="16">
        <v>4</v>
      </c>
      <c r="O413" s="17">
        <v>999</v>
      </c>
      <c r="P413" s="18">
        <v>0</v>
      </c>
    </row>
    <row r="414" spans="2:16" ht="36" customHeight="1" outlineLevel="1" x14ac:dyDescent="0.45">
      <c r="B414" s="13" t="s">
        <v>61</v>
      </c>
      <c r="C414" s="14" t="s">
        <v>56</v>
      </c>
      <c r="D414" s="14" t="s">
        <v>208</v>
      </c>
      <c r="E414" s="15" t="s">
        <v>70</v>
      </c>
      <c r="F414" s="15"/>
      <c r="G414" s="15" t="s">
        <v>86</v>
      </c>
      <c r="H414" s="15" t="s">
        <v>86</v>
      </c>
      <c r="I414" s="15" t="s">
        <v>86</v>
      </c>
      <c r="J414" s="15" t="s">
        <v>86</v>
      </c>
      <c r="K414" s="15" t="s">
        <v>86</v>
      </c>
      <c r="L414" s="15" t="s">
        <v>86</v>
      </c>
      <c r="M414" s="15" t="s">
        <v>86</v>
      </c>
      <c r="N414" s="15" t="s">
        <v>86</v>
      </c>
      <c r="O414" s="17">
        <v>1000</v>
      </c>
      <c r="P414" s="18">
        <v>0</v>
      </c>
    </row>
    <row r="415" spans="2:16" ht="36" customHeight="1" outlineLevel="1" x14ac:dyDescent="0.45">
      <c r="B415" s="13" t="s">
        <v>61</v>
      </c>
      <c r="C415" s="14" t="s">
        <v>59</v>
      </c>
      <c r="D415" s="14" t="s">
        <v>208</v>
      </c>
      <c r="E415" s="15" t="s">
        <v>70</v>
      </c>
      <c r="F415" s="15"/>
      <c r="G415" s="15" t="s">
        <v>86</v>
      </c>
      <c r="H415" s="15" t="s">
        <v>86</v>
      </c>
      <c r="I415" s="15" t="s">
        <v>86</v>
      </c>
      <c r="J415" s="15" t="s">
        <v>86</v>
      </c>
      <c r="K415" s="15" t="s">
        <v>86</v>
      </c>
      <c r="L415" s="15" t="s">
        <v>86</v>
      </c>
      <c r="M415" s="15" t="s">
        <v>86</v>
      </c>
      <c r="N415" s="15" t="s">
        <v>86</v>
      </c>
      <c r="O415" s="17">
        <v>1000</v>
      </c>
      <c r="P415" s="18">
        <v>0</v>
      </c>
    </row>
    <row r="416" spans="2:16" ht="36" customHeight="1" outlineLevel="1" x14ac:dyDescent="0.45">
      <c r="B416" s="13" t="s">
        <v>61</v>
      </c>
      <c r="C416" s="14" t="s">
        <v>56</v>
      </c>
      <c r="D416" s="14" t="s">
        <v>208</v>
      </c>
      <c r="E416" s="15" t="s">
        <v>70</v>
      </c>
      <c r="F416" s="15"/>
      <c r="G416" s="15" t="s">
        <v>86</v>
      </c>
      <c r="H416" s="15" t="s">
        <v>86</v>
      </c>
      <c r="I416" s="15" t="s">
        <v>86</v>
      </c>
      <c r="J416" s="15" t="s">
        <v>86</v>
      </c>
      <c r="K416" s="15" t="s">
        <v>86</v>
      </c>
      <c r="L416" s="15" t="s">
        <v>86</v>
      </c>
      <c r="M416" s="15" t="s">
        <v>86</v>
      </c>
      <c r="N416" s="15" t="s">
        <v>86</v>
      </c>
      <c r="O416" s="17">
        <v>1000</v>
      </c>
      <c r="P416" s="18">
        <v>0</v>
      </c>
    </row>
    <row r="417" spans="2:16" ht="36" customHeight="1" outlineLevel="1" x14ac:dyDescent="0.45">
      <c r="B417" s="13" t="s">
        <v>61</v>
      </c>
      <c r="C417" s="14" t="s">
        <v>59</v>
      </c>
      <c r="D417" s="14" t="s">
        <v>208</v>
      </c>
      <c r="E417" s="15" t="s">
        <v>70</v>
      </c>
      <c r="F417" s="15"/>
      <c r="G417" s="15" t="s">
        <v>86</v>
      </c>
      <c r="H417" s="15" t="s">
        <v>86</v>
      </c>
      <c r="I417" s="15" t="s">
        <v>86</v>
      </c>
      <c r="J417" s="15" t="s">
        <v>86</v>
      </c>
      <c r="K417" s="15" t="s">
        <v>86</v>
      </c>
      <c r="L417" s="15" t="s">
        <v>86</v>
      </c>
      <c r="M417" s="15" t="s">
        <v>86</v>
      </c>
      <c r="N417" s="15" t="s">
        <v>86</v>
      </c>
      <c r="O417" s="17">
        <v>1000</v>
      </c>
      <c r="P417" s="18">
        <v>0</v>
      </c>
    </row>
    <row r="418" spans="2:16" ht="36" customHeight="1" outlineLevel="1" x14ac:dyDescent="0.45">
      <c r="B418" s="13" t="s">
        <v>64</v>
      </c>
      <c r="C418" s="14" t="s">
        <v>56</v>
      </c>
      <c r="D418" s="14" t="s">
        <v>209</v>
      </c>
      <c r="E418" s="15" t="s">
        <v>63</v>
      </c>
      <c r="F418" s="15"/>
      <c r="G418" s="16">
        <v>1</v>
      </c>
      <c r="H418" s="16">
        <v>10</v>
      </c>
      <c r="I418" s="19">
        <v>6.5369999999999999</v>
      </c>
      <c r="J418" s="16">
        <v>10</v>
      </c>
      <c r="K418" s="16">
        <v>7</v>
      </c>
      <c r="L418" s="19">
        <v>3.1538195220363368</v>
      </c>
      <c r="M418" s="16">
        <v>1</v>
      </c>
      <c r="N418" s="16">
        <v>10</v>
      </c>
      <c r="O418" s="17">
        <v>0</v>
      </c>
      <c r="P418" s="18">
        <v>0</v>
      </c>
    </row>
    <row r="419" spans="2:16" ht="36" customHeight="1" outlineLevel="1" x14ac:dyDescent="0.45">
      <c r="B419" s="13" t="s">
        <v>64</v>
      </c>
      <c r="C419" s="14" t="s">
        <v>59</v>
      </c>
      <c r="D419" s="14" t="s">
        <v>209</v>
      </c>
      <c r="E419" s="15" t="s">
        <v>63</v>
      </c>
      <c r="F419" s="15"/>
      <c r="G419" s="16">
        <v>1</v>
      </c>
      <c r="H419" s="16">
        <v>10</v>
      </c>
      <c r="I419" s="19">
        <v>6.5369999999999999</v>
      </c>
      <c r="J419" s="16">
        <v>10</v>
      </c>
      <c r="K419" s="16">
        <v>7</v>
      </c>
      <c r="L419" s="19">
        <v>3.1538195220363368</v>
      </c>
      <c r="M419" s="16">
        <v>1</v>
      </c>
      <c r="N419" s="16">
        <v>10</v>
      </c>
      <c r="O419" s="17">
        <v>0</v>
      </c>
      <c r="P419" s="18">
        <v>0</v>
      </c>
    </row>
    <row r="420" spans="2:16" ht="36" customHeight="1" outlineLevel="1" x14ac:dyDescent="0.45">
      <c r="B420" s="13" t="s">
        <v>66</v>
      </c>
      <c r="C420" s="14" t="s">
        <v>56</v>
      </c>
      <c r="D420" s="14" t="s">
        <v>210</v>
      </c>
      <c r="E420" s="15" t="s">
        <v>63</v>
      </c>
      <c r="F420" s="15"/>
      <c r="G420" s="16">
        <v>1</v>
      </c>
      <c r="H420" s="16">
        <v>10</v>
      </c>
      <c r="I420" s="19">
        <v>6.4294736842105262</v>
      </c>
      <c r="J420" s="16">
        <v>10</v>
      </c>
      <c r="K420" s="16">
        <v>7</v>
      </c>
      <c r="L420" s="19">
        <v>3.0956575576068577</v>
      </c>
      <c r="M420" s="16">
        <v>1</v>
      </c>
      <c r="N420" s="16">
        <v>10</v>
      </c>
      <c r="O420" s="17">
        <v>525</v>
      </c>
      <c r="P420" s="18">
        <v>0</v>
      </c>
    </row>
    <row r="421" spans="2:16" ht="36" customHeight="1" outlineLevel="1" x14ac:dyDescent="0.45">
      <c r="B421" s="13" t="s">
        <v>66</v>
      </c>
      <c r="C421" s="14" t="s">
        <v>59</v>
      </c>
      <c r="D421" s="14" t="s">
        <v>210</v>
      </c>
      <c r="E421" s="15" t="s">
        <v>63</v>
      </c>
      <c r="F421" s="15"/>
      <c r="G421" s="16">
        <v>1</v>
      </c>
      <c r="H421" s="16">
        <v>10</v>
      </c>
      <c r="I421" s="19">
        <v>6.4209486166007901</v>
      </c>
      <c r="J421" s="16">
        <v>10</v>
      </c>
      <c r="K421" s="16">
        <v>7</v>
      </c>
      <c r="L421" s="19">
        <v>3.1058354354038098</v>
      </c>
      <c r="M421" s="16">
        <v>1</v>
      </c>
      <c r="N421" s="16">
        <v>10</v>
      </c>
      <c r="O421" s="17">
        <v>494</v>
      </c>
      <c r="P421" s="18">
        <v>0</v>
      </c>
    </row>
    <row r="422" spans="2:16" ht="36" customHeight="1" outlineLevel="1" x14ac:dyDescent="0.45">
      <c r="B422" s="13" t="s">
        <v>68</v>
      </c>
      <c r="C422" s="14" t="s">
        <v>56</v>
      </c>
      <c r="D422" s="14" t="s">
        <v>211</v>
      </c>
      <c r="E422" s="15" t="s">
        <v>70</v>
      </c>
      <c r="F422" s="15"/>
      <c r="G422" s="16">
        <v>1</v>
      </c>
      <c r="H422" s="16">
        <v>10</v>
      </c>
      <c r="I422" s="19">
        <v>6.8186046511627909</v>
      </c>
      <c r="J422" s="16">
        <v>10</v>
      </c>
      <c r="K422" s="16">
        <v>7</v>
      </c>
      <c r="L422" s="19">
        <v>2.9874547518532908</v>
      </c>
      <c r="M422" s="16">
        <v>1</v>
      </c>
      <c r="N422" s="16">
        <v>10</v>
      </c>
      <c r="O422" s="17">
        <v>785</v>
      </c>
      <c r="P422" s="18">
        <v>0</v>
      </c>
    </row>
    <row r="423" spans="2:16" ht="36" customHeight="1" outlineLevel="1" x14ac:dyDescent="0.45">
      <c r="B423" s="13" t="s">
        <v>68</v>
      </c>
      <c r="C423" s="14" t="s">
        <v>59</v>
      </c>
      <c r="D423" s="14" t="s">
        <v>211</v>
      </c>
      <c r="E423" s="15" t="s">
        <v>70</v>
      </c>
      <c r="F423" s="15"/>
      <c r="G423" s="16">
        <v>1</v>
      </c>
      <c r="H423" s="16">
        <v>10</v>
      </c>
      <c r="I423" s="19">
        <v>6.774193548387097</v>
      </c>
      <c r="J423" s="16">
        <v>10</v>
      </c>
      <c r="K423" s="16">
        <v>7</v>
      </c>
      <c r="L423" s="19">
        <v>3.0030351034804696</v>
      </c>
      <c r="M423" s="16">
        <v>1</v>
      </c>
      <c r="N423" s="16">
        <v>10</v>
      </c>
      <c r="O423" s="17">
        <v>783</v>
      </c>
      <c r="P423" s="18">
        <v>0</v>
      </c>
    </row>
    <row r="424" spans="2:16" ht="36" customHeight="1" outlineLevel="1" x14ac:dyDescent="0.45">
      <c r="B424" s="13" t="s">
        <v>71</v>
      </c>
      <c r="C424" s="14" t="s">
        <v>56</v>
      </c>
      <c r="D424" s="14" t="s">
        <v>212</v>
      </c>
      <c r="E424" s="15" t="s">
        <v>70</v>
      </c>
      <c r="F424" s="15"/>
      <c r="G424" s="16">
        <v>1</v>
      </c>
      <c r="H424" s="16">
        <v>10</v>
      </c>
      <c r="I424" s="19">
        <v>6.4</v>
      </c>
      <c r="J424" s="16">
        <v>10</v>
      </c>
      <c r="K424" s="16">
        <v>7</v>
      </c>
      <c r="L424" s="19">
        <v>3.0336612822122708</v>
      </c>
      <c r="M424" s="16">
        <v>1</v>
      </c>
      <c r="N424" s="16">
        <v>10</v>
      </c>
      <c r="O424" s="17">
        <v>870</v>
      </c>
      <c r="P424" s="18">
        <v>0</v>
      </c>
    </row>
    <row r="425" spans="2:16" ht="36" customHeight="1" outlineLevel="1" x14ac:dyDescent="0.45">
      <c r="B425" s="13" t="s">
        <v>71</v>
      </c>
      <c r="C425" s="14" t="s">
        <v>59</v>
      </c>
      <c r="D425" s="14" t="s">
        <v>212</v>
      </c>
      <c r="E425" s="15" t="s">
        <v>70</v>
      </c>
      <c r="F425" s="15"/>
      <c r="G425" s="16">
        <v>1</v>
      </c>
      <c r="H425" s="16">
        <v>10</v>
      </c>
      <c r="I425" s="19">
        <v>6.4545454545454541</v>
      </c>
      <c r="J425" s="16">
        <v>10</v>
      </c>
      <c r="K425" s="16">
        <v>7</v>
      </c>
      <c r="L425" s="19">
        <v>3.0601193320134406</v>
      </c>
      <c r="M425" s="16">
        <v>1</v>
      </c>
      <c r="N425" s="16">
        <v>10</v>
      </c>
      <c r="O425" s="17">
        <v>868</v>
      </c>
      <c r="P425" s="18">
        <v>0</v>
      </c>
    </row>
    <row r="426" spans="2:16" ht="36" customHeight="1" outlineLevel="1" x14ac:dyDescent="0.45">
      <c r="B426" s="13" t="s">
        <v>1184</v>
      </c>
      <c r="C426" s="14" t="s">
        <v>56</v>
      </c>
      <c r="D426" s="14" t="s">
        <v>213</v>
      </c>
      <c r="E426" s="15" t="s">
        <v>70</v>
      </c>
      <c r="F426" s="15"/>
      <c r="G426" s="16">
        <v>1</v>
      </c>
      <c r="H426" s="16">
        <v>10</v>
      </c>
      <c r="I426" s="19">
        <v>6.7017543859649127</v>
      </c>
      <c r="J426" s="16">
        <v>10</v>
      </c>
      <c r="K426" s="16">
        <v>7</v>
      </c>
      <c r="L426" s="19">
        <v>3.156427186147913</v>
      </c>
      <c r="M426" s="16">
        <v>1</v>
      </c>
      <c r="N426" s="16">
        <v>10</v>
      </c>
      <c r="O426" s="17">
        <v>943</v>
      </c>
      <c r="P426" s="18">
        <v>0</v>
      </c>
    </row>
    <row r="427" spans="2:16" ht="36" customHeight="1" outlineLevel="1" x14ac:dyDescent="0.45">
      <c r="B427" s="13" t="s">
        <v>1184</v>
      </c>
      <c r="C427" s="14" t="s">
        <v>59</v>
      </c>
      <c r="D427" s="14" t="s">
        <v>213</v>
      </c>
      <c r="E427" s="15" t="s">
        <v>70</v>
      </c>
      <c r="F427" s="15"/>
      <c r="G427" s="16">
        <v>1</v>
      </c>
      <c r="H427" s="16">
        <v>10</v>
      </c>
      <c r="I427" s="19">
        <v>6.8166666666666664</v>
      </c>
      <c r="J427" s="16">
        <v>10</v>
      </c>
      <c r="K427" s="16">
        <v>7</v>
      </c>
      <c r="L427" s="19">
        <v>3.0614700504915113</v>
      </c>
      <c r="M427" s="16">
        <v>1</v>
      </c>
      <c r="N427" s="16">
        <v>10</v>
      </c>
      <c r="O427" s="17">
        <v>940</v>
      </c>
      <c r="P427" s="18">
        <v>0</v>
      </c>
    </row>
    <row r="428" spans="2:16" ht="36" customHeight="1" outlineLevel="1" x14ac:dyDescent="0.45">
      <c r="B428" s="13" t="s">
        <v>1185</v>
      </c>
      <c r="C428" s="14" t="s">
        <v>56</v>
      </c>
      <c r="D428" s="14" t="s">
        <v>214</v>
      </c>
      <c r="E428" s="15" t="s">
        <v>70</v>
      </c>
      <c r="F428" s="15"/>
      <c r="G428" s="16">
        <v>1</v>
      </c>
      <c r="H428" s="16">
        <v>10</v>
      </c>
      <c r="I428" s="19">
        <v>6.74</v>
      </c>
      <c r="J428" s="16">
        <v>10</v>
      </c>
      <c r="K428" s="16">
        <v>7</v>
      </c>
      <c r="L428" s="19">
        <v>3.0759766990439354</v>
      </c>
      <c r="M428" s="16">
        <v>1</v>
      </c>
      <c r="N428" s="16">
        <v>10</v>
      </c>
      <c r="O428" s="17">
        <v>950</v>
      </c>
      <c r="P428" s="18">
        <v>0</v>
      </c>
    </row>
    <row r="429" spans="2:16" ht="36" customHeight="1" outlineLevel="1" x14ac:dyDescent="0.45">
      <c r="B429" s="13" t="s">
        <v>1185</v>
      </c>
      <c r="C429" s="14" t="s">
        <v>59</v>
      </c>
      <c r="D429" s="14" t="s">
        <v>214</v>
      </c>
      <c r="E429" s="15" t="s">
        <v>70</v>
      </c>
      <c r="F429" s="15"/>
      <c r="G429" s="16">
        <v>1</v>
      </c>
      <c r="H429" s="16">
        <v>10</v>
      </c>
      <c r="I429" s="19">
        <v>6.7962962962962967</v>
      </c>
      <c r="J429" s="16">
        <v>10</v>
      </c>
      <c r="K429" s="16">
        <v>8</v>
      </c>
      <c r="L429" s="19">
        <v>3.1466042171253936</v>
      </c>
      <c r="M429" s="16">
        <v>1</v>
      </c>
      <c r="N429" s="16">
        <v>10</v>
      </c>
      <c r="O429" s="17">
        <v>946</v>
      </c>
      <c r="P429" s="18">
        <v>0</v>
      </c>
    </row>
    <row r="430" spans="2:16" ht="36" customHeight="1" outlineLevel="1" x14ac:dyDescent="0.45">
      <c r="B430" s="13" t="s">
        <v>73</v>
      </c>
      <c r="C430" s="14" t="s">
        <v>56</v>
      </c>
      <c r="D430" s="14" t="s">
        <v>1222</v>
      </c>
      <c r="E430" s="15" t="s">
        <v>63</v>
      </c>
      <c r="F430" s="15"/>
      <c r="G430" s="16">
        <v>1</v>
      </c>
      <c r="H430" s="16">
        <v>10</v>
      </c>
      <c r="I430" s="19">
        <v>6.5380000000000003</v>
      </c>
      <c r="J430" s="16">
        <v>10</v>
      </c>
      <c r="K430" s="16">
        <v>7</v>
      </c>
      <c r="L430" s="19">
        <v>3.1547596593890495</v>
      </c>
      <c r="M430" s="16">
        <v>1</v>
      </c>
      <c r="N430" s="16">
        <v>10</v>
      </c>
      <c r="O430" s="17">
        <v>0</v>
      </c>
      <c r="P430" s="18">
        <v>0</v>
      </c>
    </row>
    <row r="431" spans="2:16" ht="36" customHeight="1" outlineLevel="1" x14ac:dyDescent="0.45">
      <c r="B431" s="13" t="s">
        <v>73</v>
      </c>
      <c r="C431" s="14" t="s">
        <v>59</v>
      </c>
      <c r="D431" s="14" t="s">
        <v>1222</v>
      </c>
      <c r="E431" s="15" t="s">
        <v>63</v>
      </c>
      <c r="F431" s="15"/>
      <c r="G431" s="16">
        <v>1</v>
      </c>
      <c r="H431" s="16">
        <v>10</v>
      </c>
      <c r="I431" s="19">
        <v>6.5380000000000003</v>
      </c>
      <c r="J431" s="16">
        <v>10</v>
      </c>
      <c r="K431" s="16">
        <v>7</v>
      </c>
      <c r="L431" s="19">
        <v>3.1547596593890495</v>
      </c>
      <c r="M431" s="16">
        <v>1</v>
      </c>
      <c r="N431" s="16">
        <v>10</v>
      </c>
      <c r="O431" s="17">
        <v>0</v>
      </c>
      <c r="P431" s="18">
        <v>0</v>
      </c>
    </row>
    <row r="432" spans="2:16" ht="36" customHeight="1" outlineLevel="1" x14ac:dyDescent="0.45">
      <c r="B432" s="13" t="s">
        <v>75</v>
      </c>
      <c r="C432" s="14" t="s">
        <v>56</v>
      </c>
      <c r="D432" s="14" t="s">
        <v>215</v>
      </c>
      <c r="E432" s="15" t="s">
        <v>63</v>
      </c>
      <c r="F432" s="15"/>
      <c r="G432" s="16">
        <v>1</v>
      </c>
      <c r="H432" s="16">
        <v>10</v>
      </c>
      <c r="I432" s="19">
        <v>6.5359999999999996</v>
      </c>
      <c r="J432" s="16">
        <v>10</v>
      </c>
      <c r="K432" s="16">
        <v>7</v>
      </c>
      <c r="L432" s="19">
        <v>3.1551004197424035</v>
      </c>
      <c r="M432" s="16">
        <v>1</v>
      </c>
      <c r="N432" s="16">
        <v>10</v>
      </c>
      <c r="O432" s="17">
        <v>0</v>
      </c>
      <c r="P432" s="18">
        <v>0</v>
      </c>
    </row>
    <row r="433" spans="2:16" ht="36" customHeight="1" outlineLevel="1" x14ac:dyDescent="0.45">
      <c r="B433" s="13" t="s">
        <v>75</v>
      </c>
      <c r="C433" s="14" t="s">
        <v>59</v>
      </c>
      <c r="D433" s="14" t="s">
        <v>215</v>
      </c>
      <c r="E433" s="15" t="s">
        <v>63</v>
      </c>
      <c r="F433" s="15"/>
      <c r="G433" s="16">
        <v>1</v>
      </c>
      <c r="H433" s="16">
        <v>10</v>
      </c>
      <c r="I433" s="19">
        <v>6.5359999999999996</v>
      </c>
      <c r="J433" s="16">
        <v>10</v>
      </c>
      <c r="K433" s="16">
        <v>7</v>
      </c>
      <c r="L433" s="19">
        <v>3.1551004197424035</v>
      </c>
      <c r="M433" s="16">
        <v>1</v>
      </c>
      <c r="N433" s="16">
        <v>10</v>
      </c>
      <c r="O433" s="17">
        <v>0</v>
      </c>
      <c r="P433" s="18">
        <v>0</v>
      </c>
    </row>
    <row r="434" spans="2:16" ht="36" customHeight="1" outlineLevel="1" x14ac:dyDescent="0.45">
      <c r="B434" s="13" t="s">
        <v>77</v>
      </c>
      <c r="C434" s="14" t="s">
        <v>56</v>
      </c>
      <c r="D434" s="14" t="s">
        <v>216</v>
      </c>
      <c r="E434" s="15" t="s">
        <v>70</v>
      </c>
      <c r="F434" s="15"/>
      <c r="G434" s="16">
        <v>1</v>
      </c>
      <c r="H434" s="16">
        <v>10</v>
      </c>
      <c r="I434" s="19">
        <v>6.6210106382978724</v>
      </c>
      <c r="J434" s="16">
        <v>10</v>
      </c>
      <c r="K434" s="16">
        <v>7</v>
      </c>
      <c r="L434" s="19">
        <v>3.1379698696263785</v>
      </c>
      <c r="M434" s="16">
        <v>1</v>
      </c>
      <c r="N434" s="16">
        <v>10</v>
      </c>
      <c r="O434" s="17">
        <v>248</v>
      </c>
      <c r="P434" s="18">
        <v>0</v>
      </c>
    </row>
    <row r="435" spans="2:16" ht="36" customHeight="1" outlineLevel="1" x14ac:dyDescent="0.45">
      <c r="B435" s="13" t="s">
        <v>77</v>
      </c>
      <c r="C435" s="14" t="s">
        <v>59</v>
      </c>
      <c r="D435" s="14" t="s">
        <v>216</v>
      </c>
      <c r="E435" s="15" t="s">
        <v>70</v>
      </c>
      <c r="F435" s="15"/>
      <c r="G435" s="16">
        <v>1</v>
      </c>
      <c r="H435" s="16">
        <v>10</v>
      </c>
      <c r="I435" s="19">
        <v>6.6210106382978724</v>
      </c>
      <c r="J435" s="16">
        <v>10</v>
      </c>
      <c r="K435" s="16">
        <v>7</v>
      </c>
      <c r="L435" s="19">
        <v>3.1379698696263785</v>
      </c>
      <c r="M435" s="16">
        <v>1</v>
      </c>
      <c r="N435" s="16">
        <v>10</v>
      </c>
      <c r="O435" s="17">
        <v>248</v>
      </c>
      <c r="P435" s="18">
        <v>0</v>
      </c>
    </row>
    <row r="436" spans="2:16" ht="36" customHeight="1" outlineLevel="1" x14ac:dyDescent="0.45">
      <c r="B436" s="13" t="s">
        <v>79</v>
      </c>
      <c r="C436" s="14" t="s">
        <v>56</v>
      </c>
      <c r="D436" s="14" t="s">
        <v>217</v>
      </c>
      <c r="E436" s="15" t="s">
        <v>70</v>
      </c>
      <c r="F436" s="15"/>
      <c r="G436" s="16">
        <v>1</v>
      </c>
      <c r="H436" s="16">
        <v>10</v>
      </c>
      <c r="I436" s="19">
        <v>6.8291814946619214</v>
      </c>
      <c r="J436" s="16">
        <v>10</v>
      </c>
      <c r="K436" s="16">
        <v>7</v>
      </c>
      <c r="L436" s="19">
        <v>3.1097776170743057</v>
      </c>
      <c r="M436" s="16">
        <v>1</v>
      </c>
      <c r="N436" s="16">
        <v>10</v>
      </c>
      <c r="O436" s="17">
        <v>719</v>
      </c>
      <c r="P436" s="18">
        <v>0</v>
      </c>
    </row>
    <row r="437" spans="2:16" ht="36" customHeight="1" outlineLevel="1" x14ac:dyDescent="0.45">
      <c r="B437" s="13" t="s">
        <v>79</v>
      </c>
      <c r="C437" s="14" t="s">
        <v>59</v>
      </c>
      <c r="D437" s="14" t="s">
        <v>217</v>
      </c>
      <c r="E437" s="15" t="s">
        <v>70</v>
      </c>
      <c r="F437" s="15"/>
      <c r="G437" s="16">
        <v>1</v>
      </c>
      <c r="H437" s="16">
        <v>10</v>
      </c>
      <c r="I437" s="19">
        <v>6.8291814946619214</v>
      </c>
      <c r="J437" s="16">
        <v>10</v>
      </c>
      <c r="K437" s="16">
        <v>7</v>
      </c>
      <c r="L437" s="19">
        <v>3.1097776170743057</v>
      </c>
      <c r="M437" s="16">
        <v>1</v>
      </c>
      <c r="N437" s="16">
        <v>10</v>
      </c>
      <c r="O437" s="17">
        <v>719</v>
      </c>
      <c r="P437" s="18">
        <v>0</v>
      </c>
    </row>
    <row r="438" spans="2:16" ht="36" customHeight="1" outlineLevel="1" x14ac:dyDescent="0.45">
      <c r="B438" s="13" t="s">
        <v>80</v>
      </c>
      <c r="C438" s="14" t="s">
        <v>56</v>
      </c>
      <c r="D438" s="14" t="s">
        <v>218</v>
      </c>
      <c r="E438" s="15" t="s">
        <v>70</v>
      </c>
      <c r="F438" s="15"/>
      <c r="G438" s="16">
        <v>1</v>
      </c>
      <c r="H438" s="16">
        <v>10</v>
      </c>
      <c r="I438" s="19">
        <v>6.7101449275362315</v>
      </c>
      <c r="J438" s="16">
        <v>10</v>
      </c>
      <c r="K438" s="16">
        <v>7</v>
      </c>
      <c r="L438" s="19">
        <v>3.3347609900921027</v>
      </c>
      <c r="M438" s="16">
        <v>1</v>
      </c>
      <c r="N438" s="16">
        <v>10</v>
      </c>
      <c r="O438" s="17">
        <v>931</v>
      </c>
      <c r="P438" s="18">
        <v>0</v>
      </c>
    </row>
    <row r="439" spans="2:16" ht="36" customHeight="1" outlineLevel="1" x14ac:dyDescent="0.45">
      <c r="B439" s="13" t="s">
        <v>80</v>
      </c>
      <c r="C439" s="14" t="s">
        <v>59</v>
      </c>
      <c r="D439" s="14" t="s">
        <v>218</v>
      </c>
      <c r="E439" s="15" t="s">
        <v>70</v>
      </c>
      <c r="F439" s="15"/>
      <c r="G439" s="16">
        <v>1</v>
      </c>
      <c r="H439" s="16">
        <v>10</v>
      </c>
      <c r="I439" s="19">
        <v>6.7101449275362315</v>
      </c>
      <c r="J439" s="16">
        <v>10</v>
      </c>
      <c r="K439" s="16">
        <v>7</v>
      </c>
      <c r="L439" s="19">
        <v>3.3347609900921027</v>
      </c>
      <c r="M439" s="16">
        <v>1</v>
      </c>
      <c r="N439" s="16">
        <v>10</v>
      </c>
      <c r="O439" s="17">
        <v>931</v>
      </c>
      <c r="P439" s="18">
        <v>0</v>
      </c>
    </row>
    <row r="440" spans="2:16" ht="36" customHeight="1" outlineLevel="1" x14ac:dyDescent="0.45">
      <c r="B440" s="13" t="s">
        <v>82</v>
      </c>
      <c r="C440" s="14" t="s">
        <v>56</v>
      </c>
      <c r="D440" s="14" t="s">
        <v>1223</v>
      </c>
      <c r="E440" s="15" t="s">
        <v>70</v>
      </c>
      <c r="F440" s="15"/>
      <c r="G440" s="16">
        <v>1</v>
      </c>
      <c r="H440" s="16">
        <v>10</v>
      </c>
      <c r="I440" s="19">
        <v>6.4285714285714288</v>
      </c>
      <c r="J440" s="16">
        <v>10</v>
      </c>
      <c r="K440" s="16">
        <v>6</v>
      </c>
      <c r="L440" s="19">
        <v>3.6101200856712556</v>
      </c>
      <c r="M440" s="16">
        <v>1</v>
      </c>
      <c r="N440" s="16">
        <v>10</v>
      </c>
      <c r="O440" s="17">
        <v>986</v>
      </c>
      <c r="P440" s="18">
        <v>0</v>
      </c>
    </row>
    <row r="441" spans="2:16" ht="36" customHeight="1" outlineLevel="1" x14ac:dyDescent="0.45">
      <c r="B441" s="13" t="s">
        <v>82</v>
      </c>
      <c r="C441" s="14" t="s">
        <v>59</v>
      </c>
      <c r="D441" s="14" t="s">
        <v>1223</v>
      </c>
      <c r="E441" s="15" t="s">
        <v>70</v>
      </c>
      <c r="F441" s="15"/>
      <c r="G441" s="16">
        <v>1</v>
      </c>
      <c r="H441" s="16">
        <v>10</v>
      </c>
      <c r="I441" s="19">
        <v>6.4285714285714288</v>
      </c>
      <c r="J441" s="16">
        <v>10</v>
      </c>
      <c r="K441" s="16">
        <v>6</v>
      </c>
      <c r="L441" s="19">
        <v>3.6101200856712556</v>
      </c>
      <c r="M441" s="16">
        <v>1</v>
      </c>
      <c r="N441" s="16">
        <v>10</v>
      </c>
      <c r="O441" s="17">
        <v>986</v>
      </c>
      <c r="P441" s="18">
        <v>0</v>
      </c>
    </row>
    <row r="442" spans="2:16" ht="36" customHeight="1" outlineLevel="1" x14ac:dyDescent="0.45">
      <c r="B442" s="13" t="s">
        <v>84</v>
      </c>
      <c r="C442" s="14" t="s">
        <v>56</v>
      </c>
      <c r="D442" s="14" t="s">
        <v>1224</v>
      </c>
      <c r="E442" s="15" t="s">
        <v>70</v>
      </c>
      <c r="F442" s="15"/>
      <c r="G442" s="16">
        <v>3</v>
      </c>
      <c r="H442" s="16">
        <v>10</v>
      </c>
      <c r="I442" s="19">
        <v>5.75</v>
      </c>
      <c r="J442" s="16">
        <v>5</v>
      </c>
      <c r="K442" s="16">
        <v>5</v>
      </c>
      <c r="L442" s="19">
        <v>2.9860788111948193</v>
      </c>
      <c r="M442" s="16">
        <v>3</v>
      </c>
      <c r="N442" s="16">
        <v>10</v>
      </c>
      <c r="O442" s="17">
        <v>996</v>
      </c>
      <c r="P442" s="18">
        <v>0</v>
      </c>
    </row>
    <row r="443" spans="2:16" ht="36" customHeight="1" outlineLevel="1" x14ac:dyDescent="0.45">
      <c r="B443" s="13" t="s">
        <v>84</v>
      </c>
      <c r="C443" s="14" t="s">
        <v>59</v>
      </c>
      <c r="D443" s="14" t="s">
        <v>1224</v>
      </c>
      <c r="E443" s="15" t="s">
        <v>70</v>
      </c>
      <c r="F443" s="15"/>
      <c r="G443" s="16">
        <v>3</v>
      </c>
      <c r="H443" s="16">
        <v>10</v>
      </c>
      <c r="I443" s="19">
        <v>5.75</v>
      </c>
      <c r="J443" s="16">
        <v>5</v>
      </c>
      <c r="K443" s="16">
        <v>5</v>
      </c>
      <c r="L443" s="19">
        <v>2.9860788111948193</v>
      </c>
      <c r="M443" s="16">
        <v>3</v>
      </c>
      <c r="N443" s="16">
        <v>10</v>
      </c>
      <c r="O443" s="17">
        <v>996</v>
      </c>
      <c r="P443" s="18">
        <v>0</v>
      </c>
    </row>
    <row r="444" spans="2:16" ht="36" customHeight="1" outlineLevel="1" x14ac:dyDescent="0.45">
      <c r="B444" s="13" t="s">
        <v>61</v>
      </c>
      <c r="C444" s="14" t="s">
        <v>56</v>
      </c>
      <c r="D444" s="14" t="s">
        <v>219</v>
      </c>
      <c r="E444" s="15" t="s">
        <v>70</v>
      </c>
      <c r="F444" s="15"/>
      <c r="G444" s="16">
        <v>1</v>
      </c>
      <c r="H444" s="16">
        <v>10</v>
      </c>
      <c r="I444" s="19">
        <v>6.5380000000000003</v>
      </c>
      <c r="J444" s="16">
        <v>10</v>
      </c>
      <c r="K444" s="16">
        <v>7</v>
      </c>
      <c r="L444" s="19">
        <v>3.1550769420903979</v>
      </c>
      <c r="M444" s="16">
        <v>1</v>
      </c>
      <c r="N444" s="16">
        <v>10</v>
      </c>
      <c r="O444" s="17">
        <v>0</v>
      </c>
      <c r="P444" s="18">
        <v>0</v>
      </c>
    </row>
    <row r="445" spans="2:16" ht="36" customHeight="1" outlineLevel="1" x14ac:dyDescent="0.45">
      <c r="B445" s="13" t="s">
        <v>61</v>
      </c>
      <c r="C445" s="14" t="s">
        <v>59</v>
      </c>
      <c r="D445" s="14" t="s">
        <v>219</v>
      </c>
      <c r="E445" s="15" t="s">
        <v>70</v>
      </c>
      <c r="F445" s="15"/>
      <c r="G445" s="16">
        <v>1</v>
      </c>
      <c r="H445" s="16">
        <v>10</v>
      </c>
      <c r="I445" s="19">
        <v>6.534675615212528</v>
      </c>
      <c r="J445" s="16">
        <v>10</v>
      </c>
      <c r="K445" s="16">
        <v>7</v>
      </c>
      <c r="L445" s="19">
        <v>3.1549078451957899</v>
      </c>
      <c r="M445" s="16">
        <v>1</v>
      </c>
      <c r="N445" s="16">
        <v>10</v>
      </c>
      <c r="O445" s="17">
        <v>106</v>
      </c>
      <c r="P445" s="18">
        <v>0</v>
      </c>
    </row>
    <row r="446" spans="2:16" ht="36" customHeight="1" outlineLevel="1" x14ac:dyDescent="0.45">
      <c r="B446" s="13" t="s">
        <v>61</v>
      </c>
      <c r="C446" s="14" t="s">
        <v>56</v>
      </c>
      <c r="D446" s="14" t="s">
        <v>219</v>
      </c>
      <c r="E446" s="15" t="s">
        <v>70</v>
      </c>
      <c r="F446" s="15"/>
      <c r="G446" s="15" t="s">
        <v>86</v>
      </c>
      <c r="H446" s="15" t="s">
        <v>86</v>
      </c>
      <c r="I446" s="15" t="s">
        <v>86</v>
      </c>
      <c r="J446" s="15" t="s">
        <v>86</v>
      </c>
      <c r="K446" s="15" t="s">
        <v>86</v>
      </c>
      <c r="L446" s="15" t="s">
        <v>86</v>
      </c>
      <c r="M446" s="15" t="s">
        <v>86</v>
      </c>
      <c r="N446" s="15" t="s">
        <v>86</v>
      </c>
      <c r="O446" s="17">
        <v>1000</v>
      </c>
      <c r="P446" s="18">
        <v>0</v>
      </c>
    </row>
    <row r="447" spans="2:16" ht="36" customHeight="1" outlineLevel="1" x14ac:dyDescent="0.45">
      <c r="B447" s="13" t="s">
        <v>61</v>
      </c>
      <c r="C447" s="14" t="s">
        <v>59</v>
      </c>
      <c r="D447" s="14" t="s">
        <v>219</v>
      </c>
      <c r="E447" s="15" t="s">
        <v>70</v>
      </c>
      <c r="F447" s="15"/>
      <c r="G447" s="16">
        <v>1</v>
      </c>
      <c r="H447" s="16">
        <v>1</v>
      </c>
      <c r="I447" s="16">
        <v>1</v>
      </c>
      <c r="J447" s="16">
        <v>1</v>
      </c>
      <c r="K447" s="16">
        <v>1</v>
      </c>
      <c r="L447" s="15" t="s">
        <v>86</v>
      </c>
      <c r="M447" s="16">
        <v>1</v>
      </c>
      <c r="N447" s="16">
        <v>1</v>
      </c>
      <c r="O447" s="17">
        <v>999</v>
      </c>
      <c r="P447" s="18">
        <v>0</v>
      </c>
    </row>
    <row r="448" spans="2:16" ht="36" customHeight="1" outlineLevel="1" x14ac:dyDescent="0.45">
      <c r="B448" s="13" t="s">
        <v>61</v>
      </c>
      <c r="C448" s="14" t="s">
        <v>56</v>
      </c>
      <c r="D448" s="14" t="s">
        <v>219</v>
      </c>
      <c r="E448" s="15" t="s">
        <v>70</v>
      </c>
      <c r="F448" s="15"/>
      <c r="G448" s="15" t="s">
        <v>86</v>
      </c>
      <c r="H448" s="15" t="s">
        <v>86</v>
      </c>
      <c r="I448" s="15" t="s">
        <v>86</v>
      </c>
      <c r="J448" s="15" t="s">
        <v>86</v>
      </c>
      <c r="K448" s="15" t="s">
        <v>86</v>
      </c>
      <c r="L448" s="15" t="s">
        <v>86</v>
      </c>
      <c r="M448" s="15" t="s">
        <v>86</v>
      </c>
      <c r="N448" s="15" t="s">
        <v>86</v>
      </c>
      <c r="O448" s="17">
        <v>1000</v>
      </c>
      <c r="P448" s="18">
        <v>0</v>
      </c>
    </row>
    <row r="449" spans="2:16" ht="36" customHeight="1" outlineLevel="1" x14ac:dyDescent="0.45">
      <c r="B449" s="13" t="s">
        <v>61</v>
      </c>
      <c r="C449" s="14" t="s">
        <v>59</v>
      </c>
      <c r="D449" s="14" t="s">
        <v>219</v>
      </c>
      <c r="E449" s="15" t="s">
        <v>70</v>
      </c>
      <c r="F449" s="15"/>
      <c r="G449" s="15" t="s">
        <v>86</v>
      </c>
      <c r="H449" s="15" t="s">
        <v>86</v>
      </c>
      <c r="I449" s="15" t="s">
        <v>86</v>
      </c>
      <c r="J449" s="15" t="s">
        <v>86</v>
      </c>
      <c r="K449" s="15" t="s">
        <v>86</v>
      </c>
      <c r="L449" s="15" t="s">
        <v>86</v>
      </c>
      <c r="M449" s="15" t="s">
        <v>86</v>
      </c>
      <c r="N449" s="15" t="s">
        <v>86</v>
      </c>
      <c r="O449" s="17">
        <v>1000</v>
      </c>
      <c r="P449" s="18">
        <v>0</v>
      </c>
    </row>
    <row r="450" spans="2:16" ht="36" customHeight="1" outlineLevel="1" x14ac:dyDescent="0.45">
      <c r="B450" s="13" t="s">
        <v>61</v>
      </c>
      <c r="C450" s="14" t="s">
        <v>56</v>
      </c>
      <c r="D450" s="14" t="s">
        <v>219</v>
      </c>
      <c r="E450" s="15" t="s">
        <v>70</v>
      </c>
      <c r="F450" s="15"/>
      <c r="G450" s="15" t="s">
        <v>86</v>
      </c>
      <c r="H450" s="15" t="s">
        <v>86</v>
      </c>
      <c r="I450" s="15" t="s">
        <v>86</v>
      </c>
      <c r="J450" s="15" t="s">
        <v>86</v>
      </c>
      <c r="K450" s="15" t="s">
        <v>86</v>
      </c>
      <c r="L450" s="15" t="s">
        <v>86</v>
      </c>
      <c r="M450" s="15" t="s">
        <v>86</v>
      </c>
      <c r="N450" s="15" t="s">
        <v>86</v>
      </c>
      <c r="O450" s="17">
        <v>1000</v>
      </c>
      <c r="P450" s="18">
        <v>0</v>
      </c>
    </row>
    <row r="451" spans="2:16" ht="36" customHeight="1" outlineLevel="1" x14ac:dyDescent="0.45">
      <c r="B451" s="13" t="s">
        <v>61</v>
      </c>
      <c r="C451" s="14" t="s">
        <v>59</v>
      </c>
      <c r="D451" s="14" t="s">
        <v>219</v>
      </c>
      <c r="E451" s="15" t="s">
        <v>70</v>
      </c>
      <c r="F451" s="15"/>
      <c r="G451" s="15" t="s">
        <v>86</v>
      </c>
      <c r="H451" s="15" t="s">
        <v>86</v>
      </c>
      <c r="I451" s="15" t="s">
        <v>86</v>
      </c>
      <c r="J451" s="15" t="s">
        <v>86</v>
      </c>
      <c r="K451" s="15" t="s">
        <v>86</v>
      </c>
      <c r="L451" s="15" t="s">
        <v>86</v>
      </c>
      <c r="M451" s="15" t="s">
        <v>86</v>
      </c>
      <c r="N451" s="15" t="s">
        <v>86</v>
      </c>
      <c r="O451" s="17">
        <v>1000</v>
      </c>
      <c r="P451" s="18">
        <v>0</v>
      </c>
    </row>
    <row r="452" spans="2:16" ht="36" customHeight="1" outlineLevel="1" x14ac:dyDescent="0.45">
      <c r="B452" s="13" t="s">
        <v>64</v>
      </c>
      <c r="C452" s="14" t="s">
        <v>56</v>
      </c>
      <c r="D452" s="14" t="s">
        <v>220</v>
      </c>
      <c r="E452" s="15" t="s">
        <v>63</v>
      </c>
      <c r="F452" s="15"/>
      <c r="G452" s="16">
        <v>1</v>
      </c>
      <c r="H452" s="16">
        <v>10</v>
      </c>
      <c r="I452" s="19">
        <v>6.54</v>
      </c>
      <c r="J452" s="16">
        <v>10</v>
      </c>
      <c r="K452" s="16">
        <v>7</v>
      </c>
      <c r="L452" s="19">
        <v>3.155686669864171</v>
      </c>
      <c r="M452" s="16">
        <v>1</v>
      </c>
      <c r="N452" s="16">
        <v>10</v>
      </c>
      <c r="O452" s="17">
        <v>0</v>
      </c>
      <c r="P452" s="18">
        <v>0</v>
      </c>
    </row>
    <row r="453" spans="2:16" ht="36" customHeight="1" outlineLevel="1" x14ac:dyDescent="0.45">
      <c r="B453" s="13" t="s">
        <v>64</v>
      </c>
      <c r="C453" s="14" t="s">
        <v>59</v>
      </c>
      <c r="D453" s="14" t="s">
        <v>220</v>
      </c>
      <c r="E453" s="15" t="s">
        <v>63</v>
      </c>
      <c r="F453" s="15"/>
      <c r="G453" s="16">
        <v>1</v>
      </c>
      <c r="H453" s="16">
        <v>10</v>
      </c>
      <c r="I453" s="19">
        <v>6.54</v>
      </c>
      <c r="J453" s="16">
        <v>10</v>
      </c>
      <c r="K453" s="16">
        <v>7</v>
      </c>
      <c r="L453" s="19">
        <v>3.155686669864171</v>
      </c>
      <c r="M453" s="16">
        <v>1</v>
      </c>
      <c r="N453" s="16">
        <v>10</v>
      </c>
      <c r="O453" s="17">
        <v>0</v>
      </c>
      <c r="P453" s="18">
        <v>0</v>
      </c>
    </row>
    <row r="454" spans="2:16" ht="36" customHeight="1" outlineLevel="1" x14ac:dyDescent="0.45">
      <c r="B454" s="13" t="s">
        <v>66</v>
      </c>
      <c r="C454" s="14" t="s">
        <v>56</v>
      </c>
      <c r="D454" s="14" t="s">
        <v>221</v>
      </c>
      <c r="E454" s="15" t="s">
        <v>63</v>
      </c>
      <c r="F454" s="15"/>
      <c r="G454" s="16">
        <v>1</v>
      </c>
      <c r="H454" s="16">
        <v>10</v>
      </c>
      <c r="I454" s="19">
        <v>6.4132231404958677</v>
      </c>
      <c r="J454" s="16">
        <v>10</v>
      </c>
      <c r="K454" s="16">
        <v>7</v>
      </c>
      <c r="L454" s="19">
        <v>3.1324638804825229</v>
      </c>
      <c r="M454" s="16">
        <v>1</v>
      </c>
      <c r="N454" s="16">
        <v>10</v>
      </c>
      <c r="O454" s="17">
        <v>516</v>
      </c>
      <c r="P454" s="18">
        <v>0</v>
      </c>
    </row>
    <row r="455" spans="2:16" ht="36" customHeight="1" outlineLevel="1" x14ac:dyDescent="0.45">
      <c r="B455" s="13" t="s">
        <v>66</v>
      </c>
      <c r="C455" s="14" t="s">
        <v>59</v>
      </c>
      <c r="D455" s="14" t="s">
        <v>221</v>
      </c>
      <c r="E455" s="15" t="s">
        <v>63</v>
      </c>
      <c r="F455" s="15"/>
      <c r="G455" s="16">
        <v>1</v>
      </c>
      <c r="H455" s="16">
        <v>10</v>
      </c>
      <c r="I455" s="19">
        <v>6.4048096192384767</v>
      </c>
      <c r="J455" s="16">
        <v>10</v>
      </c>
      <c r="K455" s="16">
        <v>7</v>
      </c>
      <c r="L455" s="19">
        <v>3.1534479303176326</v>
      </c>
      <c r="M455" s="16">
        <v>1</v>
      </c>
      <c r="N455" s="16">
        <v>10</v>
      </c>
      <c r="O455" s="17">
        <v>501</v>
      </c>
      <c r="P455" s="18">
        <v>0</v>
      </c>
    </row>
    <row r="456" spans="2:16" ht="36" customHeight="1" outlineLevel="1" x14ac:dyDescent="0.45">
      <c r="B456" s="13" t="s">
        <v>68</v>
      </c>
      <c r="C456" s="14" t="s">
        <v>56</v>
      </c>
      <c r="D456" s="14" t="s">
        <v>222</v>
      </c>
      <c r="E456" s="15" t="s">
        <v>70</v>
      </c>
      <c r="F456" s="15"/>
      <c r="G456" s="16">
        <v>1</v>
      </c>
      <c r="H456" s="16">
        <v>10</v>
      </c>
      <c r="I456" s="19">
        <v>6.3720930232558137</v>
      </c>
      <c r="J456" s="16">
        <v>10</v>
      </c>
      <c r="K456" s="16">
        <v>7</v>
      </c>
      <c r="L456" s="19">
        <v>3.1977157137085772</v>
      </c>
      <c r="M456" s="16">
        <v>1</v>
      </c>
      <c r="N456" s="16">
        <v>10</v>
      </c>
      <c r="O456" s="17">
        <v>785</v>
      </c>
      <c r="P456" s="18">
        <v>0</v>
      </c>
    </row>
    <row r="457" spans="2:16" ht="36" customHeight="1" outlineLevel="1" x14ac:dyDescent="0.45">
      <c r="B457" s="13" t="s">
        <v>68</v>
      </c>
      <c r="C457" s="14" t="s">
        <v>59</v>
      </c>
      <c r="D457" s="14" t="s">
        <v>222</v>
      </c>
      <c r="E457" s="15" t="s">
        <v>70</v>
      </c>
      <c r="F457" s="15"/>
      <c r="G457" s="16">
        <v>1</v>
      </c>
      <c r="H457" s="16">
        <v>10</v>
      </c>
      <c r="I457" s="19">
        <v>6.5069767441860469</v>
      </c>
      <c r="J457" s="16">
        <v>10</v>
      </c>
      <c r="K457" s="16">
        <v>7</v>
      </c>
      <c r="L457" s="19">
        <v>3.203196078337863</v>
      </c>
      <c r="M457" s="16">
        <v>1</v>
      </c>
      <c r="N457" s="16">
        <v>10</v>
      </c>
      <c r="O457" s="17">
        <v>785</v>
      </c>
      <c r="P457" s="18">
        <v>0</v>
      </c>
    </row>
    <row r="458" spans="2:16" ht="36" customHeight="1" outlineLevel="1" x14ac:dyDescent="0.45">
      <c r="B458" s="13" t="s">
        <v>71</v>
      </c>
      <c r="C458" s="14" t="s">
        <v>56</v>
      </c>
      <c r="D458" s="14" t="s">
        <v>223</v>
      </c>
      <c r="E458" s="15" t="s">
        <v>70</v>
      </c>
      <c r="F458" s="15"/>
      <c r="G458" s="16">
        <v>1</v>
      </c>
      <c r="H458" s="16">
        <v>10</v>
      </c>
      <c r="I458" s="19">
        <v>7.0375939849624061</v>
      </c>
      <c r="J458" s="16">
        <v>10</v>
      </c>
      <c r="K458" s="16">
        <v>8</v>
      </c>
      <c r="L458" s="19">
        <v>2.9243129600725686</v>
      </c>
      <c r="M458" s="16">
        <v>1</v>
      </c>
      <c r="N458" s="16">
        <v>10</v>
      </c>
      <c r="O458" s="17">
        <v>867</v>
      </c>
      <c r="P458" s="18">
        <v>0</v>
      </c>
    </row>
    <row r="459" spans="2:16" ht="36" customHeight="1" outlineLevel="1" x14ac:dyDescent="0.45">
      <c r="B459" s="13" t="s">
        <v>71</v>
      </c>
      <c r="C459" s="14" t="s">
        <v>59</v>
      </c>
      <c r="D459" s="14" t="s">
        <v>223</v>
      </c>
      <c r="E459" s="15" t="s">
        <v>70</v>
      </c>
      <c r="F459" s="15"/>
      <c r="G459" s="16">
        <v>1</v>
      </c>
      <c r="H459" s="16">
        <v>10</v>
      </c>
      <c r="I459" s="19">
        <v>7.0962962962962965</v>
      </c>
      <c r="J459" s="16">
        <v>10</v>
      </c>
      <c r="K459" s="16">
        <v>8</v>
      </c>
      <c r="L459" s="19">
        <v>2.9113111219632244</v>
      </c>
      <c r="M459" s="16">
        <v>1</v>
      </c>
      <c r="N459" s="16">
        <v>10</v>
      </c>
      <c r="O459" s="17">
        <v>865</v>
      </c>
      <c r="P459" s="18">
        <v>0</v>
      </c>
    </row>
    <row r="460" spans="2:16" ht="36" customHeight="1" outlineLevel="1" x14ac:dyDescent="0.45">
      <c r="B460" s="13" t="s">
        <v>1184</v>
      </c>
      <c r="C460" s="14" t="s">
        <v>56</v>
      </c>
      <c r="D460" s="14" t="s">
        <v>224</v>
      </c>
      <c r="E460" s="15" t="s">
        <v>70</v>
      </c>
      <c r="F460" s="15"/>
      <c r="G460" s="16">
        <v>1</v>
      </c>
      <c r="H460" s="16">
        <v>10</v>
      </c>
      <c r="I460" s="19">
        <v>6.2711864406779663</v>
      </c>
      <c r="J460" s="16">
        <v>10</v>
      </c>
      <c r="K460" s="16">
        <v>6</v>
      </c>
      <c r="L460" s="19">
        <v>3.210062350208601</v>
      </c>
      <c r="M460" s="16">
        <v>1</v>
      </c>
      <c r="N460" s="16">
        <v>10</v>
      </c>
      <c r="O460" s="17">
        <v>941</v>
      </c>
      <c r="P460" s="18">
        <v>0</v>
      </c>
    </row>
    <row r="461" spans="2:16" ht="36" customHeight="1" outlineLevel="1" x14ac:dyDescent="0.45">
      <c r="B461" s="13" t="s">
        <v>1184</v>
      </c>
      <c r="C461" s="14" t="s">
        <v>59</v>
      </c>
      <c r="D461" s="14" t="s">
        <v>224</v>
      </c>
      <c r="E461" s="15" t="s">
        <v>70</v>
      </c>
      <c r="F461" s="15"/>
      <c r="G461" s="16">
        <v>1</v>
      </c>
      <c r="H461" s="16">
        <v>10</v>
      </c>
      <c r="I461" s="19">
        <v>5.9491525423728815</v>
      </c>
      <c r="J461" s="16">
        <v>10</v>
      </c>
      <c r="K461" s="16">
        <v>5</v>
      </c>
      <c r="L461" s="19">
        <v>3.2239605585717372</v>
      </c>
      <c r="M461" s="16">
        <v>1</v>
      </c>
      <c r="N461" s="16">
        <v>10</v>
      </c>
      <c r="O461" s="17">
        <v>941</v>
      </c>
      <c r="P461" s="18">
        <v>0</v>
      </c>
    </row>
    <row r="462" spans="2:16" ht="36" customHeight="1" outlineLevel="1" x14ac:dyDescent="0.45">
      <c r="B462" s="13" t="s">
        <v>1185</v>
      </c>
      <c r="C462" s="14" t="s">
        <v>56</v>
      </c>
      <c r="D462" s="14" t="s">
        <v>225</v>
      </c>
      <c r="E462" s="15" t="s">
        <v>70</v>
      </c>
      <c r="F462" s="15"/>
      <c r="G462" s="16">
        <v>1</v>
      </c>
      <c r="H462" s="16">
        <v>10</v>
      </c>
      <c r="I462" s="19">
        <v>7.0925925925925926</v>
      </c>
      <c r="J462" s="16">
        <v>10</v>
      </c>
      <c r="K462" s="16">
        <v>8</v>
      </c>
      <c r="L462" s="19">
        <v>3.091488732893017</v>
      </c>
      <c r="M462" s="16">
        <v>1</v>
      </c>
      <c r="N462" s="16">
        <v>10</v>
      </c>
      <c r="O462" s="17">
        <v>946</v>
      </c>
      <c r="P462" s="18">
        <v>0</v>
      </c>
    </row>
    <row r="463" spans="2:16" ht="36" customHeight="1" outlineLevel="1" x14ac:dyDescent="0.45">
      <c r="B463" s="13" t="s">
        <v>1185</v>
      </c>
      <c r="C463" s="14" t="s">
        <v>59</v>
      </c>
      <c r="D463" s="14" t="s">
        <v>225</v>
      </c>
      <c r="E463" s="15" t="s">
        <v>70</v>
      </c>
      <c r="F463" s="15"/>
      <c r="G463" s="16">
        <v>1</v>
      </c>
      <c r="H463" s="16">
        <v>10</v>
      </c>
      <c r="I463" s="19">
        <v>7.2545454545454549</v>
      </c>
      <c r="J463" s="16">
        <v>10</v>
      </c>
      <c r="K463" s="16">
        <v>8</v>
      </c>
      <c r="L463" s="19">
        <v>3.0320399062786083</v>
      </c>
      <c r="M463" s="16">
        <v>1</v>
      </c>
      <c r="N463" s="16">
        <v>10</v>
      </c>
      <c r="O463" s="17">
        <v>945</v>
      </c>
      <c r="P463" s="18">
        <v>0</v>
      </c>
    </row>
    <row r="464" spans="2:16" ht="36" customHeight="1" outlineLevel="1" x14ac:dyDescent="0.45">
      <c r="B464" s="13" t="s">
        <v>73</v>
      </c>
      <c r="C464" s="14" t="s">
        <v>56</v>
      </c>
      <c r="D464" s="14" t="s">
        <v>1225</v>
      </c>
      <c r="E464" s="15" t="s">
        <v>63</v>
      </c>
      <c r="F464" s="15"/>
      <c r="G464" s="16">
        <v>1</v>
      </c>
      <c r="H464" s="16">
        <v>10</v>
      </c>
      <c r="I464" s="19">
        <v>6.5389999999999997</v>
      </c>
      <c r="J464" s="16">
        <v>10</v>
      </c>
      <c r="K464" s="16">
        <v>7</v>
      </c>
      <c r="L464" s="19">
        <v>3.1518904507316701</v>
      </c>
      <c r="M464" s="16">
        <v>1</v>
      </c>
      <c r="N464" s="16">
        <v>10</v>
      </c>
      <c r="O464" s="17">
        <v>0</v>
      </c>
      <c r="P464" s="18">
        <v>0</v>
      </c>
    </row>
    <row r="465" spans="2:16" ht="36" customHeight="1" outlineLevel="1" x14ac:dyDescent="0.45">
      <c r="B465" s="13" t="s">
        <v>73</v>
      </c>
      <c r="C465" s="14" t="s">
        <v>59</v>
      </c>
      <c r="D465" s="14" t="s">
        <v>1225</v>
      </c>
      <c r="E465" s="15" t="s">
        <v>63</v>
      </c>
      <c r="F465" s="15"/>
      <c r="G465" s="16">
        <v>1</v>
      </c>
      <c r="H465" s="16">
        <v>10</v>
      </c>
      <c r="I465" s="19">
        <v>6.5389999999999997</v>
      </c>
      <c r="J465" s="16">
        <v>10</v>
      </c>
      <c r="K465" s="16">
        <v>7</v>
      </c>
      <c r="L465" s="19">
        <v>3.1518904507316701</v>
      </c>
      <c r="M465" s="16">
        <v>1</v>
      </c>
      <c r="N465" s="16">
        <v>10</v>
      </c>
      <c r="O465" s="17">
        <v>0</v>
      </c>
      <c r="P465" s="18">
        <v>0</v>
      </c>
    </row>
    <row r="466" spans="2:16" ht="36" customHeight="1" outlineLevel="1" x14ac:dyDescent="0.45">
      <c r="B466" s="13" t="s">
        <v>75</v>
      </c>
      <c r="C466" s="14" t="s">
        <v>56</v>
      </c>
      <c r="D466" s="14" t="s">
        <v>226</v>
      </c>
      <c r="E466" s="15" t="s">
        <v>63</v>
      </c>
      <c r="F466" s="15"/>
      <c r="G466" s="16">
        <v>1</v>
      </c>
      <c r="H466" s="16">
        <v>10</v>
      </c>
      <c r="I466" s="19">
        <v>6.5369999999999999</v>
      </c>
      <c r="J466" s="16">
        <v>10</v>
      </c>
      <c r="K466" s="16">
        <v>7</v>
      </c>
      <c r="L466" s="19">
        <v>3.1544542446485915</v>
      </c>
      <c r="M466" s="16">
        <v>1</v>
      </c>
      <c r="N466" s="16">
        <v>10</v>
      </c>
      <c r="O466" s="17">
        <v>0</v>
      </c>
      <c r="P466" s="18">
        <v>0</v>
      </c>
    </row>
    <row r="467" spans="2:16" ht="36" customHeight="1" outlineLevel="1" x14ac:dyDescent="0.45">
      <c r="B467" s="13" t="s">
        <v>75</v>
      </c>
      <c r="C467" s="14" t="s">
        <v>59</v>
      </c>
      <c r="D467" s="14" t="s">
        <v>226</v>
      </c>
      <c r="E467" s="15" t="s">
        <v>63</v>
      </c>
      <c r="F467" s="15"/>
      <c r="G467" s="16">
        <v>1</v>
      </c>
      <c r="H467" s="16">
        <v>10</v>
      </c>
      <c r="I467" s="19">
        <v>6.5369999999999999</v>
      </c>
      <c r="J467" s="16">
        <v>10</v>
      </c>
      <c r="K467" s="16">
        <v>7</v>
      </c>
      <c r="L467" s="19">
        <v>3.1544542446485915</v>
      </c>
      <c r="M467" s="16">
        <v>1</v>
      </c>
      <c r="N467" s="16">
        <v>10</v>
      </c>
      <c r="O467" s="17">
        <v>0</v>
      </c>
      <c r="P467" s="18">
        <v>0</v>
      </c>
    </row>
    <row r="468" spans="2:16" ht="36" customHeight="1" outlineLevel="1" x14ac:dyDescent="0.45">
      <c r="B468" s="13" t="s">
        <v>77</v>
      </c>
      <c r="C468" s="14" t="s">
        <v>56</v>
      </c>
      <c r="D468" s="14" t="s">
        <v>227</v>
      </c>
      <c r="E468" s="15" t="s">
        <v>70</v>
      </c>
      <c r="F468" s="15"/>
      <c r="G468" s="16">
        <v>1</v>
      </c>
      <c r="H468" s="16">
        <v>10</v>
      </c>
      <c r="I468" s="19">
        <v>6.5700808625336924</v>
      </c>
      <c r="J468" s="16">
        <v>10</v>
      </c>
      <c r="K468" s="16">
        <v>7</v>
      </c>
      <c r="L468" s="19">
        <v>3.1741737414358417</v>
      </c>
      <c r="M468" s="16">
        <v>1</v>
      </c>
      <c r="N468" s="16">
        <v>10</v>
      </c>
      <c r="O468" s="17">
        <v>258</v>
      </c>
      <c r="P468" s="18">
        <v>0</v>
      </c>
    </row>
    <row r="469" spans="2:16" ht="36" customHeight="1" outlineLevel="1" x14ac:dyDescent="0.45">
      <c r="B469" s="13" t="s">
        <v>77</v>
      </c>
      <c r="C469" s="14" t="s">
        <v>59</v>
      </c>
      <c r="D469" s="14" t="s">
        <v>227</v>
      </c>
      <c r="E469" s="15" t="s">
        <v>70</v>
      </c>
      <c r="F469" s="15"/>
      <c r="G469" s="16">
        <v>1</v>
      </c>
      <c r="H469" s="16">
        <v>10</v>
      </c>
      <c r="I469" s="19">
        <v>6.5700808625336924</v>
      </c>
      <c r="J469" s="16">
        <v>10</v>
      </c>
      <c r="K469" s="16">
        <v>7</v>
      </c>
      <c r="L469" s="19">
        <v>3.1741737414358417</v>
      </c>
      <c r="M469" s="16">
        <v>1</v>
      </c>
      <c r="N469" s="16">
        <v>10</v>
      </c>
      <c r="O469" s="17">
        <v>258</v>
      </c>
      <c r="P469" s="18">
        <v>0</v>
      </c>
    </row>
    <row r="470" spans="2:16" ht="36" customHeight="1" outlineLevel="1" x14ac:dyDescent="0.45">
      <c r="B470" s="13" t="s">
        <v>79</v>
      </c>
      <c r="C470" s="14" t="s">
        <v>56</v>
      </c>
      <c r="D470" s="14" t="s">
        <v>228</v>
      </c>
      <c r="E470" s="15" t="s">
        <v>70</v>
      </c>
      <c r="F470" s="15"/>
      <c r="G470" s="16">
        <v>1</v>
      </c>
      <c r="H470" s="16">
        <v>10</v>
      </c>
      <c r="I470" s="19">
        <v>6.4813559322033898</v>
      </c>
      <c r="J470" s="16">
        <v>10</v>
      </c>
      <c r="K470" s="16">
        <v>7</v>
      </c>
      <c r="L470" s="19">
        <v>3.2259826629399031</v>
      </c>
      <c r="M470" s="16">
        <v>1</v>
      </c>
      <c r="N470" s="16">
        <v>10</v>
      </c>
      <c r="O470" s="17">
        <v>705</v>
      </c>
      <c r="P470" s="18">
        <v>0</v>
      </c>
    </row>
    <row r="471" spans="2:16" ht="36" customHeight="1" outlineLevel="1" x14ac:dyDescent="0.45">
      <c r="B471" s="13" t="s">
        <v>79</v>
      </c>
      <c r="C471" s="14" t="s">
        <v>59</v>
      </c>
      <c r="D471" s="14" t="s">
        <v>228</v>
      </c>
      <c r="E471" s="15" t="s">
        <v>70</v>
      </c>
      <c r="F471" s="15"/>
      <c r="G471" s="16">
        <v>1</v>
      </c>
      <c r="H471" s="16">
        <v>10</v>
      </c>
      <c r="I471" s="19">
        <v>6.4813559322033898</v>
      </c>
      <c r="J471" s="16">
        <v>10</v>
      </c>
      <c r="K471" s="16">
        <v>7</v>
      </c>
      <c r="L471" s="19">
        <v>3.2259826629399031</v>
      </c>
      <c r="M471" s="16">
        <v>1</v>
      </c>
      <c r="N471" s="16">
        <v>10</v>
      </c>
      <c r="O471" s="17">
        <v>705</v>
      </c>
      <c r="P471" s="18">
        <v>0</v>
      </c>
    </row>
    <row r="472" spans="2:16" ht="36" customHeight="1" outlineLevel="1" x14ac:dyDescent="0.45">
      <c r="B472" s="13" t="s">
        <v>80</v>
      </c>
      <c r="C472" s="14" t="s">
        <v>56</v>
      </c>
      <c r="D472" s="14" t="s">
        <v>229</v>
      </c>
      <c r="E472" s="15" t="s">
        <v>70</v>
      </c>
      <c r="F472" s="15"/>
      <c r="G472" s="16">
        <v>1</v>
      </c>
      <c r="H472" s="16">
        <v>10</v>
      </c>
      <c r="I472" s="19">
        <v>7.1</v>
      </c>
      <c r="J472" s="16">
        <v>10</v>
      </c>
      <c r="K472" s="16">
        <v>8</v>
      </c>
      <c r="L472" s="19">
        <v>2.8221546665668971</v>
      </c>
      <c r="M472" s="16">
        <v>1</v>
      </c>
      <c r="N472" s="16">
        <v>10</v>
      </c>
      <c r="O472" s="17">
        <v>920</v>
      </c>
      <c r="P472" s="18">
        <v>0</v>
      </c>
    </row>
    <row r="473" spans="2:16" ht="36" customHeight="1" outlineLevel="1" x14ac:dyDescent="0.45">
      <c r="B473" s="13" t="s">
        <v>80</v>
      </c>
      <c r="C473" s="14" t="s">
        <v>59</v>
      </c>
      <c r="D473" s="14" t="s">
        <v>229</v>
      </c>
      <c r="E473" s="15" t="s">
        <v>70</v>
      </c>
      <c r="F473" s="15"/>
      <c r="G473" s="16">
        <v>1</v>
      </c>
      <c r="H473" s="16">
        <v>10</v>
      </c>
      <c r="I473" s="19">
        <v>7.1</v>
      </c>
      <c r="J473" s="16">
        <v>10</v>
      </c>
      <c r="K473" s="16">
        <v>8</v>
      </c>
      <c r="L473" s="19">
        <v>2.8221546665668971</v>
      </c>
      <c r="M473" s="16">
        <v>1</v>
      </c>
      <c r="N473" s="16">
        <v>10</v>
      </c>
      <c r="O473" s="17">
        <v>920</v>
      </c>
      <c r="P473" s="18">
        <v>0</v>
      </c>
    </row>
    <row r="474" spans="2:16" ht="36" customHeight="1" outlineLevel="1" x14ac:dyDescent="0.45">
      <c r="B474" s="13" t="s">
        <v>82</v>
      </c>
      <c r="C474" s="14" t="s">
        <v>56</v>
      </c>
      <c r="D474" s="14" t="s">
        <v>1226</v>
      </c>
      <c r="E474" s="15" t="s">
        <v>70</v>
      </c>
      <c r="F474" s="15"/>
      <c r="G474" s="16">
        <v>1</v>
      </c>
      <c r="H474" s="16">
        <v>10</v>
      </c>
      <c r="I474" s="19">
        <v>5.8888888888888893</v>
      </c>
      <c r="J474" s="16">
        <v>10</v>
      </c>
      <c r="K474" s="16">
        <v>7</v>
      </c>
      <c r="L474" s="19">
        <v>3.8224483137265715</v>
      </c>
      <c r="M474" s="16">
        <v>1</v>
      </c>
      <c r="N474" s="16">
        <v>10</v>
      </c>
      <c r="O474" s="17">
        <v>991</v>
      </c>
      <c r="P474" s="18">
        <v>0</v>
      </c>
    </row>
    <row r="475" spans="2:16" ht="36" customHeight="1" outlineLevel="1" x14ac:dyDescent="0.45">
      <c r="B475" s="13" t="s">
        <v>82</v>
      </c>
      <c r="C475" s="14" t="s">
        <v>59</v>
      </c>
      <c r="D475" s="14" t="s">
        <v>1226</v>
      </c>
      <c r="E475" s="15" t="s">
        <v>70</v>
      </c>
      <c r="F475" s="15"/>
      <c r="G475" s="16">
        <v>1</v>
      </c>
      <c r="H475" s="16">
        <v>10</v>
      </c>
      <c r="I475" s="19">
        <v>5.8888888888888893</v>
      </c>
      <c r="J475" s="16">
        <v>10</v>
      </c>
      <c r="K475" s="16">
        <v>7</v>
      </c>
      <c r="L475" s="19">
        <v>3.8224483137265715</v>
      </c>
      <c r="M475" s="16">
        <v>1</v>
      </c>
      <c r="N475" s="16">
        <v>10</v>
      </c>
      <c r="O475" s="17">
        <v>991</v>
      </c>
      <c r="P475" s="18">
        <v>0</v>
      </c>
    </row>
    <row r="476" spans="2:16" ht="36" customHeight="1" outlineLevel="1" x14ac:dyDescent="0.45">
      <c r="B476" s="13" t="s">
        <v>84</v>
      </c>
      <c r="C476" s="14" t="s">
        <v>56</v>
      </c>
      <c r="D476" s="14" t="s">
        <v>1227</v>
      </c>
      <c r="E476" s="15" t="s">
        <v>70</v>
      </c>
      <c r="F476" s="15"/>
      <c r="G476" s="16">
        <v>6</v>
      </c>
      <c r="H476" s="16">
        <v>6</v>
      </c>
      <c r="I476" s="16">
        <v>6</v>
      </c>
      <c r="J476" s="16">
        <v>6</v>
      </c>
      <c r="K476" s="16">
        <v>6</v>
      </c>
      <c r="L476" s="15" t="s">
        <v>86</v>
      </c>
      <c r="M476" s="16">
        <v>6</v>
      </c>
      <c r="N476" s="16">
        <v>6</v>
      </c>
      <c r="O476" s="17">
        <v>999</v>
      </c>
      <c r="P476" s="18">
        <v>0</v>
      </c>
    </row>
    <row r="477" spans="2:16" ht="36" customHeight="1" outlineLevel="1" x14ac:dyDescent="0.45">
      <c r="B477" s="13" t="s">
        <v>84</v>
      </c>
      <c r="C477" s="14" t="s">
        <v>59</v>
      </c>
      <c r="D477" s="14" t="s">
        <v>1227</v>
      </c>
      <c r="E477" s="15" t="s">
        <v>70</v>
      </c>
      <c r="F477" s="15"/>
      <c r="G477" s="16">
        <v>6</v>
      </c>
      <c r="H477" s="16">
        <v>6</v>
      </c>
      <c r="I477" s="16">
        <v>6</v>
      </c>
      <c r="J477" s="16">
        <v>6</v>
      </c>
      <c r="K477" s="16">
        <v>6</v>
      </c>
      <c r="L477" s="15" t="s">
        <v>86</v>
      </c>
      <c r="M477" s="16">
        <v>6</v>
      </c>
      <c r="N477" s="16">
        <v>6</v>
      </c>
      <c r="O477" s="17">
        <v>999</v>
      </c>
      <c r="P477" s="18">
        <v>0</v>
      </c>
    </row>
    <row r="478" spans="2:16" ht="36" customHeight="1" outlineLevel="1" x14ac:dyDescent="0.45">
      <c r="B478" s="13" t="s">
        <v>61</v>
      </c>
      <c r="C478" s="14" t="s">
        <v>56</v>
      </c>
      <c r="D478" s="14" t="s">
        <v>230</v>
      </c>
      <c r="E478" s="15" t="s">
        <v>70</v>
      </c>
      <c r="F478" s="15"/>
      <c r="G478" s="16">
        <v>1</v>
      </c>
      <c r="H478" s="16">
        <v>10</v>
      </c>
      <c r="I478" s="19">
        <v>6.5380000000000003</v>
      </c>
      <c r="J478" s="16">
        <v>10</v>
      </c>
      <c r="K478" s="16">
        <v>7</v>
      </c>
      <c r="L478" s="19">
        <v>3.1547596593890455</v>
      </c>
      <c r="M478" s="16">
        <v>1</v>
      </c>
      <c r="N478" s="16">
        <v>10</v>
      </c>
      <c r="O478" s="17">
        <v>0</v>
      </c>
      <c r="P478" s="18">
        <v>0</v>
      </c>
    </row>
    <row r="479" spans="2:16" ht="36" customHeight="1" outlineLevel="1" x14ac:dyDescent="0.45">
      <c r="B479" s="13" t="s">
        <v>61</v>
      </c>
      <c r="C479" s="14" t="s">
        <v>59</v>
      </c>
      <c r="D479" s="14" t="s">
        <v>230</v>
      </c>
      <c r="E479" s="15" t="s">
        <v>70</v>
      </c>
      <c r="F479" s="15"/>
      <c r="G479" s="16">
        <v>1</v>
      </c>
      <c r="H479" s="16">
        <v>10</v>
      </c>
      <c r="I479" s="19">
        <v>6.51959686450168</v>
      </c>
      <c r="J479" s="16">
        <v>10</v>
      </c>
      <c r="K479" s="16">
        <v>7</v>
      </c>
      <c r="L479" s="19">
        <v>3.1652731473585702</v>
      </c>
      <c r="M479" s="16">
        <v>1</v>
      </c>
      <c r="N479" s="16">
        <v>10</v>
      </c>
      <c r="O479" s="17">
        <v>107</v>
      </c>
      <c r="P479" s="18">
        <v>0</v>
      </c>
    </row>
    <row r="480" spans="2:16" ht="36" customHeight="1" outlineLevel="1" x14ac:dyDescent="0.45">
      <c r="B480" s="13" t="s">
        <v>61</v>
      </c>
      <c r="C480" s="14" t="s">
        <v>56</v>
      </c>
      <c r="D480" s="14" t="s">
        <v>230</v>
      </c>
      <c r="E480" s="15" t="s">
        <v>70</v>
      </c>
      <c r="F480" s="15"/>
      <c r="G480" s="15" t="s">
        <v>86</v>
      </c>
      <c r="H480" s="15" t="s">
        <v>86</v>
      </c>
      <c r="I480" s="15" t="s">
        <v>86</v>
      </c>
      <c r="J480" s="15" t="s">
        <v>86</v>
      </c>
      <c r="K480" s="15" t="s">
        <v>86</v>
      </c>
      <c r="L480" s="15" t="s">
        <v>86</v>
      </c>
      <c r="M480" s="15" t="s">
        <v>86</v>
      </c>
      <c r="N480" s="15" t="s">
        <v>86</v>
      </c>
      <c r="O480" s="17">
        <v>1000</v>
      </c>
      <c r="P480" s="18">
        <v>0</v>
      </c>
    </row>
    <row r="481" spans="2:16" ht="36" customHeight="1" outlineLevel="1" x14ac:dyDescent="0.45">
      <c r="B481" s="13" t="s">
        <v>61</v>
      </c>
      <c r="C481" s="14" t="s">
        <v>59</v>
      </c>
      <c r="D481" s="14" t="s">
        <v>230</v>
      </c>
      <c r="E481" s="15" t="s">
        <v>70</v>
      </c>
      <c r="F481" s="15"/>
      <c r="G481" s="16">
        <v>2</v>
      </c>
      <c r="H481" s="16">
        <v>10</v>
      </c>
      <c r="I481" s="16">
        <v>7</v>
      </c>
      <c r="J481" s="16">
        <v>7</v>
      </c>
      <c r="K481" s="16">
        <v>7</v>
      </c>
      <c r="L481" s="19">
        <v>2.9664793948382653</v>
      </c>
      <c r="M481" s="16">
        <v>2</v>
      </c>
      <c r="N481" s="16">
        <v>10</v>
      </c>
      <c r="O481" s="17">
        <v>994</v>
      </c>
      <c r="P481" s="18">
        <v>0</v>
      </c>
    </row>
    <row r="482" spans="2:16" ht="36" customHeight="1" outlineLevel="1" x14ac:dyDescent="0.45">
      <c r="B482" s="13" t="s">
        <v>61</v>
      </c>
      <c r="C482" s="14" t="s">
        <v>56</v>
      </c>
      <c r="D482" s="14" t="s">
        <v>230</v>
      </c>
      <c r="E482" s="15" t="s">
        <v>70</v>
      </c>
      <c r="F482" s="15"/>
      <c r="G482" s="15" t="s">
        <v>86</v>
      </c>
      <c r="H482" s="15" t="s">
        <v>86</v>
      </c>
      <c r="I482" s="15" t="s">
        <v>86</v>
      </c>
      <c r="J482" s="15" t="s">
        <v>86</v>
      </c>
      <c r="K482" s="15" t="s">
        <v>86</v>
      </c>
      <c r="L482" s="15" t="s">
        <v>86</v>
      </c>
      <c r="M482" s="15" t="s">
        <v>86</v>
      </c>
      <c r="N482" s="15" t="s">
        <v>86</v>
      </c>
      <c r="O482" s="17">
        <v>1000</v>
      </c>
      <c r="P482" s="18">
        <v>0</v>
      </c>
    </row>
    <row r="483" spans="2:16" ht="36" customHeight="1" outlineLevel="1" x14ac:dyDescent="0.45">
      <c r="B483" s="13" t="s">
        <v>61</v>
      </c>
      <c r="C483" s="14" t="s">
        <v>59</v>
      </c>
      <c r="D483" s="14" t="s">
        <v>230</v>
      </c>
      <c r="E483" s="15" t="s">
        <v>70</v>
      </c>
      <c r="F483" s="15"/>
      <c r="G483" s="15" t="s">
        <v>86</v>
      </c>
      <c r="H483" s="15" t="s">
        <v>86</v>
      </c>
      <c r="I483" s="15" t="s">
        <v>86</v>
      </c>
      <c r="J483" s="15" t="s">
        <v>86</v>
      </c>
      <c r="K483" s="15" t="s">
        <v>86</v>
      </c>
      <c r="L483" s="15" t="s">
        <v>86</v>
      </c>
      <c r="M483" s="15" t="s">
        <v>86</v>
      </c>
      <c r="N483" s="15" t="s">
        <v>86</v>
      </c>
      <c r="O483" s="17">
        <v>1000</v>
      </c>
      <c r="P483" s="18">
        <v>0</v>
      </c>
    </row>
    <row r="484" spans="2:16" ht="36" customHeight="1" outlineLevel="1" x14ac:dyDescent="0.45">
      <c r="B484" s="13" t="s">
        <v>61</v>
      </c>
      <c r="C484" s="14" t="s">
        <v>56</v>
      </c>
      <c r="D484" s="14" t="s">
        <v>230</v>
      </c>
      <c r="E484" s="15" t="s">
        <v>70</v>
      </c>
      <c r="F484" s="15"/>
      <c r="G484" s="15" t="s">
        <v>86</v>
      </c>
      <c r="H484" s="15" t="s">
        <v>86</v>
      </c>
      <c r="I484" s="15" t="s">
        <v>86</v>
      </c>
      <c r="J484" s="15" t="s">
        <v>86</v>
      </c>
      <c r="K484" s="15" t="s">
        <v>86</v>
      </c>
      <c r="L484" s="15" t="s">
        <v>86</v>
      </c>
      <c r="M484" s="15" t="s">
        <v>86</v>
      </c>
      <c r="N484" s="15" t="s">
        <v>86</v>
      </c>
      <c r="O484" s="17">
        <v>1000</v>
      </c>
      <c r="P484" s="18">
        <v>0</v>
      </c>
    </row>
    <row r="485" spans="2:16" ht="36" customHeight="1" outlineLevel="1" x14ac:dyDescent="0.45">
      <c r="B485" s="13" t="s">
        <v>61</v>
      </c>
      <c r="C485" s="14" t="s">
        <v>59</v>
      </c>
      <c r="D485" s="14" t="s">
        <v>230</v>
      </c>
      <c r="E485" s="15" t="s">
        <v>70</v>
      </c>
      <c r="F485" s="15"/>
      <c r="G485" s="15" t="s">
        <v>86</v>
      </c>
      <c r="H485" s="15" t="s">
        <v>86</v>
      </c>
      <c r="I485" s="15" t="s">
        <v>86</v>
      </c>
      <c r="J485" s="15" t="s">
        <v>86</v>
      </c>
      <c r="K485" s="15" t="s">
        <v>86</v>
      </c>
      <c r="L485" s="15" t="s">
        <v>86</v>
      </c>
      <c r="M485" s="15" t="s">
        <v>86</v>
      </c>
      <c r="N485" s="15" t="s">
        <v>86</v>
      </c>
      <c r="O485" s="17">
        <v>1000</v>
      </c>
      <c r="P485" s="18">
        <v>0</v>
      </c>
    </row>
    <row r="486" spans="2:16" ht="36" customHeight="1" outlineLevel="1" x14ac:dyDescent="0.45">
      <c r="B486" s="13" t="s">
        <v>64</v>
      </c>
      <c r="C486" s="14" t="s">
        <v>56</v>
      </c>
      <c r="D486" s="14" t="s">
        <v>231</v>
      </c>
      <c r="E486" s="15" t="s">
        <v>63</v>
      </c>
      <c r="F486" s="15"/>
      <c r="G486" s="16">
        <v>1</v>
      </c>
      <c r="H486" s="16">
        <v>10</v>
      </c>
      <c r="I486" s="19">
        <v>6.5380000000000003</v>
      </c>
      <c r="J486" s="16">
        <v>10</v>
      </c>
      <c r="K486" s="16">
        <v>7</v>
      </c>
      <c r="L486" s="19">
        <v>3.1560285988115671</v>
      </c>
      <c r="M486" s="16">
        <v>1</v>
      </c>
      <c r="N486" s="16">
        <v>10</v>
      </c>
      <c r="O486" s="17">
        <v>0</v>
      </c>
      <c r="P486" s="18">
        <v>0</v>
      </c>
    </row>
    <row r="487" spans="2:16" ht="36" customHeight="1" outlineLevel="1" x14ac:dyDescent="0.45">
      <c r="B487" s="13" t="s">
        <v>64</v>
      </c>
      <c r="C487" s="14" t="s">
        <v>59</v>
      </c>
      <c r="D487" s="14" t="s">
        <v>231</v>
      </c>
      <c r="E487" s="15" t="s">
        <v>63</v>
      </c>
      <c r="F487" s="15"/>
      <c r="G487" s="16">
        <v>1</v>
      </c>
      <c r="H487" s="16">
        <v>10</v>
      </c>
      <c r="I487" s="19">
        <v>6.5380000000000003</v>
      </c>
      <c r="J487" s="16">
        <v>10</v>
      </c>
      <c r="K487" s="16">
        <v>7</v>
      </c>
      <c r="L487" s="19">
        <v>3.1560285988115671</v>
      </c>
      <c r="M487" s="16">
        <v>1</v>
      </c>
      <c r="N487" s="16">
        <v>10</v>
      </c>
      <c r="O487" s="17">
        <v>0</v>
      </c>
      <c r="P487" s="18">
        <v>0</v>
      </c>
    </row>
    <row r="488" spans="2:16" ht="36" customHeight="1" outlineLevel="1" x14ac:dyDescent="0.45">
      <c r="B488" s="13" t="s">
        <v>66</v>
      </c>
      <c r="C488" s="14" t="s">
        <v>56</v>
      </c>
      <c r="D488" s="14" t="s">
        <v>232</v>
      </c>
      <c r="E488" s="15" t="s">
        <v>63</v>
      </c>
      <c r="F488" s="15"/>
      <c r="G488" s="16">
        <v>1</v>
      </c>
      <c r="H488" s="16">
        <v>10</v>
      </c>
      <c r="I488" s="19">
        <v>6.4270386266094421</v>
      </c>
      <c r="J488" s="16">
        <v>10</v>
      </c>
      <c r="K488" s="16">
        <v>7</v>
      </c>
      <c r="L488" s="19">
        <v>3.1527490354015182</v>
      </c>
      <c r="M488" s="16">
        <v>1</v>
      </c>
      <c r="N488" s="16">
        <v>10</v>
      </c>
      <c r="O488" s="17">
        <v>534</v>
      </c>
      <c r="P488" s="18">
        <v>0</v>
      </c>
    </row>
    <row r="489" spans="2:16" ht="36" customHeight="1" outlineLevel="1" x14ac:dyDescent="0.45">
      <c r="B489" s="13" t="s">
        <v>66</v>
      </c>
      <c r="C489" s="14" t="s">
        <v>59</v>
      </c>
      <c r="D489" s="14" t="s">
        <v>232</v>
      </c>
      <c r="E489" s="15" t="s">
        <v>63</v>
      </c>
      <c r="F489" s="15"/>
      <c r="G489" s="16">
        <v>1</v>
      </c>
      <c r="H489" s="16">
        <v>10</v>
      </c>
      <c r="I489" s="19">
        <v>6.4073319755600817</v>
      </c>
      <c r="J489" s="16">
        <v>10</v>
      </c>
      <c r="K489" s="16">
        <v>7</v>
      </c>
      <c r="L489" s="19">
        <v>3.1630951016718392</v>
      </c>
      <c r="M489" s="16">
        <v>1</v>
      </c>
      <c r="N489" s="16">
        <v>10</v>
      </c>
      <c r="O489" s="17">
        <v>509</v>
      </c>
      <c r="P489" s="18">
        <v>0</v>
      </c>
    </row>
    <row r="490" spans="2:16" ht="36" customHeight="1" outlineLevel="1" x14ac:dyDescent="0.45">
      <c r="B490" s="13" t="s">
        <v>68</v>
      </c>
      <c r="C490" s="14" t="s">
        <v>56</v>
      </c>
      <c r="D490" s="14" t="s">
        <v>233</v>
      </c>
      <c r="E490" s="15" t="s">
        <v>70</v>
      </c>
      <c r="F490" s="15"/>
      <c r="G490" s="16">
        <v>1</v>
      </c>
      <c r="H490" s="16">
        <v>10</v>
      </c>
      <c r="I490" s="19">
        <v>6.3214285714285712</v>
      </c>
      <c r="J490" s="16">
        <v>10</v>
      </c>
      <c r="K490" s="16">
        <v>7</v>
      </c>
      <c r="L490" s="19">
        <v>3.205136812353953</v>
      </c>
      <c r="M490" s="16">
        <v>1</v>
      </c>
      <c r="N490" s="16">
        <v>10</v>
      </c>
      <c r="O490" s="17">
        <v>776</v>
      </c>
      <c r="P490" s="18">
        <v>0</v>
      </c>
    </row>
    <row r="491" spans="2:16" ht="36" customHeight="1" outlineLevel="1" x14ac:dyDescent="0.45">
      <c r="B491" s="13" t="s">
        <v>68</v>
      </c>
      <c r="C491" s="14" t="s">
        <v>59</v>
      </c>
      <c r="D491" s="14" t="s">
        <v>233</v>
      </c>
      <c r="E491" s="15" t="s">
        <v>70</v>
      </c>
      <c r="F491" s="15"/>
      <c r="G491" s="16">
        <v>1</v>
      </c>
      <c r="H491" s="16">
        <v>10</v>
      </c>
      <c r="I491" s="19">
        <v>6.4529914529914532</v>
      </c>
      <c r="J491" s="16">
        <v>10</v>
      </c>
      <c r="K491" s="16">
        <v>7</v>
      </c>
      <c r="L491" s="19">
        <v>3.2545662250492566</v>
      </c>
      <c r="M491" s="16">
        <v>1</v>
      </c>
      <c r="N491" s="16">
        <v>10</v>
      </c>
      <c r="O491" s="17">
        <v>766</v>
      </c>
      <c r="P491" s="18">
        <v>0</v>
      </c>
    </row>
    <row r="492" spans="2:16" ht="36" customHeight="1" outlineLevel="1" x14ac:dyDescent="0.45">
      <c r="B492" s="13" t="s">
        <v>71</v>
      </c>
      <c r="C492" s="14" t="s">
        <v>56</v>
      </c>
      <c r="D492" s="14" t="s">
        <v>234</v>
      </c>
      <c r="E492" s="15" t="s">
        <v>70</v>
      </c>
      <c r="F492" s="15"/>
      <c r="G492" s="16">
        <v>1</v>
      </c>
      <c r="H492" s="16">
        <v>10</v>
      </c>
      <c r="I492" s="19">
        <v>6.7588652482269502</v>
      </c>
      <c r="J492" s="16">
        <v>10</v>
      </c>
      <c r="K492" s="16">
        <v>7</v>
      </c>
      <c r="L492" s="19">
        <v>3.0842936427275203</v>
      </c>
      <c r="M492" s="16">
        <v>1</v>
      </c>
      <c r="N492" s="16">
        <v>10</v>
      </c>
      <c r="O492" s="17">
        <v>859</v>
      </c>
      <c r="P492" s="18">
        <v>0</v>
      </c>
    </row>
    <row r="493" spans="2:16" ht="36" customHeight="1" outlineLevel="1" x14ac:dyDescent="0.45">
      <c r="B493" s="13" t="s">
        <v>71</v>
      </c>
      <c r="C493" s="14" t="s">
        <v>59</v>
      </c>
      <c r="D493" s="14" t="s">
        <v>234</v>
      </c>
      <c r="E493" s="15" t="s">
        <v>70</v>
      </c>
      <c r="F493" s="15"/>
      <c r="G493" s="16">
        <v>1</v>
      </c>
      <c r="H493" s="16">
        <v>10</v>
      </c>
      <c r="I493" s="19">
        <v>6.7482014388489207</v>
      </c>
      <c r="J493" s="16">
        <v>10</v>
      </c>
      <c r="K493" s="16">
        <v>7</v>
      </c>
      <c r="L493" s="19">
        <v>3.1140018643703882</v>
      </c>
      <c r="M493" s="16">
        <v>1</v>
      </c>
      <c r="N493" s="16">
        <v>10</v>
      </c>
      <c r="O493" s="17">
        <v>861</v>
      </c>
      <c r="P493" s="18">
        <v>0</v>
      </c>
    </row>
    <row r="494" spans="2:16" ht="36" customHeight="1" outlineLevel="1" x14ac:dyDescent="0.45">
      <c r="B494" s="13" t="s">
        <v>1184</v>
      </c>
      <c r="C494" s="14" t="s">
        <v>56</v>
      </c>
      <c r="D494" s="14" t="s">
        <v>235</v>
      </c>
      <c r="E494" s="15" t="s">
        <v>70</v>
      </c>
      <c r="F494" s="15"/>
      <c r="G494" s="16">
        <v>1</v>
      </c>
      <c r="H494" s="16">
        <v>10</v>
      </c>
      <c r="I494" s="19">
        <v>6.8636363636363633</v>
      </c>
      <c r="J494" s="16">
        <v>10</v>
      </c>
      <c r="K494" s="16">
        <v>8</v>
      </c>
      <c r="L494" s="19">
        <v>3.0828875756660028</v>
      </c>
      <c r="M494" s="16">
        <v>1</v>
      </c>
      <c r="N494" s="16">
        <v>10</v>
      </c>
      <c r="O494" s="17">
        <v>934</v>
      </c>
      <c r="P494" s="18">
        <v>0</v>
      </c>
    </row>
    <row r="495" spans="2:16" ht="36" customHeight="1" outlineLevel="1" x14ac:dyDescent="0.45">
      <c r="B495" s="13" t="s">
        <v>1184</v>
      </c>
      <c r="C495" s="14" t="s">
        <v>59</v>
      </c>
      <c r="D495" s="14" t="s">
        <v>235</v>
      </c>
      <c r="E495" s="15" t="s">
        <v>70</v>
      </c>
      <c r="F495" s="15"/>
      <c r="G495" s="16">
        <v>1</v>
      </c>
      <c r="H495" s="16">
        <v>10</v>
      </c>
      <c r="I495" s="19">
        <v>6.5441176470588234</v>
      </c>
      <c r="J495" s="16">
        <v>10</v>
      </c>
      <c r="K495" s="16">
        <v>7</v>
      </c>
      <c r="L495" s="19">
        <v>3.1168000406531178</v>
      </c>
      <c r="M495" s="16">
        <v>1</v>
      </c>
      <c r="N495" s="16">
        <v>10</v>
      </c>
      <c r="O495" s="17">
        <v>932</v>
      </c>
      <c r="P495" s="18">
        <v>0</v>
      </c>
    </row>
    <row r="496" spans="2:16" ht="36" customHeight="1" outlineLevel="1" x14ac:dyDescent="0.45">
      <c r="B496" s="13" t="s">
        <v>1185</v>
      </c>
      <c r="C496" s="14" t="s">
        <v>56</v>
      </c>
      <c r="D496" s="14" t="s">
        <v>236</v>
      </c>
      <c r="E496" s="15" t="s">
        <v>70</v>
      </c>
      <c r="F496" s="15"/>
      <c r="G496" s="16">
        <v>1</v>
      </c>
      <c r="H496" s="16">
        <v>10</v>
      </c>
      <c r="I496" s="19">
        <v>6.6851851851851851</v>
      </c>
      <c r="J496" s="16">
        <v>10</v>
      </c>
      <c r="K496" s="16">
        <v>7</v>
      </c>
      <c r="L496" s="19">
        <v>3.272665949633355</v>
      </c>
      <c r="M496" s="16">
        <v>1</v>
      </c>
      <c r="N496" s="16">
        <v>10</v>
      </c>
      <c r="O496" s="17">
        <v>946</v>
      </c>
      <c r="P496" s="18">
        <v>0</v>
      </c>
    </row>
    <row r="497" spans="2:16" ht="36" customHeight="1" outlineLevel="1" x14ac:dyDescent="0.45">
      <c r="B497" s="13" t="s">
        <v>1185</v>
      </c>
      <c r="C497" s="14" t="s">
        <v>59</v>
      </c>
      <c r="D497" s="14" t="s">
        <v>236</v>
      </c>
      <c r="E497" s="15" t="s">
        <v>70</v>
      </c>
      <c r="F497" s="15"/>
      <c r="G497" s="16">
        <v>1</v>
      </c>
      <c r="H497" s="16">
        <v>10</v>
      </c>
      <c r="I497" s="19">
        <v>6.8596491228070171</v>
      </c>
      <c r="J497" s="16">
        <v>10</v>
      </c>
      <c r="K497" s="16">
        <v>8</v>
      </c>
      <c r="L497" s="19">
        <v>3.2095760539540561</v>
      </c>
      <c r="M497" s="16">
        <v>1</v>
      </c>
      <c r="N497" s="16">
        <v>10</v>
      </c>
      <c r="O497" s="17">
        <v>943</v>
      </c>
      <c r="P497" s="18">
        <v>0</v>
      </c>
    </row>
    <row r="498" spans="2:16" ht="36" customHeight="1" outlineLevel="1" x14ac:dyDescent="0.45">
      <c r="B498" s="13" t="s">
        <v>73</v>
      </c>
      <c r="C498" s="14" t="s">
        <v>56</v>
      </c>
      <c r="D498" s="14" t="s">
        <v>1228</v>
      </c>
      <c r="E498" s="15" t="s">
        <v>63</v>
      </c>
      <c r="F498" s="15"/>
      <c r="G498" s="16">
        <v>1</v>
      </c>
      <c r="H498" s="16">
        <v>10</v>
      </c>
      <c r="I498" s="19">
        <v>6.5389999999999997</v>
      </c>
      <c r="J498" s="16">
        <v>10</v>
      </c>
      <c r="K498" s="16">
        <v>7</v>
      </c>
      <c r="L498" s="19">
        <v>3.1541127797571722</v>
      </c>
      <c r="M498" s="16">
        <v>1</v>
      </c>
      <c r="N498" s="16">
        <v>10</v>
      </c>
      <c r="O498" s="17">
        <v>0</v>
      </c>
      <c r="P498" s="18">
        <v>0</v>
      </c>
    </row>
    <row r="499" spans="2:16" ht="36" customHeight="1" outlineLevel="1" x14ac:dyDescent="0.45">
      <c r="B499" s="13" t="s">
        <v>73</v>
      </c>
      <c r="C499" s="14" t="s">
        <v>59</v>
      </c>
      <c r="D499" s="14" t="s">
        <v>1228</v>
      </c>
      <c r="E499" s="15" t="s">
        <v>63</v>
      </c>
      <c r="F499" s="15"/>
      <c r="G499" s="16">
        <v>1</v>
      </c>
      <c r="H499" s="16">
        <v>10</v>
      </c>
      <c r="I499" s="19">
        <v>6.5389999999999997</v>
      </c>
      <c r="J499" s="16">
        <v>10</v>
      </c>
      <c r="K499" s="16">
        <v>7</v>
      </c>
      <c r="L499" s="19">
        <v>3.1541127797571722</v>
      </c>
      <c r="M499" s="16">
        <v>1</v>
      </c>
      <c r="N499" s="16">
        <v>10</v>
      </c>
      <c r="O499" s="17">
        <v>0</v>
      </c>
      <c r="P499" s="18">
        <v>0</v>
      </c>
    </row>
    <row r="500" spans="2:16" ht="36" customHeight="1" outlineLevel="1" x14ac:dyDescent="0.45">
      <c r="B500" s="13" t="s">
        <v>75</v>
      </c>
      <c r="C500" s="14" t="s">
        <v>56</v>
      </c>
      <c r="D500" s="14" t="s">
        <v>237</v>
      </c>
      <c r="E500" s="15" t="s">
        <v>63</v>
      </c>
      <c r="F500" s="15"/>
      <c r="G500" s="16">
        <v>1</v>
      </c>
      <c r="H500" s="16">
        <v>10</v>
      </c>
      <c r="I500" s="19">
        <v>6.5380000000000003</v>
      </c>
      <c r="J500" s="16">
        <v>10</v>
      </c>
      <c r="K500" s="16">
        <v>7</v>
      </c>
      <c r="L500" s="19">
        <v>3.1541249982371466</v>
      </c>
      <c r="M500" s="16">
        <v>1</v>
      </c>
      <c r="N500" s="16">
        <v>10</v>
      </c>
      <c r="O500" s="17">
        <v>0</v>
      </c>
      <c r="P500" s="18">
        <v>0</v>
      </c>
    </row>
    <row r="501" spans="2:16" ht="36" customHeight="1" outlineLevel="1" x14ac:dyDescent="0.45">
      <c r="B501" s="13" t="s">
        <v>75</v>
      </c>
      <c r="C501" s="14" t="s">
        <v>59</v>
      </c>
      <c r="D501" s="14" t="s">
        <v>237</v>
      </c>
      <c r="E501" s="15" t="s">
        <v>63</v>
      </c>
      <c r="F501" s="15"/>
      <c r="G501" s="16">
        <v>1</v>
      </c>
      <c r="H501" s="16">
        <v>10</v>
      </c>
      <c r="I501" s="19">
        <v>6.5380000000000003</v>
      </c>
      <c r="J501" s="16">
        <v>10</v>
      </c>
      <c r="K501" s="16">
        <v>7</v>
      </c>
      <c r="L501" s="19">
        <v>3.1541249982371466</v>
      </c>
      <c r="M501" s="16">
        <v>1</v>
      </c>
      <c r="N501" s="16">
        <v>10</v>
      </c>
      <c r="O501" s="17">
        <v>0</v>
      </c>
      <c r="P501" s="18">
        <v>0</v>
      </c>
    </row>
    <row r="502" spans="2:16" ht="36" customHeight="1" outlineLevel="1" x14ac:dyDescent="0.45">
      <c r="B502" s="13" t="s">
        <v>77</v>
      </c>
      <c r="C502" s="14" t="s">
        <v>56</v>
      </c>
      <c r="D502" s="14" t="s">
        <v>238</v>
      </c>
      <c r="E502" s="15" t="s">
        <v>70</v>
      </c>
      <c r="F502" s="15"/>
      <c r="G502" s="16">
        <v>1</v>
      </c>
      <c r="H502" s="16">
        <v>10</v>
      </c>
      <c r="I502" s="19">
        <v>6.5244385733157202</v>
      </c>
      <c r="J502" s="16">
        <v>10</v>
      </c>
      <c r="K502" s="16">
        <v>7</v>
      </c>
      <c r="L502" s="19">
        <v>3.1816267108156766</v>
      </c>
      <c r="M502" s="16">
        <v>1</v>
      </c>
      <c r="N502" s="16">
        <v>10</v>
      </c>
      <c r="O502" s="17">
        <v>243</v>
      </c>
      <c r="P502" s="18">
        <v>0</v>
      </c>
    </row>
    <row r="503" spans="2:16" ht="36" customHeight="1" outlineLevel="1" x14ac:dyDescent="0.45">
      <c r="B503" s="13" t="s">
        <v>77</v>
      </c>
      <c r="C503" s="14" t="s">
        <v>59</v>
      </c>
      <c r="D503" s="14" t="s">
        <v>238</v>
      </c>
      <c r="E503" s="15" t="s">
        <v>70</v>
      </c>
      <c r="F503" s="15"/>
      <c r="G503" s="16">
        <v>1</v>
      </c>
      <c r="H503" s="16">
        <v>10</v>
      </c>
      <c r="I503" s="19">
        <v>6.5244385733157202</v>
      </c>
      <c r="J503" s="16">
        <v>10</v>
      </c>
      <c r="K503" s="16">
        <v>7</v>
      </c>
      <c r="L503" s="19">
        <v>3.1816267108156766</v>
      </c>
      <c r="M503" s="16">
        <v>1</v>
      </c>
      <c r="N503" s="16">
        <v>10</v>
      </c>
      <c r="O503" s="17">
        <v>243</v>
      </c>
      <c r="P503" s="18">
        <v>0</v>
      </c>
    </row>
    <row r="504" spans="2:16" ht="36" customHeight="1" outlineLevel="1" x14ac:dyDescent="0.45">
      <c r="B504" s="13" t="s">
        <v>79</v>
      </c>
      <c r="C504" s="14" t="s">
        <v>56</v>
      </c>
      <c r="D504" s="14" t="s">
        <v>239</v>
      </c>
      <c r="E504" s="15" t="s">
        <v>70</v>
      </c>
      <c r="F504" s="15"/>
      <c r="G504" s="16">
        <v>1</v>
      </c>
      <c r="H504" s="16">
        <v>10</v>
      </c>
      <c r="I504" s="19">
        <v>6.6083916083916083</v>
      </c>
      <c r="J504" s="16">
        <v>10</v>
      </c>
      <c r="K504" s="16">
        <v>7</v>
      </c>
      <c r="L504" s="19">
        <v>3.2075239727207712</v>
      </c>
      <c r="M504" s="16">
        <v>1</v>
      </c>
      <c r="N504" s="16">
        <v>10</v>
      </c>
      <c r="O504" s="17">
        <v>714</v>
      </c>
      <c r="P504" s="18">
        <v>0</v>
      </c>
    </row>
    <row r="505" spans="2:16" ht="36" customHeight="1" outlineLevel="1" x14ac:dyDescent="0.45">
      <c r="B505" s="13" t="s">
        <v>79</v>
      </c>
      <c r="C505" s="14" t="s">
        <v>59</v>
      </c>
      <c r="D505" s="14" t="s">
        <v>239</v>
      </c>
      <c r="E505" s="15" t="s">
        <v>70</v>
      </c>
      <c r="F505" s="15"/>
      <c r="G505" s="16">
        <v>1</v>
      </c>
      <c r="H505" s="16">
        <v>10</v>
      </c>
      <c r="I505" s="19">
        <v>6.6083916083916083</v>
      </c>
      <c r="J505" s="16">
        <v>10</v>
      </c>
      <c r="K505" s="16">
        <v>7</v>
      </c>
      <c r="L505" s="19">
        <v>3.2075239727207712</v>
      </c>
      <c r="M505" s="16">
        <v>1</v>
      </c>
      <c r="N505" s="16">
        <v>10</v>
      </c>
      <c r="O505" s="17">
        <v>714</v>
      </c>
      <c r="P505" s="18">
        <v>0</v>
      </c>
    </row>
    <row r="506" spans="2:16" ht="36" customHeight="1" outlineLevel="1" x14ac:dyDescent="0.45">
      <c r="B506" s="13" t="s">
        <v>80</v>
      </c>
      <c r="C506" s="14" t="s">
        <v>56</v>
      </c>
      <c r="D506" s="14" t="s">
        <v>240</v>
      </c>
      <c r="E506" s="15" t="s">
        <v>70</v>
      </c>
      <c r="F506" s="15"/>
      <c r="G506" s="16">
        <v>1</v>
      </c>
      <c r="H506" s="16">
        <v>10</v>
      </c>
      <c r="I506" s="19">
        <v>6.8904109589041092</v>
      </c>
      <c r="J506" s="16">
        <v>10</v>
      </c>
      <c r="K506" s="16">
        <v>7</v>
      </c>
      <c r="L506" s="19">
        <v>2.8507389092596895</v>
      </c>
      <c r="M506" s="16">
        <v>1</v>
      </c>
      <c r="N506" s="16">
        <v>10</v>
      </c>
      <c r="O506" s="17">
        <v>927</v>
      </c>
      <c r="P506" s="18">
        <v>0</v>
      </c>
    </row>
    <row r="507" spans="2:16" ht="36" customHeight="1" outlineLevel="1" x14ac:dyDescent="0.45">
      <c r="B507" s="13" t="s">
        <v>80</v>
      </c>
      <c r="C507" s="14" t="s">
        <v>59</v>
      </c>
      <c r="D507" s="14" t="s">
        <v>240</v>
      </c>
      <c r="E507" s="15" t="s">
        <v>70</v>
      </c>
      <c r="F507" s="15"/>
      <c r="G507" s="16">
        <v>1</v>
      </c>
      <c r="H507" s="16">
        <v>10</v>
      </c>
      <c r="I507" s="19">
        <v>6.8904109589041092</v>
      </c>
      <c r="J507" s="16">
        <v>10</v>
      </c>
      <c r="K507" s="16">
        <v>7</v>
      </c>
      <c r="L507" s="19">
        <v>2.8507389092596895</v>
      </c>
      <c r="M507" s="16">
        <v>1</v>
      </c>
      <c r="N507" s="16">
        <v>10</v>
      </c>
      <c r="O507" s="17">
        <v>927</v>
      </c>
      <c r="P507" s="18">
        <v>0</v>
      </c>
    </row>
    <row r="508" spans="2:16" ht="36" customHeight="1" outlineLevel="1" x14ac:dyDescent="0.45">
      <c r="B508" s="13" t="s">
        <v>82</v>
      </c>
      <c r="C508" s="14" t="s">
        <v>56</v>
      </c>
      <c r="D508" s="14" t="s">
        <v>1229</v>
      </c>
      <c r="E508" s="15" t="s">
        <v>70</v>
      </c>
      <c r="F508" s="15"/>
      <c r="G508" s="16">
        <v>3</v>
      </c>
      <c r="H508" s="16">
        <v>10</v>
      </c>
      <c r="I508" s="19">
        <v>6.2222222222222223</v>
      </c>
      <c r="J508" s="16">
        <v>6</v>
      </c>
      <c r="K508" s="16">
        <v>6</v>
      </c>
      <c r="L508" s="19">
        <v>2.1081851067789197</v>
      </c>
      <c r="M508" s="16">
        <v>3</v>
      </c>
      <c r="N508" s="16">
        <v>10</v>
      </c>
      <c r="O508" s="17">
        <v>991</v>
      </c>
      <c r="P508" s="18">
        <v>0</v>
      </c>
    </row>
    <row r="509" spans="2:16" ht="36" customHeight="1" outlineLevel="1" x14ac:dyDescent="0.45">
      <c r="B509" s="13" t="s">
        <v>82</v>
      </c>
      <c r="C509" s="14" t="s">
        <v>59</v>
      </c>
      <c r="D509" s="14" t="s">
        <v>1229</v>
      </c>
      <c r="E509" s="15" t="s">
        <v>70</v>
      </c>
      <c r="F509" s="15"/>
      <c r="G509" s="16">
        <v>3</v>
      </c>
      <c r="H509" s="16">
        <v>10</v>
      </c>
      <c r="I509" s="19">
        <v>6.2222222222222223</v>
      </c>
      <c r="J509" s="16">
        <v>6</v>
      </c>
      <c r="K509" s="16">
        <v>6</v>
      </c>
      <c r="L509" s="19">
        <v>2.1081851067789197</v>
      </c>
      <c r="M509" s="16">
        <v>3</v>
      </c>
      <c r="N509" s="16">
        <v>10</v>
      </c>
      <c r="O509" s="17">
        <v>991</v>
      </c>
      <c r="P509" s="18">
        <v>0</v>
      </c>
    </row>
    <row r="510" spans="2:16" ht="36" customHeight="1" outlineLevel="1" x14ac:dyDescent="0.45">
      <c r="B510" s="13" t="s">
        <v>84</v>
      </c>
      <c r="C510" s="14" t="s">
        <v>56</v>
      </c>
      <c r="D510" s="14" t="s">
        <v>1230</v>
      </c>
      <c r="E510" s="15" t="s">
        <v>70</v>
      </c>
      <c r="F510" s="15"/>
      <c r="G510" s="16">
        <v>5</v>
      </c>
      <c r="H510" s="16">
        <v>7</v>
      </c>
      <c r="I510" s="16">
        <v>6</v>
      </c>
      <c r="J510" s="16">
        <v>5</v>
      </c>
      <c r="K510" s="16">
        <v>5</v>
      </c>
      <c r="L510" s="19">
        <v>1.4142135623730951</v>
      </c>
      <c r="M510" s="16">
        <v>5</v>
      </c>
      <c r="N510" s="16">
        <v>7</v>
      </c>
      <c r="O510" s="17">
        <v>998</v>
      </c>
      <c r="P510" s="18">
        <v>0</v>
      </c>
    </row>
    <row r="511" spans="2:16" ht="36" customHeight="1" outlineLevel="1" x14ac:dyDescent="0.45">
      <c r="B511" s="13" t="s">
        <v>84</v>
      </c>
      <c r="C511" s="14" t="s">
        <v>59</v>
      </c>
      <c r="D511" s="14" t="s">
        <v>1230</v>
      </c>
      <c r="E511" s="15" t="s">
        <v>70</v>
      </c>
      <c r="F511" s="15"/>
      <c r="G511" s="16">
        <v>5</v>
      </c>
      <c r="H511" s="16">
        <v>7</v>
      </c>
      <c r="I511" s="16">
        <v>6</v>
      </c>
      <c r="J511" s="16">
        <v>5</v>
      </c>
      <c r="K511" s="16">
        <v>5</v>
      </c>
      <c r="L511" s="19">
        <v>1.4142135623730951</v>
      </c>
      <c r="M511" s="16">
        <v>5</v>
      </c>
      <c r="N511" s="16">
        <v>7</v>
      </c>
      <c r="O511" s="17">
        <v>998</v>
      </c>
      <c r="P511" s="18">
        <v>0</v>
      </c>
    </row>
    <row r="512" spans="2:16" ht="36" customHeight="1" outlineLevel="1" x14ac:dyDescent="0.45">
      <c r="B512" s="13" t="s">
        <v>61</v>
      </c>
      <c r="C512" s="14" t="s">
        <v>56</v>
      </c>
      <c r="D512" s="14" t="s">
        <v>241</v>
      </c>
      <c r="E512" s="15" t="s">
        <v>70</v>
      </c>
      <c r="F512" s="15"/>
      <c r="G512" s="16">
        <v>1</v>
      </c>
      <c r="H512" s="16">
        <v>10</v>
      </c>
      <c r="I512" s="19">
        <v>6.5380000000000003</v>
      </c>
      <c r="J512" s="16">
        <v>10</v>
      </c>
      <c r="K512" s="16">
        <v>7</v>
      </c>
      <c r="L512" s="19">
        <v>3.1544423447745036</v>
      </c>
      <c r="M512" s="16">
        <v>1</v>
      </c>
      <c r="N512" s="16">
        <v>10</v>
      </c>
      <c r="O512" s="17">
        <v>0</v>
      </c>
      <c r="P512" s="18">
        <v>0</v>
      </c>
    </row>
    <row r="513" spans="2:16" ht="36" customHeight="1" outlineLevel="1" x14ac:dyDescent="0.45">
      <c r="B513" s="13" t="s">
        <v>61</v>
      </c>
      <c r="C513" s="14" t="s">
        <v>59</v>
      </c>
      <c r="D513" s="14" t="s">
        <v>241</v>
      </c>
      <c r="E513" s="15" t="s">
        <v>70</v>
      </c>
      <c r="F513" s="15"/>
      <c r="G513" s="16">
        <v>1</v>
      </c>
      <c r="H513" s="16">
        <v>10</v>
      </c>
      <c r="I513" s="19">
        <v>6.5828698553948835</v>
      </c>
      <c r="J513" s="16">
        <v>10</v>
      </c>
      <c r="K513" s="16">
        <v>7</v>
      </c>
      <c r="L513" s="19">
        <v>3.1148355756675805</v>
      </c>
      <c r="M513" s="16">
        <v>1</v>
      </c>
      <c r="N513" s="16">
        <v>10</v>
      </c>
      <c r="O513" s="17">
        <v>101</v>
      </c>
      <c r="P513" s="18">
        <v>0</v>
      </c>
    </row>
    <row r="514" spans="2:16" ht="36" customHeight="1" outlineLevel="1" x14ac:dyDescent="0.45">
      <c r="B514" s="13" t="s">
        <v>61</v>
      </c>
      <c r="C514" s="14" t="s">
        <v>56</v>
      </c>
      <c r="D514" s="14" t="s">
        <v>241</v>
      </c>
      <c r="E514" s="15" t="s">
        <v>70</v>
      </c>
      <c r="F514" s="15"/>
      <c r="G514" s="15" t="s">
        <v>86</v>
      </c>
      <c r="H514" s="15" t="s">
        <v>86</v>
      </c>
      <c r="I514" s="15" t="s">
        <v>86</v>
      </c>
      <c r="J514" s="15" t="s">
        <v>86</v>
      </c>
      <c r="K514" s="15" t="s">
        <v>86</v>
      </c>
      <c r="L514" s="15" t="s">
        <v>86</v>
      </c>
      <c r="M514" s="15" t="s">
        <v>86</v>
      </c>
      <c r="N514" s="15" t="s">
        <v>86</v>
      </c>
      <c r="O514" s="17">
        <v>1000</v>
      </c>
      <c r="P514" s="18">
        <v>0</v>
      </c>
    </row>
    <row r="515" spans="2:16" ht="36" customHeight="1" outlineLevel="1" x14ac:dyDescent="0.45">
      <c r="B515" s="13" t="s">
        <v>61</v>
      </c>
      <c r="C515" s="14" t="s">
        <v>59</v>
      </c>
      <c r="D515" s="14" t="s">
        <v>241</v>
      </c>
      <c r="E515" s="15" t="s">
        <v>70</v>
      </c>
      <c r="F515" s="15"/>
      <c r="G515" s="16">
        <v>1</v>
      </c>
      <c r="H515" s="16">
        <v>6</v>
      </c>
      <c r="I515" s="19">
        <v>3.3333333333333335</v>
      </c>
      <c r="J515" s="16">
        <v>1</v>
      </c>
      <c r="K515" s="16">
        <v>3</v>
      </c>
      <c r="L515" s="19">
        <v>2.5166114784235836</v>
      </c>
      <c r="M515" s="16">
        <v>1</v>
      </c>
      <c r="N515" s="16">
        <v>6</v>
      </c>
      <c r="O515" s="17">
        <v>997</v>
      </c>
      <c r="P515" s="18">
        <v>0</v>
      </c>
    </row>
    <row r="516" spans="2:16" ht="36" customHeight="1" outlineLevel="1" x14ac:dyDescent="0.45">
      <c r="B516" s="13" t="s">
        <v>61</v>
      </c>
      <c r="C516" s="14" t="s">
        <v>56</v>
      </c>
      <c r="D516" s="14" t="s">
        <v>241</v>
      </c>
      <c r="E516" s="15" t="s">
        <v>70</v>
      </c>
      <c r="F516" s="15"/>
      <c r="G516" s="15" t="s">
        <v>86</v>
      </c>
      <c r="H516" s="15" t="s">
        <v>86</v>
      </c>
      <c r="I516" s="15" t="s">
        <v>86</v>
      </c>
      <c r="J516" s="15" t="s">
        <v>86</v>
      </c>
      <c r="K516" s="15" t="s">
        <v>86</v>
      </c>
      <c r="L516" s="15" t="s">
        <v>86</v>
      </c>
      <c r="M516" s="15" t="s">
        <v>86</v>
      </c>
      <c r="N516" s="15" t="s">
        <v>86</v>
      </c>
      <c r="O516" s="17">
        <v>1000</v>
      </c>
      <c r="P516" s="18">
        <v>0</v>
      </c>
    </row>
    <row r="517" spans="2:16" ht="36" customHeight="1" outlineLevel="1" x14ac:dyDescent="0.45">
      <c r="B517" s="13" t="s">
        <v>61</v>
      </c>
      <c r="C517" s="14" t="s">
        <v>59</v>
      </c>
      <c r="D517" s="14" t="s">
        <v>241</v>
      </c>
      <c r="E517" s="15" t="s">
        <v>70</v>
      </c>
      <c r="F517" s="15"/>
      <c r="G517" s="15" t="s">
        <v>86</v>
      </c>
      <c r="H517" s="15" t="s">
        <v>86</v>
      </c>
      <c r="I517" s="15" t="s">
        <v>86</v>
      </c>
      <c r="J517" s="15" t="s">
        <v>86</v>
      </c>
      <c r="K517" s="15" t="s">
        <v>86</v>
      </c>
      <c r="L517" s="15" t="s">
        <v>86</v>
      </c>
      <c r="M517" s="15" t="s">
        <v>86</v>
      </c>
      <c r="N517" s="15" t="s">
        <v>86</v>
      </c>
      <c r="O517" s="17">
        <v>1000</v>
      </c>
      <c r="P517" s="18">
        <v>0</v>
      </c>
    </row>
    <row r="518" spans="2:16" ht="36" customHeight="1" outlineLevel="1" x14ac:dyDescent="0.45">
      <c r="B518" s="13" t="s">
        <v>61</v>
      </c>
      <c r="C518" s="14" t="s">
        <v>56</v>
      </c>
      <c r="D518" s="14" t="s">
        <v>241</v>
      </c>
      <c r="E518" s="15" t="s">
        <v>70</v>
      </c>
      <c r="F518" s="15"/>
      <c r="G518" s="15" t="s">
        <v>86</v>
      </c>
      <c r="H518" s="15" t="s">
        <v>86</v>
      </c>
      <c r="I518" s="15" t="s">
        <v>86</v>
      </c>
      <c r="J518" s="15" t="s">
        <v>86</v>
      </c>
      <c r="K518" s="15" t="s">
        <v>86</v>
      </c>
      <c r="L518" s="15" t="s">
        <v>86</v>
      </c>
      <c r="M518" s="15" t="s">
        <v>86</v>
      </c>
      <c r="N518" s="15" t="s">
        <v>86</v>
      </c>
      <c r="O518" s="17">
        <v>1000</v>
      </c>
      <c r="P518" s="18">
        <v>0</v>
      </c>
    </row>
    <row r="519" spans="2:16" ht="36" customHeight="1" outlineLevel="1" x14ac:dyDescent="0.45">
      <c r="B519" s="13" t="s">
        <v>61</v>
      </c>
      <c r="C519" s="14" t="s">
        <v>59</v>
      </c>
      <c r="D519" s="14" t="s">
        <v>241</v>
      </c>
      <c r="E519" s="15" t="s">
        <v>70</v>
      </c>
      <c r="F519" s="15"/>
      <c r="G519" s="15" t="s">
        <v>86</v>
      </c>
      <c r="H519" s="15" t="s">
        <v>86</v>
      </c>
      <c r="I519" s="15" t="s">
        <v>86</v>
      </c>
      <c r="J519" s="15" t="s">
        <v>86</v>
      </c>
      <c r="K519" s="15" t="s">
        <v>86</v>
      </c>
      <c r="L519" s="15" t="s">
        <v>86</v>
      </c>
      <c r="M519" s="15" t="s">
        <v>86</v>
      </c>
      <c r="N519" s="15" t="s">
        <v>86</v>
      </c>
      <c r="O519" s="17">
        <v>1000</v>
      </c>
      <c r="P519" s="18">
        <v>0</v>
      </c>
    </row>
    <row r="520" spans="2:16" ht="36" customHeight="1" outlineLevel="1" x14ac:dyDescent="0.45">
      <c r="B520" s="13" t="s">
        <v>64</v>
      </c>
      <c r="C520" s="14" t="s">
        <v>56</v>
      </c>
      <c r="D520" s="14" t="s">
        <v>242</v>
      </c>
      <c r="E520" s="15" t="s">
        <v>63</v>
      </c>
      <c r="F520" s="15"/>
      <c r="G520" s="16">
        <v>1</v>
      </c>
      <c r="H520" s="16">
        <v>10</v>
      </c>
      <c r="I520" s="19">
        <v>6.5389999999999997</v>
      </c>
      <c r="J520" s="16">
        <v>10</v>
      </c>
      <c r="K520" s="16">
        <v>7</v>
      </c>
      <c r="L520" s="19">
        <v>3.1528430692661353</v>
      </c>
      <c r="M520" s="16">
        <v>1</v>
      </c>
      <c r="N520" s="16">
        <v>10</v>
      </c>
      <c r="O520" s="17">
        <v>0</v>
      </c>
      <c r="P520" s="18">
        <v>0</v>
      </c>
    </row>
    <row r="521" spans="2:16" ht="36" customHeight="1" outlineLevel="1" x14ac:dyDescent="0.45">
      <c r="B521" s="13" t="s">
        <v>64</v>
      </c>
      <c r="C521" s="14" t="s">
        <v>59</v>
      </c>
      <c r="D521" s="14" t="s">
        <v>242</v>
      </c>
      <c r="E521" s="15" t="s">
        <v>63</v>
      </c>
      <c r="F521" s="15"/>
      <c r="G521" s="16">
        <v>1</v>
      </c>
      <c r="H521" s="16">
        <v>10</v>
      </c>
      <c r="I521" s="19">
        <v>6.5389999999999997</v>
      </c>
      <c r="J521" s="16">
        <v>10</v>
      </c>
      <c r="K521" s="16">
        <v>7</v>
      </c>
      <c r="L521" s="19">
        <v>3.1528430692661353</v>
      </c>
      <c r="M521" s="16">
        <v>1</v>
      </c>
      <c r="N521" s="16">
        <v>10</v>
      </c>
      <c r="O521" s="17">
        <v>0</v>
      </c>
      <c r="P521" s="18">
        <v>0</v>
      </c>
    </row>
    <row r="522" spans="2:16" ht="36" customHeight="1" outlineLevel="1" x14ac:dyDescent="0.45">
      <c r="B522" s="13" t="s">
        <v>66</v>
      </c>
      <c r="C522" s="14" t="s">
        <v>56</v>
      </c>
      <c r="D522" s="14" t="s">
        <v>243</v>
      </c>
      <c r="E522" s="15" t="s">
        <v>63</v>
      </c>
      <c r="F522" s="15"/>
      <c r="G522" s="16">
        <v>1</v>
      </c>
      <c r="H522" s="16">
        <v>10</v>
      </c>
      <c r="I522" s="19">
        <v>6.5765957446808514</v>
      </c>
      <c r="J522" s="16">
        <v>10</v>
      </c>
      <c r="K522" s="16">
        <v>7</v>
      </c>
      <c r="L522" s="19">
        <v>3.1197638616804224</v>
      </c>
      <c r="M522" s="16">
        <v>1</v>
      </c>
      <c r="N522" s="16">
        <v>10</v>
      </c>
      <c r="O522" s="17">
        <v>530</v>
      </c>
      <c r="P522" s="18">
        <v>0</v>
      </c>
    </row>
    <row r="523" spans="2:16" ht="36" customHeight="1" outlineLevel="1" x14ac:dyDescent="0.45">
      <c r="B523" s="13" t="s">
        <v>66</v>
      </c>
      <c r="C523" s="14" t="s">
        <v>59</v>
      </c>
      <c r="D523" s="14" t="s">
        <v>243</v>
      </c>
      <c r="E523" s="15" t="s">
        <v>63</v>
      </c>
      <c r="F523" s="15"/>
      <c r="G523" s="16">
        <v>1</v>
      </c>
      <c r="H523" s="16">
        <v>10</v>
      </c>
      <c r="I523" s="19">
        <v>6.6254980079681278</v>
      </c>
      <c r="J523" s="16">
        <v>10</v>
      </c>
      <c r="K523" s="16">
        <v>7</v>
      </c>
      <c r="L523" s="19">
        <v>3.1189311931206727</v>
      </c>
      <c r="M523" s="16">
        <v>1</v>
      </c>
      <c r="N523" s="16">
        <v>10</v>
      </c>
      <c r="O523" s="17">
        <v>498</v>
      </c>
      <c r="P523" s="18">
        <v>0</v>
      </c>
    </row>
    <row r="524" spans="2:16" ht="36" customHeight="1" outlineLevel="1" x14ac:dyDescent="0.45">
      <c r="B524" s="13" t="s">
        <v>68</v>
      </c>
      <c r="C524" s="14" t="s">
        <v>56</v>
      </c>
      <c r="D524" s="14" t="s">
        <v>244</v>
      </c>
      <c r="E524" s="15" t="s">
        <v>70</v>
      </c>
      <c r="F524" s="15"/>
      <c r="G524" s="16">
        <v>1</v>
      </c>
      <c r="H524" s="16">
        <v>10</v>
      </c>
      <c r="I524" s="19">
        <v>6.4764150943396226</v>
      </c>
      <c r="J524" s="16">
        <v>10</v>
      </c>
      <c r="K524" s="16">
        <v>7</v>
      </c>
      <c r="L524" s="19">
        <v>3.2208459601350095</v>
      </c>
      <c r="M524" s="16">
        <v>1</v>
      </c>
      <c r="N524" s="16">
        <v>10</v>
      </c>
      <c r="O524" s="17">
        <v>788</v>
      </c>
      <c r="P524" s="18">
        <v>0</v>
      </c>
    </row>
    <row r="525" spans="2:16" ht="36" customHeight="1" outlineLevel="1" x14ac:dyDescent="0.45">
      <c r="B525" s="13" t="s">
        <v>68</v>
      </c>
      <c r="C525" s="14" t="s">
        <v>59</v>
      </c>
      <c r="D525" s="14" t="s">
        <v>244</v>
      </c>
      <c r="E525" s="15" t="s">
        <v>70</v>
      </c>
      <c r="F525" s="15"/>
      <c r="G525" s="16">
        <v>1</v>
      </c>
      <c r="H525" s="16">
        <v>10</v>
      </c>
      <c r="I525" s="19">
        <v>6.516431924882629</v>
      </c>
      <c r="J525" s="16">
        <v>10</v>
      </c>
      <c r="K525" s="16">
        <v>7</v>
      </c>
      <c r="L525" s="19">
        <v>3.2251901276871564</v>
      </c>
      <c r="M525" s="16">
        <v>1</v>
      </c>
      <c r="N525" s="16">
        <v>10</v>
      </c>
      <c r="O525" s="17">
        <v>787</v>
      </c>
      <c r="P525" s="18">
        <v>0</v>
      </c>
    </row>
    <row r="526" spans="2:16" ht="36" customHeight="1" outlineLevel="1" x14ac:dyDescent="0.45">
      <c r="B526" s="13" t="s">
        <v>71</v>
      </c>
      <c r="C526" s="14" t="s">
        <v>56</v>
      </c>
      <c r="D526" s="14" t="s">
        <v>245</v>
      </c>
      <c r="E526" s="15" t="s">
        <v>70</v>
      </c>
      <c r="F526" s="15"/>
      <c r="G526" s="16">
        <v>1</v>
      </c>
      <c r="H526" s="16">
        <v>10</v>
      </c>
      <c r="I526" s="19">
        <v>6.6742424242424239</v>
      </c>
      <c r="J526" s="16">
        <v>10</v>
      </c>
      <c r="K526" s="16">
        <v>7</v>
      </c>
      <c r="L526" s="19">
        <v>3.1946907581201822</v>
      </c>
      <c r="M526" s="16">
        <v>1</v>
      </c>
      <c r="N526" s="16">
        <v>10</v>
      </c>
      <c r="O526" s="17">
        <v>868</v>
      </c>
      <c r="P526" s="18">
        <v>0</v>
      </c>
    </row>
    <row r="527" spans="2:16" ht="36" customHeight="1" outlineLevel="1" x14ac:dyDescent="0.45">
      <c r="B527" s="13" t="s">
        <v>71</v>
      </c>
      <c r="C527" s="14" t="s">
        <v>59</v>
      </c>
      <c r="D527" s="14" t="s">
        <v>245</v>
      </c>
      <c r="E527" s="15" t="s">
        <v>70</v>
      </c>
      <c r="F527" s="15"/>
      <c r="G527" s="16">
        <v>1</v>
      </c>
      <c r="H527" s="16">
        <v>10</v>
      </c>
      <c r="I527" s="19">
        <v>6.4615384615384617</v>
      </c>
      <c r="J527" s="16">
        <v>10</v>
      </c>
      <c r="K527" s="16">
        <v>7</v>
      </c>
      <c r="L527" s="19">
        <v>3.1870713784566322</v>
      </c>
      <c r="M527" s="16">
        <v>1</v>
      </c>
      <c r="N527" s="16">
        <v>10</v>
      </c>
      <c r="O527" s="17">
        <v>870</v>
      </c>
      <c r="P527" s="18">
        <v>0</v>
      </c>
    </row>
    <row r="528" spans="2:16" ht="36" customHeight="1" outlineLevel="1" x14ac:dyDescent="0.45">
      <c r="B528" s="13" t="s">
        <v>1184</v>
      </c>
      <c r="C528" s="14" t="s">
        <v>56</v>
      </c>
      <c r="D528" s="14" t="s">
        <v>246</v>
      </c>
      <c r="E528" s="15" t="s">
        <v>70</v>
      </c>
      <c r="F528" s="15"/>
      <c r="G528" s="16">
        <v>1</v>
      </c>
      <c r="H528" s="16">
        <v>10</v>
      </c>
      <c r="I528" s="19">
        <v>6.5606060606060606</v>
      </c>
      <c r="J528" s="16">
        <v>10</v>
      </c>
      <c r="K528" s="16">
        <v>7</v>
      </c>
      <c r="L528" s="19">
        <v>3.0540202401162353</v>
      </c>
      <c r="M528" s="16">
        <v>1</v>
      </c>
      <c r="N528" s="16">
        <v>10</v>
      </c>
      <c r="O528" s="17">
        <v>934</v>
      </c>
      <c r="P528" s="18">
        <v>0</v>
      </c>
    </row>
    <row r="529" spans="2:16" ht="36" customHeight="1" outlineLevel="1" x14ac:dyDescent="0.45">
      <c r="B529" s="13" t="s">
        <v>1184</v>
      </c>
      <c r="C529" s="14" t="s">
        <v>59</v>
      </c>
      <c r="D529" s="14" t="s">
        <v>246</v>
      </c>
      <c r="E529" s="15" t="s">
        <v>70</v>
      </c>
      <c r="F529" s="15"/>
      <c r="G529" s="16">
        <v>1</v>
      </c>
      <c r="H529" s="16">
        <v>10</v>
      </c>
      <c r="I529" s="19">
        <v>6.416666666666667</v>
      </c>
      <c r="J529" s="16">
        <v>10</v>
      </c>
      <c r="K529" s="16">
        <v>7</v>
      </c>
      <c r="L529" s="19">
        <v>3.1611639860151</v>
      </c>
      <c r="M529" s="16">
        <v>1</v>
      </c>
      <c r="N529" s="16">
        <v>10</v>
      </c>
      <c r="O529" s="17">
        <v>928</v>
      </c>
      <c r="P529" s="18">
        <v>0</v>
      </c>
    </row>
    <row r="530" spans="2:16" ht="36" customHeight="1" outlineLevel="1" x14ac:dyDescent="0.45">
      <c r="B530" s="13" t="s">
        <v>1185</v>
      </c>
      <c r="C530" s="14" t="s">
        <v>56</v>
      </c>
      <c r="D530" s="14" t="s">
        <v>247</v>
      </c>
      <c r="E530" s="15" t="s">
        <v>70</v>
      </c>
      <c r="F530" s="15"/>
      <c r="G530" s="16">
        <v>1</v>
      </c>
      <c r="H530" s="16">
        <v>10</v>
      </c>
      <c r="I530" s="19">
        <v>7.17741935483871</v>
      </c>
      <c r="J530" s="16">
        <v>10</v>
      </c>
      <c r="K530" s="16">
        <v>8</v>
      </c>
      <c r="L530" s="19">
        <v>3.0542858549182439</v>
      </c>
      <c r="M530" s="16">
        <v>1</v>
      </c>
      <c r="N530" s="16">
        <v>10</v>
      </c>
      <c r="O530" s="17">
        <v>938</v>
      </c>
      <c r="P530" s="18">
        <v>0</v>
      </c>
    </row>
    <row r="531" spans="2:16" ht="36" customHeight="1" outlineLevel="1" x14ac:dyDescent="0.45">
      <c r="B531" s="13" t="s">
        <v>1185</v>
      </c>
      <c r="C531" s="14" t="s">
        <v>59</v>
      </c>
      <c r="D531" s="14" t="s">
        <v>247</v>
      </c>
      <c r="E531" s="15" t="s">
        <v>70</v>
      </c>
      <c r="F531" s="15"/>
      <c r="G531" s="16">
        <v>1</v>
      </c>
      <c r="H531" s="16">
        <v>10</v>
      </c>
      <c r="I531" s="19">
        <v>7.1044776119402986</v>
      </c>
      <c r="J531" s="16">
        <v>10</v>
      </c>
      <c r="K531" s="16">
        <v>8</v>
      </c>
      <c r="L531" s="19">
        <v>3.1243633453689599</v>
      </c>
      <c r="M531" s="16">
        <v>1</v>
      </c>
      <c r="N531" s="16">
        <v>10</v>
      </c>
      <c r="O531" s="17">
        <v>933</v>
      </c>
      <c r="P531" s="18">
        <v>0</v>
      </c>
    </row>
    <row r="532" spans="2:16" ht="36" customHeight="1" outlineLevel="1" x14ac:dyDescent="0.45">
      <c r="B532" s="13" t="s">
        <v>73</v>
      </c>
      <c r="C532" s="14" t="s">
        <v>56</v>
      </c>
      <c r="D532" s="14" t="s">
        <v>1231</v>
      </c>
      <c r="E532" s="15" t="s">
        <v>63</v>
      </c>
      <c r="F532" s="15"/>
      <c r="G532" s="16">
        <v>1</v>
      </c>
      <c r="H532" s="16">
        <v>10</v>
      </c>
      <c r="I532" s="19">
        <v>6.5380000000000003</v>
      </c>
      <c r="J532" s="16">
        <v>10</v>
      </c>
      <c r="K532" s="16">
        <v>7</v>
      </c>
      <c r="L532" s="19">
        <v>3.1544423447745062</v>
      </c>
      <c r="M532" s="16">
        <v>1</v>
      </c>
      <c r="N532" s="16">
        <v>10</v>
      </c>
      <c r="O532" s="17">
        <v>0</v>
      </c>
      <c r="P532" s="18">
        <v>0</v>
      </c>
    </row>
    <row r="533" spans="2:16" ht="36" customHeight="1" outlineLevel="1" x14ac:dyDescent="0.45">
      <c r="B533" s="13" t="s">
        <v>73</v>
      </c>
      <c r="C533" s="14" t="s">
        <v>59</v>
      </c>
      <c r="D533" s="14" t="s">
        <v>1231</v>
      </c>
      <c r="E533" s="15" t="s">
        <v>63</v>
      </c>
      <c r="F533" s="15"/>
      <c r="G533" s="16">
        <v>1</v>
      </c>
      <c r="H533" s="16">
        <v>10</v>
      </c>
      <c r="I533" s="19">
        <v>6.5380000000000003</v>
      </c>
      <c r="J533" s="16">
        <v>10</v>
      </c>
      <c r="K533" s="16">
        <v>7</v>
      </c>
      <c r="L533" s="19">
        <v>3.1544423447745062</v>
      </c>
      <c r="M533" s="16">
        <v>1</v>
      </c>
      <c r="N533" s="16">
        <v>10</v>
      </c>
      <c r="O533" s="17">
        <v>0</v>
      </c>
      <c r="P533" s="18">
        <v>0</v>
      </c>
    </row>
    <row r="534" spans="2:16" ht="36" customHeight="1" outlineLevel="1" x14ac:dyDescent="0.45">
      <c r="B534" s="13" t="s">
        <v>75</v>
      </c>
      <c r="C534" s="14" t="s">
        <v>56</v>
      </c>
      <c r="D534" s="14" t="s">
        <v>248</v>
      </c>
      <c r="E534" s="15" t="s">
        <v>63</v>
      </c>
      <c r="F534" s="15"/>
      <c r="G534" s="16">
        <v>1</v>
      </c>
      <c r="H534" s="16">
        <v>10</v>
      </c>
      <c r="I534" s="19">
        <v>6.5369999999999999</v>
      </c>
      <c r="J534" s="16">
        <v>10</v>
      </c>
      <c r="K534" s="16">
        <v>7</v>
      </c>
      <c r="L534" s="19">
        <v>3.1554060891726028</v>
      </c>
      <c r="M534" s="16">
        <v>1</v>
      </c>
      <c r="N534" s="16">
        <v>10</v>
      </c>
      <c r="O534" s="17">
        <v>0</v>
      </c>
      <c r="P534" s="18">
        <v>0</v>
      </c>
    </row>
    <row r="535" spans="2:16" ht="36" customHeight="1" outlineLevel="1" x14ac:dyDescent="0.45">
      <c r="B535" s="13" t="s">
        <v>75</v>
      </c>
      <c r="C535" s="14" t="s">
        <v>59</v>
      </c>
      <c r="D535" s="14" t="s">
        <v>248</v>
      </c>
      <c r="E535" s="15" t="s">
        <v>63</v>
      </c>
      <c r="F535" s="15"/>
      <c r="G535" s="16">
        <v>1</v>
      </c>
      <c r="H535" s="16">
        <v>10</v>
      </c>
      <c r="I535" s="19">
        <v>6.5369999999999999</v>
      </c>
      <c r="J535" s="16">
        <v>10</v>
      </c>
      <c r="K535" s="16">
        <v>7</v>
      </c>
      <c r="L535" s="19">
        <v>3.1554060891726028</v>
      </c>
      <c r="M535" s="16">
        <v>1</v>
      </c>
      <c r="N535" s="16">
        <v>10</v>
      </c>
      <c r="O535" s="17">
        <v>0</v>
      </c>
      <c r="P535" s="18">
        <v>0</v>
      </c>
    </row>
    <row r="536" spans="2:16" ht="36" customHeight="1" outlineLevel="1" x14ac:dyDescent="0.45">
      <c r="B536" s="13" t="s">
        <v>77</v>
      </c>
      <c r="C536" s="14" t="s">
        <v>56</v>
      </c>
      <c r="D536" s="14" t="s">
        <v>249</v>
      </c>
      <c r="E536" s="15" t="s">
        <v>70</v>
      </c>
      <c r="F536" s="15"/>
      <c r="G536" s="16">
        <v>1</v>
      </c>
      <c r="H536" s="16">
        <v>10</v>
      </c>
      <c r="I536" s="19">
        <v>6.573549257759784</v>
      </c>
      <c r="J536" s="16">
        <v>10</v>
      </c>
      <c r="K536" s="16">
        <v>7</v>
      </c>
      <c r="L536" s="19">
        <v>3.1757615740063403</v>
      </c>
      <c r="M536" s="16">
        <v>1</v>
      </c>
      <c r="N536" s="16">
        <v>10</v>
      </c>
      <c r="O536" s="17">
        <v>259</v>
      </c>
      <c r="P536" s="18">
        <v>0</v>
      </c>
    </row>
    <row r="537" spans="2:16" ht="36" customHeight="1" outlineLevel="1" x14ac:dyDescent="0.45">
      <c r="B537" s="13" t="s">
        <v>77</v>
      </c>
      <c r="C537" s="14" t="s">
        <v>59</v>
      </c>
      <c r="D537" s="14" t="s">
        <v>249</v>
      </c>
      <c r="E537" s="15" t="s">
        <v>70</v>
      </c>
      <c r="F537" s="15"/>
      <c r="G537" s="16">
        <v>1</v>
      </c>
      <c r="H537" s="16">
        <v>10</v>
      </c>
      <c r="I537" s="19">
        <v>6.573549257759784</v>
      </c>
      <c r="J537" s="16">
        <v>10</v>
      </c>
      <c r="K537" s="16">
        <v>7</v>
      </c>
      <c r="L537" s="19">
        <v>3.1757615740063403</v>
      </c>
      <c r="M537" s="16">
        <v>1</v>
      </c>
      <c r="N537" s="16">
        <v>10</v>
      </c>
      <c r="O537" s="17">
        <v>259</v>
      </c>
      <c r="P537" s="18">
        <v>0</v>
      </c>
    </row>
    <row r="538" spans="2:16" ht="36" customHeight="1" outlineLevel="1" x14ac:dyDescent="0.45">
      <c r="B538" s="13" t="s">
        <v>79</v>
      </c>
      <c r="C538" s="14" t="s">
        <v>56</v>
      </c>
      <c r="D538" s="14" t="s">
        <v>250</v>
      </c>
      <c r="E538" s="15" t="s">
        <v>70</v>
      </c>
      <c r="F538" s="15"/>
      <c r="G538" s="16">
        <v>1</v>
      </c>
      <c r="H538" s="16">
        <v>10</v>
      </c>
      <c r="I538" s="19">
        <v>6.5658362989323846</v>
      </c>
      <c r="J538" s="16">
        <v>10</v>
      </c>
      <c r="K538" s="16">
        <v>7</v>
      </c>
      <c r="L538" s="19">
        <v>3.1185115660186264</v>
      </c>
      <c r="M538" s="16">
        <v>1</v>
      </c>
      <c r="N538" s="16">
        <v>10</v>
      </c>
      <c r="O538" s="17">
        <v>719</v>
      </c>
      <c r="P538" s="18">
        <v>0</v>
      </c>
    </row>
    <row r="539" spans="2:16" ht="36" customHeight="1" outlineLevel="1" x14ac:dyDescent="0.45">
      <c r="B539" s="13" t="s">
        <v>79</v>
      </c>
      <c r="C539" s="14" t="s">
        <v>59</v>
      </c>
      <c r="D539" s="14" t="s">
        <v>250</v>
      </c>
      <c r="E539" s="15" t="s">
        <v>70</v>
      </c>
      <c r="F539" s="15"/>
      <c r="G539" s="16">
        <v>1</v>
      </c>
      <c r="H539" s="16">
        <v>10</v>
      </c>
      <c r="I539" s="19">
        <v>6.5658362989323846</v>
      </c>
      <c r="J539" s="16">
        <v>10</v>
      </c>
      <c r="K539" s="16">
        <v>7</v>
      </c>
      <c r="L539" s="19">
        <v>3.1185115660186264</v>
      </c>
      <c r="M539" s="16">
        <v>1</v>
      </c>
      <c r="N539" s="16">
        <v>10</v>
      </c>
      <c r="O539" s="17">
        <v>719</v>
      </c>
      <c r="P539" s="18">
        <v>0</v>
      </c>
    </row>
    <row r="540" spans="2:16" ht="36" customHeight="1" outlineLevel="1" x14ac:dyDescent="0.45">
      <c r="B540" s="13" t="s">
        <v>80</v>
      </c>
      <c r="C540" s="14" t="s">
        <v>56</v>
      </c>
      <c r="D540" s="14" t="s">
        <v>251</v>
      </c>
      <c r="E540" s="15" t="s">
        <v>70</v>
      </c>
      <c r="F540" s="15"/>
      <c r="G540" s="16">
        <v>1</v>
      </c>
      <c r="H540" s="16">
        <v>10</v>
      </c>
      <c r="I540" s="19">
        <v>5.7941176470588234</v>
      </c>
      <c r="J540" s="16">
        <v>10</v>
      </c>
      <c r="K540" s="16">
        <v>5</v>
      </c>
      <c r="L540" s="19">
        <v>2.955181755803387</v>
      </c>
      <c r="M540" s="16">
        <v>1</v>
      </c>
      <c r="N540" s="16">
        <v>10</v>
      </c>
      <c r="O540" s="17">
        <v>932</v>
      </c>
      <c r="P540" s="18">
        <v>0</v>
      </c>
    </row>
    <row r="541" spans="2:16" ht="36" customHeight="1" outlineLevel="1" x14ac:dyDescent="0.45">
      <c r="B541" s="13" t="s">
        <v>80</v>
      </c>
      <c r="C541" s="14" t="s">
        <v>59</v>
      </c>
      <c r="D541" s="14" t="s">
        <v>251</v>
      </c>
      <c r="E541" s="15" t="s">
        <v>70</v>
      </c>
      <c r="F541" s="15"/>
      <c r="G541" s="16">
        <v>1</v>
      </c>
      <c r="H541" s="16">
        <v>10</v>
      </c>
      <c r="I541" s="19">
        <v>5.7941176470588234</v>
      </c>
      <c r="J541" s="16">
        <v>10</v>
      </c>
      <c r="K541" s="16">
        <v>5</v>
      </c>
      <c r="L541" s="19">
        <v>2.955181755803387</v>
      </c>
      <c r="M541" s="16">
        <v>1</v>
      </c>
      <c r="N541" s="16">
        <v>10</v>
      </c>
      <c r="O541" s="17">
        <v>932</v>
      </c>
      <c r="P541" s="18">
        <v>0</v>
      </c>
    </row>
    <row r="542" spans="2:16" ht="36" customHeight="1" outlineLevel="1" x14ac:dyDescent="0.45">
      <c r="B542" s="13" t="s">
        <v>82</v>
      </c>
      <c r="C542" s="14" t="s">
        <v>56</v>
      </c>
      <c r="D542" s="14" t="s">
        <v>1232</v>
      </c>
      <c r="E542" s="15" t="s">
        <v>70</v>
      </c>
      <c r="F542" s="15"/>
      <c r="G542" s="16">
        <v>1</v>
      </c>
      <c r="H542" s="16">
        <v>9</v>
      </c>
      <c r="I542" s="19">
        <v>5.6428571428571432</v>
      </c>
      <c r="J542" s="16">
        <v>8</v>
      </c>
      <c r="K542" s="16">
        <v>6</v>
      </c>
      <c r="L542" s="19">
        <v>2.5300393082122068</v>
      </c>
      <c r="M542" s="16">
        <v>1</v>
      </c>
      <c r="N542" s="16">
        <v>9</v>
      </c>
      <c r="O542" s="17">
        <v>986</v>
      </c>
      <c r="P542" s="18">
        <v>0</v>
      </c>
    </row>
    <row r="543" spans="2:16" ht="36" customHeight="1" outlineLevel="1" x14ac:dyDescent="0.45">
      <c r="B543" s="13" t="s">
        <v>82</v>
      </c>
      <c r="C543" s="14" t="s">
        <v>59</v>
      </c>
      <c r="D543" s="14" t="s">
        <v>1232</v>
      </c>
      <c r="E543" s="15" t="s">
        <v>70</v>
      </c>
      <c r="F543" s="15"/>
      <c r="G543" s="16">
        <v>1</v>
      </c>
      <c r="H543" s="16">
        <v>9</v>
      </c>
      <c r="I543" s="19">
        <v>5.6428571428571432</v>
      </c>
      <c r="J543" s="16">
        <v>8</v>
      </c>
      <c r="K543" s="16">
        <v>6</v>
      </c>
      <c r="L543" s="19">
        <v>2.5300393082122068</v>
      </c>
      <c r="M543" s="16">
        <v>1</v>
      </c>
      <c r="N543" s="16">
        <v>9</v>
      </c>
      <c r="O543" s="17">
        <v>986</v>
      </c>
      <c r="P543" s="18">
        <v>0</v>
      </c>
    </row>
    <row r="544" spans="2:16" ht="36" customHeight="1" outlineLevel="1" x14ac:dyDescent="0.45">
      <c r="B544" s="13" t="s">
        <v>84</v>
      </c>
      <c r="C544" s="14" t="s">
        <v>56</v>
      </c>
      <c r="D544" s="14" t="s">
        <v>1233</v>
      </c>
      <c r="E544" s="15" t="s">
        <v>70</v>
      </c>
      <c r="F544" s="15"/>
      <c r="G544" s="16">
        <v>3</v>
      </c>
      <c r="H544" s="16">
        <v>10</v>
      </c>
      <c r="I544" s="19">
        <v>6.333333333333333</v>
      </c>
      <c r="J544" s="16">
        <v>3</v>
      </c>
      <c r="K544" s="16">
        <v>6</v>
      </c>
      <c r="L544" s="19">
        <v>3.5118845842842465</v>
      </c>
      <c r="M544" s="16">
        <v>3</v>
      </c>
      <c r="N544" s="16">
        <v>10</v>
      </c>
      <c r="O544" s="17">
        <v>997</v>
      </c>
      <c r="P544" s="18">
        <v>0</v>
      </c>
    </row>
    <row r="545" spans="2:16" ht="36" customHeight="1" outlineLevel="1" x14ac:dyDescent="0.45">
      <c r="B545" s="13" t="s">
        <v>84</v>
      </c>
      <c r="C545" s="14" t="s">
        <v>59</v>
      </c>
      <c r="D545" s="14" t="s">
        <v>1233</v>
      </c>
      <c r="E545" s="15" t="s">
        <v>70</v>
      </c>
      <c r="F545" s="15"/>
      <c r="G545" s="16">
        <v>3</v>
      </c>
      <c r="H545" s="16">
        <v>10</v>
      </c>
      <c r="I545" s="19">
        <v>6.333333333333333</v>
      </c>
      <c r="J545" s="16">
        <v>3</v>
      </c>
      <c r="K545" s="16">
        <v>6</v>
      </c>
      <c r="L545" s="19">
        <v>3.5118845842842465</v>
      </c>
      <c r="M545" s="16">
        <v>3</v>
      </c>
      <c r="N545" s="16">
        <v>10</v>
      </c>
      <c r="O545" s="17">
        <v>997</v>
      </c>
      <c r="P545" s="18">
        <v>0</v>
      </c>
    </row>
    <row r="546" spans="2:16" ht="36" customHeight="1" outlineLevel="1" x14ac:dyDescent="0.45">
      <c r="B546" s="13" t="s">
        <v>61</v>
      </c>
      <c r="C546" s="14" t="s">
        <v>56</v>
      </c>
      <c r="D546" s="14" t="s">
        <v>252</v>
      </c>
      <c r="E546" s="15" t="s">
        <v>70</v>
      </c>
      <c r="F546" s="15"/>
      <c r="G546" s="16">
        <v>1</v>
      </c>
      <c r="H546" s="16">
        <v>10</v>
      </c>
      <c r="I546" s="19">
        <v>6.5389999999999997</v>
      </c>
      <c r="J546" s="16">
        <v>10</v>
      </c>
      <c r="K546" s="16">
        <v>7</v>
      </c>
      <c r="L546" s="19">
        <v>3.1553819793228679</v>
      </c>
      <c r="M546" s="16">
        <v>1</v>
      </c>
      <c r="N546" s="16">
        <v>10</v>
      </c>
      <c r="O546" s="17">
        <v>0</v>
      </c>
      <c r="P546" s="18">
        <v>0</v>
      </c>
    </row>
    <row r="547" spans="2:16" ht="36" customHeight="1" outlineLevel="1" x14ac:dyDescent="0.45">
      <c r="B547" s="13" t="s">
        <v>61</v>
      </c>
      <c r="C547" s="14" t="s">
        <v>59</v>
      </c>
      <c r="D547" s="14" t="s">
        <v>252</v>
      </c>
      <c r="E547" s="15" t="s">
        <v>70</v>
      </c>
      <c r="F547" s="15"/>
      <c r="G547" s="16">
        <v>1</v>
      </c>
      <c r="H547" s="16">
        <v>10</v>
      </c>
      <c r="I547" s="19">
        <v>6.5039018952062433</v>
      </c>
      <c r="J547" s="16">
        <v>10</v>
      </c>
      <c r="K547" s="16">
        <v>7</v>
      </c>
      <c r="L547" s="19">
        <v>3.1683134637611872</v>
      </c>
      <c r="M547" s="16">
        <v>1</v>
      </c>
      <c r="N547" s="16">
        <v>10</v>
      </c>
      <c r="O547" s="17">
        <v>103</v>
      </c>
      <c r="P547" s="18">
        <v>0</v>
      </c>
    </row>
    <row r="548" spans="2:16" ht="36" customHeight="1" outlineLevel="1" x14ac:dyDescent="0.45">
      <c r="B548" s="13" t="s">
        <v>61</v>
      </c>
      <c r="C548" s="14" t="s">
        <v>56</v>
      </c>
      <c r="D548" s="14" t="s">
        <v>252</v>
      </c>
      <c r="E548" s="15" t="s">
        <v>70</v>
      </c>
      <c r="F548" s="15"/>
      <c r="G548" s="15" t="s">
        <v>86</v>
      </c>
      <c r="H548" s="15" t="s">
        <v>86</v>
      </c>
      <c r="I548" s="15" t="s">
        <v>86</v>
      </c>
      <c r="J548" s="15" t="s">
        <v>86</v>
      </c>
      <c r="K548" s="15" t="s">
        <v>86</v>
      </c>
      <c r="L548" s="15" t="s">
        <v>86</v>
      </c>
      <c r="M548" s="15" t="s">
        <v>86</v>
      </c>
      <c r="N548" s="15" t="s">
        <v>86</v>
      </c>
      <c r="O548" s="17">
        <v>1000</v>
      </c>
      <c r="P548" s="18">
        <v>0</v>
      </c>
    </row>
    <row r="549" spans="2:16" ht="36" customHeight="1" outlineLevel="1" x14ac:dyDescent="0.45">
      <c r="B549" s="13" t="s">
        <v>61</v>
      </c>
      <c r="C549" s="14" t="s">
        <v>59</v>
      </c>
      <c r="D549" s="14" t="s">
        <v>252</v>
      </c>
      <c r="E549" s="15" t="s">
        <v>70</v>
      </c>
      <c r="F549" s="15"/>
      <c r="G549" s="16">
        <v>3</v>
      </c>
      <c r="H549" s="16">
        <v>10</v>
      </c>
      <c r="I549" s="19">
        <v>7.25</v>
      </c>
      <c r="J549" s="16">
        <v>3</v>
      </c>
      <c r="K549" s="16">
        <v>7</v>
      </c>
      <c r="L549" s="19">
        <v>3.0956959368344519</v>
      </c>
      <c r="M549" s="16">
        <v>3</v>
      </c>
      <c r="N549" s="16">
        <v>10</v>
      </c>
      <c r="O549" s="17">
        <v>996</v>
      </c>
      <c r="P549" s="18">
        <v>0</v>
      </c>
    </row>
    <row r="550" spans="2:16" ht="36" customHeight="1" outlineLevel="1" x14ac:dyDescent="0.45">
      <c r="B550" s="13" t="s">
        <v>61</v>
      </c>
      <c r="C550" s="14" t="s">
        <v>56</v>
      </c>
      <c r="D550" s="14" t="s">
        <v>252</v>
      </c>
      <c r="E550" s="15" t="s">
        <v>70</v>
      </c>
      <c r="F550" s="15"/>
      <c r="G550" s="15" t="s">
        <v>86</v>
      </c>
      <c r="H550" s="15" t="s">
        <v>86</v>
      </c>
      <c r="I550" s="15" t="s">
        <v>86</v>
      </c>
      <c r="J550" s="15" t="s">
        <v>86</v>
      </c>
      <c r="K550" s="15" t="s">
        <v>86</v>
      </c>
      <c r="L550" s="15" t="s">
        <v>86</v>
      </c>
      <c r="M550" s="15" t="s">
        <v>86</v>
      </c>
      <c r="N550" s="15" t="s">
        <v>86</v>
      </c>
      <c r="O550" s="17">
        <v>1000</v>
      </c>
      <c r="P550" s="18">
        <v>0</v>
      </c>
    </row>
    <row r="551" spans="2:16" ht="36" customHeight="1" outlineLevel="1" x14ac:dyDescent="0.45">
      <c r="B551" s="13" t="s">
        <v>61</v>
      </c>
      <c r="C551" s="14" t="s">
        <v>59</v>
      </c>
      <c r="D551" s="14" t="s">
        <v>252</v>
      </c>
      <c r="E551" s="15" t="s">
        <v>70</v>
      </c>
      <c r="F551" s="15"/>
      <c r="G551" s="15" t="s">
        <v>86</v>
      </c>
      <c r="H551" s="15" t="s">
        <v>86</v>
      </c>
      <c r="I551" s="15" t="s">
        <v>86</v>
      </c>
      <c r="J551" s="15" t="s">
        <v>86</v>
      </c>
      <c r="K551" s="15" t="s">
        <v>86</v>
      </c>
      <c r="L551" s="15" t="s">
        <v>86</v>
      </c>
      <c r="M551" s="15" t="s">
        <v>86</v>
      </c>
      <c r="N551" s="15" t="s">
        <v>86</v>
      </c>
      <c r="O551" s="17">
        <v>1000</v>
      </c>
      <c r="P551" s="18">
        <v>0</v>
      </c>
    </row>
    <row r="552" spans="2:16" ht="36" customHeight="1" outlineLevel="1" x14ac:dyDescent="0.45">
      <c r="B552" s="13" t="s">
        <v>61</v>
      </c>
      <c r="C552" s="14" t="s">
        <v>56</v>
      </c>
      <c r="D552" s="14" t="s">
        <v>252</v>
      </c>
      <c r="E552" s="15" t="s">
        <v>70</v>
      </c>
      <c r="F552" s="15"/>
      <c r="G552" s="15" t="s">
        <v>86</v>
      </c>
      <c r="H552" s="15" t="s">
        <v>86</v>
      </c>
      <c r="I552" s="15" t="s">
        <v>86</v>
      </c>
      <c r="J552" s="15" t="s">
        <v>86</v>
      </c>
      <c r="K552" s="15" t="s">
        <v>86</v>
      </c>
      <c r="L552" s="15" t="s">
        <v>86</v>
      </c>
      <c r="M552" s="15" t="s">
        <v>86</v>
      </c>
      <c r="N552" s="15" t="s">
        <v>86</v>
      </c>
      <c r="O552" s="17">
        <v>1000</v>
      </c>
      <c r="P552" s="18">
        <v>0</v>
      </c>
    </row>
    <row r="553" spans="2:16" ht="36" customHeight="1" outlineLevel="1" x14ac:dyDescent="0.45">
      <c r="B553" s="13" t="s">
        <v>61</v>
      </c>
      <c r="C553" s="14" t="s">
        <v>59</v>
      </c>
      <c r="D553" s="14" t="s">
        <v>252</v>
      </c>
      <c r="E553" s="15" t="s">
        <v>70</v>
      </c>
      <c r="F553" s="15"/>
      <c r="G553" s="15" t="s">
        <v>86</v>
      </c>
      <c r="H553" s="15" t="s">
        <v>86</v>
      </c>
      <c r="I553" s="15" t="s">
        <v>86</v>
      </c>
      <c r="J553" s="15" t="s">
        <v>86</v>
      </c>
      <c r="K553" s="15" t="s">
        <v>86</v>
      </c>
      <c r="L553" s="15" t="s">
        <v>86</v>
      </c>
      <c r="M553" s="15" t="s">
        <v>86</v>
      </c>
      <c r="N553" s="15" t="s">
        <v>86</v>
      </c>
      <c r="O553" s="17">
        <v>1000</v>
      </c>
      <c r="P553" s="18">
        <v>0</v>
      </c>
    </row>
    <row r="554" spans="2:16" ht="36" customHeight="1" outlineLevel="1" x14ac:dyDescent="0.45">
      <c r="B554" s="13" t="s">
        <v>64</v>
      </c>
      <c r="C554" s="14" t="s">
        <v>56</v>
      </c>
      <c r="D554" s="14" t="s">
        <v>253</v>
      </c>
      <c r="E554" s="15" t="s">
        <v>63</v>
      </c>
      <c r="F554" s="15"/>
      <c r="G554" s="16">
        <v>1</v>
      </c>
      <c r="H554" s="16">
        <v>10</v>
      </c>
      <c r="I554" s="19">
        <v>6.5369999999999999</v>
      </c>
      <c r="J554" s="16">
        <v>10</v>
      </c>
      <c r="K554" s="16">
        <v>7</v>
      </c>
      <c r="L554" s="19">
        <v>3.1554060891726023</v>
      </c>
      <c r="M554" s="16">
        <v>1</v>
      </c>
      <c r="N554" s="16">
        <v>10</v>
      </c>
      <c r="O554" s="17">
        <v>0</v>
      </c>
      <c r="P554" s="18">
        <v>0</v>
      </c>
    </row>
    <row r="555" spans="2:16" ht="36" customHeight="1" outlineLevel="1" x14ac:dyDescent="0.45">
      <c r="B555" s="13" t="s">
        <v>64</v>
      </c>
      <c r="C555" s="14" t="s">
        <v>59</v>
      </c>
      <c r="D555" s="14" t="s">
        <v>253</v>
      </c>
      <c r="E555" s="15" t="s">
        <v>63</v>
      </c>
      <c r="F555" s="15"/>
      <c r="G555" s="16">
        <v>1</v>
      </c>
      <c r="H555" s="16">
        <v>10</v>
      </c>
      <c r="I555" s="19">
        <v>6.5369999999999999</v>
      </c>
      <c r="J555" s="16">
        <v>10</v>
      </c>
      <c r="K555" s="16">
        <v>7</v>
      </c>
      <c r="L555" s="19">
        <v>3.1554060891726023</v>
      </c>
      <c r="M555" s="16">
        <v>1</v>
      </c>
      <c r="N555" s="16">
        <v>10</v>
      </c>
      <c r="O555" s="17">
        <v>0</v>
      </c>
      <c r="P555" s="18">
        <v>0</v>
      </c>
    </row>
    <row r="556" spans="2:16" ht="36" customHeight="1" outlineLevel="1" x14ac:dyDescent="0.45">
      <c r="B556" s="13" t="s">
        <v>66</v>
      </c>
      <c r="C556" s="14" t="s">
        <v>56</v>
      </c>
      <c r="D556" s="14" t="s">
        <v>254</v>
      </c>
      <c r="E556" s="15" t="s">
        <v>63</v>
      </c>
      <c r="F556" s="15"/>
      <c r="G556" s="16">
        <v>1</v>
      </c>
      <c r="H556" s="16">
        <v>10</v>
      </c>
      <c r="I556" s="19">
        <v>6.4408817635270541</v>
      </c>
      <c r="J556" s="16">
        <v>10</v>
      </c>
      <c r="K556" s="16">
        <v>7</v>
      </c>
      <c r="L556" s="19">
        <v>3.1242689143292783</v>
      </c>
      <c r="M556" s="16">
        <v>1</v>
      </c>
      <c r="N556" s="16">
        <v>10</v>
      </c>
      <c r="O556" s="17">
        <v>501</v>
      </c>
      <c r="P556" s="18">
        <v>0</v>
      </c>
    </row>
    <row r="557" spans="2:16" ht="36" customHeight="1" outlineLevel="1" x14ac:dyDescent="0.45">
      <c r="B557" s="13" t="s">
        <v>66</v>
      </c>
      <c r="C557" s="14" t="s">
        <v>59</v>
      </c>
      <c r="D557" s="14" t="s">
        <v>254</v>
      </c>
      <c r="E557" s="15" t="s">
        <v>63</v>
      </c>
      <c r="F557" s="15"/>
      <c r="G557" s="16">
        <v>1</v>
      </c>
      <c r="H557" s="16">
        <v>10</v>
      </c>
      <c r="I557" s="19">
        <v>6.418738049713193</v>
      </c>
      <c r="J557" s="16">
        <v>10</v>
      </c>
      <c r="K557" s="16">
        <v>7</v>
      </c>
      <c r="L557" s="19">
        <v>3.1614586232707342</v>
      </c>
      <c r="M557" s="16">
        <v>1</v>
      </c>
      <c r="N557" s="16">
        <v>10</v>
      </c>
      <c r="O557" s="17">
        <v>477</v>
      </c>
      <c r="P557" s="18">
        <v>0</v>
      </c>
    </row>
    <row r="558" spans="2:16" ht="36" customHeight="1" outlineLevel="1" x14ac:dyDescent="0.45">
      <c r="B558" s="13" t="s">
        <v>68</v>
      </c>
      <c r="C558" s="14" t="s">
        <v>56</v>
      </c>
      <c r="D558" s="14" t="s">
        <v>255</v>
      </c>
      <c r="E558" s="15" t="s">
        <v>70</v>
      </c>
      <c r="F558" s="15"/>
      <c r="G558" s="16">
        <v>1</v>
      </c>
      <c r="H558" s="16">
        <v>10</v>
      </c>
      <c r="I558" s="19">
        <v>6.208333333333333</v>
      </c>
      <c r="J558" s="16">
        <v>10</v>
      </c>
      <c r="K558" s="16">
        <v>6</v>
      </c>
      <c r="L558" s="19">
        <v>3.2590660668214415</v>
      </c>
      <c r="M558" s="16">
        <v>1</v>
      </c>
      <c r="N558" s="16">
        <v>10</v>
      </c>
      <c r="O558" s="17">
        <v>784</v>
      </c>
      <c r="P558" s="18">
        <v>0</v>
      </c>
    </row>
    <row r="559" spans="2:16" ht="36" customHeight="1" outlineLevel="1" x14ac:dyDescent="0.45">
      <c r="B559" s="13" t="s">
        <v>68</v>
      </c>
      <c r="C559" s="14" t="s">
        <v>59</v>
      </c>
      <c r="D559" s="14" t="s">
        <v>255</v>
      </c>
      <c r="E559" s="15" t="s">
        <v>70</v>
      </c>
      <c r="F559" s="15"/>
      <c r="G559" s="16">
        <v>1</v>
      </c>
      <c r="H559" s="16">
        <v>10</v>
      </c>
      <c r="I559" s="19">
        <v>6.2044444444444444</v>
      </c>
      <c r="J559" s="16">
        <v>10</v>
      </c>
      <c r="K559" s="16">
        <v>6</v>
      </c>
      <c r="L559" s="19">
        <v>3.2117220817123528</v>
      </c>
      <c r="M559" s="16">
        <v>1</v>
      </c>
      <c r="N559" s="16">
        <v>10</v>
      </c>
      <c r="O559" s="17">
        <v>775</v>
      </c>
      <c r="P559" s="18">
        <v>0</v>
      </c>
    </row>
    <row r="560" spans="2:16" ht="36" customHeight="1" outlineLevel="1" x14ac:dyDescent="0.45">
      <c r="B560" s="13" t="s">
        <v>71</v>
      </c>
      <c r="C560" s="14" t="s">
        <v>56</v>
      </c>
      <c r="D560" s="14" t="s">
        <v>256</v>
      </c>
      <c r="E560" s="15" t="s">
        <v>70</v>
      </c>
      <c r="F560" s="15"/>
      <c r="G560" s="16">
        <v>1</v>
      </c>
      <c r="H560" s="16">
        <v>10</v>
      </c>
      <c r="I560" s="19">
        <v>6.7099236641221376</v>
      </c>
      <c r="J560" s="16">
        <v>10</v>
      </c>
      <c r="K560" s="16">
        <v>7</v>
      </c>
      <c r="L560" s="19">
        <v>3.0063741248792364</v>
      </c>
      <c r="M560" s="16">
        <v>1</v>
      </c>
      <c r="N560" s="16">
        <v>10</v>
      </c>
      <c r="O560" s="17">
        <v>869</v>
      </c>
      <c r="P560" s="18">
        <v>0</v>
      </c>
    </row>
    <row r="561" spans="2:16" ht="36" customHeight="1" outlineLevel="1" x14ac:dyDescent="0.45">
      <c r="B561" s="13" t="s">
        <v>71</v>
      </c>
      <c r="C561" s="14" t="s">
        <v>59</v>
      </c>
      <c r="D561" s="14" t="s">
        <v>256</v>
      </c>
      <c r="E561" s="15" t="s">
        <v>70</v>
      </c>
      <c r="F561" s="15"/>
      <c r="G561" s="16">
        <v>1</v>
      </c>
      <c r="H561" s="16">
        <v>10</v>
      </c>
      <c r="I561" s="19">
        <v>6.7669172932330826</v>
      </c>
      <c r="J561" s="16">
        <v>10</v>
      </c>
      <c r="K561" s="16">
        <v>7</v>
      </c>
      <c r="L561" s="19">
        <v>2.9946599393251101</v>
      </c>
      <c r="M561" s="16">
        <v>1</v>
      </c>
      <c r="N561" s="16">
        <v>10</v>
      </c>
      <c r="O561" s="17">
        <v>867</v>
      </c>
      <c r="P561" s="18">
        <v>0</v>
      </c>
    </row>
    <row r="562" spans="2:16" ht="36" customHeight="1" outlineLevel="1" x14ac:dyDescent="0.45">
      <c r="B562" s="13" t="s">
        <v>1184</v>
      </c>
      <c r="C562" s="14" t="s">
        <v>56</v>
      </c>
      <c r="D562" s="14" t="s">
        <v>257</v>
      </c>
      <c r="E562" s="15" t="s">
        <v>70</v>
      </c>
      <c r="F562" s="15"/>
      <c r="G562" s="16">
        <v>1</v>
      </c>
      <c r="H562" s="16">
        <v>10</v>
      </c>
      <c r="I562" s="19">
        <v>6.5223880597014929</v>
      </c>
      <c r="J562" s="16">
        <v>10</v>
      </c>
      <c r="K562" s="16">
        <v>8</v>
      </c>
      <c r="L562" s="19">
        <v>3.1973388980441499</v>
      </c>
      <c r="M562" s="16">
        <v>1</v>
      </c>
      <c r="N562" s="16">
        <v>10</v>
      </c>
      <c r="O562" s="17">
        <v>933</v>
      </c>
      <c r="P562" s="18">
        <v>0</v>
      </c>
    </row>
    <row r="563" spans="2:16" ht="36" customHeight="1" outlineLevel="1" x14ac:dyDescent="0.45">
      <c r="B563" s="13" t="s">
        <v>1184</v>
      </c>
      <c r="C563" s="14" t="s">
        <v>59</v>
      </c>
      <c r="D563" s="14" t="s">
        <v>257</v>
      </c>
      <c r="E563" s="15" t="s">
        <v>70</v>
      </c>
      <c r="F563" s="15"/>
      <c r="G563" s="16">
        <v>1</v>
      </c>
      <c r="H563" s="16">
        <v>10</v>
      </c>
      <c r="I563" s="19">
        <v>6.4782608695652177</v>
      </c>
      <c r="J563" s="16">
        <v>10</v>
      </c>
      <c r="K563" s="16">
        <v>8</v>
      </c>
      <c r="L563" s="19">
        <v>3.2340499816619199</v>
      </c>
      <c r="M563" s="16">
        <v>1</v>
      </c>
      <c r="N563" s="16">
        <v>10</v>
      </c>
      <c r="O563" s="17">
        <v>931</v>
      </c>
      <c r="P563" s="18">
        <v>0</v>
      </c>
    </row>
    <row r="564" spans="2:16" ht="36" customHeight="1" outlineLevel="1" x14ac:dyDescent="0.45">
      <c r="B564" s="13" t="s">
        <v>1185</v>
      </c>
      <c r="C564" s="14" t="s">
        <v>56</v>
      </c>
      <c r="D564" s="14" t="s">
        <v>258</v>
      </c>
      <c r="E564" s="15" t="s">
        <v>70</v>
      </c>
      <c r="F564" s="15"/>
      <c r="G564" s="16">
        <v>1</v>
      </c>
      <c r="H564" s="16">
        <v>10</v>
      </c>
      <c r="I564" s="19">
        <v>6.2666666666666666</v>
      </c>
      <c r="J564" s="16">
        <v>10</v>
      </c>
      <c r="K564" s="16">
        <v>7</v>
      </c>
      <c r="L564" s="19">
        <v>3.389248537613835</v>
      </c>
      <c r="M564" s="16">
        <v>1</v>
      </c>
      <c r="N564" s="16">
        <v>10</v>
      </c>
      <c r="O564" s="17">
        <v>940</v>
      </c>
      <c r="P564" s="18">
        <v>0</v>
      </c>
    </row>
    <row r="565" spans="2:16" ht="36" customHeight="1" outlineLevel="1" x14ac:dyDescent="0.45">
      <c r="B565" s="13" t="s">
        <v>1185</v>
      </c>
      <c r="C565" s="14" t="s">
        <v>59</v>
      </c>
      <c r="D565" s="14" t="s">
        <v>258</v>
      </c>
      <c r="E565" s="15" t="s">
        <v>70</v>
      </c>
      <c r="F565" s="15"/>
      <c r="G565" s="16">
        <v>1</v>
      </c>
      <c r="H565" s="16">
        <v>10</v>
      </c>
      <c r="I565" s="19">
        <v>6.306451612903226</v>
      </c>
      <c r="J565" s="16">
        <v>10</v>
      </c>
      <c r="K565" s="16">
        <v>7</v>
      </c>
      <c r="L565" s="19">
        <v>3.4144759801368902</v>
      </c>
      <c r="M565" s="16">
        <v>1</v>
      </c>
      <c r="N565" s="16">
        <v>10</v>
      </c>
      <c r="O565" s="17">
        <v>938</v>
      </c>
      <c r="P565" s="18">
        <v>0</v>
      </c>
    </row>
    <row r="566" spans="2:16" ht="36" customHeight="1" outlineLevel="1" x14ac:dyDescent="0.45">
      <c r="B566" s="13" t="s">
        <v>73</v>
      </c>
      <c r="C566" s="14" t="s">
        <v>56</v>
      </c>
      <c r="D566" s="14" t="s">
        <v>1234</v>
      </c>
      <c r="E566" s="15" t="s">
        <v>63</v>
      </c>
      <c r="F566" s="15"/>
      <c r="G566" s="16">
        <v>1</v>
      </c>
      <c r="H566" s="16">
        <v>10</v>
      </c>
      <c r="I566" s="19">
        <v>6.5369999999999999</v>
      </c>
      <c r="J566" s="16">
        <v>10</v>
      </c>
      <c r="K566" s="16">
        <v>7</v>
      </c>
      <c r="L566" s="19">
        <v>3.1554060891725997</v>
      </c>
      <c r="M566" s="16">
        <v>1</v>
      </c>
      <c r="N566" s="16">
        <v>10</v>
      </c>
      <c r="O566" s="17">
        <v>0</v>
      </c>
      <c r="P566" s="18">
        <v>0</v>
      </c>
    </row>
    <row r="567" spans="2:16" ht="36" customHeight="1" outlineLevel="1" x14ac:dyDescent="0.45">
      <c r="B567" s="13" t="s">
        <v>73</v>
      </c>
      <c r="C567" s="14" t="s">
        <v>59</v>
      </c>
      <c r="D567" s="14" t="s">
        <v>1234</v>
      </c>
      <c r="E567" s="15" t="s">
        <v>63</v>
      </c>
      <c r="F567" s="15"/>
      <c r="G567" s="16">
        <v>1</v>
      </c>
      <c r="H567" s="16">
        <v>10</v>
      </c>
      <c r="I567" s="19">
        <v>6.5369999999999999</v>
      </c>
      <c r="J567" s="16">
        <v>10</v>
      </c>
      <c r="K567" s="16">
        <v>7</v>
      </c>
      <c r="L567" s="19">
        <v>3.1554060891725997</v>
      </c>
      <c r="M567" s="16">
        <v>1</v>
      </c>
      <c r="N567" s="16">
        <v>10</v>
      </c>
      <c r="O567" s="17">
        <v>0</v>
      </c>
      <c r="P567" s="18">
        <v>0</v>
      </c>
    </row>
    <row r="568" spans="2:16" ht="36" customHeight="1" outlineLevel="1" x14ac:dyDescent="0.45">
      <c r="B568" s="13" t="s">
        <v>75</v>
      </c>
      <c r="C568" s="14" t="s">
        <v>56</v>
      </c>
      <c r="D568" s="14" t="s">
        <v>259</v>
      </c>
      <c r="E568" s="15" t="s">
        <v>63</v>
      </c>
      <c r="F568" s="15"/>
      <c r="G568" s="16">
        <v>1</v>
      </c>
      <c r="H568" s="16">
        <v>10</v>
      </c>
      <c r="I568" s="19">
        <v>6.54</v>
      </c>
      <c r="J568" s="16">
        <v>10</v>
      </c>
      <c r="K568" s="16">
        <v>7</v>
      </c>
      <c r="L568" s="19">
        <v>3.1541002438648675</v>
      </c>
      <c r="M568" s="16">
        <v>1</v>
      </c>
      <c r="N568" s="16">
        <v>10</v>
      </c>
      <c r="O568" s="17">
        <v>0</v>
      </c>
      <c r="P568" s="18">
        <v>0</v>
      </c>
    </row>
    <row r="569" spans="2:16" ht="36" customHeight="1" outlineLevel="1" x14ac:dyDescent="0.45">
      <c r="B569" s="13" t="s">
        <v>75</v>
      </c>
      <c r="C569" s="14" t="s">
        <v>59</v>
      </c>
      <c r="D569" s="14" t="s">
        <v>259</v>
      </c>
      <c r="E569" s="15" t="s">
        <v>63</v>
      </c>
      <c r="F569" s="15"/>
      <c r="G569" s="16">
        <v>1</v>
      </c>
      <c r="H569" s="16">
        <v>10</v>
      </c>
      <c r="I569" s="19">
        <v>6.54</v>
      </c>
      <c r="J569" s="16">
        <v>10</v>
      </c>
      <c r="K569" s="16">
        <v>7</v>
      </c>
      <c r="L569" s="19">
        <v>3.1541002438648675</v>
      </c>
      <c r="M569" s="16">
        <v>1</v>
      </c>
      <c r="N569" s="16">
        <v>10</v>
      </c>
      <c r="O569" s="17">
        <v>0</v>
      </c>
      <c r="P569" s="18">
        <v>0</v>
      </c>
    </row>
    <row r="570" spans="2:16" ht="36" customHeight="1" outlineLevel="1" x14ac:dyDescent="0.45">
      <c r="B570" s="13" t="s">
        <v>77</v>
      </c>
      <c r="C570" s="14" t="s">
        <v>56</v>
      </c>
      <c r="D570" s="14" t="s">
        <v>260</v>
      </c>
      <c r="E570" s="15" t="s">
        <v>70</v>
      </c>
      <c r="F570" s="15"/>
      <c r="G570" s="16">
        <v>1</v>
      </c>
      <c r="H570" s="16">
        <v>10</v>
      </c>
      <c r="I570" s="19">
        <v>6.5700934579439254</v>
      </c>
      <c r="J570" s="16">
        <v>10</v>
      </c>
      <c r="K570" s="16">
        <v>7</v>
      </c>
      <c r="L570" s="19">
        <v>3.1375699266677324</v>
      </c>
      <c r="M570" s="16">
        <v>1</v>
      </c>
      <c r="N570" s="16">
        <v>10</v>
      </c>
      <c r="O570" s="17">
        <v>251</v>
      </c>
      <c r="P570" s="18">
        <v>0</v>
      </c>
    </row>
    <row r="571" spans="2:16" ht="36" customHeight="1" outlineLevel="1" x14ac:dyDescent="0.45">
      <c r="B571" s="13" t="s">
        <v>77</v>
      </c>
      <c r="C571" s="14" t="s">
        <v>59</v>
      </c>
      <c r="D571" s="14" t="s">
        <v>260</v>
      </c>
      <c r="E571" s="15" t="s">
        <v>70</v>
      </c>
      <c r="F571" s="15"/>
      <c r="G571" s="16">
        <v>1</v>
      </c>
      <c r="H571" s="16">
        <v>10</v>
      </c>
      <c r="I571" s="19">
        <v>6.5700934579439254</v>
      </c>
      <c r="J571" s="16">
        <v>10</v>
      </c>
      <c r="K571" s="16">
        <v>7</v>
      </c>
      <c r="L571" s="19">
        <v>3.1375699266677324</v>
      </c>
      <c r="M571" s="16">
        <v>1</v>
      </c>
      <c r="N571" s="16">
        <v>10</v>
      </c>
      <c r="O571" s="17">
        <v>251</v>
      </c>
      <c r="P571" s="18">
        <v>0</v>
      </c>
    </row>
    <row r="572" spans="2:16" ht="36" customHeight="1" outlineLevel="1" x14ac:dyDescent="0.45">
      <c r="B572" s="13" t="s">
        <v>79</v>
      </c>
      <c r="C572" s="14" t="s">
        <v>56</v>
      </c>
      <c r="D572" s="14" t="s">
        <v>261</v>
      </c>
      <c r="E572" s="15" t="s">
        <v>70</v>
      </c>
      <c r="F572" s="15"/>
      <c r="G572" s="16">
        <v>1</v>
      </c>
      <c r="H572" s="16">
        <v>10</v>
      </c>
      <c r="I572" s="19">
        <v>6.7218543046357615</v>
      </c>
      <c r="J572" s="16">
        <v>10</v>
      </c>
      <c r="K572" s="16">
        <v>7</v>
      </c>
      <c r="L572" s="19">
        <v>3.124565490902945</v>
      </c>
      <c r="M572" s="16">
        <v>1</v>
      </c>
      <c r="N572" s="16">
        <v>10</v>
      </c>
      <c r="O572" s="17">
        <v>698</v>
      </c>
      <c r="P572" s="18">
        <v>0</v>
      </c>
    </row>
    <row r="573" spans="2:16" ht="36" customHeight="1" outlineLevel="1" x14ac:dyDescent="0.45">
      <c r="B573" s="13" t="s">
        <v>79</v>
      </c>
      <c r="C573" s="14" t="s">
        <v>59</v>
      </c>
      <c r="D573" s="14" t="s">
        <v>261</v>
      </c>
      <c r="E573" s="15" t="s">
        <v>70</v>
      </c>
      <c r="F573" s="15"/>
      <c r="G573" s="16">
        <v>1</v>
      </c>
      <c r="H573" s="16">
        <v>10</v>
      </c>
      <c r="I573" s="19">
        <v>6.7218543046357615</v>
      </c>
      <c r="J573" s="16">
        <v>10</v>
      </c>
      <c r="K573" s="16">
        <v>7</v>
      </c>
      <c r="L573" s="19">
        <v>3.124565490902945</v>
      </c>
      <c r="M573" s="16">
        <v>1</v>
      </c>
      <c r="N573" s="16">
        <v>10</v>
      </c>
      <c r="O573" s="17">
        <v>698</v>
      </c>
      <c r="P573" s="18">
        <v>0</v>
      </c>
    </row>
    <row r="574" spans="2:16" ht="36" customHeight="1" outlineLevel="1" x14ac:dyDescent="0.45">
      <c r="B574" s="13" t="s">
        <v>80</v>
      </c>
      <c r="C574" s="14" t="s">
        <v>56</v>
      </c>
      <c r="D574" s="14" t="s">
        <v>262</v>
      </c>
      <c r="E574" s="15" t="s">
        <v>70</v>
      </c>
      <c r="F574" s="15"/>
      <c r="G574" s="16">
        <v>1</v>
      </c>
      <c r="H574" s="16">
        <v>10</v>
      </c>
      <c r="I574" s="19">
        <v>7.1746031746031749</v>
      </c>
      <c r="J574" s="16">
        <v>10</v>
      </c>
      <c r="K574" s="16">
        <v>8</v>
      </c>
      <c r="L574" s="19">
        <v>2.8879040426137075</v>
      </c>
      <c r="M574" s="16">
        <v>1</v>
      </c>
      <c r="N574" s="16">
        <v>10</v>
      </c>
      <c r="O574" s="17">
        <v>937</v>
      </c>
      <c r="P574" s="18">
        <v>0</v>
      </c>
    </row>
    <row r="575" spans="2:16" ht="36" customHeight="1" outlineLevel="1" x14ac:dyDescent="0.45">
      <c r="B575" s="13" t="s">
        <v>80</v>
      </c>
      <c r="C575" s="14" t="s">
        <v>59</v>
      </c>
      <c r="D575" s="14" t="s">
        <v>262</v>
      </c>
      <c r="E575" s="15" t="s">
        <v>70</v>
      </c>
      <c r="F575" s="15"/>
      <c r="G575" s="16">
        <v>1</v>
      </c>
      <c r="H575" s="16">
        <v>10</v>
      </c>
      <c r="I575" s="19">
        <v>7.1746031746031749</v>
      </c>
      <c r="J575" s="16">
        <v>10</v>
      </c>
      <c r="K575" s="16">
        <v>8</v>
      </c>
      <c r="L575" s="19">
        <v>2.8879040426137075</v>
      </c>
      <c r="M575" s="16">
        <v>1</v>
      </c>
      <c r="N575" s="16">
        <v>10</v>
      </c>
      <c r="O575" s="17">
        <v>937</v>
      </c>
      <c r="P575" s="18">
        <v>0</v>
      </c>
    </row>
    <row r="576" spans="2:16" ht="36" customHeight="1" outlineLevel="1" x14ac:dyDescent="0.45">
      <c r="B576" s="13" t="s">
        <v>82</v>
      </c>
      <c r="C576" s="14" t="s">
        <v>56</v>
      </c>
      <c r="D576" s="14" t="s">
        <v>1235</v>
      </c>
      <c r="E576" s="15" t="s">
        <v>70</v>
      </c>
      <c r="F576" s="15"/>
      <c r="G576" s="16">
        <v>2</v>
      </c>
      <c r="H576" s="16">
        <v>8</v>
      </c>
      <c r="I576" s="19">
        <v>5.5</v>
      </c>
      <c r="J576" s="16">
        <v>2</v>
      </c>
      <c r="K576" s="16">
        <v>5</v>
      </c>
      <c r="L576" s="19">
        <v>2.6457513110645907</v>
      </c>
      <c r="M576" s="16">
        <v>2</v>
      </c>
      <c r="N576" s="16">
        <v>8</v>
      </c>
      <c r="O576" s="17">
        <v>996</v>
      </c>
      <c r="P576" s="18">
        <v>0</v>
      </c>
    </row>
    <row r="577" spans="2:16" ht="36" customHeight="1" outlineLevel="1" x14ac:dyDescent="0.45">
      <c r="B577" s="13" t="s">
        <v>82</v>
      </c>
      <c r="C577" s="14" t="s">
        <v>59</v>
      </c>
      <c r="D577" s="14" t="s">
        <v>1235</v>
      </c>
      <c r="E577" s="15" t="s">
        <v>70</v>
      </c>
      <c r="F577" s="15"/>
      <c r="G577" s="16">
        <v>2</v>
      </c>
      <c r="H577" s="16">
        <v>8</v>
      </c>
      <c r="I577" s="19">
        <v>5.5</v>
      </c>
      <c r="J577" s="16">
        <v>2</v>
      </c>
      <c r="K577" s="16">
        <v>5</v>
      </c>
      <c r="L577" s="19">
        <v>2.6457513110645907</v>
      </c>
      <c r="M577" s="16">
        <v>2</v>
      </c>
      <c r="N577" s="16">
        <v>8</v>
      </c>
      <c r="O577" s="17">
        <v>996</v>
      </c>
      <c r="P577" s="18">
        <v>0</v>
      </c>
    </row>
    <row r="578" spans="2:16" ht="36" customHeight="1" outlineLevel="1" x14ac:dyDescent="0.45">
      <c r="B578" s="13" t="s">
        <v>84</v>
      </c>
      <c r="C578" s="14" t="s">
        <v>56</v>
      </c>
      <c r="D578" s="14" t="s">
        <v>1236</v>
      </c>
      <c r="E578" s="15" t="s">
        <v>70</v>
      </c>
      <c r="F578" s="15"/>
      <c r="G578" s="16">
        <v>9</v>
      </c>
      <c r="H578" s="16">
        <v>9</v>
      </c>
      <c r="I578" s="16">
        <v>9</v>
      </c>
      <c r="J578" s="16">
        <v>9</v>
      </c>
      <c r="K578" s="16">
        <v>9</v>
      </c>
      <c r="L578" s="15" t="s">
        <v>86</v>
      </c>
      <c r="M578" s="16">
        <v>9</v>
      </c>
      <c r="N578" s="16">
        <v>9</v>
      </c>
      <c r="O578" s="17">
        <v>999</v>
      </c>
      <c r="P578" s="18">
        <v>0</v>
      </c>
    </row>
    <row r="579" spans="2:16" ht="36" customHeight="1" outlineLevel="1" x14ac:dyDescent="0.45">
      <c r="B579" s="13" t="s">
        <v>84</v>
      </c>
      <c r="C579" s="14" t="s">
        <v>59</v>
      </c>
      <c r="D579" s="14" t="s">
        <v>1236</v>
      </c>
      <c r="E579" s="15" t="s">
        <v>70</v>
      </c>
      <c r="F579" s="15"/>
      <c r="G579" s="16">
        <v>9</v>
      </c>
      <c r="H579" s="16">
        <v>9</v>
      </c>
      <c r="I579" s="16">
        <v>9</v>
      </c>
      <c r="J579" s="16">
        <v>9</v>
      </c>
      <c r="K579" s="16">
        <v>9</v>
      </c>
      <c r="L579" s="15" t="s">
        <v>86</v>
      </c>
      <c r="M579" s="16">
        <v>9</v>
      </c>
      <c r="N579" s="16">
        <v>9</v>
      </c>
      <c r="O579" s="17">
        <v>999</v>
      </c>
      <c r="P579" s="18">
        <v>0</v>
      </c>
    </row>
    <row r="580" spans="2:16" ht="36" customHeight="1" outlineLevel="1" x14ac:dyDescent="0.45">
      <c r="B580" s="13" t="s">
        <v>61</v>
      </c>
      <c r="C580" s="14" t="s">
        <v>56</v>
      </c>
      <c r="D580" s="14" t="s">
        <v>263</v>
      </c>
      <c r="E580" s="15" t="s">
        <v>70</v>
      </c>
      <c r="F580" s="15"/>
      <c r="G580" s="16">
        <v>1</v>
      </c>
      <c r="H580" s="16">
        <v>10</v>
      </c>
      <c r="I580" s="19">
        <v>6.5380000000000003</v>
      </c>
      <c r="J580" s="16">
        <v>10</v>
      </c>
      <c r="K580" s="16">
        <v>7</v>
      </c>
      <c r="L580" s="19">
        <v>3.155394192888187</v>
      </c>
      <c r="M580" s="16">
        <v>1</v>
      </c>
      <c r="N580" s="16">
        <v>10</v>
      </c>
      <c r="O580" s="17">
        <v>0</v>
      </c>
      <c r="P580" s="18">
        <v>0</v>
      </c>
    </row>
    <row r="581" spans="2:16" ht="36" customHeight="1" outlineLevel="1" x14ac:dyDescent="0.45">
      <c r="B581" s="13" t="s">
        <v>61</v>
      </c>
      <c r="C581" s="14" t="s">
        <v>59</v>
      </c>
      <c r="D581" s="14" t="s">
        <v>263</v>
      </c>
      <c r="E581" s="15" t="s">
        <v>70</v>
      </c>
      <c r="F581" s="15"/>
      <c r="G581" s="16">
        <v>1</v>
      </c>
      <c r="H581" s="16">
        <v>10</v>
      </c>
      <c r="I581" s="19">
        <v>6.5044150110375272</v>
      </c>
      <c r="J581" s="16">
        <v>10</v>
      </c>
      <c r="K581" s="16">
        <v>7</v>
      </c>
      <c r="L581" s="19">
        <v>3.157466349117227</v>
      </c>
      <c r="M581" s="16">
        <v>1</v>
      </c>
      <c r="N581" s="16">
        <v>10</v>
      </c>
      <c r="O581" s="17">
        <v>94</v>
      </c>
      <c r="P581" s="18">
        <v>0</v>
      </c>
    </row>
    <row r="582" spans="2:16" ht="36" customHeight="1" outlineLevel="1" x14ac:dyDescent="0.45">
      <c r="B582" s="13" t="s">
        <v>61</v>
      </c>
      <c r="C582" s="14" t="s">
        <v>56</v>
      </c>
      <c r="D582" s="14" t="s">
        <v>263</v>
      </c>
      <c r="E582" s="15" t="s">
        <v>70</v>
      </c>
      <c r="F582" s="15"/>
      <c r="G582" s="15" t="s">
        <v>86</v>
      </c>
      <c r="H582" s="15" t="s">
        <v>86</v>
      </c>
      <c r="I582" s="15" t="s">
        <v>86</v>
      </c>
      <c r="J582" s="15" t="s">
        <v>86</v>
      </c>
      <c r="K582" s="15" t="s">
        <v>86</v>
      </c>
      <c r="L582" s="15" t="s">
        <v>86</v>
      </c>
      <c r="M582" s="15" t="s">
        <v>86</v>
      </c>
      <c r="N582" s="15" t="s">
        <v>86</v>
      </c>
      <c r="O582" s="17">
        <v>1000</v>
      </c>
      <c r="P582" s="18">
        <v>0</v>
      </c>
    </row>
    <row r="583" spans="2:16" ht="36" customHeight="1" outlineLevel="1" x14ac:dyDescent="0.45">
      <c r="B583" s="13" t="s">
        <v>61</v>
      </c>
      <c r="C583" s="14" t="s">
        <v>59</v>
      </c>
      <c r="D583" s="14" t="s">
        <v>263</v>
      </c>
      <c r="E583" s="15" t="s">
        <v>70</v>
      </c>
      <c r="F583" s="15"/>
      <c r="G583" s="16">
        <v>3</v>
      </c>
      <c r="H583" s="16">
        <v>4</v>
      </c>
      <c r="I583" s="19">
        <v>3.5</v>
      </c>
      <c r="J583" s="16">
        <v>3</v>
      </c>
      <c r="K583" s="16">
        <v>3</v>
      </c>
      <c r="L583" s="19">
        <v>0.70710678118654757</v>
      </c>
      <c r="M583" s="16">
        <v>3</v>
      </c>
      <c r="N583" s="16">
        <v>4</v>
      </c>
      <c r="O583" s="17">
        <v>998</v>
      </c>
      <c r="P583" s="18">
        <v>0</v>
      </c>
    </row>
    <row r="584" spans="2:16" ht="36" customHeight="1" outlineLevel="1" x14ac:dyDescent="0.45">
      <c r="B584" s="13" t="s">
        <v>61</v>
      </c>
      <c r="C584" s="14" t="s">
        <v>56</v>
      </c>
      <c r="D584" s="14" t="s">
        <v>263</v>
      </c>
      <c r="E584" s="15" t="s">
        <v>70</v>
      </c>
      <c r="F584" s="15"/>
      <c r="G584" s="15" t="s">
        <v>86</v>
      </c>
      <c r="H584" s="15" t="s">
        <v>86</v>
      </c>
      <c r="I584" s="15" t="s">
        <v>86</v>
      </c>
      <c r="J584" s="15" t="s">
        <v>86</v>
      </c>
      <c r="K584" s="15" t="s">
        <v>86</v>
      </c>
      <c r="L584" s="15" t="s">
        <v>86</v>
      </c>
      <c r="M584" s="15" t="s">
        <v>86</v>
      </c>
      <c r="N584" s="15" t="s">
        <v>86</v>
      </c>
      <c r="O584" s="17">
        <v>1000</v>
      </c>
      <c r="P584" s="18">
        <v>0</v>
      </c>
    </row>
    <row r="585" spans="2:16" ht="36" customHeight="1" outlineLevel="1" x14ac:dyDescent="0.45">
      <c r="B585" s="13" t="s">
        <v>61</v>
      </c>
      <c r="C585" s="14" t="s">
        <v>59</v>
      </c>
      <c r="D585" s="14" t="s">
        <v>263</v>
      </c>
      <c r="E585" s="15" t="s">
        <v>70</v>
      </c>
      <c r="F585" s="15"/>
      <c r="G585" s="15" t="s">
        <v>86</v>
      </c>
      <c r="H585" s="15" t="s">
        <v>86</v>
      </c>
      <c r="I585" s="15" t="s">
        <v>86</v>
      </c>
      <c r="J585" s="15" t="s">
        <v>86</v>
      </c>
      <c r="K585" s="15" t="s">
        <v>86</v>
      </c>
      <c r="L585" s="15" t="s">
        <v>86</v>
      </c>
      <c r="M585" s="15" t="s">
        <v>86</v>
      </c>
      <c r="N585" s="15" t="s">
        <v>86</v>
      </c>
      <c r="O585" s="17">
        <v>1000</v>
      </c>
      <c r="P585" s="18">
        <v>0</v>
      </c>
    </row>
    <row r="586" spans="2:16" ht="36" customHeight="1" outlineLevel="1" x14ac:dyDescent="0.45">
      <c r="B586" s="13" t="s">
        <v>61</v>
      </c>
      <c r="C586" s="14" t="s">
        <v>56</v>
      </c>
      <c r="D586" s="14" t="s">
        <v>263</v>
      </c>
      <c r="E586" s="15" t="s">
        <v>70</v>
      </c>
      <c r="F586" s="15"/>
      <c r="G586" s="15" t="s">
        <v>86</v>
      </c>
      <c r="H586" s="15" t="s">
        <v>86</v>
      </c>
      <c r="I586" s="15" t="s">
        <v>86</v>
      </c>
      <c r="J586" s="15" t="s">
        <v>86</v>
      </c>
      <c r="K586" s="15" t="s">
        <v>86</v>
      </c>
      <c r="L586" s="15" t="s">
        <v>86</v>
      </c>
      <c r="M586" s="15" t="s">
        <v>86</v>
      </c>
      <c r="N586" s="15" t="s">
        <v>86</v>
      </c>
      <c r="O586" s="17">
        <v>1000</v>
      </c>
      <c r="P586" s="18">
        <v>0</v>
      </c>
    </row>
    <row r="587" spans="2:16" ht="36" customHeight="1" outlineLevel="1" x14ac:dyDescent="0.45">
      <c r="B587" s="13" t="s">
        <v>61</v>
      </c>
      <c r="C587" s="14" t="s">
        <v>59</v>
      </c>
      <c r="D587" s="14" t="s">
        <v>263</v>
      </c>
      <c r="E587" s="15" t="s">
        <v>70</v>
      </c>
      <c r="F587" s="15"/>
      <c r="G587" s="15" t="s">
        <v>86</v>
      </c>
      <c r="H587" s="15" t="s">
        <v>86</v>
      </c>
      <c r="I587" s="15" t="s">
        <v>86</v>
      </c>
      <c r="J587" s="15" t="s">
        <v>86</v>
      </c>
      <c r="K587" s="15" t="s">
        <v>86</v>
      </c>
      <c r="L587" s="15" t="s">
        <v>86</v>
      </c>
      <c r="M587" s="15" t="s">
        <v>86</v>
      </c>
      <c r="N587" s="15" t="s">
        <v>86</v>
      </c>
      <c r="O587" s="17">
        <v>1000</v>
      </c>
      <c r="P587" s="18">
        <v>0</v>
      </c>
    </row>
    <row r="588" spans="2:16" ht="36" customHeight="1" outlineLevel="1" x14ac:dyDescent="0.45">
      <c r="B588" s="13" t="s">
        <v>64</v>
      </c>
      <c r="C588" s="14" t="s">
        <v>56</v>
      </c>
      <c r="D588" s="14" t="s">
        <v>264</v>
      </c>
      <c r="E588" s="15" t="s">
        <v>63</v>
      </c>
      <c r="F588" s="15"/>
      <c r="G588" s="16">
        <v>1</v>
      </c>
      <c r="H588" s="16">
        <v>10</v>
      </c>
      <c r="I588" s="19">
        <v>6.5389999999999997</v>
      </c>
      <c r="J588" s="16">
        <v>10</v>
      </c>
      <c r="K588" s="16">
        <v>7</v>
      </c>
      <c r="L588" s="19">
        <v>3.153795400057763</v>
      </c>
      <c r="M588" s="16">
        <v>1</v>
      </c>
      <c r="N588" s="16">
        <v>10</v>
      </c>
      <c r="O588" s="17">
        <v>0</v>
      </c>
      <c r="P588" s="18">
        <v>0</v>
      </c>
    </row>
    <row r="589" spans="2:16" ht="36" customHeight="1" outlineLevel="1" x14ac:dyDescent="0.45">
      <c r="B589" s="13" t="s">
        <v>64</v>
      </c>
      <c r="C589" s="14" t="s">
        <v>59</v>
      </c>
      <c r="D589" s="14" t="s">
        <v>264</v>
      </c>
      <c r="E589" s="15" t="s">
        <v>63</v>
      </c>
      <c r="F589" s="15"/>
      <c r="G589" s="16">
        <v>1</v>
      </c>
      <c r="H589" s="16">
        <v>10</v>
      </c>
      <c r="I589" s="19">
        <v>6.5389999999999997</v>
      </c>
      <c r="J589" s="16">
        <v>10</v>
      </c>
      <c r="K589" s="16">
        <v>7</v>
      </c>
      <c r="L589" s="19">
        <v>3.153795400057763</v>
      </c>
      <c r="M589" s="16">
        <v>1</v>
      </c>
      <c r="N589" s="16">
        <v>10</v>
      </c>
      <c r="O589" s="17">
        <v>0</v>
      </c>
      <c r="P589" s="18">
        <v>0</v>
      </c>
    </row>
    <row r="590" spans="2:16" ht="36" customHeight="1" outlineLevel="1" x14ac:dyDescent="0.45">
      <c r="B590" s="13" t="s">
        <v>66</v>
      </c>
      <c r="C590" s="14" t="s">
        <v>56</v>
      </c>
      <c r="D590" s="14" t="s">
        <v>265</v>
      </c>
      <c r="E590" s="15" t="s">
        <v>63</v>
      </c>
      <c r="F590" s="15"/>
      <c r="G590" s="16">
        <v>1</v>
      </c>
      <c r="H590" s="16">
        <v>10</v>
      </c>
      <c r="I590" s="19">
        <v>6.5572033898305087</v>
      </c>
      <c r="J590" s="16">
        <v>10</v>
      </c>
      <c r="K590" s="16">
        <v>7</v>
      </c>
      <c r="L590" s="19">
        <v>3.1583998167238909</v>
      </c>
      <c r="M590" s="16">
        <v>1</v>
      </c>
      <c r="N590" s="16">
        <v>10</v>
      </c>
      <c r="O590" s="17">
        <v>528</v>
      </c>
      <c r="P590" s="18">
        <v>0</v>
      </c>
    </row>
    <row r="591" spans="2:16" ht="36" customHeight="1" outlineLevel="1" x14ac:dyDescent="0.45">
      <c r="B591" s="13" t="s">
        <v>66</v>
      </c>
      <c r="C591" s="14" t="s">
        <v>59</v>
      </c>
      <c r="D591" s="14" t="s">
        <v>265</v>
      </c>
      <c r="E591" s="15" t="s">
        <v>63</v>
      </c>
      <c r="F591" s="15"/>
      <c r="G591" s="16">
        <v>1</v>
      </c>
      <c r="H591" s="16">
        <v>10</v>
      </c>
      <c r="I591" s="19">
        <v>6.5476673427991887</v>
      </c>
      <c r="J591" s="16">
        <v>10</v>
      </c>
      <c r="K591" s="16">
        <v>7</v>
      </c>
      <c r="L591" s="19">
        <v>3.1280691651756083</v>
      </c>
      <c r="M591" s="16">
        <v>1</v>
      </c>
      <c r="N591" s="16">
        <v>10</v>
      </c>
      <c r="O591" s="17">
        <v>507</v>
      </c>
      <c r="P591" s="18">
        <v>0</v>
      </c>
    </row>
    <row r="592" spans="2:16" ht="36" customHeight="1" outlineLevel="1" x14ac:dyDescent="0.45">
      <c r="B592" s="13" t="s">
        <v>68</v>
      </c>
      <c r="C592" s="14" t="s">
        <v>56</v>
      </c>
      <c r="D592" s="14" t="s">
        <v>266</v>
      </c>
      <c r="E592" s="15" t="s">
        <v>70</v>
      </c>
      <c r="F592" s="15"/>
      <c r="G592" s="16">
        <v>1</v>
      </c>
      <c r="H592" s="16">
        <v>10</v>
      </c>
      <c r="I592" s="19">
        <v>6.331818181818182</v>
      </c>
      <c r="J592" s="16">
        <v>10</v>
      </c>
      <c r="K592" s="16">
        <v>6</v>
      </c>
      <c r="L592" s="19">
        <v>3.1858543456970367</v>
      </c>
      <c r="M592" s="16">
        <v>1</v>
      </c>
      <c r="N592" s="16">
        <v>10</v>
      </c>
      <c r="O592" s="17">
        <v>780</v>
      </c>
      <c r="P592" s="18">
        <v>0</v>
      </c>
    </row>
    <row r="593" spans="2:16" ht="36" customHeight="1" outlineLevel="1" x14ac:dyDescent="0.45">
      <c r="B593" s="13" t="s">
        <v>68</v>
      </c>
      <c r="C593" s="14" t="s">
        <v>59</v>
      </c>
      <c r="D593" s="14" t="s">
        <v>266</v>
      </c>
      <c r="E593" s="15" t="s">
        <v>70</v>
      </c>
      <c r="F593" s="15"/>
      <c r="G593" s="16">
        <v>1</v>
      </c>
      <c r="H593" s="16">
        <v>10</v>
      </c>
      <c r="I593" s="19">
        <v>6.251101321585903</v>
      </c>
      <c r="J593" s="16">
        <v>10</v>
      </c>
      <c r="K593" s="16">
        <v>6</v>
      </c>
      <c r="L593" s="19">
        <v>3.1683495778102886</v>
      </c>
      <c r="M593" s="16">
        <v>1</v>
      </c>
      <c r="N593" s="16">
        <v>10</v>
      </c>
      <c r="O593" s="17">
        <v>773</v>
      </c>
      <c r="P593" s="18">
        <v>0</v>
      </c>
    </row>
    <row r="594" spans="2:16" ht="36" customHeight="1" outlineLevel="1" x14ac:dyDescent="0.45">
      <c r="B594" s="13" t="s">
        <v>71</v>
      </c>
      <c r="C594" s="14" t="s">
        <v>56</v>
      </c>
      <c r="D594" s="14" t="s">
        <v>267</v>
      </c>
      <c r="E594" s="15" t="s">
        <v>70</v>
      </c>
      <c r="F594" s="15"/>
      <c r="G594" s="16">
        <v>1</v>
      </c>
      <c r="H594" s="16">
        <v>10</v>
      </c>
      <c r="I594" s="19">
        <v>6.4857142857142858</v>
      </c>
      <c r="J594" s="16">
        <v>10</v>
      </c>
      <c r="K594" s="16">
        <v>7</v>
      </c>
      <c r="L594" s="19">
        <v>3.0522682078651102</v>
      </c>
      <c r="M594" s="16">
        <v>1</v>
      </c>
      <c r="N594" s="16">
        <v>10</v>
      </c>
      <c r="O594" s="17">
        <v>860</v>
      </c>
      <c r="P594" s="18">
        <v>0</v>
      </c>
    </row>
    <row r="595" spans="2:16" ht="36" customHeight="1" outlineLevel="1" x14ac:dyDescent="0.45">
      <c r="B595" s="13" t="s">
        <v>71</v>
      </c>
      <c r="C595" s="14" t="s">
        <v>59</v>
      </c>
      <c r="D595" s="14" t="s">
        <v>267</v>
      </c>
      <c r="E595" s="15" t="s">
        <v>70</v>
      </c>
      <c r="F595" s="15"/>
      <c r="G595" s="16">
        <v>1</v>
      </c>
      <c r="H595" s="16">
        <v>10</v>
      </c>
      <c r="I595" s="19">
        <v>6.5289855072463769</v>
      </c>
      <c r="J595" s="16">
        <v>10</v>
      </c>
      <c r="K595" s="16">
        <v>7</v>
      </c>
      <c r="L595" s="19">
        <v>3.02590284285318</v>
      </c>
      <c r="M595" s="16">
        <v>1</v>
      </c>
      <c r="N595" s="16">
        <v>10</v>
      </c>
      <c r="O595" s="17">
        <v>862</v>
      </c>
      <c r="P595" s="18">
        <v>0</v>
      </c>
    </row>
    <row r="596" spans="2:16" ht="36" customHeight="1" outlineLevel="1" x14ac:dyDescent="0.45">
      <c r="B596" s="13" t="s">
        <v>1184</v>
      </c>
      <c r="C596" s="14" t="s">
        <v>56</v>
      </c>
      <c r="D596" s="14" t="s">
        <v>268</v>
      </c>
      <c r="E596" s="15" t="s">
        <v>70</v>
      </c>
      <c r="F596" s="15"/>
      <c r="G596" s="16">
        <v>1</v>
      </c>
      <c r="H596" s="16">
        <v>10</v>
      </c>
      <c r="I596" s="19">
        <v>6.904109589041096</v>
      </c>
      <c r="J596" s="16">
        <v>10</v>
      </c>
      <c r="K596" s="16">
        <v>7</v>
      </c>
      <c r="L596" s="19">
        <v>3.1409675772215131</v>
      </c>
      <c r="M596" s="16">
        <v>1</v>
      </c>
      <c r="N596" s="16">
        <v>10</v>
      </c>
      <c r="O596" s="17">
        <v>927</v>
      </c>
      <c r="P596" s="18">
        <v>0</v>
      </c>
    </row>
    <row r="597" spans="2:16" ht="36" customHeight="1" outlineLevel="1" x14ac:dyDescent="0.45">
      <c r="B597" s="13" t="s">
        <v>1184</v>
      </c>
      <c r="C597" s="14" t="s">
        <v>59</v>
      </c>
      <c r="D597" s="14" t="s">
        <v>268</v>
      </c>
      <c r="E597" s="15" t="s">
        <v>70</v>
      </c>
      <c r="F597" s="15"/>
      <c r="G597" s="16">
        <v>1</v>
      </c>
      <c r="H597" s="16">
        <v>10</v>
      </c>
      <c r="I597" s="19">
        <v>6.9452054794520546</v>
      </c>
      <c r="J597" s="16">
        <v>10</v>
      </c>
      <c r="K597" s="16">
        <v>7</v>
      </c>
      <c r="L597" s="19">
        <v>3.0996882054620709</v>
      </c>
      <c r="M597" s="16">
        <v>1</v>
      </c>
      <c r="N597" s="16">
        <v>10</v>
      </c>
      <c r="O597" s="17">
        <v>927</v>
      </c>
      <c r="P597" s="18">
        <v>0</v>
      </c>
    </row>
    <row r="598" spans="2:16" ht="36" customHeight="1" outlineLevel="1" x14ac:dyDescent="0.45">
      <c r="B598" s="13" t="s">
        <v>1185</v>
      </c>
      <c r="C598" s="14" t="s">
        <v>56</v>
      </c>
      <c r="D598" s="14" t="s">
        <v>269</v>
      </c>
      <c r="E598" s="15" t="s">
        <v>70</v>
      </c>
      <c r="F598" s="15"/>
      <c r="G598" s="16">
        <v>1</v>
      </c>
      <c r="H598" s="16">
        <v>10</v>
      </c>
      <c r="I598" s="19">
        <v>6.0517241379310347</v>
      </c>
      <c r="J598" s="16">
        <v>10</v>
      </c>
      <c r="K598" s="16">
        <v>6</v>
      </c>
      <c r="L598" s="19">
        <v>3.4510228018234512</v>
      </c>
      <c r="M598" s="16">
        <v>1</v>
      </c>
      <c r="N598" s="16">
        <v>10</v>
      </c>
      <c r="O598" s="17">
        <v>942</v>
      </c>
      <c r="P598" s="18">
        <v>0</v>
      </c>
    </row>
    <row r="599" spans="2:16" ht="36" customHeight="1" outlineLevel="1" x14ac:dyDescent="0.45">
      <c r="B599" s="13" t="s">
        <v>1185</v>
      </c>
      <c r="C599" s="14" t="s">
        <v>59</v>
      </c>
      <c r="D599" s="14" t="s">
        <v>269</v>
      </c>
      <c r="E599" s="15" t="s">
        <v>70</v>
      </c>
      <c r="F599" s="15"/>
      <c r="G599" s="16">
        <v>1</v>
      </c>
      <c r="H599" s="16">
        <v>10</v>
      </c>
      <c r="I599" s="16">
        <v>6</v>
      </c>
      <c r="J599" s="16">
        <v>10</v>
      </c>
      <c r="K599" s="16">
        <v>6</v>
      </c>
      <c r="L599" s="19">
        <v>3.4589428608009287</v>
      </c>
      <c r="M599" s="16">
        <v>1</v>
      </c>
      <c r="N599" s="16">
        <v>10</v>
      </c>
      <c r="O599" s="17">
        <v>943</v>
      </c>
      <c r="P599" s="18">
        <v>0</v>
      </c>
    </row>
    <row r="600" spans="2:16" ht="36" customHeight="1" outlineLevel="1" x14ac:dyDescent="0.45">
      <c r="B600" s="13" t="s">
        <v>73</v>
      </c>
      <c r="C600" s="14" t="s">
        <v>56</v>
      </c>
      <c r="D600" s="14" t="s">
        <v>1237</v>
      </c>
      <c r="E600" s="15" t="s">
        <v>63</v>
      </c>
      <c r="F600" s="15"/>
      <c r="G600" s="16">
        <v>1</v>
      </c>
      <c r="H600" s="16">
        <v>10</v>
      </c>
      <c r="I600" s="19">
        <v>6.5369999999999999</v>
      </c>
      <c r="J600" s="16">
        <v>10</v>
      </c>
      <c r="K600" s="16">
        <v>7</v>
      </c>
      <c r="L600" s="19">
        <v>3.1547715580662135</v>
      </c>
      <c r="M600" s="16">
        <v>1</v>
      </c>
      <c r="N600" s="16">
        <v>10</v>
      </c>
      <c r="O600" s="17">
        <v>0</v>
      </c>
      <c r="P600" s="18">
        <v>0</v>
      </c>
    </row>
    <row r="601" spans="2:16" ht="36" customHeight="1" outlineLevel="1" x14ac:dyDescent="0.45">
      <c r="B601" s="13" t="s">
        <v>73</v>
      </c>
      <c r="C601" s="14" t="s">
        <v>59</v>
      </c>
      <c r="D601" s="14" t="s">
        <v>1237</v>
      </c>
      <c r="E601" s="15" t="s">
        <v>63</v>
      </c>
      <c r="F601" s="15"/>
      <c r="G601" s="16">
        <v>1</v>
      </c>
      <c r="H601" s="16">
        <v>10</v>
      </c>
      <c r="I601" s="19">
        <v>6.5369999999999999</v>
      </c>
      <c r="J601" s="16">
        <v>10</v>
      </c>
      <c r="K601" s="16">
        <v>7</v>
      </c>
      <c r="L601" s="19">
        <v>3.1547715580662135</v>
      </c>
      <c r="M601" s="16">
        <v>1</v>
      </c>
      <c r="N601" s="16">
        <v>10</v>
      </c>
      <c r="O601" s="17">
        <v>0</v>
      </c>
      <c r="P601" s="18">
        <v>0</v>
      </c>
    </row>
    <row r="602" spans="2:16" ht="36" customHeight="1" outlineLevel="1" x14ac:dyDescent="0.45">
      <c r="B602" s="13" t="s">
        <v>75</v>
      </c>
      <c r="C602" s="14" t="s">
        <v>56</v>
      </c>
      <c r="D602" s="14" t="s">
        <v>270</v>
      </c>
      <c r="E602" s="15" t="s">
        <v>63</v>
      </c>
      <c r="F602" s="15"/>
      <c r="G602" s="16">
        <v>1</v>
      </c>
      <c r="H602" s="16">
        <v>10</v>
      </c>
      <c r="I602" s="19">
        <v>6.5380000000000003</v>
      </c>
      <c r="J602" s="16">
        <v>10</v>
      </c>
      <c r="K602" s="16">
        <v>7</v>
      </c>
      <c r="L602" s="19">
        <v>3.1544423447745062</v>
      </c>
      <c r="M602" s="16">
        <v>1</v>
      </c>
      <c r="N602" s="16">
        <v>10</v>
      </c>
      <c r="O602" s="17">
        <v>0</v>
      </c>
      <c r="P602" s="18">
        <v>0</v>
      </c>
    </row>
    <row r="603" spans="2:16" ht="36" customHeight="1" outlineLevel="1" x14ac:dyDescent="0.45">
      <c r="B603" s="13" t="s">
        <v>75</v>
      </c>
      <c r="C603" s="14" t="s">
        <v>59</v>
      </c>
      <c r="D603" s="14" t="s">
        <v>270</v>
      </c>
      <c r="E603" s="15" t="s">
        <v>63</v>
      </c>
      <c r="F603" s="15"/>
      <c r="G603" s="16">
        <v>1</v>
      </c>
      <c r="H603" s="16">
        <v>10</v>
      </c>
      <c r="I603" s="19">
        <v>6.5380000000000003</v>
      </c>
      <c r="J603" s="16">
        <v>10</v>
      </c>
      <c r="K603" s="16">
        <v>7</v>
      </c>
      <c r="L603" s="19">
        <v>3.1544423447745062</v>
      </c>
      <c r="M603" s="16">
        <v>1</v>
      </c>
      <c r="N603" s="16">
        <v>10</v>
      </c>
      <c r="O603" s="17">
        <v>0</v>
      </c>
      <c r="P603" s="18">
        <v>0</v>
      </c>
    </row>
    <row r="604" spans="2:16" ht="36" customHeight="1" outlineLevel="1" x14ac:dyDescent="0.45">
      <c r="B604" s="13" t="s">
        <v>77</v>
      </c>
      <c r="C604" s="14" t="s">
        <v>56</v>
      </c>
      <c r="D604" s="14" t="s">
        <v>271</v>
      </c>
      <c r="E604" s="15" t="s">
        <v>70</v>
      </c>
      <c r="F604" s="15"/>
      <c r="G604" s="16">
        <v>1</v>
      </c>
      <c r="H604" s="16">
        <v>10</v>
      </c>
      <c r="I604" s="19">
        <v>6.536290322580645</v>
      </c>
      <c r="J604" s="16">
        <v>10</v>
      </c>
      <c r="K604" s="16">
        <v>7</v>
      </c>
      <c r="L604" s="19">
        <v>3.1684472680740154</v>
      </c>
      <c r="M604" s="16">
        <v>1</v>
      </c>
      <c r="N604" s="16">
        <v>10</v>
      </c>
      <c r="O604" s="17">
        <v>256</v>
      </c>
      <c r="P604" s="18">
        <v>0</v>
      </c>
    </row>
    <row r="605" spans="2:16" ht="36" customHeight="1" outlineLevel="1" x14ac:dyDescent="0.45">
      <c r="B605" s="13" t="s">
        <v>77</v>
      </c>
      <c r="C605" s="14" t="s">
        <v>59</v>
      </c>
      <c r="D605" s="14" t="s">
        <v>271</v>
      </c>
      <c r="E605" s="15" t="s">
        <v>70</v>
      </c>
      <c r="F605" s="15"/>
      <c r="G605" s="16">
        <v>1</v>
      </c>
      <c r="H605" s="16">
        <v>10</v>
      </c>
      <c r="I605" s="19">
        <v>6.536290322580645</v>
      </c>
      <c r="J605" s="16">
        <v>10</v>
      </c>
      <c r="K605" s="16">
        <v>7</v>
      </c>
      <c r="L605" s="19">
        <v>3.1684472680740154</v>
      </c>
      <c r="M605" s="16">
        <v>1</v>
      </c>
      <c r="N605" s="16">
        <v>10</v>
      </c>
      <c r="O605" s="17">
        <v>256</v>
      </c>
      <c r="P605" s="18">
        <v>0</v>
      </c>
    </row>
    <row r="606" spans="2:16" ht="36" customHeight="1" outlineLevel="1" x14ac:dyDescent="0.45">
      <c r="B606" s="13" t="s">
        <v>79</v>
      </c>
      <c r="C606" s="14" t="s">
        <v>56</v>
      </c>
      <c r="D606" s="14" t="s">
        <v>272</v>
      </c>
      <c r="E606" s="15" t="s">
        <v>70</v>
      </c>
      <c r="F606" s="15"/>
      <c r="G606" s="16">
        <v>1</v>
      </c>
      <c r="H606" s="16">
        <v>10</v>
      </c>
      <c r="I606" s="19">
        <v>6.6107142857142858</v>
      </c>
      <c r="J606" s="16">
        <v>10</v>
      </c>
      <c r="K606" s="16">
        <v>7</v>
      </c>
      <c r="L606" s="19">
        <v>3.0612433678982924</v>
      </c>
      <c r="M606" s="16">
        <v>1</v>
      </c>
      <c r="N606" s="16">
        <v>10</v>
      </c>
      <c r="O606" s="17">
        <v>720</v>
      </c>
      <c r="P606" s="18">
        <v>0</v>
      </c>
    </row>
    <row r="607" spans="2:16" ht="36" customHeight="1" outlineLevel="1" x14ac:dyDescent="0.45">
      <c r="B607" s="13" t="s">
        <v>79</v>
      </c>
      <c r="C607" s="14" t="s">
        <v>59</v>
      </c>
      <c r="D607" s="14" t="s">
        <v>272</v>
      </c>
      <c r="E607" s="15" t="s">
        <v>70</v>
      </c>
      <c r="F607" s="15"/>
      <c r="G607" s="16">
        <v>1</v>
      </c>
      <c r="H607" s="16">
        <v>10</v>
      </c>
      <c r="I607" s="19">
        <v>6.6107142857142858</v>
      </c>
      <c r="J607" s="16">
        <v>10</v>
      </c>
      <c r="K607" s="16">
        <v>7</v>
      </c>
      <c r="L607" s="19">
        <v>3.0612433678982924</v>
      </c>
      <c r="M607" s="16">
        <v>1</v>
      </c>
      <c r="N607" s="16">
        <v>10</v>
      </c>
      <c r="O607" s="17">
        <v>720</v>
      </c>
      <c r="P607" s="18">
        <v>0</v>
      </c>
    </row>
    <row r="608" spans="2:16" ht="36" customHeight="1" outlineLevel="1" x14ac:dyDescent="0.45">
      <c r="B608" s="13" t="s">
        <v>80</v>
      </c>
      <c r="C608" s="14" t="s">
        <v>56</v>
      </c>
      <c r="D608" s="14" t="s">
        <v>273</v>
      </c>
      <c r="E608" s="15" t="s">
        <v>70</v>
      </c>
      <c r="F608" s="15"/>
      <c r="G608" s="16">
        <v>1</v>
      </c>
      <c r="H608" s="16">
        <v>10</v>
      </c>
      <c r="I608" s="19">
        <v>6.907692307692308</v>
      </c>
      <c r="J608" s="16">
        <v>10</v>
      </c>
      <c r="K608" s="16">
        <v>8</v>
      </c>
      <c r="L608" s="19">
        <v>3.0037636647789299</v>
      </c>
      <c r="M608" s="16">
        <v>1</v>
      </c>
      <c r="N608" s="16">
        <v>10</v>
      </c>
      <c r="O608" s="17">
        <v>935</v>
      </c>
      <c r="P608" s="18">
        <v>0</v>
      </c>
    </row>
    <row r="609" spans="2:16" ht="36" customHeight="1" outlineLevel="1" x14ac:dyDescent="0.45">
      <c r="B609" s="13" t="s">
        <v>80</v>
      </c>
      <c r="C609" s="14" t="s">
        <v>59</v>
      </c>
      <c r="D609" s="14" t="s">
        <v>273</v>
      </c>
      <c r="E609" s="15" t="s">
        <v>70</v>
      </c>
      <c r="F609" s="15"/>
      <c r="G609" s="16">
        <v>1</v>
      </c>
      <c r="H609" s="16">
        <v>10</v>
      </c>
      <c r="I609" s="19">
        <v>6.907692307692308</v>
      </c>
      <c r="J609" s="16">
        <v>10</v>
      </c>
      <c r="K609" s="16">
        <v>8</v>
      </c>
      <c r="L609" s="19">
        <v>3.0037636647789299</v>
      </c>
      <c r="M609" s="16">
        <v>1</v>
      </c>
      <c r="N609" s="16">
        <v>10</v>
      </c>
      <c r="O609" s="17">
        <v>935</v>
      </c>
      <c r="P609" s="18">
        <v>0</v>
      </c>
    </row>
    <row r="610" spans="2:16" ht="36" customHeight="1" outlineLevel="1" x14ac:dyDescent="0.45">
      <c r="B610" s="13" t="s">
        <v>82</v>
      </c>
      <c r="C610" s="14" t="s">
        <v>56</v>
      </c>
      <c r="D610" s="14" t="s">
        <v>1238</v>
      </c>
      <c r="E610" s="15" t="s">
        <v>70</v>
      </c>
      <c r="F610" s="15"/>
      <c r="G610" s="16">
        <v>1</v>
      </c>
      <c r="H610" s="16">
        <v>10</v>
      </c>
      <c r="I610" s="19">
        <v>6.5384615384615383</v>
      </c>
      <c r="J610" s="16">
        <v>9</v>
      </c>
      <c r="K610" s="16">
        <v>7</v>
      </c>
      <c r="L610" s="19">
        <v>3.4548368175497721</v>
      </c>
      <c r="M610" s="16">
        <v>1</v>
      </c>
      <c r="N610" s="16">
        <v>10</v>
      </c>
      <c r="O610" s="17">
        <v>987</v>
      </c>
      <c r="P610" s="18">
        <v>0</v>
      </c>
    </row>
    <row r="611" spans="2:16" ht="36" customHeight="1" outlineLevel="1" x14ac:dyDescent="0.45">
      <c r="B611" s="13" t="s">
        <v>82</v>
      </c>
      <c r="C611" s="14" t="s">
        <v>59</v>
      </c>
      <c r="D611" s="14" t="s">
        <v>1238</v>
      </c>
      <c r="E611" s="15" t="s">
        <v>70</v>
      </c>
      <c r="F611" s="15"/>
      <c r="G611" s="16">
        <v>1</v>
      </c>
      <c r="H611" s="16">
        <v>10</v>
      </c>
      <c r="I611" s="19">
        <v>6.5384615384615383</v>
      </c>
      <c r="J611" s="16">
        <v>9</v>
      </c>
      <c r="K611" s="16">
        <v>7</v>
      </c>
      <c r="L611" s="19">
        <v>3.4548368175497721</v>
      </c>
      <c r="M611" s="16">
        <v>1</v>
      </c>
      <c r="N611" s="16">
        <v>10</v>
      </c>
      <c r="O611" s="17">
        <v>987</v>
      </c>
      <c r="P611" s="18">
        <v>0</v>
      </c>
    </row>
    <row r="612" spans="2:16" ht="36" customHeight="1" outlineLevel="1" x14ac:dyDescent="0.45">
      <c r="B612" s="13" t="s">
        <v>84</v>
      </c>
      <c r="C612" s="14" t="s">
        <v>56</v>
      </c>
      <c r="D612" s="14" t="s">
        <v>1239</v>
      </c>
      <c r="E612" s="15" t="s">
        <v>70</v>
      </c>
      <c r="F612" s="15"/>
      <c r="G612" s="16">
        <v>6</v>
      </c>
      <c r="H612" s="16">
        <v>10</v>
      </c>
      <c r="I612" s="16">
        <v>8</v>
      </c>
      <c r="J612" s="16">
        <v>6</v>
      </c>
      <c r="K612" s="16">
        <v>6</v>
      </c>
      <c r="L612" s="19">
        <v>2.8284271247461903</v>
      </c>
      <c r="M612" s="16">
        <v>6</v>
      </c>
      <c r="N612" s="16">
        <v>10</v>
      </c>
      <c r="O612" s="17">
        <v>998</v>
      </c>
      <c r="P612" s="18">
        <v>0</v>
      </c>
    </row>
    <row r="613" spans="2:16" ht="36" customHeight="1" outlineLevel="1" x14ac:dyDescent="0.45">
      <c r="B613" s="13" t="s">
        <v>84</v>
      </c>
      <c r="C613" s="14" t="s">
        <v>59</v>
      </c>
      <c r="D613" s="14" t="s">
        <v>1239</v>
      </c>
      <c r="E613" s="15" t="s">
        <v>70</v>
      </c>
      <c r="F613" s="15"/>
      <c r="G613" s="16">
        <v>6</v>
      </c>
      <c r="H613" s="16">
        <v>10</v>
      </c>
      <c r="I613" s="16">
        <v>8</v>
      </c>
      <c r="J613" s="16">
        <v>6</v>
      </c>
      <c r="K613" s="16">
        <v>6</v>
      </c>
      <c r="L613" s="19">
        <v>2.8284271247461903</v>
      </c>
      <c r="M613" s="16">
        <v>6</v>
      </c>
      <c r="N613" s="16">
        <v>10</v>
      </c>
      <c r="O613" s="17">
        <v>998</v>
      </c>
      <c r="P613" s="18">
        <v>0</v>
      </c>
    </row>
    <row r="614" spans="2:16" ht="36" customHeight="1" outlineLevel="1" x14ac:dyDescent="0.45">
      <c r="B614" s="13" t="s">
        <v>61</v>
      </c>
      <c r="C614" s="14" t="s">
        <v>56</v>
      </c>
      <c r="D614" s="14" t="s">
        <v>274</v>
      </c>
      <c r="E614" s="15" t="s">
        <v>70</v>
      </c>
      <c r="F614" s="15"/>
      <c r="G614" s="16">
        <v>1</v>
      </c>
      <c r="H614" s="16">
        <v>10</v>
      </c>
      <c r="I614" s="19">
        <v>6.5380000000000003</v>
      </c>
      <c r="J614" s="16">
        <v>10</v>
      </c>
      <c r="K614" s="16">
        <v>7</v>
      </c>
      <c r="L614" s="19">
        <v>3.153490209355418</v>
      </c>
      <c r="M614" s="16">
        <v>1</v>
      </c>
      <c r="N614" s="16">
        <v>10</v>
      </c>
      <c r="O614" s="17">
        <v>0</v>
      </c>
      <c r="P614" s="18">
        <v>0</v>
      </c>
    </row>
    <row r="615" spans="2:16" ht="36" customHeight="1" outlineLevel="1" x14ac:dyDescent="0.45">
      <c r="B615" s="13" t="s">
        <v>61</v>
      </c>
      <c r="C615" s="14" t="s">
        <v>59</v>
      </c>
      <c r="D615" s="14" t="s">
        <v>274</v>
      </c>
      <c r="E615" s="15" t="s">
        <v>70</v>
      </c>
      <c r="F615" s="15"/>
      <c r="G615" s="16">
        <v>1</v>
      </c>
      <c r="H615" s="16">
        <v>10</v>
      </c>
      <c r="I615" s="19">
        <v>6.5345773874862791</v>
      </c>
      <c r="J615" s="16">
        <v>10</v>
      </c>
      <c r="K615" s="16">
        <v>7</v>
      </c>
      <c r="L615" s="19">
        <v>3.1585677677042834</v>
      </c>
      <c r="M615" s="16">
        <v>1</v>
      </c>
      <c r="N615" s="16">
        <v>10</v>
      </c>
      <c r="O615" s="17">
        <v>89</v>
      </c>
      <c r="P615" s="18">
        <v>0</v>
      </c>
    </row>
    <row r="616" spans="2:16" ht="36" customHeight="1" outlineLevel="1" x14ac:dyDescent="0.45">
      <c r="B616" s="13" t="s">
        <v>61</v>
      </c>
      <c r="C616" s="14" t="s">
        <v>56</v>
      </c>
      <c r="D616" s="14" t="s">
        <v>274</v>
      </c>
      <c r="E616" s="15" t="s">
        <v>70</v>
      </c>
      <c r="F616" s="15"/>
      <c r="G616" s="15" t="s">
        <v>86</v>
      </c>
      <c r="H616" s="15" t="s">
        <v>86</v>
      </c>
      <c r="I616" s="15" t="s">
        <v>86</v>
      </c>
      <c r="J616" s="15" t="s">
        <v>86</v>
      </c>
      <c r="K616" s="15" t="s">
        <v>86</v>
      </c>
      <c r="L616" s="15" t="s">
        <v>86</v>
      </c>
      <c r="M616" s="15" t="s">
        <v>86</v>
      </c>
      <c r="N616" s="15" t="s">
        <v>86</v>
      </c>
      <c r="O616" s="17">
        <v>1000</v>
      </c>
      <c r="P616" s="18">
        <v>0</v>
      </c>
    </row>
    <row r="617" spans="2:16" ht="36" customHeight="1" outlineLevel="1" x14ac:dyDescent="0.45">
      <c r="B617" s="13" t="s">
        <v>61</v>
      </c>
      <c r="C617" s="14" t="s">
        <v>59</v>
      </c>
      <c r="D617" s="14" t="s">
        <v>274</v>
      </c>
      <c r="E617" s="15" t="s">
        <v>70</v>
      </c>
      <c r="F617" s="15"/>
      <c r="G617" s="16">
        <v>5</v>
      </c>
      <c r="H617" s="16">
        <v>5</v>
      </c>
      <c r="I617" s="16">
        <v>5</v>
      </c>
      <c r="J617" s="16">
        <v>5</v>
      </c>
      <c r="K617" s="16">
        <v>5</v>
      </c>
      <c r="L617" s="15" t="s">
        <v>86</v>
      </c>
      <c r="M617" s="16">
        <v>5</v>
      </c>
      <c r="N617" s="16">
        <v>5</v>
      </c>
      <c r="O617" s="17">
        <v>999</v>
      </c>
      <c r="P617" s="18">
        <v>0</v>
      </c>
    </row>
    <row r="618" spans="2:16" ht="36" customHeight="1" outlineLevel="1" x14ac:dyDescent="0.45">
      <c r="B618" s="13" t="s">
        <v>61</v>
      </c>
      <c r="C618" s="14" t="s">
        <v>56</v>
      </c>
      <c r="D618" s="14" t="s">
        <v>274</v>
      </c>
      <c r="E618" s="15" t="s">
        <v>70</v>
      </c>
      <c r="F618" s="15"/>
      <c r="G618" s="15" t="s">
        <v>86</v>
      </c>
      <c r="H618" s="15" t="s">
        <v>86</v>
      </c>
      <c r="I618" s="15" t="s">
        <v>86</v>
      </c>
      <c r="J618" s="15" t="s">
        <v>86</v>
      </c>
      <c r="K618" s="15" t="s">
        <v>86</v>
      </c>
      <c r="L618" s="15" t="s">
        <v>86</v>
      </c>
      <c r="M618" s="15" t="s">
        <v>86</v>
      </c>
      <c r="N618" s="15" t="s">
        <v>86</v>
      </c>
      <c r="O618" s="17">
        <v>1000</v>
      </c>
      <c r="P618" s="18">
        <v>0</v>
      </c>
    </row>
    <row r="619" spans="2:16" ht="36" customHeight="1" outlineLevel="1" x14ac:dyDescent="0.45">
      <c r="B619" s="13" t="s">
        <v>61</v>
      </c>
      <c r="C619" s="14" t="s">
        <v>59</v>
      </c>
      <c r="D619" s="14" t="s">
        <v>274</v>
      </c>
      <c r="E619" s="15" t="s">
        <v>70</v>
      </c>
      <c r="F619" s="15"/>
      <c r="G619" s="15" t="s">
        <v>86</v>
      </c>
      <c r="H619" s="15" t="s">
        <v>86</v>
      </c>
      <c r="I619" s="15" t="s">
        <v>86</v>
      </c>
      <c r="J619" s="15" t="s">
        <v>86</v>
      </c>
      <c r="K619" s="15" t="s">
        <v>86</v>
      </c>
      <c r="L619" s="15" t="s">
        <v>86</v>
      </c>
      <c r="M619" s="15" t="s">
        <v>86</v>
      </c>
      <c r="N619" s="15" t="s">
        <v>86</v>
      </c>
      <c r="O619" s="17">
        <v>1000</v>
      </c>
      <c r="P619" s="18">
        <v>0</v>
      </c>
    </row>
    <row r="620" spans="2:16" ht="36" customHeight="1" outlineLevel="1" x14ac:dyDescent="0.45">
      <c r="B620" s="13" t="s">
        <v>61</v>
      </c>
      <c r="C620" s="14" t="s">
        <v>56</v>
      </c>
      <c r="D620" s="14" t="s">
        <v>274</v>
      </c>
      <c r="E620" s="15" t="s">
        <v>70</v>
      </c>
      <c r="F620" s="15"/>
      <c r="G620" s="15" t="s">
        <v>86</v>
      </c>
      <c r="H620" s="15" t="s">
        <v>86</v>
      </c>
      <c r="I620" s="15" t="s">
        <v>86</v>
      </c>
      <c r="J620" s="15" t="s">
        <v>86</v>
      </c>
      <c r="K620" s="15" t="s">
        <v>86</v>
      </c>
      <c r="L620" s="15" t="s">
        <v>86</v>
      </c>
      <c r="M620" s="15" t="s">
        <v>86</v>
      </c>
      <c r="N620" s="15" t="s">
        <v>86</v>
      </c>
      <c r="O620" s="17">
        <v>1000</v>
      </c>
      <c r="P620" s="18">
        <v>0</v>
      </c>
    </row>
    <row r="621" spans="2:16" ht="36" customHeight="1" outlineLevel="1" x14ac:dyDescent="0.45">
      <c r="B621" s="13" t="s">
        <v>61</v>
      </c>
      <c r="C621" s="14" t="s">
        <v>59</v>
      </c>
      <c r="D621" s="14" t="s">
        <v>274</v>
      </c>
      <c r="E621" s="15" t="s">
        <v>70</v>
      </c>
      <c r="F621" s="15"/>
      <c r="G621" s="15" t="s">
        <v>86</v>
      </c>
      <c r="H621" s="15" t="s">
        <v>86</v>
      </c>
      <c r="I621" s="15" t="s">
        <v>86</v>
      </c>
      <c r="J621" s="15" t="s">
        <v>86</v>
      </c>
      <c r="K621" s="15" t="s">
        <v>86</v>
      </c>
      <c r="L621" s="15" t="s">
        <v>86</v>
      </c>
      <c r="M621" s="15" t="s">
        <v>86</v>
      </c>
      <c r="N621" s="15" t="s">
        <v>86</v>
      </c>
      <c r="O621" s="17">
        <v>1000</v>
      </c>
      <c r="P621" s="18">
        <v>0</v>
      </c>
    </row>
    <row r="622" spans="2:16" ht="36" customHeight="1" outlineLevel="1" x14ac:dyDescent="0.45">
      <c r="B622" s="13" t="s">
        <v>64</v>
      </c>
      <c r="C622" s="14" t="s">
        <v>56</v>
      </c>
      <c r="D622" s="14" t="s">
        <v>275</v>
      </c>
      <c r="E622" s="15" t="s">
        <v>63</v>
      </c>
      <c r="F622" s="15"/>
      <c r="G622" s="16">
        <v>1</v>
      </c>
      <c r="H622" s="16">
        <v>10</v>
      </c>
      <c r="I622" s="19">
        <v>6.5389999999999997</v>
      </c>
      <c r="J622" s="16">
        <v>10</v>
      </c>
      <c r="K622" s="16">
        <v>7</v>
      </c>
      <c r="L622" s="19">
        <v>3.1541127797571709</v>
      </c>
      <c r="M622" s="16">
        <v>1</v>
      </c>
      <c r="N622" s="16">
        <v>10</v>
      </c>
      <c r="O622" s="17">
        <v>0</v>
      </c>
      <c r="P622" s="18">
        <v>0</v>
      </c>
    </row>
    <row r="623" spans="2:16" ht="36" customHeight="1" outlineLevel="1" x14ac:dyDescent="0.45">
      <c r="B623" s="13" t="s">
        <v>64</v>
      </c>
      <c r="C623" s="14" t="s">
        <v>59</v>
      </c>
      <c r="D623" s="14" t="s">
        <v>275</v>
      </c>
      <c r="E623" s="15" t="s">
        <v>63</v>
      </c>
      <c r="F623" s="15"/>
      <c r="G623" s="16">
        <v>1</v>
      </c>
      <c r="H623" s="16">
        <v>10</v>
      </c>
      <c r="I623" s="19">
        <v>6.5389999999999997</v>
      </c>
      <c r="J623" s="16">
        <v>10</v>
      </c>
      <c r="K623" s="16">
        <v>7</v>
      </c>
      <c r="L623" s="19">
        <v>3.1541127797571709</v>
      </c>
      <c r="M623" s="16">
        <v>1</v>
      </c>
      <c r="N623" s="16">
        <v>10</v>
      </c>
      <c r="O623" s="17">
        <v>0</v>
      </c>
      <c r="P623" s="18">
        <v>0</v>
      </c>
    </row>
    <row r="624" spans="2:16" ht="36" customHeight="1" outlineLevel="1" x14ac:dyDescent="0.45">
      <c r="B624" s="13" t="s">
        <v>66</v>
      </c>
      <c r="C624" s="14" t="s">
        <v>56</v>
      </c>
      <c r="D624" s="14" t="s">
        <v>276</v>
      </c>
      <c r="E624" s="15" t="s">
        <v>63</v>
      </c>
      <c r="F624" s="15"/>
      <c r="G624" s="16">
        <v>1</v>
      </c>
      <c r="H624" s="16">
        <v>10</v>
      </c>
      <c r="I624" s="19">
        <v>6.5560439560439558</v>
      </c>
      <c r="J624" s="16">
        <v>10</v>
      </c>
      <c r="K624" s="16">
        <v>7</v>
      </c>
      <c r="L624" s="19">
        <v>3.1928888770709687</v>
      </c>
      <c r="M624" s="16">
        <v>1</v>
      </c>
      <c r="N624" s="16">
        <v>10</v>
      </c>
      <c r="O624" s="17">
        <v>545</v>
      </c>
      <c r="P624" s="18">
        <v>0</v>
      </c>
    </row>
    <row r="625" spans="2:16" ht="36" customHeight="1" outlineLevel="1" x14ac:dyDescent="0.45">
      <c r="B625" s="13" t="s">
        <v>66</v>
      </c>
      <c r="C625" s="14" t="s">
        <v>59</v>
      </c>
      <c r="D625" s="14" t="s">
        <v>276</v>
      </c>
      <c r="E625" s="15" t="s">
        <v>63</v>
      </c>
      <c r="F625" s="15"/>
      <c r="G625" s="16">
        <v>1</v>
      </c>
      <c r="H625" s="16">
        <v>10</v>
      </c>
      <c r="I625" s="19">
        <v>6.5072164948453608</v>
      </c>
      <c r="J625" s="16">
        <v>10</v>
      </c>
      <c r="K625" s="16">
        <v>7</v>
      </c>
      <c r="L625" s="19">
        <v>3.1770173984636227</v>
      </c>
      <c r="M625" s="16">
        <v>1</v>
      </c>
      <c r="N625" s="16">
        <v>10</v>
      </c>
      <c r="O625" s="17">
        <v>515</v>
      </c>
      <c r="P625" s="18">
        <v>0</v>
      </c>
    </row>
    <row r="626" spans="2:16" ht="36" customHeight="1" outlineLevel="1" x14ac:dyDescent="0.45">
      <c r="B626" s="13" t="s">
        <v>68</v>
      </c>
      <c r="C626" s="14" t="s">
        <v>56</v>
      </c>
      <c r="D626" s="14" t="s">
        <v>277</v>
      </c>
      <c r="E626" s="15" t="s">
        <v>70</v>
      </c>
      <c r="F626" s="15"/>
      <c r="G626" s="16">
        <v>1</v>
      </c>
      <c r="H626" s="16">
        <v>10</v>
      </c>
      <c r="I626" s="19">
        <v>6.1448598130841123</v>
      </c>
      <c r="J626" s="16">
        <v>10</v>
      </c>
      <c r="K626" s="16">
        <v>6</v>
      </c>
      <c r="L626" s="19">
        <v>3.1178038992156449</v>
      </c>
      <c r="M626" s="16">
        <v>1</v>
      </c>
      <c r="N626" s="16">
        <v>10</v>
      </c>
      <c r="O626" s="17">
        <v>786</v>
      </c>
      <c r="P626" s="18">
        <v>0</v>
      </c>
    </row>
    <row r="627" spans="2:16" ht="36" customHeight="1" outlineLevel="1" x14ac:dyDescent="0.45">
      <c r="B627" s="13" t="s">
        <v>68</v>
      </c>
      <c r="C627" s="14" t="s">
        <v>59</v>
      </c>
      <c r="D627" s="14" t="s">
        <v>277</v>
      </c>
      <c r="E627" s="15" t="s">
        <v>70</v>
      </c>
      <c r="F627" s="15"/>
      <c r="G627" s="16">
        <v>1</v>
      </c>
      <c r="H627" s="16">
        <v>10</v>
      </c>
      <c r="I627" s="19">
        <v>6.2009132420091326</v>
      </c>
      <c r="J627" s="16">
        <v>10</v>
      </c>
      <c r="K627" s="16">
        <v>6</v>
      </c>
      <c r="L627" s="19">
        <v>3.1442096316936086</v>
      </c>
      <c r="M627" s="16">
        <v>1</v>
      </c>
      <c r="N627" s="16">
        <v>10</v>
      </c>
      <c r="O627" s="17">
        <v>781</v>
      </c>
      <c r="P627" s="18">
        <v>0</v>
      </c>
    </row>
    <row r="628" spans="2:16" ht="36" customHeight="1" outlineLevel="1" x14ac:dyDescent="0.45">
      <c r="B628" s="13" t="s">
        <v>71</v>
      </c>
      <c r="C628" s="14" t="s">
        <v>56</v>
      </c>
      <c r="D628" s="14" t="s">
        <v>278</v>
      </c>
      <c r="E628" s="15" t="s">
        <v>70</v>
      </c>
      <c r="F628" s="15"/>
      <c r="G628" s="16">
        <v>1</v>
      </c>
      <c r="H628" s="16">
        <v>10</v>
      </c>
      <c r="I628" s="19">
        <v>6.2986111111111107</v>
      </c>
      <c r="J628" s="16">
        <v>10</v>
      </c>
      <c r="K628" s="16">
        <v>7</v>
      </c>
      <c r="L628" s="19">
        <v>3.2903330779408573</v>
      </c>
      <c r="M628" s="16">
        <v>1</v>
      </c>
      <c r="N628" s="16">
        <v>10</v>
      </c>
      <c r="O628" s="17">
        <v>856</v>
      </c>
      <c r="P628" s="18">
        <v>0</v>
      </c>
    </row>
    <row r="629" spans="2:16" ht="36" customHeight="1" outlineLevel="1" x14ac:dyDescent="0.45">
      <c r="B629" s="13" t="s">
        <v>71</v>
      </c>
      <c r="C629" s="14" t="s">
        <v>59</v>
      </c>
      <c r="D629" s="14" t="s">
        <v>278</v>
      </c>
      <c r="E629" s="15" t="s">
        <v>70</v>
      </c>
      <c r="F629" s="15"/>
      <c r="G629" s="16">
        <v>1</v>
      </c>
      <c r="H629" s="16">
        <v>10</v>
      </c>
      <c r="I629" s="19">
        <v>6.354166666666667</v>
      </c>
      <c r="J629" s="16">
        <v>10</v>
      </c>
      <c r="K629" s="16">
        <v>7</v>
      </c>
      <c r="L629" s="19">
        <v>3.3102273177389017</v>
      </c>
      <c r="M629" s="16">
        <v>1</v>
      </c>
      <c r="N629" s="16">
        <v>10</v>
      </c>
      <c r="O629" s="17">
        <v>856</v>
      </c>
      <c r="P629" s="18">
        <v>0</v>
      </c>
    </row>
    <row r="630" spans="2:16" ht="36" customHeight="1" outlineLevel="1" x14ac:dyDescent="0.45">
      <c r="B630" s="13" t="s">
        <v>1184</v>
      </c>
      <c r="C630" s="14" t="s">
        <v>56</v>
      </c>
      <c r="D630" s="14" t="s">
        <v>279</v>
      </c>
      <c r="E630" s="15" t="s">
        <v>70</v>
      </c>
      <c r="F630" s="15"/>
      <c r="G630" s="16">
        <v>1</v>
      </c>
      <c r="H630" s="16">
        <v>10</v>
      </c>
      <c r="I630" s="19">
        <v>6.7236842105263159</v>
      </c>
      <c r="J630" s="16">
        <v>10</v>
      </c>
      <c r="K630" s="16">
        <v>7</v>
      </c>
      <c r="L630" s="19">
        <v>2.9239183035122633</v>
      </c>
      <c r="M630" s="16">
        <v>1</v>
      </c>
      <c r="N630" s="16">
        <v>10</v>
      </c>
      <c r="O630" s="17">
        <v>924</v>
      </c>
      <c r="P630" s="18">
        <v>0</v>
      </c>
    </row>
    <row r="631" spans="2:16" ht="36" customHeight="1" outlineLevel="1" x14ac:dyDescent="0.45">
      <c r="B631" s="13" t="s">
        <v>1184</v>
      </c>
      <c r="C631" s="14" t="s">
        <v>59</v>
      </c>
      <c r="D631" s="14" t="s">
        <v>279</v>
      </c>
      <c r="E631" s="15" t="s">
        <v>70</v>
      </c>
      <c r="F631" s="15"/>
      <c r="G631" s="16">
        <v>1</v>
      </c>
      <c r="H631" s="16">
        <v>10</v>
      </c>
      <c r="I631" s="19">
        <v>6.7922077922077921</v>
      </c>
      <c r="J631" s="16">
        <v>10</v>
      </c>
      <c r="K631" s="16">
        <v>7</v>
      </c>
      <c r="L631" s="19">
        <v>2.957317696199425</v>
      </c>
      <c r="M631" s="16">
        <v>1</v>
      </c>
      <c r="N631" s="16">
        <v>10</v>
      </c>
      <c r="O631" s="17">
        <v>923</v>
      </c>
      <c r="P631" s="18">
        <v>0</v>
      </c>
    </row>
    <row r="632" spans="2:16" ht="36" customHeight="1" outlineLevel="1" x14ac:dyDescent="0.45">
      <c r="B632" s="13" t="s">
        <v>1185</v>
      </c>
      <c r="C632" s="14" t="s">
        <v>56</v>
      </c>
      <c r="D632" s="14" t="s">
        <v>280</v>
      </c>
      <c r="E632" s="15" t="s">
        <v>70</v>
      </c>
      <c r="F632" s="15"/>
      <c r="G632" s="16">
        <v>1</v>
      </c>
      <c r="H632" s="16">
        <v>10</v>
      </c>
      <c r="I632" s="19">
        <v>6.7121212121212119</v>
      </c>
      <c r="J632" s="16">
        <v>10</v>
      </c>
      <c r="K632" s="16">
        <v>7</v>
      </c>
      <c r="L632" s="19">
        <v>3.0471431842106762</v>
      </c>
      <c r="M632" s="16">
        <v>1</v>
      </c>
      <c r="N632" s="16">
        <v>10</v>
      </c>
      <c r="O632" s="17">
        <v>934</v>
      </c>
      <c r="P632" s="18">
        <v>0</v>
      </c>
    </row>
    <row r="633" spans="2:16" ht="36" customHeight="1" outlineLevel="1" x14ac:dyDescent="0.45">
      <c r="B633" s="13" t="s">
        <v>1185</v>
      </c>
      <c r="C633" s="14" t="s">
        <v>59</v>
      </c>
      <c r="D633" s="14" t="s">
        <v>280</v>
      </c>
      <c r="E633" s="15" t="s">
        <v>70</v>
      </c>
      <c r="F633" s="15"/>
      <c r="G633" s="16">
        <v>1</v>
      </c>
      <c r="H633" s="16">
        <v>10</v>
      </c>
      <c r="I633" s="19">
        <v>6.7761194029850742</v>
      </c>
      <c r="J633" s="16">
        <v>10</v>
      </c>
      <c r="K633" s="16">
        <v>8</v>
      </c>
      <c r="L633" s="19">
        <v>3.0292558118134716</v>
      </c>
      <c r="M633" s="16">
        <v>1</v>
      </c>
      <c r="N633" s="16">
        <v>10</v>
      </c>
      <c r="O633" s="17">
        <v>933</v>
      </c>
      <c r="P633" s="18">
        <v>0</v>
      </c>
    </row>
    <row r="634" spans="2:16" ht="36" customHeight="1" outlineLevel="1" x14ac:dyDescent="0.45">
      <c r="B634" s="13" t="s">
        <v>73</v>
      </c>
      <c r="C634" s="14" t="s">
        <v>56</v>
      </c>
      <c r="D634" s="14" t="s">
        <v>1240</v>
      </c>
      <c r="E634" s="15" t="s">
        <v>63</v>
      </c>
      <c r="F634" s="15"/>
      <c r="G634" s="16">
        <v>1</v>
      </c>
      <c r="H634" s="16">
        <v>10</v>
      </c>
      <c r="I634" s="19">
        <v>6.5380000000000003</v>
      </c>
      <c r="J634" s="16">
        <v>10</v>
      </c>
      <c r="K634" s="16">
        <v>7</v>
      </c>
      <c r="L634" s="19">
        <v>3.1538076197673321</v>
      </c>
      <c r="M634" s="16">
        <v>1</v>
      </c>
      <c r="N634" s="16">
        <v>10</v>
      </c>
      <c r="O634" s="17">
        <v>0</v>
      </c>
      <c r="P634" s="18">
        <v>0</v>
      </c>
    </row>
    <row r="635" spans="2:16" ht="36" customHeight="1" outlineLevel="1" x14ac:dyDescent="0.45">
      <c r="B635" s="13" t="s">
        <v>73</v>
      </c>
      <c r="C635" s="14" t="s">
        <v>59</v>
      </c>
      <c r="D635" s="14" t="s">
        <v>1240</v>
      </c>
      <c r="E635" s="15" t="s">
        <v>63</v>
      </c>
      <c r="F635" s="15"/>
      <c r="G635" s="16">
        <v>1</v>
      </c>
      <c r="H635" s="16">
        <v>10</v>
      </c>
      <c r="I635" s="19">
        <v>6.5380000000000003</v>
      </c>
      <c r="J635" s="16">
        <v>10</v>
      </c>
      <c r="K635" s="16">
        <v>7</v>
      </c>
      <c r="L635" s="19">
        <v>3.1538076197673321</v>
      </c>
      <c r="M635" s="16">
        <v>1</v>
      </c>
      <c r="N635" s="16">
        <v>10</v>
      </c>
      <c r="O635" s="17">
        <v>0</v>
      </c>
      <c r="P635" s="18">
        <v>0</v>
      </c>
    </row>
    <row r="636" spans="2:16" ht="36" customHeight="1" outlineLevel="1" x14ac:dyDescent="0.45">
      <c r="B636" s="13" t="s">
        <v>75</v>
      </c>
      <c r="C636" s="14" t="s">
        <v>56</v>
      </c>
      <c r="D636" s="14" t="s">
        <v>281</v>
      </c>
      <c r="E636" s="15" t="s">
        <v>63</v>
      </c>
      <c r="F636" s="15"/>
      <c r="G636" s="16">
        <v>1</v>
      </c>
      <c r="H636" s="16">
        <v>10</v>
      </c>
      <c r="I636" s="19">
        <v>6.5380000000000003</v>
      </c>
      <c r="J636" s="16">
        <v>10</v>
      </c>
      <c r="K636" s="16">
        <v>7</v>
      </c>
      <c r="L636" s="19">
        <v>3.1560285988115657</v>
      </c>
      <c r="M636" s="16">
        <v>1</v>
      </c>
      <c r="N636" s="16">
        <v>10</v>
      </c>
      <c r="O636" s="17">
        <v>0</v>
      </c>
      <c r="P636" s="18">
        <v>0</v>
      </c>
    </row>
    <row r="637" spans="2:16" ht="36" customHeight="1" outlineLevel="1" x14ac:dyDescent="0.45">
      <c r="B637" s="13" t="s">
        <v>75</v>
      </c>
      <c r="C637" s="14" t="s">
        <v>59</v>
      </c>
      <c r="D637" s="14" t="s">
        <v>281</v>
      </c>
      <c r="E637" s="15" t="s">
        <v>63</v>
      </c>
      <c r="F637" s="15"/>
      <c r="G637" s="16">
        <v>1</v>
      </c>
      <c r="H637" s="16">
        <v>10</v>
      </c>
      <c r="I637" s="19">
        <v>6.5380000000000003</v>
      </c>
      <c r="J637" s="16">
        <v>10</v>
      </c>
      <c r="K637" s="16">
        <v>7</v>
      </c>
      <c r="L637" s="19">
        <v>3.1560285988115657</v>
      </c>
      <c r="M637" s="16">
        <v>1</v>
      </c>
      <c r="N637" s="16">
        <v>10</v>
      </c>
      <c r="O637" s="17">
        <v>0</v>
      </c>
      <c r="P637" s="18">
        <v>0</v>
      </c>
    </row>
    <row r="638" spans="2:16" ht="36" customHeight="1" outlineLevel="1" x14ac:dyDescent="0.45">
      <c r="B638" s="13" t="s">
        <v>77</v>
      </c>
      <c r="C638" s="14" t="s">
        <v>56</v>
      </c>
      <c r="D638" s="14" t="s">
        <v>282</v>
      </c>
      <c r="E638" s="15" t="s">
        <v>70</v>
      </c>
      <c r="F638" s="15"/>
      <c r="G638" s="16">
        <v>1</v>
      </c>
      <c r="H638" s="16">
        <v>10</v>
      </c>
      <c r="I638" s="19">
        <v>6.4850948509485091</v>
      </c>
      <c r="J638" s="16">
        <v>10</v>
      </c>
      <c r="K638" s="16">
        <v>7</v>
      </c>
      <c r="L638" s="19">
        <v>3.1858609028775335</v>
      </c>
      <c r="M638" s="16">
        <v>1</v>
      </c>
      <c r="N638" s="16">
        <v>10</v>
      </c>
      <c r="O638" s="17">
        <v>262</v>
      </c>
      <c r="P638" s="18">
        <v>0</v>
      </c>
    </row>
    <row r="639" spans="2:16" ht="36" customHeight="1" outlineLevel="1" x14ac:dyDescent="0.45">
      <c r="B639" s="13" t="s">
        <v>77</v>
      </c>
      <c r="C639" s="14" t="s">
        <v>59</v>
      </c>
      <c r="D639" s="14" t="s">
        <v>282</v>
      </c>
      <c r="E639" s="15" t="s">
        <v>70</v>
      </c>
      <c r="F639" s="15"/>
      <c r="G639" s="16">
        <v>1</v>
      </c>
      <c r="H639" s="16">
        <v>10</v>
      </c>
      <c r="I639" s="19">
        <v>6.4850948509485091</v>
      </c>
      <c r="J639" s="16">
        <v>10</v>
      </c>
      <c r="K639" s="16">
        <v>7</v>
      </c>
      <c r="L639" s="19">
        <v>3.1858609028775335</v>
      </c>
      <c r="M639" s="16">
        <v>1</v>
      </c>
      <c r="N639" s="16">
        <v>10</v>
      </c>
      <c r="O639" s="17">
        <v>262</v>
      </c>
      <c r="P639" s="18">
        <v>0</v>
      </c>
    </row>
    <row r="640" spans="2:16" ht="36" customHeight="1" outlineLevel="1" x14ac:dyDescent="0.45">
      <c r="B640" s="13" t="s">
        <v>79</v>
      </c>
      <c r="C640" s="14" t="s">
        <v>56</v>
      </c>
      <c r="D640" s="14" t="s">
        <v>283</v>
      </c>
      <c r="E640" s="15" t="s">
        <v>70</v>
      </c>
      <c r="F640" s="15"/>
      <c r="G640" s="16">
        <v>1</v>
      </c>
      <c r="H640" s="16">
        <v>10</v>
      </c>
      <c r="I640" s="19">
        <v>6.5163398692810457</v>
      </c>
      <c r="J640" s="16">
        <v>10</v>
      </c>
      <c r="K640" s="16">
        <v>7</v>
      </c>
      <c r="L640" s="19">
        <v>3.175943541562432</v>
      </c>
      <c r="M640" s="16">
        <v>1</v>
      </c>
      <c r="N640" s="16">
        <v>10</v>
      </c>
      <c r="O640" s="17">
        <v>694</v>
      </c>
      <c r="P640" s="18">
        <v>0</v>
      </c>
    </row>
    <row r="641" spans="2:16" ht="36" customHeight="1" outlineLevel="1" x14ac:dyDescent="0.45">
      <c r="B641" s="13" t="s">
        <v>79</v>
      </c>
      <c r="C641" s="14" t="s">
        <v>59</v>
      </c>
      <c r="D641" s="14" t="s">
        <v>283</v>
      </c>
      <c r="E641" s="15" t="s">
        <v>70</v>
      </c>
      <c r="F641" s="15"/>
      <c r="G641" s="16">
        <v>1</v>
      </c>
      <c r="H641" s="16">
        <v>10</v>
      </c>
      <c r="I641" s="19">
        <v>6.5163398692810457</v>
      </c>
      <c r="J641" s="16">
        <v>10</v>
      </c>
      <c r="K641" s="16">
        <v>7</v>
      </c>
      <c r="L641" s="19">
        <v>3.175943541562432</v>
      </c>
      <c r="M641" s="16">
        <v>1</v>
      </c>
      <c r="N641" s="16">
        <v>10</v>
      </c>
      <c r="O641" s="17">
        <v>694</v>
      </c>
      <c r="P641" s="18">
        <v>0</v>
      </c>
    </row>
    <row r="642" spans="2:16" ht="36" customHeight="1" outlineLevel="1" x14ac:dyDescent="0.45">
      <c r="B642" s="13" t="s">
        <v>80</v>
      </c>
      <c r="C642" s="14" t="s">
        <v>56</v>
      </c>
      <c r="D642" s="14" t="s">
        <v>284</v>
      </c>
      <c r="E642" s="15" t="s">
        <v>70</v>
      </c>
      <c r="F642" s="15"/>
      <c r="G642" s="16">
        <v>1</v>
      </c>
      <c r="H642" s="16">
        <v>10</v>
      </c>
      <c r="I642" s="19">
        <v>6.1325301204819276</v>
      </c>
      <c r="J642" s="16">
        <v>10</v>
      </c>
      <c r="K642" s="16">
        <v>6</v>
      </c>
      <c r="L642" s="19">
        <v>3.4243428578674813</v>
      </c>
      <c r="M642" s="16">
        <v>1</v>
      </c>
      <c r="N642" s="16">
        <v>10</v>
      </c>
      <c r="O642" s="17">
        <v>917</v>
      </c>
      <c r="P642" s="18">
        <v>0</v>
      </c>
    </row>
    <row r="643" spans="2:16" ht="36" customHeight="1" outlineLevel="1" x14ac:dyDescent="0.45">
      <c r="B643" s="13" t="s">
        <v>80</v>
      </c>
      <c r="C643" s="14" t="s">
        <v>59</v>
      </c>
      <c r="D643" s="14" t="s">
        <v>284</v>
      </c>
      <c r="E643" s="15" t="s">
        <v>70</v>
      </c>
      <c r="F643" s="15"/>
      <c r="G643" s="16">
        <v>1</v>
      </c>
      <c r="H643" s="16">
        <v>10</v>
      </c>
      <c r="I643" s="19">
        <v>6.1325301204819276</v>
      </c>
      <c r="J643" s="16">
        <v>10</v>
      </c>
      <c r="K643" s="16">
        <v>6</v>
      </c>
      <c r="L643" s="19">
        <v>3.4243428578674813</v>
      </c>
      <c r="M643" s="16">
        <v>1</v>
      </c>
      <c r="N643" s="16">
        <v>10</v>
      </c>
      <c r="O643" s="17">
        <v>917</v>
      </c>
      <c r="P643" s="18">
        <v>0</v>
      </c>
    </row>
    <row r="644" spans="2:16" ht="36" customHeight="1" outlineLevel="1" x14ac:dyDescent="0.45">
      <c r="B644" s="13" t="s">
        <v>82</v>
      </c>
      <c r="C644" s="14" t="s">
        <v>56</v>
      </c>
      <c r="D644" s="14" t="s">
        <v>1241</v>
      </c>
      <c r="E644" s="15" t="s">
        <v>70</v>
      </c>
      <c r="F644" s="15"/>
      <c r="G644" s="16">
        <v>1</v>
      </c>
      <c r="H644" s="16">
        <v>10</v>
      </c>
      <c r="I644" s="19">
        <v>6.7647058823529411</v>
      </c>
      <c r="J644" s="16">
        <v>10</v>
      </c>
      <c r="K644" s="16">
        <v>7</v>
      </c>
      <c r="L644" s="19">
        <v>2.6816369013325119</v>
      </c>
      <c r="M644" s="16">
        <v>1</v>
      </c>
      <c r="N644" s="16">
        <v>10</v>
      </c>
      <c r="O644" s="17">
        <v>983</v>
      </c>
      <c r="P644" s="18">
        <v>0</v>
      </c>
    </row>
    <row r="645" spans="2:16" ht="36" customHeight="1" outlineLevel="1" x14ac:dyDescent="0.45">
      <c r="B645" s="13" t="s">
        <v>82</v>
      </c>
      <c r="C645" s="14" t="s">
        <v>59</v>
      </c>
      <c r="D645" s="14" t="s">
        <v>1241</v>
      </c>
      <c r="E645" s="15" t="s">
        <v>70</v>
      </c>
      <c r="F645" s="15"/>
      <c r="G645" s="16">
        <v>1</v>
      </c>
      <c r="H645" s="16">
        <v>10</v>
      </c>
      <c r="I645" s="19">
        <v>6.7647058823529411</v>
      </c>
      <c r="J645" s="16">
        <v>10</v>
      </c>
      <c r="K645" s="16">
        <v>7</v>
      </c>
      <c r="L645" s="19">
        <v>2.6816369013325119</v>
      </c>
      <c r="M645" s="16">
        <v>1</v>
      </c>
      <c r="N645" s="16">
        <v>10</v>
      </c>
      <c r="O645" s="17">
        <v>983</v>
      </c>
      <c r="P645" s="18">
        <v>0</v>
      </c>
    </row>
    <row r="646" spans="2:16" ht="36" customHeight="1" outlineLevel="1" x14ac:dyDescent="0.45">
      <c r="B646" s="13" t="s">
        <v>84</v>
      </c>
      <c r="C646" s="14" t="s">
        <v>56</v>
      </c>
      <c r="D646" s="14" t="s">
        <v>1242</v>
      </c>
      <c r="E646" s="15" t="s">
        <v>70</v>
      </c>
      <c r="F646" s="15"/>
      <c r="G646" s="16">
        <v>1</v>
      </c>
      <c r="H646" s="16">
        <v>1</v>
      </c>
      <c r="I646" s="16">
        <v>1</v>
      </c>
      <c r="J646" s="16">
        <v>1</v>
      </c>
      <c r="K646" s="16">
        <v>1</v>
      </c>
      <c r="L646" s="15" t="s">
        <v>86</v>
      </c>
      <c r="M646" s="16">
        <v>1</v>
      </c>
      <c r="N646" s="16">
        <v>1</v>
      </c>
      <c r="O646" s="17">
        <v>999</v>
      </c>
      <c r="P646" s="18">
        <v>0</v>
      </c>
    </row>
    <row r="647" spans="2:16" ht="36" customHeight="1" outlineLevel="1" x14ac:dyDescent="0.45">
      <c r="B647" s="13" t="s">
        <v>84</v>
      </c>
      <c r="C647" s="14" t="s">
        <v>59</v>
      </c>
      <c r="D647" s="14" t="s">
        <v>1242</v>
      </c>
      <c r="E647" s="15" t="s">
        <v>70</v>
      </c>
      <c r="F647" s="15"/>
      <c r="G647" s="16">
        <v>1</v>
      </c>
      <c r="H647" s="16">
        <v>1</v>
      </c>
      <c r="I647" s="16">
        <v>1</v>
      </c>
      <c r="J647" s="16">
        <v>1</v>
      </c>
      <c r="K647" s="16">
        <v>1</v>
      </c>
      <c r="L647" s="15" t="s">
        <v>86</v>
      </c>
      <c r="M647" s="16">
        <v>1</v>
      </c>
      <c r="N647" s="16">
        <v>1</v>
      </c>
      <c r="O647" s="17">
        <v>999</v>
      </c>
      <c r="P647" s="18">
        <v>0</v>
      </c>
    </row>
    <row r="648" spans="2:16" ht="36" customHeight="1" outlineLevel="1" x14ac:dyDescent="0.45">
      <c r="B648" s="13" t="s">
        <v>61</v>
      </c>
      <c r="C648" s="14" t="s">
        <v>56</v>
      </c>
      <c r="D648" s="14" t="s">
        <v>285</v>
      </c>
      <c r="E648" s="15" t="s">
        <v>70</v>
      </c>
      <c r="F648" s="15"/>
      <c r="G648" s="16">
        <v>1</v>
      </c>
      <c r="H648" s="16">
        <v>10</v>
      </c>
      <c r="I648" s="19">
        <v>6.5369999999999999</v>
      </c>
      <c r="J648" s="16">
        <v>10</v>
      </c>
      <c r="K648" s="16">
        <v>7</v>
      </c>
      <c r="L648" s="19">
        <v>3.1550888395710088</v>
      </c>
      <c r="M648" s="16">
        <v>1</v>
      </c>
      <c r="N648" s="16">
        <v>10</v>
      </c>
      <c r="O648" s="17">
        <v>0</v>
      </c>
      <c r="P648" s="18">
        <v>0</v>
      </c>
    </row>
    <row r="649" spans="2:16" ht="36" customHeight="1" outlineLevel="1" x14ac:dyDescent="0.45">
      <c r="B649" s="13" t="s">
        <v>61</v>
      </c>
      <c r="C649" s="14" t="s">
        <v>59</v>
      </c>
      <c r="D649" s="14" t="s">
        <v>285</v>
      </c>
      <c r="E649" s="15" t="s">
        <v>70</v>
      </c>
      <c r="F649" s="15"/>
      <c r="G649" s="16">
        <v>1</v>
      </c>
      <c r="H649" s="16">
        <v>10</v>
      </c>
      <c r="I649" s="19">
        <v>6.553829078801332</v>
      </c>
      <c r="J649" s="16">
        <v>10</v>
      </c>
      <c r="K649" s="16">
        <v>7</v>
      </c>
      <c r="L649" s="19">
        <v>3.1550029564483641</v>
      </c>
      <c r="M649" s="16">
        <v>1</v>
      </c>
      <c r="N649" s="16">
        <v>10</v>
      </c>
      <c r="O649" s="17">
        <v>99</v>
      </c>
      <c r="P649" s="18">
        <v>0</v>
      </c>
    </row>
    <row r="650" spans="2:16" ht="36" customHeight="1" outlineLevel="1" x14ac:dyDescent="0.45">
      <c r="B650" s="13" t="s">
        <v>61</v>
      </c>
      <c r="C650" s="14" t="s">
        <v>56</v>
      </c>
      <c r="D650" s="14" t="s">
        <v>285</v>
      </c>
      <c r="E650" s="15" t="s">
        <v>70</v>
      </c>
      <c r="F650" s="15"/>
      <c r="G650" s="15" t="s">
        <v>86</v>
      </c>
      <c r="H650" s="15" t="s">
        <v>86</v>
      </c>
      <c r="I650" s="15" t="s">
        <v>86</v>
      </c>
      <c r="J650" s="15" t="s">
        <v>86</v>
      </c>
      <c r="K650" s="15" t="s">
        <v>86</v>
      </c>
      <c r="L650" s="15" t="s">
        <v>86</v>
      </c>
      <c r="M650" s="15" t="s">
        <v>86</v>
      </c>
      <c r="N650" s="15" t="s">
        <v>86</v>
      </c>
      <c r="O650" s="17">
        <v>1000</v>
      </c>
      <c r="P650" s="18">
        <v>0</v>
      </c>
    </row>
    <row r="651" spans="2:16" ht="36" customHeight="1" outlineLevel="1" x14ac:dyDescent="0.45">
      <c r="B651" s="13" t="s">
        <v>61</v>
      </c>
      <c r="C651" s="14" t="s">
        <v>59</v>
      </c>
      <c r="D651" s="14" t="s">
        <v>285</v>
      </c>
      <c r="E651" s="15" t="s">
        <v>70</v>
      </c>
      <c r="F651" s="15"/>
      <c r="G651" s="16">
        <v>1</v>
      </c>
      <c r="H651" s="16">
        <v>9</v>
      </c>
      <c r="I651" s="16">
        <v>5</v>
      </c>
      <c r="J651" s="16">
        <v>1</v>
      </c>
      <c r="K651" s="16">
        <v>1</v>
      </c>
      <c r="L651" s="19">
        <v>5.6568542494923806</v>
      </c>
      <c r="M651" s="16">
        <v>1</v>
      </c>
      <c r="N651" s="16">
        <v>9</v>
      </c>
      <c r="O651" s="17">
        <v>998</v>
      </c>
      <c r="P651" s="18">
        <v>0</v>
      </c>
    </row>
    <row r="652" spans="2:16" ht="36" customHeight="1" outlineLevel="1" x14ac:dyDescent="0.45">
      <c r="B652" s="13" t="s">
        <v>61</v>
      </c>
      <c r="C652" s="14" t="s">
        <v>56</v>
      </c>
      <c r="D652" s="14" t="s">
        <v>285</v>
      </c>
      <c r="E652" s="15" t="s">
        <v>70</v>
      </c>
      <c r="F652" s="15"/>
      <c r="G652" s="15" t="s">
        <v>86</v>
      </c>
      <c r="H652" s="15" t="s">
        <v>86</v>
      </c>
      <c r="I652" s="15" t="s">
        <v>86</v>
      </c>
      <c r="J652" s="15" t="s">
        <v>86</v>
      </c>
      <c r="K652" s="15" t="s">
        <v>86</v>
      </c>
      <c r="L652" s="15" t="s">
        <v>86</v>
      </c>
      <c r="M652" s="15" t="s">
        <v>86</v>
      </c>
      <c r="N652" s="15" t="s">
        <v>86</v>
      </c>
      <c r="O652" s="17">
        <v>1000</v>
      </c>
      <c r="P652" s="18">
        <v>0</v>
      </c>
    </row>
    <row r="653" spans="2:16" ht="36" customHeight="1" outlineLevel="1" x14ac:dyDescent="0.45">
      <c r="B653" s="13" t="s">
        <v>61</v>
      </c>
      <c r="C653" s="14" t="s">
        <v>59</v>
      </c>
      <c r="D653" s="14" t="s">
        <v>285</v>
      </c>
      <c r="E653" s="15" t="s">
        <v>70</v>
      </c>
      <c r="F653" s="15"/>
      <c r="G653" s="15" t="s">
        <v>86</v>
      </c>
      <c r="H653" s="15" t="s">
        <v>86</v>
      </c>
      <c r="I653" s="15" t="s">
        <v>86</v>
      </c>
      <c r="J653" s="15" t="s">
        <v>86</v>
      </c>
      <c r="K653" s="15" t="s">
        <v>86</v>
      </c>
      <c r="L653" s="15" t="s">
        <v>86</v>
      </c>
      <c r="M653" s="15" t="s">
        <v>86</v>
      </c>
      <c r="N653" s="15" t="s">
        <v>86</v>
      </c>
      <c r="O653" s="17">
        <v>1000</v>
      </c>
      <c r="P653" s="18">
        <v>0</v>
      </c>
    </row>
    <row r="654" spans="2:16" ht="36" customHeight="1" outlineLevel="1" x14ac:dyDescent="0.45">
      <c r="B654" s="13" t="s">
        <v>61</v>
      </c>
      <c r="C654" s="14" t="s">
        <v>56</v>
      </c>
      <c r="D654" s="14" t="s">
        <v>285</v>
      </c>
      <c r="E654" s="15" t="s">
        <v>70</v>
      </c>
      <c r="F654" s="15"/>
      <c r="G654" s="15" t="s">
        <v>86</v>
      </c>
      <c r="H654" s="15" t="s">
        <v>86</v>
      </c>
      <c r="I654" s="15" t="s">
        <v>86</v>
      </c>
      <c r="J654" s="15" t="s">
        <v>86</v>
      </c>
      <c r="K654" s="15" t="s">
        <v>86</v>
      </c>
      <c r="L654" s="15" t="s">
        <v>86</v>
      </c>
      <c r="M654" s="15" t="s">
        <v>86</v>
      </c>
      <c r="N654" s="15" t="s">
        <v>86</v>
      </c>
      <c r="O654" s="17">
        <v>1000</v>
      </c>
      <c r="P654" s="18">
        <v>0</v>
      </c>
    </row>
    <row r="655" spans="2:16" ht="36" customHeight="1" outlineLevel="1" x14ac:dyDescent="0.45">
      <c r="B655" s="13" t="s">
        <v>61</v>
      </c>
      <c r="C655" s="14" t="s">
        <v>59</v>
      </c>
      <c r="D655" s="14" t="s">
        <v>285</v>
      </c>
      <c r="E655" s="15" t="s">
        <v>70</v>
      </c>
      <c r="F655" s="15"/>
      <c r="G655" s="15" t="s">
        <v>86</v>
      </c>
      <c r="H655" s="15" t="s">
        <v>86</v>
      </c>
      <c r="I655" s="15" t="s">
        <v>86</v>
      </c>
      <c r="J655" s="15" t="s">
        <v>86</v>
      </c>
      <c r="K655" s="15" t="s">
        <v>86</v>
      </c>
      <c r="L655" s="15" t="s">
        <v>86</v>
      </c>
      <c r="M655" s="15" t="s">
        <v>86</v>
      </c>
      <c r="N655" s="15" t="s">
        <v>86</v>
      </c>
      <c r="O655" s="17">
        <v>1000</v>
      </c>
      <c r="P655" s="18">
        <v>0</v>
      </c>
    </row>
    <row r="656" spans="2:16" ht="36" customHeight="1" outlineLevel="1" x14ac:dyDescent="0.45">
      <c r="B656" s="13" t="s">
        <v>64</v>
      </c>
      <c r="C656" s="14" t="s">
        <v>56</v>
      </c>
      <c r="D656" s="14" t="s">
        <v>286</v>
      </c>
      <c r="E656" s="15" t="s">
        <v>63</v>
      </c>
      <c r="F656" s="15"/>
      <c r="G656" s="16">
        <v>1</v>
      </c>
      <c r="H656" s="16">
        <v>10</v>
      </c>
      <c r="I656" s="19">
        <v>6.5389999999999997</v>
      </c>
      <c r="J656" s="16">
        <v>10</v>
      </c>
      <c r="K656" s="16">
        <v>7</v>
      </c>
      <c r="L656" s="19">
        <v>3.1541127797571709</v>
      </c>
      <c r="M656" s="16">
        <v>1</v>
      </c>
      <c r="N656" s="16">
        <v>10</v>
      </c>
      <c r="O656" s="17">
        <v>0</v>
      </c>
      <c r="P656" s="18">
        <v>0</v>
      </c>
    </row>
    <row r="657" spans="2:16" ht="36" customHeight="1" outlineLevel="1" x14ac:dyDescent="0.45">
      <c r="B657" s="13" t="s">
        <v>64</v>
      </c>
      <c r="C657" s="14" t="s">
        <v>59</v>
      </c>
      <c r="D657" s="14" t="s">
        <v>286</v>
      </c>
      <c r="E657" s="15" t="s">
        <v>63</v>
      </c>
      <c r="F657" s="15"/>
      <c r="G657" s="16">
        <v>1</v>
      </c>
      <c r="H657" s="16">
        <v>10</v>
      </c>
      <c r="I657" s="19">
        <v>6.5389999999999997</v>
      </c>
      <c r="J657" s="16">
        <v>10</v>
      </c>
      <c r="K657" s="16">
        <v>7</v>
      </c>
      <c r="L657" s="19">
        <v>3.1541127797571709</v>
      </c>
      <c r="M657" s="16">
        <v>1</v>
      </c>
      <c r="N657" s="16">
        <v>10</v>
      </c>
      <c r="O657" s="17">
        <v>0</v>
      </c>
      <c r="P657" s="18">
        <v>0</v>
      </c>
    </row>
    <row r="658" spans="2:16" ht="36" customHeight="1" outlineLevel="1" x14ac:dyDescent="0.45">
      <c r="B658" s="13" t="s">
        <v>66</v>
      </c>
      <c r="C658" s="14" t="s">
        <v>56</v>
      </c>
      <c r="D658" s="14" t="s">
        <v>287</v>
      </c>
      <c r="E658" s="15" t="s">
        <v>63</v>
      </c>
      <c r="F658" s="15"/>
      <c r="G658" s="16">
        <v>1</v>
      </c>
      <c r="H658" s="16">
        <v>10</v>
      </c>
      <c r="I658" s="19">
        <v>6.5690376569037658</v>
      </c>
      <c r="J658" s="16">
        <v>10</v>
      </c>
      <c r="K658" s="16">
        <v>7</v>
      </c>
      <c r="L658" s="19">
        <v>3.1192987430629628</v>
      </c>
      <c r="M658" s="16">
        <v>1</v>
      </c>
      <c r="N658" s="16">
        <v>10</v>
      </c>
      <c r="O658" s="17">
        <v>522</v>
      </c>
      <c r="P658" s="18">
        <v>0</v>
      </c>
    </row>
    <row r="659" spans="2:16" ht="36" customHeight="1" outlineLevel="1" x14ac:dyDescent="0.45">
      <c r="B659" s="13" t="s">
        <v>66</v>
      </c>
      <c r="C659" s="14" t="s">
        <v>59</v>
      </c>
      <c r="D659" s="14" t="s">
        <v>287</v>
      </c>
      <c r="E659" s="15" t="s">
        <v>63</v>
      </c>
      <c r="F659" s="15"/>
      <c r="G659" s="16">
        <v>1</v>
      </c>
      <c r="H659" s="16">
        <v>10</v>
      </c>
      <c r="I659" s="19">
        <v>6.4683026584867074</v>
      </c>
      <c r="J659" s="16">
        <v>10</v>
      </c>
      <c r="K659" s="16">
        <v>7</v>
      </c>
      <c r="L659" s="19">
        <v>3.1860861349043601</v>
      </c>
      <c r="M659" s="16">
        <v>1</v>
      </c>
      <c r="N659" s="16">
        <v>10</v>
      </c>
      <c r="O659" s="17">
        <v>511</v>
      </c>
      <c r="P659" s="18">
        <v>0</v>
      </c>
    </row>
    <row r="660" spans="2:16" ht="36" customHeight="1" outlineLevel="1" x14ac:dyDescent="0.45">
      <c r="B660" s="13" t="s">
        <v>68</v>
      </c>
      <c r="C660" s="14" t="s">
        <v>56</v>
      </c>
      <c r="D660" s="14" t="s">
        <v>288</v>
      </c>
      <c r="E660" s="15" t="s">
        <v>70</v>
      </c>
      <c r="F660" s="15"/>
      <c r="G660" s="16">
        <v>1</v>
      </c>
      <c r="H660" s="16">
        <v>10</v>
      </c>
      <c r="I660" s="19">
        <v>6.459090909090909</v>
      </c>
      <c r="J660" s="16">
        <v>10</v>
      </c>
      <c r="K660" s="16">
        <v>7</v>
      </c>
      <c r="L660" s="19">
        <v>3.1453610243393304</v>
      </c>
      <c r="M660" s="16">
        <v>1</v>
      </c>
      <c r="N660" s="16">
        <v>10</v>
      </c>
      <c r="O660" s="17">
        <v>780</v>
      </c>
      <c r="P660" s="18">
        <v>0</v>
      </c>
    </row>
    <row r="661" spans="2:16" ht="36" customHeight="1" outlineLevel="1" x14ac:dyDescent="0.45">
      <c r="B661" s="13" t="s">
        <v>68</v>
      </c>
      <c r="C661" s="14" t="s">
        <v>59</v>
      </c>
      <c r="D661" s="14" t="s">
        <v>288</v>
      </c>
      <c r="E661" s="15" t="s">
        <v>70</v>
      </c>
      <c r="F661" s="15"/>
      <c r="G661" s="16">
        <v>1</v>
      </c>
      <c r="H661" s="16">
        <v>10</v>
      </c>
      <c r="I661" s="19">
        <v>6.4330357142857144</v>
      </c>
      <c r="J661" s="16">
        <v>10</v>
      </c>
      <c r="K661" s="16">
        <v>7</v>
      </c>
      <c r="L661" s="19">
        <v>3.1259047377058771</v>
      </c>
      <c r="M661" s="16">
        <v>1</v>
      </c>
      <c r="N661" s="16">
        <v>10</v>
      </c>
      <c r="O661" s="17">
        <v>776</v>
      </c>
      <c r="P661" s="18">
        <v>0</v>
      </c>
    </row>
    <row r="662" spans="2:16" ht="36" customHeight="1" outlineLevel="1" x14ac:dyDescent="0.45">
      <c r="B662" s="13" t="s">
        <v>71</v>
      </c>
      <c r="C662" s="14" t="s">
        <v>56</v>
      </c>
      <c r="D662" s="14" t="s">
        <v>289</v>
      </c>
      <c r="E662" s="15" t="s">
        <v>70</v>
      </c>
      <c r="F662" s="15"/>
      <c r="G662" s="16">
        <v>1</v>
      </c>
      <c r="H662" s="16">
        <v>10</v>
      </c>
      <c r="I662" s="19">
        <v>6.5</v>
      </c>
      <c r="J662" s="16">
        <v>10</v>
      </c>
      <c r="K662" s="16">
        <v>7</v>
      </c>
      <c r="L662" s="19">
        <v>3.3074055236257203</v>
      </c>
      <c r="M662" s="16">
        <v>1</v>
      </c>
      <c r="N662" s="16">
        <v>10</v>
      </c>
      <c r="O662" s="17">
        <v>868</v>
      </c>
      <c r="P662" s="18">
        <v>0</v>
      </c>
    </row>
    <row r="663" spans="2:16" ht="36" customHeight="1" outlineLevel="1" x14ac:dyDescent="0.45">
      <c r="B663" s="13" t="s">
        <v>71</v>
      </c>
      <c r="C663" s="14" t="s">
        <v>59</v>
      </c>
      <c r="D663" s="14" t="s">
        <v>289</v>
      </c>
      <c r="E663" s="15" t="s">
        <v>70</v>
      </c>
      <c r="F663" s="15"/>
      <c r="G663" s="16">
        <v>1</v>
      </c>
      <c r="H663" s="16">
        <v>10</v>
      </c>
      <c r="I663" s="19">
        <v>6.4347826086956523</v>
      </c>
      <c r="J663" s="16">
        <v>10</v>
      </c>
      <c r="K663" s="16">
        <v>7</v>
      </c>
      <c r="L663" s="19">
        <v>3.3743483214884362</v>
      </c>
      <c r="M663" s="16">
        <v>1</v>
      </c>
      <c r="N663" s="16">
        <v>10</v>
      </c>
      <c r="O663" s="17">
        <v>862</v>
      </c>
      <c r="P663" s="18">
        <v>0</v>
      </c>
    </row>
    <row r="664" spans="2:16" ht="36" customHeight="1" outlineLevel="1" x14ac:dyDescent="0.45">
      <c r="B664" s="13" t="s">
        <v>1184</v>
      </c>
      <c r="C664" s="14" t="s">
        <v>56</v>
      </c>
      <c r="D664" s="14" t="s">
        <v>290</v>
      </c>
      <c r="E664" s="15" t="s">
        <v>70</v>
      </c>
      <c r="F664" s="15"/>
      <c r="G664" s="16">
        <v>1</v>
      </c>
      <c r="H664" s="16">
        <v>10</v>
      </c>
      <c r="I664" s="19">
        <v>6.4057971014492754</v>
      </c>
      <c r="J664" s="16">
        <v>10</v>
      </c>
      <c r="K664" s="16">
        <v>6</v>
      </c>
      <c r="L664" s="19">
        <v>3.2689215732936168</v>
      </c>
      <c r="M664" s="16">
        <v>1</v>
      </c>
      <c r="N664" s="16">
        <v>10</v>
      </c>
      <c r="O664" s="17">
        <v>931</v>
      </c>
      <c r="P664" s="18">
        <v>0</v>
      </c>
    </row>
    <row r="665" spans="2:16" ht="36" customHeight="1" outlineLevel="1" x14ac:dyDescent="0.45">
      <c r="B665" s="13" t="s">
        <v>1184</v>
      </c>
      <c r="C665" s="14" t="s">
        <v>59</v>
      </c>
      <c r="D665" s="14" t="s">
        <v>290</v>
      </c>
      <c r="E665" s="15" t="s">
        <v>70</v>
      </c>
      <c r="F665" s="15"/>
      <c r="G665" s="16">
        <v>1</v>
      </c>
      <c r="H665" s="16">
        <v>10</v>
      </c>
      <c r="I665" s="19">
        <v>6.333333333333333</v>
      </c>
      <c r="J665" s="16">
        <v>10</v>
      </c>
      <c r="K665" s="16">
        <v>6</v>
      </c>
      <c r="L665" s="19">
        <v>3.2893494523719768</v>
      </c>
      <c r="M665" s="16">
        <v>1</v>
      </c>
      <c r="N665" s="16">
        <v>10</v>
      </c>
      <c r="O665" s="17">
        <v>925</v>
      </c>
      <c r="P665" s="18">
        <v>0</v>
      </c>
    </row>
    <row r="666" spans="2:16" ht="36" customHeight="1" outlineLevel="1" x14ac:dyDescent="0.45">
      <c r="B666" s="13" t="s">
        <v>1185</v>
      </c>
      <c r="C666" s="14" t="s">
        <v>56</v>
      </c>
      <c r="D666" s="14" t="s">
        <v>291</v>
      </c>
      <c r="E666" s="15" t="s">
        <v>70</v>
      </c>
      <c r="F666" s="15"/>
      <c r="G666" s="16">
        <v>1</v>
      </c>
      <c r="H666" s="16">
        <v>10</v>
      </c>
      <c r="I666" s="19">
        <v>6.4210526315789478</v>
      </c>
      <c r="J666" s="16">
        <v>10</v>
      </c>
      <c r="K666" s="16">
        <v>7</v>
      </c>
      <c r="L666" s="19">
        <v>3.156327932113137</v>
      </c>
      <c r="M666" s="16">
        <v>1</v>
      </c>
      <c r="N666" s="16">
        <v>10</v>
      </c>
      <c r="O666" s="17">
        <v>943</v>
      </c>
      <c r="P666" s="18">
        <v>0</v>
      </c>
    </row>
    <row r="667" spans="2:16" ht="36" customHeight="1" outlineLevel="1" x14ac:dyDescent="0.45">
      <c r="B667" s="13" t="s">
        <v>1185</v>
      </c>
      <c r="C667" s="14" t="s">
        <v>59</v>
      </c>
      <c r="D667" s="14" t="s">
        <v>291</v>
      </c>
      <c r="E667" s="15" t="s">
        <v>70</v>
      </c>
      <c r="F667" s="15"/>
      <c r="G667" s="16">
        <v>1</v>
      </c>
      <c r="H667" s="16">
        <v>10</v>
      </c>
      <c r="I667" s="19">
        <v>6.6031746031746028</v>
      </c>
      <c r="J667" s="16">
        <v>10</v>
      </c>
      <c r="K667" s="16">
        <v>8</v>
      </c>
      <c r="L667" s="19">
        <v>3.1084675331271989</v>
      </c>
      <c r="M667" s="16">
        <v>1</v>
      </c>
      <c r="N667" s="16">
        <v>10</v>
      </c>
      <c r="O667" s="17">
        <v>937</v>
      </c>
      <c r="P667" s="18">
        <v>0</v>
      </c>
    </row>
    <row r="668" spans="2:16" ht="36" customHeight="1" outlineLevel="1" x14ac:dyDescent="0.45">
      <c r="B668" s="13" t="s">
        <v>73</v>
      </c>
      <c r="C668" s="14" t="s">
        <v>56</v>
      </c>
      <c r="D668" s="14" t="s">
        <v>1243</v>
      </c>
      <c r="E668" s="15" t="s">
        <v>63</v>
      </c>
      <c r="F668" s="15"/>
      <c r="G668" s="16">
        <v>1</v>
      </c>
      <c r="H668" s="16">
        <v>10</v>
      </c>
      <c r="I668" s="19">
        <v>6.5369999999999999</v>
      </c>
      <c r="J668" s="16">
        <v>10</v>
      </c>
      <c r="K668" s="16">
        <v>7</v>
      </c>
      <c r="L668" s="19">
        <v>3.1554060891726001</v>
      </c>
      <c r="M668" s="16">
        <v>1</v>
      </c>
      <c r="N668" s="16">
        <v>10</v>
      </c>
      <c r="O668" s="17">
        <v>0</v>
      </c>
      <c r="P668" s="18">
        <v>0</v>
      </c>
    </row>
    <row r="669" spans="2:16" ht="36" customHeight="1" outlineLevel="1" x14ac:dyDescent="0.45">
      <c r="B669" s="13" t="s">
        <v>73</v>
      </c>
      <c r="C669" s="14" t="s">
        <v>59</v>
      </c>
      <c r="D669" s="14" t="s">
        <v>1243</v>
      </c>
      <c r="E669" s="15" t="s">
        <v>63</v>
      </c>
      <c r="F669" s="15"/>
      <c r="G669" s="16">
        <v>1</v>
      </c>
      <c r="H669" s="16">
        <v>10</v>
      </c>
      <c r="I669" s="19">
        <v>6.5369999999999999</v>
      </c>
      <c r="J669" s="16">
        <v>10</v>
      </c>
      <c r="K669" s="16">
        <v>7</v>
      </c>
      <c r="L669" s="19">
        <v>3.1554060891726001</v>
      </c>
      <c r="M669" s="16">
        <v>1</v>
      </c>
      <c r="N669" s="16">
        <v>10</v>
      </c>
      <c r="O669" s="17">
        <v>0</v>
      </c>
      <c r="P669" s="18">
        <v>0</v>
      </c>
    </row>
    <row r="670" spans="2:16" ht="36" customHeight="1" outlineLevel="1" x14ac:dyDescent="0.45">
      <c r="B670" s="13" t="s">
        <v>75</v>
      </c>
      <c r="C670" s="14" t="s">
        <v>56</v>
      </c>
      <c r="D670" s="14" t="s">
        <v>292</v>
      </c>
      <c r="E670" s="15" t="s">
        <v>63</v>
      </c>
      <c r="F670" s="15"/>
      <c r="G670" s="16">
        <v>1</v>
      </c>
      <c r="H670" s="16">
        <v>10</v>
      </c>
      <c r="I670" s="19">
        <v>6.5380000000000003</v>
      </c>
      <c r="J670" s="16">
        <v>10</v>
      </c>
      <c r="K670" s="16">
        <v>7</v>
      </c>
      <c r="L670" s="19">
        <v>3.1553941928881875</v>
      </c>
      <c r="M670" s="16">
        <v>1</v>
      </c>
      <c r="N670" s="16">
        <v>10</v>
      </c>
      <c r="O670" s="17">
        <v>0</v>
      </c>
      <c r="P670" s="18">
        <v>0</v>
      </c>
    </row>
    <row r="671" spans="2:16" ht="36" customHeight="1" outlineLevel="1" x14ac:dyDescent="0.45">
      <c r="B671" s="13" t="s">
        <v>75</v>
      </c>
      <c r="C671" s="14" t="s">
        <v>59</v>
      </c>
      <c r="D671" s="14" t="s">
        <v>292</v>
      </c>
      <c r="E671" s="15" t="s">
        <v>63</v>
      </c>
      <c r="F671" s="15"/>
      <c r="G671" s="16">
        <v>1</v>
      </c>
      <c r="H671" s="16">
        <v>10</v>
      </c>
      <c r="I671" s="19">
        <v>6.5380000000000003</v>
      </c>
      <c r="J671" s="16">
        <v>10</v>
      </c>
      <c r="K671" s="16">
        <v>7</v>
      </c>
      <c r="L671" s="19">
        <v>3.1553941928881875</v>
      </c>
      <c r="M671" s="16">
        <v>1</v>
      </c>
      <c r="N671" s="16">
        <v>10</v>
      </c>
      <c r="O671" s="17">
        <v>0</v>
      </c>
      <c r="P671" s="18">
        <v>0</v>
      </c>
    </row>
    <row r="672" spans="2:16" ht="36" customHeight="1" outlineLevel="1" x14ac:dyDescent="0.45">
      <c r="B672" s="13" t="s">
        <v>77</v>
      </c>
      <c r="C672" s="14" t="s">
        <v>56</v>
      </c>
      <c r="D672" s="14" t="s">
        <v>293</v>
      </c>
      <c r="E672" s="15" t="s">
        <v>70</v>
      </c>
      <c r="F672" s="15"/>
      <c r="G672" s="16">
        <v>1</v>
      </c>
      <c r="H672" s="16">
        <v>10</v>
      </c>
      <c r="I672" s="19">
        <v>6.506720430107527</v>
      </c>
      <c r="J672" s="16">
        <v>10</v>
      </c>
      <c r="K672" s="16">
        <v>7</v>
      </c>
      <c r="L672" s="19">
        <v>3.1660986853533752</v>
      </c>
      <c r="M672" s="16">
        <v>1</v>
      </c>
      <c r="N672" s="16">
        <v>10</v>
      </c>
      <c r="O672" s="17">
        <v>256</v>
      </c>
      <c r="P672" s="18">
        <v>0</v>
      </c>
    </row>
    <row r="673" spans="2:16" ht="36" customHeight="1" outlineLevel="1" x14ac:dyDescent="0.45">
      <c r="B673" s="13" t="s">
        <v>77</v>
      </c>
      <c r="C673" s="14" t="s">
        <v>59</v>
      </c>
      <c r="D673" s="14" t="s">
        <v>293</v>
      </c>
      <c r="E673" s="15" t="s">
        <v>70</v>
      </c>
      <c r="F673" s="15"/>
      <c r="G673" s="16">
        <v>1</v>
      </c>
      <c r="H673" s="16">
        <v>10</v>
      </c>
      <c r="I673" s="19">
        <v>6.506720430107527</v>
      </c>
      <c r="J673" s="16">
        <v>10</v>
      </c>
      <c r="K673" s="16">
        <v>7</v>
      </c>
      <c r="L673" s="19">
        <v>3.1660986853533752</v>
      </c>
      <c r="M673" s="16">
        <v>1</v>
      </c>
      <c r="N673" s="16">
        <v>10</v>
      </c>
      <c r="O673" s="17">
        <v>256</v>
      </c>
      <c r="P673" s="18">
        <v>0</v>
      </c>
    </row>
    <row r="674" spans="2:16" ht="36" customHeight="1" outlineLevel="1" x14ac:dyDescent="0.45">
      <c r="B674" s="13" t="s">
        <v>79</v>
      </c>
      <c r="C674" s="14" t="s">
        <v>56</v>
      </c>
      <c r="D674" s="14" t="s">
        <v>294</v>
      </c>
      <c r="E674" s="15" t="s">
        <v>70</v>
      </c>
      <c r="F674" s="15"/>
      <c r="G674" s="16">
        <v>1</v>
      </c>
      <c r="H674" s="16">
        <v>10</v>
      </c>
      <c r="I674" s="19">
        <v>6.6245733788395906</v>
      </c>
      <c r="J674" s="16">
        <v>10</v>
      </c>
      <c r="K674" s="16">
        <v>7</v>
      </c>
      <c r="L674" s="19">
        <v>3.1212391460919995</v>
      </c>
      <c r="M674" s="16">
        <v>1</v>
      </c>
      <c r="N674" s="16">
        <v>10</v>
      </c>
      <c r="O674" s="17">
        <v>707</v>
      </c>
      <c r="P674" s="18">
        <v>0</v>
      </c>
    </row>
    <row r="675" spans="2:16" ht="36" customHeight="1" outlineLevel="1" x14ac:dyDescent="0.45">
      <c r="B675" s="13" t="s">
        <v>79</v>
      </c>
      <c r="C675" s="14" t="s">
        <v>59</v>
      </c>
      <c r="D675" s="14" t="s">
        <v>294</v>
      </c>
      <c r="E675" s="15" t="s">
        <v>70</v>
      </c>
      <c r="F675" s="15"/>
      <c r="G675" s="16">
        <v>1</v>
      </c>
      <c r="H675" s="16">
        <v>10</v>
      </c>
      <c r="I675" s="19">
        <v>6.6245733788395906</v>
      </c>
      <c r="J675" s="16">
        <v>10</v>
      </c>
      <c r="K675" s="16">
        <v>7</v>
      </c>
      <c r="L675" s="19">
        <v>3.1212391460919995</v>
      </c>
      <c r="M675" s="16">
        <v>1</v>
      </c>
      <c r="N675" s="16">
        <v>10</v>
      </c>
      <c r="O675" s="17">
        <v>707</v>
      </c>
      <c r="P675" s="18">
        <v>0</v>
      </c>
    </row>
    <row r="676" spans="2:16" ht="36" customHeight="1" outlineLevel="1" x14ac:dyDescent="0.45">
      <c r="B676" s="13" t="s">
        <v>80</v>
      </c>
      <c r="C676" s="14" t="s">
        <v>56</v>
      </c>
      <c r="D676" s="14" t="s">
        <v>295</v>
      </c>
      <c r="E676" s="15" t="s">
        <v>70</v>
      </c>
      <c r="F676" s="15"/>
      <c r="G676" s="16">
        <v>1</v>
      </c>
      <c r="H676" s="16">
        <v>10</v>
      </c>
      <c r="I676" s="19">
        <v>6.3692307692307688</v>
      </c>
      <c r="J676" s="16">
        <v>10</v>
      </c>
      <c r="K676" s="16">
        <v>7</v>
      </c>
      <c r="L676" s="19">
        <v>2.9977555706792485</v>
      </c>
      <c r="M676" s="16">
        <v>1</v>
      </c>
      <c r="N676" s="16">
        <v>10</v>
      </c>
      <c r="O676" s="17">
        <v>935</v>
      </c>
      <c r="P676" s="18">
        <v>0</v>
      </c>
    </row>
    <row r="677" spans="2:16" ht="36" customHeight="1" outlineLevel="1" x14ac:dyDescent="0.45">
      <c r="B677" s="13" t="s">
        <v>80</v>
      </c>
      <c r="C677" s="14" t="s">
        <v>59</v>
      </c>
      <c r="D677" s="14" t="s">
        <v>295</v>
      </c>
      <c r="E677" s="15" t="s">
        <v>70</v>
      </c>
      <c r="F677" s="15"/>
      <c r="G677" s="16">
        <v>1</v>
      </c>
      <c r="H677" s="16">
        <v>10</v>
      </c>
      <c r="I677" s="19">
        <v>6.3692307692307688</v>
      </c>
      <c r="J677" s="16">
        <v>10</v>
      </c>
      <c r="K677" s="16">
        <v>7</v>
      </c>
      <c r="L677" s="19">
        <v>2.9977555706792485</v>
      </c>
      <c r="M677" s="16">
        <v>1</v>
      </c>
      <c r="N677" s="16">
        <v>10</v>
      </c>
      <c r="O677" s="17">
        <v>935</v>
      </c>
      <c r="P677" s="18">
        <v>0</v>
      </c>
    </row>
    <row r="678" spans="2:16" ht="36" customHeight="1" outlineLevel="1" x14ac:dyDescent="0.45">
      <c r="B678" s="13" t="s">
        <v>82</v>
      </c>
      <c r="C678" s="14" t="s">
        <v>56</v>
      </c>
      <c r="D678" s="14" t="s">
        <v>1244</v>
      </c>
      <c r="E678" s="15" t="s">
        <v>70</v>
      </c>
      <c r="F678" s="15"/>
      <c r="G678" s="16">
        <v>1</v>
      </c>
      <c r="H678" s="16">
        <v>10</v>
      </c>
      <c r="I678" s="19">
        <v>7.4</v>
      </c>
      <c r="J678" s="16">
        <v>10</v>
      </c>
      <c r="K678" s="16">
        <v>7</v>
      </c>
      <c r="L678" s="19">
        <v>2.9135697844549546</v>
      </c>
      <c r="M678" s="16">
        <v>1</v>
      </c>
      <c r="N678" s="16">
        <v>10</v>
      </c>
      <c r="O678" s="17">
        <v>990</v>
      </c>
      <c r="P678" s="18">
        <v>0</v>
      </c>
    </row>
    <row r="679" spans="2:16" ht="36" customHeight="1" outlineLevel="1" x14ac:dyDescent="0.45">
      <c r="B679" s="13" t="s">
        <v>82</v>
      </c>
      <c r="C679" s="14" t="s">
        <v>59</v>
      </c>
      <c r="D679" s="14" t="s">
        <v>1244</v>
      </c>
      <c r="E679" s="15" t="s">
        <v>70</v>
      </c>
      <c r="F679" s="15"/>
      <c r="G679" s="16">
        <v>1</v>
      </c>
      <c r="H679" s="16">
        <v>10</v>
      </c>
      <c r="I679" s="19">
        <v>7.4</v>
      </c>
      <c r="J679" s="16">
        <v>10</v>
      </c>
      <c r="K679" s="16">
        <v>7</v>
      </c>
      <c r="L679" s="19">
        <v>2.9135697844549546</v>
      </c>
      <c r="M679" s="16">
        <v>1</v>
      </c>
      <c r="N679" s="16">
        <v>10</v>
      </c>
      <c r="O679" s="17">
        <v>990</v>
      </c>
      <c r="P679" s="18">
        <v>0</v>
      </c>
    </row>
    <row r="680" spans="2:16" ht="36" customHeight="1" outlineLevel="1" x14ac:dyDescent="0.45">
      <c r="B680" s="13" t="s">
        <v>84</v>
      </c>
      <c r="C680" s="14" t="s">
        <v>56</v>
      </c>
      <c r="D680" s="14" t="s">
        <v>1245</v>
      </c>
      <c r="E680" s="15" t="s">
        <v>70</v>
      </c>
      <c r="F680" s="15"/>
      <c r="G680" s="16">
        <v>10</v>
      </c>
      <c r="H680" s="16">
        <v>10</v>
      </c>
      <c r="I680" s="16">
        <v>10</v>
      </c>
      <c r="J680" s="16">
        <v>10</v>
      </c>
      <c r="K680" s="16">
        <v>10</v>
      </c>
      <c r="L680" s="15" t="s">
        <v>86</v>
      </c>
      <c r="M680" s="16">
        <v>10</v>
      </c>
      <c r="N680" s="16">
        <v>10</v>
      </c>
      <c r="O680" s="17">
        <v>999</v>
      </c>
      <c r="P680" s="18">
        <v>0</v>
      </c>
    </row>
    <row r="681" spans="2:16" ht="36" customHeight="1" outlineLevel="1" x14ac:dyDescent="0.45">
      <c r="B681" s="13" t="s">
        <v>84</v>
      </c>
      <c r="C681" s="14" t="s">
        <v>59</v>
      </c>
      <c r="D681" s="14" t="s">
        <v>1245</v>
      </c>
      <c r="E681" s="15" t="s">
        <v>70</v>
      </c>
      <c r="F681" s="15"/>
      <c r="G681" s="16">
        <v>10</v>
      </c>
      <c r="H681" s="16">
        <v>10</v>
      </c>
      <c r="I681" s="16">
        <v>10</v>
      </c>
      <c r="J681" s="16">
        <v>10</v>
      </c>
      <c r="K681" s="16">
        <v>10</v>
      </c>
      <c r="L681" s="15" t="s">
        <v>86</v>
      </c>
      <c r="M681" s="16">
        <v>10</v>
      </c>
      <c r="N681" s="16">
        <v>10</v>
      </c>
      <c r="O681" s="17">
        <v>999</v>
      </c>
      <c r="P681" s="18">
        <v>0</v>
      </c>
    </row>
    <row r="682" spans="2:16" ht="36" customHeight="1" outlineLevel="1" x14ac:dyDescent="0.45">
      <c r="B682" s="13" t="s">
        <v>61</v>
      </c>
      <c r="C682" s="14" t="s">
        <v>56</v>
      </c>
      <c r="D682" s="14" t="s">
        <v>296</v>
      </c>
      <c r="E682" s="15" t="s">
        <v>70</v>
      </c>
      <c r="F682" s="15"/>
      <c r="G682" s="16">
        <v>1</v>
      </c>
      <c r="H682" s="16">
        <v>10</v>
      </c>
      <c r="I682" s="19">
        <v>6.54</v>
      </c>
      <c r="J682" s="16">
        <v>10</v>
      </c>
      <c r="K682" s="16">
        <v>7</v>
      </c>
      <c r="L682" s="19">
        <v>3.1528305283253646</v>
      </c>
      <c r="M682" s="16">
        <v>1</v>
      </c>
      <c r="N682" s="16">
        <v>10</v>
      </c>
      <c r="O682" s="17">
        <v>0</v>
      </c>
      <c r="P682" s="18">
        <v>0</v>
      </c>
    </row>
    <row r="683" spans="2:16" ht="36" customHeight="1" outlineLevel="1" x14ac:dyDescent="0.45">
      <c r="B683" s="13" t="s">
        <v>61</v>
      </c>
      <c r="C683" s="14" t="s">
        <v>59</v>
      </c>
      <c r="D683" s="14" t="s">
        <v>296</v>
      </c>
      <c r="E683" s="15" t="s">
        <v>70</v>
      </c>
      <c r="F683" s="15"/>
      <c r="G683" s="16">
        <v>1</v>
      </c>
      <c r="H683" s="16">
        <v>10</v>
      </c>
      <c r="I683" s="19">
        <v>6.5134831460674159</v>
      </c>
      <c r="J683" s="16">
        <v>10</v>
      </c>
      <c r="K683" s="16">
        <v>7</v>
      </c>
      <c r="L683" s="19">
        <v>3.1896095021853443</v>
      </c>
      <c r="M683" s="16">
        <v>1</v>
      </c>
      <c r="N683" s="16">
        <v>10</v>
      </c>
      <c r="O683" s="17">
        <v>110</v>
      </c>
      <c r="P683" s="18">
        <v>0</v>
      </c>
    </row>
    <row r="684" spans="2:16" ht="36" customHeight="1" outlineLevel="1" x14ac:dyDescent="0.45">
      <c r="B684" s="13" t="s">
        <v>61</v>
      </c>
      <c r="C684" s="14" t="s">
        <v>56</v>
      </c>
      <c r="D684" s="14" t="s">
        <v>296</v>
      </c>
      <c r="E684" s="15" t="s">
        <v>70</v>
      </c>
      <c r="F684" s="15"/>
      <c r="G684" s="15" t="s">
        <v>86</v>
      </c>
      <c r="H684" s="15" t="s">
        <v>86</v>
      </c>
      <c r="I684" s="15" t="s">
        <v>86</v>
      </c>
      <c r="J684" s="15" t="s">
        <v>86</v>
      </c>
      <c r="K684" s="15" t="s">
        <v>86</v>
      </c>
      <c r="L684" s="15" t="s">
        <v>86</v>
      </c>
      <c r="M684" s="15" t="s">
        <v>86</v>
      </c>
      <c r="N684" s="15" t="s">
        <v>86</v>
      </c>
      <c r="O684" s="17">
        <v>1000</v>
      </c>
      <c r="P684" s="18">
        <v>0</v>
      </c>
    </row>
    <row r="685" spans="2:16" ht="36" customHeight="1" outlineLevel="1" x14ac:dyDescent="0.45">
      <c r="B685" s="13" t="s">
        <v>61</v>
      </c>
      <c r="C685" s="14" t="s">
        <v>59</v>
      </c>
      <c r="D685" s="14" t="s">
        <v>296</v>
      </c>
      <c r="E685" s="15" t="s">
        <v>70</v>
      </c>
      <c r="F685" s="15"/>
      <c r="G685" s="16">
        <v>2</v>
      </c>
      <c r="H685" s="16">
        <v>10</v>
      </c>
      <c r="I685" s="16">
        <v>7</v>
      </c>
      <c r="J685" s="16">
        <v>10</v>
      </c>
      <c r="K685" s="16">
        <v>6</v>
      </c>
      <c r="L685" s="19">
        <v>3.8297084310253524</v>
      </c>
      <c r="M685" s="16">
        <v>2</v>
      </c>
      <c r="N685" s="16">
        <v>10</v>
      </c>
      <c r="O685" s="17">
        <v>996</v>
      </c>
      <c r="P685" s="18">
        <v>0</v>
      </c>
    </row>
    <row r="686" spans="2:16" ht="36" customHeight="1" outlineLevel="1" x14ac:dyDescent="0.45">
      <c r="B686" s="13" t="s">
        <v>61</v>
      </c>
      <c r="C686" s="14" t="s">
        <v>56</v>
      </c>
      <c r="D686" s="14" t="s">
        <v>296</v>
      </c>
      <c r="E686" s="15" t="s">
        <v>70</v>
      </c>
      <c r="F686" s="15"/>
      <c r="G686" s="15" t="s">
        <v>86</v>
      </c>
      <c r="H686" s="15" t="s">
        <v>86</v>
      </c>
      <c r="I686" s="15" t="s">
        <v>86</v>
      </c>
      <c r="J686" s="15" t="s">
        <v>86</v>
      </c>
      <c r="K686" s="15" t="s">
        <v>86</v>
      </c>
      <c r="L686" s="15" t="s">
        <v>86</v>
      </c>
      <c r="M686" s="15" t="s">
        <v>86</v>
      </c>
      <c r="N686" s="15" t="s">
        <v>86</v>
      </c>
      <c r="O686" s="17">
        <v>1000</v>
      </c>
      <c r="P686" s="18">
        <v>0</v>
      </c>
    </row>
    <row r="687" spans="2:16" ht="36" customHeight="1" outlineLevel="1" x14ac:dyDescent="0.45">
      <c r="B687" s="13" t="s">
        <v>61</v>
      </c>
      <c r="C687" s="14" t="s">
        <v>59</v>
      </c>
      <c r="D687" s="14" t="s">
        <v>296</v>
      </c>
      <c r="E687" s="15" t="s">
        <v>70</v>
      </c>
      <c r="F687" s="15"/>
      <c r="G687" s="15" t="s">
        <v>86</v>
      </c>
      <c r="H687" s="15" t="s">
        <v>86</v>
      </c>
      <c r="I687" s="15" t="s">
        <v>86</v>
      </c>
      <c r="J687" s="15" t="s">
        <v>86</v>
      </c>
      <c r="K687" s="15" t="s">
        <v>86</v>
      </c>
      <c r="L687" s="15" t="s">
        <v>86</v>
      </c>
      <c r="M687" s="15" t="s">
        <v>86</v>
      </c>
      <c r="N687" s="15" t="s">
        <v>86</v>
      </c>
      <c r="O687" s="17">
        <v>1000</v>
      </c>
      <c r="P687" s="18">
        <v>0</v>
      </c>
    </row>
    <row r="688" spans="2:16" ht="36" customHeight="1" outlineLevel="1" x14ac:dyDescent="0.45">
      <c r="B688" s="13" t="s">
        <v>61</v>
      </c>
      <c r="C688" s="14" t="s">
        <v>56</v>
      </c>
      <c r="D688" s="14" t="s">
        <v>296</v>
      </c>
      <c r="E688" s="15" t="s">
        <v>70</v>
      </c>
      <c r="F688" s="15"/>
      <c r="G688" s="15" t="s">
        <v>86</v>
      </c>
      <c r="H688" s="15" t="s">
        <v>86</v>
      </c>
      <c r="I688" s="15" t="s">
        <v>86</v>
      </c>
      <c r="J688" s="15" t="s">
        <v>86</v>
      </c>
      <c r="K688" s="15" t="s">
        <v>86</v>
      </c>
      <c r="L688" s="15" t="s">
        <v>86</v>
      </c>
      <c r="M688" s="15" t="s">
        <v>86</v>
      </c>
      <c r="N688" s="15" t="s">
        <v>86</v>
      </c>
      <c r="O688" s="17">
        <v>1000</v>
      </c>
      <c r="P688" s="18">
        <v>0</v>
      </c>
    </row>
    <row r="689" spans="2:16" ht="36" customHeight="1" outlineLevel="1" x14ac:dyDescent="0.45">
      <c r="B689" s="13" t="s">
        <v>61</v>
      </c>
      <c r="C689" s="14" t="s">
        <v>59</v>
      </c>
      <c r="D689" s="14" t="s">
        <v>296</v>
      </c>
      <c r="E689" s="15" t="s">
        <v>70</v>
      </c>
      <c r="F689" s="15"/>
      <c r="G689" s="15" t="s">
        <v>86</v>
      </c>
      <c r="H689" s="15" t="s">
        <v>86</v>
      </c>
      <c r="I689" s="15" t="s">
        <v>86</v>
      </c>
      <c r="J689" s="15" t="s">
        <v>86</v>
      </c>
      <c r="K689" s="15" t="s">
        <v>86</v>
      </c>
      <c r="L689" s="15" t="s">
        <v>86</v>
      </c>
      <c r="M689" s="15" t="s">
        <v>86</v>
      </c>
      <c r="N689" s="15" t="s">
        <v>86</v>
      </c>
      <c r="O689" s="17">
        <v>1000</v>
      </c>
      <c r="P689" s="18">
        <v>0</v>
      </c>
    </row>
    <row r="690" spans="2:16" ht="36" customHeight="1" outlineLevel="1" x14ac:dyDescent="0.45">
      <c r="B690" s="13" t="s">
        <v>64</v>
      </c>
      <c r="C690" s="14" t="s">
        <v>56</v>
      </c>
      <c r="D690" s="14" t="s">
        <v>297</v>
      </c>
      <c r="E690" s="15" t="s">
        <v>63</v>
      </c>
      <c r="F690" s="15"/>
      <c r="G690" s="16">
        <v>1</v>
      </c>
      <c r="H690" s="16">
        <v>10</v>
      </c>
      <c r="I690" s="19">
        <v>6.5380000000000003</v>
      </c>
      <c r="J690" s="16">
        <v>10</v>
      </c>
      <c r="K690" s="16">
        <v>7</v>
      </c>
      <c r="L690" s="19">
        <v>3.1550769420904006</v>
      </c>
      <c r="M690" s="16">
        <v>1</v>
      </c>
      <c r="N690" s="16">
        <v>10</v>
      </c>
      <c r="O690" s="17">
        <v>0</v>
      </c>
      <c r="P690" s="18">
        <v>0</v>
      </c>
    </row>
    <row r="691" spans="2:16" ht="36" customHeight="1" outlineLevel="1" x14ac:dyDescent="0.45">
      <c r="B691" s="13" t="s">
        <v>64</v>
      </c>
      <c r="C691" s="14" t="s">
        <v>59</v>
      </c>
      <c r="D691" s="14" t="s">
        <v>297</v>
      </c>
      <c r="E691" s="15" t="s">
        <v>63</v>
      </c>
      <c r="F691" s="15"/>
      <c r="G691" s="16">
        <v>1</v>
      </c>
      <c r="H691" s="16">
        <v>10</v>
      </c>
      <c r="I691" s="19">
        <v>6.5380000000000003</v>
      </c>
      <c r="J691" s="16">
        <v>10</v>
      </c>
      <c r="K691" s="16">
        <v>7</v>
      </c>
      <c r="L691" s="19">
        <v>3.1550769420904006</v>
      </c>
      <c r="M691" s="16">
        <v>1</v>
      </c>
      <c r="N691" s="16">
        <v>10</v>
      </c>
      <c r="O691" s="17">
        <v>0</v>
      </c>
      <c r="P691" s="18">
        <v>0</v>
      </c>
    </row>
    <row r="692" spans="2:16" ht="36" customHeight="1" outlineLevel="1" x14ac:dyDescent="0.45">
      <c r="B692" s="13" t="s">
        <v>66</v>
      </c>
      <c r="C692" s="14" t="s">
        <v>56</v>
      </c>
      <c r="D692" s="14" t="s">
        <v>298</v>
      </c>
      <c r="E692" s="15" t="s">
        <v>63</v>
      </c>
      <c r="F692" s="15"/>
      <c r="G692" s="16">
        <v>1</v>
      </c>
      <c r="H692" s="16">
        <v>10</v>
      </c>
      <c r="I692" s="19">
        <v>6.5733634311512414</v>
      </c>
      <c r="J692" s="16">
        <v>10</v>
      </c>
      <c r="K692" s="16">
        <v>7</v>
      </c>
      <c r="L692" s="19">
        <v>3.158113048681515</v>
      </c>
      <c r="M692" s="16">
        <v>1</v>
      </c>
      <c r="N692" s="16">
        <v>10</v>
      </c>
      <c r="O692" s="17">
        <v>557</v>
      </c>
      <c r="P692" s="18">
        <v>0</v>
      </c>
    </row>
    <row r="693" spans="2:16" ht="36" customHeight="1" outlineLevel="1" x14ac:dyDescent="0.45">
      <c r="B693" s="13" t="s">
        <v>66</v>
      </c>
      <c r="C693" s="14" t="s">
        <v>59</v>
      </c>
      <c r="D693" s="14" t="s">
        <v>298</v>
      </c>
      <c r="E693" s="15" t="s">
        <v>63</v>
      </c>
      <c r="F693" s="15"/>
      <c r="G693" s="16">
        <v>1</v>
      </c>
      <c r="H693" s="16">
        <v>10</v>
      </c>
      <c r="I693" s="19">
        <v>6.582441113490364</v>
      </c>
      <c r="J693" s="16">
        <v>10</v>
      </c>
      <c r="K693" s="16">
        <v>7</v>
      </c>
      <c r="L693" s="19">
        <v>3.1648471602102028</v>
      </c>
      <c r="M693" s="16">
        <v>1</v>
      </c>
      <c r="N693" s="16">
        <v>10</v>
      </c>
      <c r="O693" s="17">
        <v>533</v>
      </c>
      <c r="P693" s="18">
        <v>0</v>
      </c>
    </row>
    <row r="694" spans="2:16" ht="36" customHeight="1" outlineLevel="1" x14ac:dyDescent="0.45">
      <c r="B694" s="13" t="s">
        <v>68</v>
      </c>
      <c r="C694" s="14" t="s">
        <v>56</v>
      </c>
      <c r="D694" s="14" t="s">
        <v>299</v>
      </c>
      <c r="E694" s="15" t="s">
        <v>70</v>
      </c>
      <c r="F694" s="15"/>
      <c r="G694" s="16">
        <v>1</v>
      </c>
      <c r="H694" s="16">
        <v>10</v>
      </c>
      <c r="I694" s="19">
        <v>6.3939393939393936</v>
      </c>
      <c r="J694" s="16">
        <v>10</v>
      </c>
      <c r="K694" s="16">
        <v>7</v>
      </c>
      <c r="L694" s="19">
        <v>3.2472344557363639</v>
      </c>
      <c r="M694" s="16">
        <v>1</v>
      </c>
      <c r="N694" s="16">
        <v>10</v>
      </c>
      <c r="O694" s="17">
        <v>802</v>
      </c>
      <c r="P694" s="18">
        <v>0</v>
      </c>
    </row>
    <row r="695" spans="2:16" ht="36" customHeight="1" outlineLevel="1" x14ac:dyDescent="0.45">
      <c r="B695" s="13" t="s">
        <v>68</v>
      </c>
      <c r="C695" s="14" t="s">
        <v>59</v>
      </c>
      <c r="D695" s="14" t="s">
        <v>299</v>
      </c>
      <c r="E695" s="15" t="s">
        <v>70</v>
      </c>
      <c r="F695" s="15"/>
      <c r="G695" s="16">
        <v>1</v>
      </c>
      <c r="H695" s="16">
        <v>10</v>
      </c>
      <c r="I695" s="19">
        <v>6.5365853658536581</v>
      </c>
      <c r="J695" s="16">
        <v>10</v>
      </c>
      <c r="K695" s="16">
        <v>7</v>
      </c>
      <c r="L695" s="19">
        <v>3.2441316625412155</v>
      </c>
      <c r="M695" s="16">
        <v>1</v>
      </c>
      <c r="N695" s="16">
        <v>10</v>
      </c>
      <c r="O695" s="17">
        <v>795</v>
      </c>
      <c r="P695" s="18">
        <v>0</v>
      </c>
    </row>
    <row r="696" spans="2:16" ht="36" customHeight="1" outlineLevel="1" x14ac:dyDescent="0.45">
      <c r="B696" s="13" t="s">
        <v>71</v>
      </c>
      <c r="C696" s="14" t="s">
        <v>56</v>
      </c>
      <c r="D696" s="14" t="s">
        <v>300</v>
      </c>
      <c r="E696" s="15" t="s">
        <v>70</v>
      </c>
      <c r="F696" s="15"/>
      <c r="G696" s="16">
        <v>1</v>
      </c>
      <c r="H696" s="16">
        <v>10</v>
      </c>
      <c r="I696" s="19">
        <v>6.4728682170542635</v>
      </c>
      <c r="J696" s="16">
        <v>10</v>
      </c>
      <c r="K696" s="16">
        <v>7</v>
      </c>
      <c r="L696" s="19">
        <v>3.3050092647843021</v>
      </c>
      <c r="M696" s="16">
        <v>1</v>
      </c>
      <c r="N696" s="16">
        <v>10</v>
      </c>
      <c r="O696" s="17">
        <v>871</v>
      </c>
      <c r="P696" s="18">
        <v>0</v>
      </c>
    </row>
    <row r="697" spans="2:16" ht="36" customHeight="1" outlineLevel="1" x14ac:dyDescent="0.45">
      <c r="B697" s="13" t="s">
        <v>71</v>
      </c>
      <c r="C697" s="14" t="s">
        <v>59</v>
      </c>
      <c r="D697" s="14" t="s">
        <v>300</v>
      </c>
      <c r="E697" s="15" t="s">
        <v>70</v>
      </c>
      <c r="F697" s="15"/>
      <c r="G697" s="16">
        <v>1</v>
      </c>
      <c r="H697" s="16">
        <v>10</v>
      </c>
      <c r="I697" s="19">
        <v>6.4060150375939848</v>
      </c>
      <c r="J697" s="16">
        <v>10</v>
      </c>
      <c r="K697" s="16">
        <v>7</v>
      </c>
      <c r="L697" s="19">
        <v>3.2983871035129644</v>
      </c>
      <c r="M697" s="16">
        <v>1</v>
      </c>
      <c r="N697" s="16">
        <v>10</v>
      </c>
      <c r="O697" s="17">
        <v>867</v>
      </c>
      <c r="P697" s="18">
        <v>0</v>
      </c>
    </row>
    <row r="698" spans="2:16" ht="36" customHeight="1" outlineLevel="1" x14ac:dyDescent="0.45">
      <c r="B698" s="13" t="s">
        <v>1184</v>
      </c>
      <c r="C698" s="14" t="s">
        <v>56</v>
      </c>
      <c r="D698" s="14" t="s">
        <v>301</v>
      </c>
      <c r="E698" s="15" t="s">
        <v>70</v>
      </c>
      <c r="F698" s="15"/>
      <c r="G698" s="16">
        <v>1</v>
      </c>
      <c r="H698" s="16">
        <v>10</v>
      </c>
      <c r="I698" s="19">
        <v>6.7397260273972606</v>
      </c>
      <c r="J698" s="16">
        <v>10</v>
      </c>
      <c r="K698" s="16">
        <v>8</v>
      </c>
      <c r="L698" s="19">
        <v>3.1623979880792374</v>
      </c>
      <c r="M698" s="16">
        <v>1</v>
      </c>
      <c r="N698" s="16">
        <v>10</v>
      </c>
      <c r="O698" s="17">
        <v>927</v>
      </c>
      <c r="P698" s="18">
        <v>0</v>
      </c>
    </row>
    <row r="699" spans="2:16" ht="36" customHeight="1" outlineLevel="1" x14ac:dyDescent="0.45">
      <c r="B699" s="13" t="s">
        <v>1184</v>
      </c>
      <c r="C699" s="14" t="s">
        <v>59</v>
      </c>
      <c r="D699" s="14" t="s">
        <v>301</v>
      </c>
      <c r="E699" s="15" t="s">
        <v>70</v>
      </c>
      <c r="F699" s="15"/>
      <c r="G699" s="16">
        <v>1</v>
      </c>
      <c r="H699" s="16">
        <v>10</v>
      </c>
      <c r="I699" s="19">
        <v>6.7361111111111107</v>
      </c>
      <c r="J699" s="16">
        <v>10</v>
      </c>
      <c r="K699" s="16">
        <v>7</v>
      </c>
      <c r="L699" s="19">
        <v>3.1398979778687237</v>
      </c>
      <c r="M699" s="16">
        <v>1</v>
      </c>
      <c r="N699" s="16">
        <v>10</v>
      </c>
      <c r="O699" s="17">
        <v>928</v>
      </c>
      <c r="P699" s="18">
        <v>0</v>
      </c>
    </row>
    <row r="700" spans="2:16" ht="36" customHeight="1" outlineLevel="1" x14ac:dyDescent="0.45">
      <c r="B700" s="13" t="s">
        <v>1185</v>
      </c>
      <c r="C700" s="14" t="s">
        <v>56</v>
      </c>
      <c r="D700" s="14" t="s">
        <v>302</v>
      </c>
      <c r="E700" s="15" t="s">
        <v>70</v>
      </c>
      <c r="F700" s="15"/>
      <c r="G700" s="16">
        <v>1</v>
      </c>
      <c r="H700" s="16">
        <v>10</v>
      </c>
      <c r="I700" s="19">
        <v>6.1166666666666663</v>
      </c>
      <c r="J700" s="16">
        <v>10</v>
      </c>
      <c r="K700" s="16">
        <v>6</v>
      </c>
      <c r="L700" s="19">
        <v>3.1627689363329679</v>
      </c>
      <c r="M700" s="16">
        <v>1</v>
      </c>
      <c r="N700" s="16">
        <v>10</v>
      </c>
      <c r="O700" s="17">
        <v>940</v>
      </c>
      <c r="P700" s="18">
        <v>0</v>
      </c>
    </row>
    <row r="701" spans="2:16" ht="36" customHeight="1" outlineLevel="1" x14ac:dyDescent="0.45">
      <c r="B701" s="13" t="s">
        <v>1185</v>
      </c>
      <c r="C701" s="14" t="s">
        <v>59</v>
      </c>
      <c r="D701" s="14" t="s">
        <v>302</v>
      </c>
      <c r="E701" s="15" t="s">
        <v>70</v>
      </c>
      <c r="F701" s="15"/>
      <c r="G701" s="16">
        <v>1</v>
      </c>
      <c r="H701" s="16">
        <v>10</v>
      </c>
      <c r="I701" s="19">
        <v>5.8688524590163933</v>
      </c>
      <c r="J701" s="16">
        <v>10</v>
      </c>
      <c r="K701" s="16">
        <v>6</v>
      </c>
      <c r="L701" s="19">
        <v>3.2273591362808571</v>
      </c>
      <c r="M701" s="16">
        <v>1</v>
      </c>
      <c r="N701" s="16">
        <v>10</v>
      </c>
      <c r="O701" s="17">
        <v>939</v>
      </c>
      <c r="P701" s="18">
        <v>0</v>
      </c>
    </row>
    <row r="702" spans="2:16" ht="36" customHeight="1" outlineLevel="1" x14ac:dyDescent="0.45">
      <c r="B702" s="13" t="s">
        <v>73</v>
      </c>
      <c r="C702" s="14" t="s">
        <v>56</v>
      </c>
      <c r="D702" s="14" t="s">
        <v>1246</v>
      </c>
      <c r="E702" s="15" t="s">
        <v>63</v>
      </c>
      <c r="F702" s="15"/>
      <c r="G702" s="16">
        <v>1</v>
      </c>
      <c r="H702" s="16">
        <v>10</v>
      </c>
      <c r="I702" s="19">
        <v>6.5359999999999996</v>
      </c>
      <c r="J702" s="16">
        <v>10</v>
      </c>
      <c r="K702" s="16">
        <v>7</v>
      </c>
      <c r="L702" s="19">
        <v>3.1547831394022472</v>
      </c>
      <c r="M702" s="16">
        <v>1</v>
      </c>
      <c r="N702" s="16">
        <v>10</v>
      </c>
      <c r="O702" s="17">
        <v>0</v>
      </c>
      <c r="P702" s="18">
        <v>0</v>
      </c>
    </row>
    <row r="703" spans="2:16" ht="36" customHeight="1" outlineLevel="1" x14ac:dyDescent="0.45">
      <c r="B703" s="13" t="s">
        <v>73</v>
      </c>
      <c r="C703" s="14" t="s">
        <v>59</v>
      </c>
      <c r="D703" s="14" t="s">
        <v>1246</v>
      </c>
      <c r="E703" s="15" t="s">
        <v>63</v>
      </c>
      <c r="F703" s="15"/>
      <c r="G703" s="16">
        <v>1</v>
      </c>
      <c r="H703" s="16">
        <v>10</v>
      </c>
      <c r="I703" s="19">
        <v>6.5359999999999996</v>
      </c>
      <c r="J703" s="16">
        <v>10</v>
      </c>
      <c r="K703" s="16">
        <v>7</v>
      </c>
      <c r="L703" s="19">
        <v>3.1547831394022472</v>
      </c>
      <c r="M703" s="16">
        <v>1</v>
      </c>
      <c r="N703" s="16">
        <v>10</v>
      </c>
      <c r="O703" s="17">
        <v>0</v>
      </c>
      <c r="P703" s="18">
        <v>0</v>
      </c>
    </row>
    <row r="704" spans="2:16" ht="36" customHeight="1" outlineLevel="1" x14ac:dyDescent="0.45">
      <c r="B704" s="13" t="s">
        <v>75</v>
      </c>
      <c r="C704" s="14" t="s">
        <v>56</v>
      </c>
      <c r="D704" s="14" t="s">
        <v>303</v>
      </c>
      <c r="E704" s="15" t="s">
        <v>63</v>
      </c>
      <c r="F704" s="15"/>
      <c r="G704" s="16">
        <v>1</v>
      </c>
      <c r="H704" s="16">
        <v>10</v>
      </c>
      <c r="I704" s="19">
        <v>6.5359999999999996</v>
      </c>
      <c r="J704" s="16">
        <v>10</v>
      </c>
      <c r="K704" s="16">
        <v>7</v>
      </c>
      <c r="L704" s="19">
        <v>3.1541484829748736</v>
      </c>
      <c r="M704" s="16">
        <v>1</v>
      </c>
      <c r="N704" s="16">
        <v>10</v>
      </c>
      <c r="O704" s="17">
        <v>0</v>
      </c>
      <c r="P704" s="18">
        <v>0</v>
      </c>
    </row>
    <row r="705" spans="2:16" ht="36" customHeight="1" outlineLevel="1" x14ac:dyDescent="0.45">
      <c r="B705" s="13" t="s">
        <v>75</v>
      </c>
      <c r="C705" s="14" t="s">
        <v>59</v>
      </c>
      <c r="D705" s="14" t="s">
        <v>303</v>
      </c>
      <c r="E705" s="15" t="s">
        <v>63</v>
      </c>
      <c r="F705" s="15"/>
      <c r="G705" s="16">
        <v>1</v>
      </c>
      <c r="H705" s="16">
        <v>10</v>
      </c>
      <c r="I705" s="19">
        <v>6.5359999999999996</v>
      </c>
      <c r="J705" s="16">
        <v>10</v>
      </c>
      <c r="K705" s="16">
        <v>7</v>
      </c>
      <c r="L705" s="19">
        <v>3.1541484829748736</v>
      </c>
      <c r="M705" s="16">
        <v>1</v>
      </c>
      <c r="N705" s="16">
        <v>10</v>
      </c>
      <c r="O705" s="17">
        <v>0</v>
      </c>
      <c r="P705" s="18">
        <v>0</v>
      </c>
    </row>
    <row r="706" spans="2:16" ht="36" customHeight="1" outlineLevel="1" x14ac:dyDescent="0.45">
      <c r="B706" s="13" t="s">
        <v>77</v>
      </c>
      <c r="C706" s="14" t="s">
        <v>56</v>
      </c>
      <c r="D706" s="14" t="s">
        <v>304</v>
      </c>
      <c r="E706" s="15" t="s">
        <v>70</v>
      </c>
      <c r="F706" s="15"/>
      <c r="G706" s="16">
        <v>1</v>
      </c>
      <c r="H706" s="16">
        <v>10</v>
      </c>
      <c r="I706" s="19">
        <v>6.5972789115646258</v>
      </c>
      <c r="J706" s="16">
        <v>10</v>
      </c>
      <c r="K706" s="16">
        <v>7</v>
      </c>
      <c r="L706" s="19">
        <v>3.1551166346049198</v>
      </c>
      <c r="M706" s="16">
        <v>1</v>
      </c>
      <c r="N706" s="16">
        <v>10</v>
      </c>
      <c r="O706" s="17">
        <v>265</v>
      </c>
      <c r="P706" s="18">
        <v>0</v>
      </c>
    </row>
    <row r="707" spans="2:16" ht="36" customHeight="1" outlineLevel="1" x14ac:dyDescent="0.45">
      <c r="B707" s="13" t="s">
        <v>77</v>
      </c>
      <c r="C707" s="14" t="s">
        <v>59</v>
      </c>
      <c r="D707" s="14" t="s">
        <v>304</v>
      </c>
      <c r="E707" s="15" t="s">
        <v>70</v>
      </c>
      <c r="F707" s="15"/>
      <c r="G707" s="16">
        <v>1</v>
      </c>
      <c r="H707" s="16">
        <v>10</v>
      </c>
      <c r="I707" s="19">
        <v>6.5972789115646258</v>
      </c>
      <c r="J707" s="16">
        <v>10</v>
      </c>
      <c r="K707" s="16">
        <v>7</v>
      </c>
      <c r="L707" s="19">
        <v>3.1551166346049198</v>
      </c>
      <c r="M707" s="16">
        <v>1</v>
      </c>
      <c r="N707" s="16">
        <v>10</v>
      </c>
      <c r="O707" s="17">
        <v>265</v>
      </c>
      <c r="P707" s="18">
        <v>0</v>
      </c>
    </row>
    <row r="708" spans="2:16" ht="36" customHeight="1" outlineLevel="1" x14ac:dyDescent="0.45">
      <c r="B708" s="13" t="s">
        <v>79</v>
      </c>
      <c r="C708" s="14" t="s">
        <v>56</v>
      </c>
      <c r="D708" s="14" t="s">
        <v>305</v>
      </c>
      <c r="E708" s="15" t="s">
        <v>70</v>
      </c>
      <c r="F708" s="15"/>
      <c r="G708" s="16">
        <v>1</v>
      </c>
      <c r="H708" s="16">
        <v>10</v>
      </c>
      <c r="I708" s="19">
        <v>6.6470588235294121</v>
      </c>
      <c r="J708" s="16">
        <v>10</v>
      </c>
      <c r="K708" s="16">
        <v>7</v>
      </c>
      <c r="L708" s="19">
        <v>3.0945741046045212</v>
      </c>
      <c r="M708" s="16">
        <v>1</v>
      </c>
      <c r="N708" s="16">
        <v>10</v>
      </c>
      <c r="O708" s="17">
        <v>711</v>
      </c>
      <c r="P708" s="18">
        <v>0</v>
      </c>
    </row>
    <row r="709" spans="2:16" ht="36" customHeight="1" outlineLevel="1" x14ac:dyDescent="0.45">
      <c r="B709" s="13" t="s">
        <v>79</v>
      </c>
      <c r="C709" s="14" t="s">
        <v>59</v>
      </c>
      <c r="D709" s="14" t="s">
        <v>305</v>
      </c>
      <c r="E709" s="15" t="s">
        <v>70</v>
      </c>
      <c r="F709" s="15"/>
      <c r="G709" s="16">
        <v>1</v>
      </c>
      <c r="H709" s="16">
        <v>10</v>
      </c>
      <c r="I709" s="19">
        <v>6.6470588235294121</v>
      </c>
      <c r="J709" s="16">
        <v>10</v>
      </c>
      <c r="K709" s="16">
        <v>7</v>
      </c>
      <c r="L709" s="19">
        <v>3.0945741046045212</v>
      </c>
      <c r="M709" s="16">
        <v>1</v>
      </c>
      <c r="N709" s="16">
        <v>10</v>
      </c>
      <c r="O709" s="17">
        <v>711</v>
      </c>
      <c r="P709" s="18">
        <v>0</v>
      </c>
    </row>
    <row r="710" spans="2:16" ht="36" customHeight="1" outlineLevel="1" x14ac:dyDescent="0.45">
      <c r="B710" s="13" t="s">
        <v>80</v>
      </c>
      <c r="C710" s="14" t="s">
        <v>56</v>
      </c>
      <c r="D710" s="14" t="s">
        <v>306</v>
      </c>
      <c r="E710" s="15" t="s">
        <v>70</v>
      </c>
      <c r="F710" s="15"/>
      <c r="G710" s="16">
        <v>1</v>
      </c>
      <c r="H710" s="16">
        <v>10</v>
      </c>
      <c r="I710" s="19">
        <v>6.8472222222222223</v>
      </c>
      <c r="J710" s="16">
        <v>10</v>
      </c>
      <c r="K710" s="16">
        <v>8</v>
      </c>
      <c r="L710" s="19">
        <v>3.2573199137242095</v>
      </c>
      <c r="M710" s="16">
        <v>1</v>
      </c>
      <c r="N710" s="16">
        <v>10</v>
      </c>
      <c r="O710" s="17">
        <v>928</v>
      </c>
      <c r="P710" s="18">
        <v>0</v>
      </c>
    </row>
    <row r="711" spans="2:16" ht="36" customHeight="1" outlineLevel="1" x14ac:dyDescent="0.45">
      <c r="B711" s="13" t="s">
        <v>80</v>
      </c>
      <c r="C711" s="14" t="s">
        <v>59</v>
      </c>
      <c r="D711" s="14" t="s">
        <v>306</v>
      </c>
      <c r="E711" s="15" t="s">
        <v>70</v>
      </c>
      <c r="F711" s="15"/>
      <c r="G711" s="16">
        <v>1</v>
      </c>
      <c r="H711" s="16">
        <v>10</v>
      </c>
      <c r="I711" s="19">
        <v>6.8472222222222223</v>
      </c>
      <c r="J711" s="16">
        <v>10</v>
      </c>
      <c r="K711" s="16">
        <v>8</v>
      </c>
      <c r="L711" s="19">
        <v>3.2573199137242095</v>
      </c>
      <c r="M711" s="16">
        <v>1</v>
      </c>
      <c r="N711" s="16">
        <v>10</v>
      </c>
      <c r="O711" s="17">
        <v>928</v>
      </c>
      <c r="P711" s="18">
        <v>0</v>
      </c>
    </row>
    <row r="712" spans="2:16" ht="36" customHeight="1" outlineLevel="1" x14ac:dyDescent="0.45">
      <c r="B712" s="13" t="s">
        <v>82</v>
      </c>
      <c r="C712" s="14" t="s">
        <v>56</v>
      </c>
      <c r="D712" s="14" t="s">
        <v>1247</v>
      </c>
      <c r="E712" s="15" t="s">
        <v>70</v>
      </c>
      <c r="F712" s="15"/>
      <c r="G712" s="16">
        <v>1</v>
      </c>
      <c r="H712" s="16">
        <v>10</v>
      </c>
      <c r="I712" s="19">
        <v>6.0769230769230766</v>
      </c>
      <c r="J712" s="16">
        <v>3</v>
      </c>
      <c r="K712" s="16">
        <v>5</v>
      </c>
      <c r="L712" s="19">
        <v>3.3030677271676416</v>
      </c>
      <c r="M712" s="16">
        <v>1</v>
      </c>
      <c r="N712" s="16">
        <v>10</v>
      </c>
      <c r="O712" s="17">
        <v>987</v>
      </c>
      <c r="P712" s="18">
        <v>0</v>
      </c>
    </row>
    <row r="713" spans="2:16" ht="36" customHeight="1" outlineLevel="1" x14ac:dyDescent="0.45">
      <c r="B713" s="13" t="s">
        <v>82</v>
      </c>
      <c r="C713" s="14" t="s">
        <v>59</v>
      </c>
      <c r="D713" s="14" t="s">
        <v>1247</v>
      </c>
      <c r="E713" s="15" t="s">
        <v>70</v>
      </c>
      <c r="F713" s="15"/>
      <c r="G713" s="16">
        <v>1</v>
      </c>
      <c r="H713" s="16">
        <v>10</v>
      </c>
      <c r="I713" s="19">
        <v>6.0769230769230766</v>
      </c>
      <c r="J713" s="16">
        <v>3</v>
      </c>
      <c r="K713" s="16">
        <v>5</v>
      </c>
      <c r="L713" s="19">
        <v>3.3030677271676416</v>
      </c>
      <c r="M713" s="16">
        <v>1</v>
      </c>
      <c r="N713" s="16">
        <v>10</v>
      </c>
      <c r="O713" s="17">
        <v>987</v>
      </c>
      <c r="P713" s="18">
        <v>0</v>
      </c>
    </row>
    <row r="714" spans="2:16" ht="36" customHeight="1" outlineLevel="1" x14ac:dyDescent="0.45">
      <c r="B714" s="13" t="s">
        <v>84</v>
      </c>
      <c r="C714" s="14" t="s">
        <v>56</v>
      </c>
      <c r="D714" s="14" t="s">
        <v>1248</v>
      </c>
      <c r="E714" s="15" t="s">
        <v>70</v>
      </c>
      <c r="F714" s="15"/>
      <c r="G714" s="16">
        <v>9</v>
      </c>
      <c r="H714" s="16">
        <v>9</v>
      </c>
      <c r="I714" s="16">
        <v>9</v>
      </c>
      <c r="J714" s="16">
        <v>9</v>
      </c>
      <c r="K714" s="16">
        <v>9</v>
      </c>
      <c r="L714" s="15" t="s">
        <v>86</v>
      </c>
      <c r="M714" s="16">
        <v>9</v>
      </c>
      <c r="N714" s="16">
        <v>9</v>
      </c>
      <c r="O714" s="17">
        <v>999</v>
      </c>
      <c r="P714" s="18">
        <v>0</v>
      </c>
    </row>
    <row r="715" spans="2:16" ht="36" customHeight="1" outlineLevel="1" x14ac:dyDescent="0.45">
      <c r="B715" s="13" t="s">
        <v>84</v>
      </c>
      <c r="C715" s="14" t="s">
        <v>59</v>
      </c>
      <c r="D715" s="14" t="s">
        <v>1248</v>
      </c>
      <c r="E715" s="15" t="s">
        <v>70</v>
      </c>
      <c r="F715" s="15"/>
      <c r="G715" s="16">
        <v>9</v>
      </c>
      <c r="H715" s="16">
        <v>9</v>
      </c>
      <c r="I715" s="16">
        <v>9</v>
      </c>
      <c r="J715" s="16">
        <v>9</v>
      </c>
      <c r="K715" s="16">
        <v>9</v>
      </c>
      <c r="L715" s="15" t="s">
        <v>86</v>
      </c>
      <c r="M715" s="16">
        <v>9</v>
      </c>
      <c r="N715" s="16">
        <v>9</v>
      </c>
      <c r="O715" s="17">
        <v>999</v>
      </c>
      <c r="P715" s="18">
        <v>0</v>
      </c>
    </row>
    <row r="716" spans="2:16" ht="36" customHeight="1" outlineLevel="1" x14ac:dyDescent="0.45">
      <c r="B716" s="13" t="s">
        <v>61</v>
      </c>
      <c r="C716" s="14" t="s">
        <v>56</v>
      </c>
      <c r="D716" s="14" t="s">
        <v>307</v>
      </c>
      <c r="E716" s="15" t="s">
        <v>70</v>
      </c>
      <c r="F716" s="15"/>
      <c r="G716" s="16">
        <v>1</v>
      </c>
      <c r="H716" s="16">
        <v>10</v>
      </c>
      <c r="I716" s="19">
        <v>6.5369999999999999</v>
      </c>
      <c r="J716" s="16">
        <v>10</v>
      </c>
      <c r="K716" s="16">
        <v>7</v>
      </c>
      <c r="L716" s="19">
        <v>3.1538195220363403</v>
      </c>
      <c r="M716" s="16">
        <v>1</v>
      </c>
      <c r="N716" s="16">
        <v>10</v>
      </c>
      <c r="O716" s="17">
        <v>0</v>
      </c>
      <c r="P716" s="18">
        <v>0</v>
      </c>
    </row>
    <row r="717" spans="2:16" ht="36" customHeight="1" outlineLevel="1" x14ac:dyDescent="0.45">
      <c r="B717" s="13" t="s">
        <v>61</v>
      </c>
      <c r="C717" s="14" t="s">
        <v>59</v>
      </c>
      <c r="D717" s="14" t="s">
        <v>307</v>
      </c>
      <c r="E717" s="15" t="s">
        <v>70</v>
      </c>
      <c r="F717" s="15"/>
      <c r="G717" s="16">
        <v>1</v>
      </c>
      <c r="H717" s="16">
        <v>10</v>
      </c>
      <c r="I717" s="19">
        <v>6.5924276169265035</v>
      </c>
      <c r="J717" s="16">
        <v>10</v>
      </c>
      <c r="K717" s="16">
        <v>7</v>
      </c>
      <c r="L717" s="19">
        <v>3.1429751273006761</v>
      </c>
      <c r="M717" s="16">
        <v>1</v>
      </c>
      <c r="N717" s="16">
        <v>10</v>
      </c>
      <c r="O717" s="17">
        <v>102</v>
      </c>
      <c r="P717" s="18">
        <v>0</v>
      </c>
    </row>
    <row r="718" spans="2:16" ht="36" customHeight="1" outlineLevel="1" x14ac:dyDescent="0.45">
      <c r="B718" s="13" t="s">
        <v>61</v>
      </c>
      <c r="C718" s="14" t="s">
        <v>56</v>
      </c>
      <c r="D718" s="14" t="s">
        <v>307</v>
      </c>
      <c r="E718" s="15" t="s">
        <v>70</v>
      </c>
      <c r="F718" s="15"/>
      <c r="G718" s="15" t="s">
        <v>86</v>
      </c>
      <c r="H718" s="15" t="s">
        <v>86</v>
      </c>
      <c r="I718" s="15" t="s">
        <v>86</v>
      </c>
      <c r="J718" s="15" t="s">
        <v>86</v>
      </c>
      <c r="K718" s="15" t="s">
        <v>86</v>
      </c>
      <c r="L718" s="15" t="s">
        <v>86</v>
      </c>
      <c r="M718" s="15" t="s">
        <v>86</v>
      </c>
      <c r="N718" s="15" t="s">
        <v>86</v>
      </c>
      <c r="O718" s="17">
        <v>1000</v>
      </c>
      <c r="P718" s="18">
        <v>0</v>
      </c>
    </row>
    <row r="719" spans="2:16" ht="36" customHeight="1" outlineLevel="1" x14ac:dyDescent="0.45">
      <c r="B719" s="13" t="s">
        <v>61</v>
      </c>
      <c r="C719" s="14" t="s">
        <v>59</v>
      </c>
      <c r="D719" s="14" t="s">
        <v>307</v>
      </c>
      <c r="E719" s="15" t="s">
        <v>70</v>
      </c>
      <c r="F719" s="15"/>
      <c r="G719" s="16">
        <v>6</v>
      </c>
      <c r="H719" s="16">
        <v>6</v>
      </c>
      <c r="I719" s="16">
        <v>6</v>
      </c>
      <c r="J719" s="16">
        <v>6</v>
      </c>
      <c r="K719" s="16">
        <v>6</v>
      </c>
      <c r="L719" s="15" t="s">
        <v>86</v>
      </c>
      <c r="M719" s="16">
        <v>6</v>
      </c>
      <c r="N719" s="16">
        <v>6</v>
      </c>
      <c r="O719" s="17">
        <v>999</v>
      </c>
      <c r="P719" s="18">
        <v>0</v>
      </c>
    </row>
    <row r="720" spans="2:16" ht="36" customHeight="1" outlineLevel="1" x14ac:dyDescent="0.45">
      <c r="B720" s="13" t="s">
        <v>61</v>
      </c>
      <c r="C720" s="14" t="s">
        <v>56</v>
      </c>
      <c r="D720" s="14" t="s">
        <v>307</v>
      </c>
      <c r="E720" s="15" t="s">
        <v>70</v>
      </c>
      <c r="F720" s="15"/>
      <c r="G720" s="15" t="s">
        <v>86</v>
      </c>
      <c r="H720" s="15" t="s">
        <v>86</v>
      </c>
      <c r="I720" s="15" t="s">
        <v>86</v>
      </c>
      <c r="J720" s="15" t="s">
        <v>86</v>
      </c>
      <c r="K720" s="15" t="s">
        <v>86</v>
      </c>
      <c r="L720" s="15" t="s">
        <v>86</v>
      </c>
      <c r="M720" s="15" t="s">
        <v>86</v>
      </c>
      <c r="N720" s="15" t="s">
        <v>86</v>
      </c>
      <c r="O720" s="17">
        <v>1000</v>
      </c>
      <c r="P720" s="18">
        <v>0</v>
      </c>
    </row>
    <row r="721" spans="2:16" ht="36" customHeight="1" outlineLevel="1" x14ac:dyDescent="0.45">
      <c r="B721" s="13" t="s">
        <v>61</v>
      </c>
      <c r="C721" s="14" t="s">
        <v>59</v>
      </c>
      <c r="D721" s="14" t="s">
        <v>307</v>
      </c>
      <c r="E721" s="15" t="s">
        <v>70</v>
      </c>
      <c r="F721" s="15"/>
      <c r="G721" s="15" t="s">
        <v>86</v>
      </c>
      <c r="H721" s="15" t="s">
        <v>86</v>
      </c>
      <c r="I721" s="15" t="s">
        <v>86</v>
      </c>
      <c r="J721" s="15" t="s">
        <v>86</v>
      </c>
      <c r="K721" s="15" t="s">
        <v>86</v>
      </c>
      <c r="L721" s="15" t="s">
        <v>86</v>
      </c>
      <c r="M721" s="15" t="s">
        <v>86</v>
      </c>
      <c r="N721" s="15" t="s">
        <v>86</v>
      </c>
      <c r="O721" s="17">
        <v>1000</v>
      </c>
      <c r="P721" s="18">
        <v>0</v>
      </c>
    </row>
    <row r="722" spans="2:16" ht="36" customHeight="1" outlineLevel="1" x14ac:dyDescent="0.45">
      <c r="B722" s="13" t="s">
        <v>61</v>
      </c>
      <c r="C722" s="14" t="s">
        <v>56</v>
      </c>
      <c r="D722" s="14" t="s">
        <v>307</v>
      </c>
      <c r="E722" s="15" t="s">
        <v>70</v>
      </c>
      <c r="F722" s="15"/>
      <c r="G722" s="15" t="s">
        <v>86</v>
      </c>
      <c r="H722" s="15" t="s">
        <v>86</v>
      </c>
      <c r="I722" s="15" t="s">
        <v>86</v>
      </c>
      <c r="J722" s="15" t="s">
        <v>86</v>
      </c>
      <c r="K722" s="15" t="s">
        <v>86</v>
      </c>
      <c r="L722" s="15" t="s">
        <v>86</v>
      </c>
      <c r="M722" s="15" t="s">
        <v>86</v>
      </c>
      <c r="N722" s="15" t="s">
        <v>86</v>
      </c>
      <c r="O722" s="17">
        <v>1000</v>
      </c>
      <c r="P722" s="18">
        <v>0</v>
      </c>
    </row>
    <row r="723" spans="2:16" ht="36" customHeight="1" outlineLevel="1" x14ac:dyDescent="0.45">
      <c r="B723" s="13" t="s">
        <v>61</v>
      </c>
      <c r="C723" s="14" t="s">
        <v>59</v>
      </c>
      <c r="D723" s="14" t="s">
        <v>307</v>
      </c>
      <c r="E723" s="15" t="s">
        <v>70</v>
      </c>
      <c r="F723" s="15"/>
      <c r="G723" s="15" t="s">
        <v>86</v>
      </c>
      <c r="H723" s="15" t="s">
        <v>86</v>
      </c>
      <c r="I723" s="15" t="s">
        <v>86</v>
      </c>
      <c r="J723" s="15" t="s">
        <v>86</v>
      </c>
      <c r="K723" s="15" t="s">
        <v>86</v>
      </c>
      <c r="L723" s="15" t="s">
        <v>86</v>
      </c>
      <c r="M723" s="15" t="s">
        <v>86</v>
      </c>
      <c r="N723" s="15" t="s">
        <v>86</v>
      </c>
      <c r="O723" s="17">
        <v>1000</v>
      </c>
      <c r="P723" s="18">
        <v>0</v>
      </c>
    </row>
    <row r="724" spans="2:16" ht="36" customHeight="1" outlineLevel="1" x14ac:dyDescent="0.45">
      <c r="B724" s="13" t="s">
        <v>64</v>
      </c>
      <c r="C724" s="14" t="s">
        <v>56</v>
      </c>
      <c r="D724" s="14" t="s">
        <v>308</v>
      </c>
      <c r="E724" s="15" t="s">
        <v>63</v>
      </c>
      <c r="F724" s="15"/>
      <c r="G724" s="16">
        <v>1</v>
      </c>
      <c r="H724" s="16">
        <v>10</v>
      </c>
      <c r="I724" s="19">
        <v>6.54</v>
      </c>
      <c r="J724" s="16">
        <v>10</v>
      </c>
      <c r="K724" s="16">
        <v>7</v>
      </c>
      <c r="L724" s="19">
        <v>3.1556866698641719</v>
      </c>
      <c r="M724" s="16">
        <v>1</v>
      </c>
      <c r="N724" s="16">
        <v>10</v>
      </c>
      <c r="O724" s="17">
        <v>0</v>
      </c>
      <c r="P724" s="18">
        <v>0</v>
      </c>
    </row>
    <row r="725" spans="2:16" ht="36" customHeight="1" outlineLevel="1" x14ac:dyDescent="0.45">
      <c r="B725" s="13" t="s">
        <v>64</v>
      </c>
      <c r="C725" s="14" t="s">
        <v>59</v>
      </c>
      <c r="D725" s="14" t="s">
        <v>308</v>
      </c>
      <c r="E725" s="15" t="s">
        <v>63</v>
      </c>
      <c r="F725" s="15"/>
      <c r="G725" s="16">
        <v>1</v>
      </c>
      <c r="H725" s="16">
        <v>10</v>
      </c>
      <c r="I725" s="19">
        <v>6.54</v>
      </c>
      <c r="J725" s="16">
        <v>10</v>
      </c>
      <c r="K725" s="16">
        <v>7</v>
      </c>
      <c r="L725" s="19">
        <v>3.1556866698641719</v>
      </c>
      <c r="M725" s="16">
        <v>1</v>
      </c>
      <c r="N725" s="16">
        <v>10</v>
      </c>
      <c r="O725" s="17">
        <v>0</v>
      </c>
      <c r="P725" s="18">
        <v>0</v>
      </c>
    </row>
    <row r="726" spans="2:16" ht="36" customHeight="1" outlineLevel="1" x14ac:dyDescent="0.45">
      <c r="B726" s="13" t="s">
        <v>66</v>
      </c>
      <c r="C726" s="14" t="s">
        <v>56</v>
      </c>
      <c r="D726" s="14" t="s">
        <v>309</v>
      </c>
      <c r="E726" s="15" t="s">
        <v>63</v>
      </c>
      <c r="F726" s="15"/>
      <c r="G726" s="16">
        <v>1</v>
      </c>
      <c r="H726" s="16">
        <v>10</v>
      </c>
      <c r="I726" s="19">
        <v>6.4273318872017358</v>
      </c>
      <c r="J726" s="16">
        <v>10</v>
      </c>
      <c r="K726" s="16">
        <v>7</v>
      </c>
      <c r="L726" s="19">
        <v>3.1701102772689476</v>
      </c>
      <c r="M726" s="16">
        <v>1</v>
      </c>
      <c r="N726" s="16">
        <v>10</v>
      </c>
      <c r="O726" s="17">
        <v>539</v>
      </c>
      <c r="P726" s="18">
        <v>0</v>
      </c>
    </row>
    <row r="727" spans="2:16" ht="36" customHeight="1" outlineLevel="1" x14ac:dyDescent="0.45">
      <c r="B727" s="13" t="s">
        <v>66</v>
      </c>
      <c r="C727" s="14" t="s">
        <v>59</v>
      </c>
      <c r="D727" s="14" t="s">
        <v>309</v>
      </c>
      <c r="E727" s="15" t="s">
        <v>63</v>
      </c>
      <c r="F727" s="15"/>
      <c r="G727" s="16">
        <v>1</v>
      </c>
      <c r="H727" s="16">
        <v>10</v>
      </c>
      <c r="I727" s="19">
        <v>6.3660531697341511</v>
      </c>
      <c r="J727" s="16">
        <v>10</v>
      </c>
      <c r="K727" s="16">
        <v>7</v>
      </c>
      <c r="L727" s="19">
        <v>3.1360792069476107</v>
      </c>
      <c r="M727" s="16">
        <v>1</v>
      </c>
      <c r="N727" s="16">
        <v>10</v>
      </c>
      <c r="O727" s="17">
        <v>511</v>
      </c>
      <c r="P727" s="18">
        <v>0</v>
      </c>
    </row>
    <row r="728" spans="2:16" ht="36" customHeight="1" outlineLevel="1" x14ac:dyDescent="0.45">
      <c r="B728" s="13" t="s">
        <v>68</v>
      </c>
      <c r="C728" s="14" t="s">
        <v>56</v>
      </c>
      <c r="D728" s="14" t="s">
        <v>310</v>
      </c>
      <c r="E728" s="15" t="s">
        <v>70</v>
      </c>
      <c r="F728" s="15"/>
      <c r="G728" s="16">
        <v>1</v>
      </c>
      <c r="H728" s="16">
        <v>10</v>
      </c>
      <c r="I728" s="19">
        <v>6.384976525821596</v>
      </c>
      <c r="J728" s="16">
        <v>10</v>
      </c>
      <c r="K728" s="16">
        <v>7</v>
      </c>
      <c r="L728" s="19">
        <v>3.1205586740398914</v>
      </c>
      <c r="M728" s="16">
        <v>1</v>
      </c>
      <c r="N728" s="16">
        <v>10</v>
      </c>
      <c r="O728" s="17">
        <v>787</v>
      </c>
      <c r="P728" s="18">
        <v>0</v>
      </c>
    </row>
    <row r="729" spans="2:16" ht="36" customHeight="1" outlineLevel="1" x14ac:dyDescent="0.45">
      <c r="B729" s="13" t="s">
        <v>68</v>
      </c>
      <c r="C729" s="14" t="s">
        <v>59</v>
      </c>
      <c r="D729" s="14" t="s">
        <v>310</v>
      </c>
      <c r="E729" s="15" t="s">
        <v>70</v>
      </c>
      <c r="F729" s="15"/>
      <c r="G729" s="16">
        <v>1</v>
      </c>
      <c r="H729" s="16">
        <v>10</v>
      </c>
      <c r="I729" s="19">
        <v>6.3440366972477067</v>
      </c>
      <c r="J729" s="16">
        <v>10</v>
      </c>
      <c r="K729" s="16">
        <v>7</v>
      </c>
      <c r="L729" s="19">
        <v>3.1294625263319968</v>
      </c>
      <c r="M729" s="16">
        <v>1</v>
      </c>
      <c r="N729" s="16">
        <v>10</v>
      </c>
      <c r="O729" s="17">
        <v>782</v>
      </c>
      <c r="P729" s="18">
        <v>0</v>
      </c>
    </row>
    <row r="730" spans="2:16" ht="36" customHeight="1" outlineLevel="1" x14ac:dyDescent="0.45">
      <c r="B730" s="13" t="s">
        <v>71</v>
      </c>
      <c r="C730" s="14" t="s">
        <v>56</v>
      </c>
      <c r="D730" s="14" t="s">
        <v>311</v>
      </c>
      <c r="E730" s="15" t="s">
        <v>70</v>
      </c>
      <c r="F730" s="15"/>
      <c r="G730" s="16">
        <v>1</v>
      </c>
      <c r="H730" s="16">
        <v>10</v>
      </c>
      <c r="I730" s="19">
        <v>6.296875</v>
      </c>
      <c r="J730" s="16">
        <v>10</v>
      </c>
      <c r="K730" s="16">
        <v>7</v>
      </c>
      <c r="L730" s="19">
        <v>3.2972414502281091</v>
      </c>
      <c r="M730" s="16">
        <v>1</v>
      </c>
      <c r="N730" s="16">
        <v>10</v>
      </c>
      <c r="O730" s="17">
        <v>872</v>
      </c>
      <c r="P730" s="18">
        <v>0</v>
      </c>
    </row>
    <row r="731" spans="2:16" ht="36" customHeight="1" outlineLevel="1" x14ac:dyDescent="0.45">
      <c r="B731" s="13" t="s">
        <v>71</v>
      </c>
      <c r="C731" s="14" t="s">
        <v>59</v>
      </c>
      <c r="D731" s="14" t="s">
        <v>311</v>
      </c>
      <c r="E731" s="15" t="s">
        <v>70</v>
      </c>
      <c r="F731" s="15"/>
      <c r="G731" s="16">
        <v>1</v>
      </c>
      <c r="H731" s="16">
        <v>10</v>
      </c>
      <c r="I731" s="19">
        <v>6.2461538461538462</v>
      </c>
      <c r="J731" s="16">
        <v>10</v>
      </c>
      <c r="K731" s="16">
        <v>7</v>
      </c>
      <c r="L731" s="19">
        <v>3.3062345111644071</v>
      </c>
      <c r="M731" s="16">
        <v>1</v>
      </c>
      <c r="N731" s="16">
        <v>10</v>
      </c>
      <c r="O731" s="17">
        <v>870</v>
      </c>
      <c r="P731" s="18">
        <v>0</v>
      </c>
    </row>
    <row r="732" spans="2:16" ht="36" customHeight="1" outlineLevel="1" x14ac:dyDescent="0.45">
      <c r="B732" s="13" t="s">
        <v>1184</v>
      </c>
      <c r="C732" s="14" t="s">
        <v>56</v>
      </c>
      <c r="D732" s="14" t="s">
        <v>312</v>
      </c>
      <c r="E732" s="15" t="s">
        <v>70</v>
      </c>
      <c r="F732" s="15"/>
      <c r="G732" s="16">
        <v>1</v>
      </c>
      <c r="H732" s="16">
        <v>10</v>
      </c>
      <c r="I732" s="19">
        <v>6.0769230769230766</v>
      </c>
      <c r="J732" s="16">
        <v>10</v>
      </c>
      <c r="K732" s="16">
        <v>7</v>
      </c>
      <c r="L732" s="19">
        <v>3.1539047836951872</v>
      </c>
      <c r="M732" s="16">
        <v>1</v>
      </c>
      <c r="N732" s="16">
        <v>10</v>
      </c>
      <c r="O732" s="17">
        <v>935</v>
      </c>
      <c r="P732" s="18">
        <v>0</v>
      </c>
    </row>
    <row r="733" spans="2:16" ht="36" customHeight="1" outlineLevel="1" x14ac:dyDescent="0.45">
      <c r="B733" s="13" t="s">
        <v>1184</v>
      </c>
      <c r="C733" s="14" t="s">
        <v>59</v>
      </c>
      <c r="D733" s="14" t="s">
        <v>312</v>
      </c>
      <c r="E733" s="15" t="s">
        <v>70</v>
      </c>
      <c r="F733" s="15"/>
      <c r="G733" s="16">
        <v>1</v>
      </c>
      <c r="H733" s="16">
        <v>10</v>
      </c>
      <c r="I733" s="19">
        <v>6.2571428571428571</v>
      </c>
      <c r="J733" s="16">
        <v>10</v>
      </c>
      <c r="K733" s="16">
        <v>7</v>
      </c>
      <c r="L733" s="19">
        <v>3.1516534160117264</v>
      </c>
      <c r="M733" s="16">
        <v>1</v>
      </c>
      <c r="N733" s="16">
        <v>10</v>
      </c>
      <c r="O733" s="17">
        <v>930</v>
      </c>
      <c r="P733" s="18">
        <v>0</v>
      </c>
    </row>
    <row r="734" spans="2:16" ht="36" customHeight="1" outlineLevel="1" x14ac:dyDescent="0.45">
      <c r="B734" s="13" t="s">
        <v>1185</v>
      </c>
      <c r="C734" s="14" t="s">
        <v>56</v>
      </c>
      <c r="D734" s="14" t="s">
        <v>313</v>
      </c>
      <c r="E734" s="15" t="s">
        <v>70</v>
      </c>
      <c r="F734" s="15"/>
      <c r="G734" s="16">
        <v>1</v>
      </c>
      <c r="H734" s="16">
        <v>10</v>
      </c>
      <c r="I734" s="19">
        <v>5.8644067796610173</v>
      </c>
      <c r="J734" s="16">
        <v>10</v>
      </c>
      <c r="K734" s="16">
        <v>6</v>
      </c>
      <c r="L734" s="19">
        <v>2.9968812934198437</v>
      </c>
      <c r="M734" s="16">
        <v>1</v>
      </c>
      <c r="N734" s="16">
        <v>10</v>
      </c>
      <c r="O734" s="17">
        <v>941</v>
      </c>
      <c r="P734" s="18">
        <v>0</v>
      </c>
    </row>
    <row r="735" spans="2:16" ht="36" customHeight="1" outlineLevel="1" x14ac:dyDescent="0.45">
      <c r="B735" s="13" t="s">
        <v>1185</v>
      </c>
      <c r="C735" s="14" t="s">
        <v>59</v>
      </c>
      <c r="D735" s="14" t="s">
        <v>313</v>
      </c>
      <c r="E735" s="15" t="s">
        <v>70</v>
      </c>
      <c r="F735" s="15"/>
      <c r="G735" s="16">
        <v>1</v>
      </c>
      <c r="H735" s="16">
        <v>10</v>
      </c>
      <c r="I735" s="19">
        <v>5.84375</v>
      </c>
      <c r="J735" s="16">
        <v>10</v>
      </c>
      <c r="K735" s="16">
        <v>6</v>
      </c>
      <c r="L735" s="19">
        <v>3.0143505973608185</v>
      </c>
      <c r="M735" s="16">
        <v>1</v>
      </c>
      <c r="N735" s="16">
        <v>10</v>
      </c>
      <c r="O735" s="17">
        <v>936</v>
      </c>
      <c r="P735" s="18">
        <v>0</v>
      </c>
    </row>
    <row r="736" spans="2:16" ht="36" customHeight="1" outlineLevel="1" x14ac:dyDescent="0.45">
      <c r="B736" s="13" t="s">
        <v>73</v>
      </c>
      <c r="C736" s="14" t="s">
        <v>56</v>
      </c>
      <c r="D736" s="14" t="s">
        <v>1249</v>
      </c>
      <c r="E736" s="15" t="s">
        <v>63</v>
      </c>
      <c r="F736" s="15"/>
      <c r="G736" s="16">
        <v>1</v>
      </c>
      <c r="H736" s="16">
        <v>10</v>
      </c>
      <c r="I736" s="19">
        <v>6.5380000000000003</v>
      </c>
      <c r="J736" s="16">
        <v>10</v>
      </c>
      <c r="K736" s="16">
        <v>7</v>
      </c>
      <c r="L736" s="19">
        <v>3.1544423447745058</v>
      </c>
      <c r="M736" s="16">
        <v>1</v>
      </c>
      <c r="N736" s="16">
        <v>10</v>
      </c>
      <c r="O736" s="17">
        <v>0</v>
      </c>
      <c r="P736" s="18">
        <v>0</v>
      </c>
    </row>
    <row r="737" spans="2:16" ht="36" customHeight="1" outlineLevel="1" x14ac:dyDescent="0.45">
      <c r="B737" s="13" t="s">
        <v>73</v>
      </c>
      <c r="C737" s="14" t="s">
        <v>59</v>
      </c>
      <c r="D737" s="14" t="s">
        <v>1249</v>
      </c>
      <c r="E737" s="15" t="s">
        <v>63</v>
      </c>
      <c r="F737" s="15"/>
      <c r="G737" s="16">
        <v>1</v>
      </c>
      <c r="H737" s="16">
        <v>10</v>
      </c>
      <c r="I737" s="19">
        <v>6.5380000000000003</v>
      </c>
      <c r="J737" s="16">
        <v>10</v>
      </c>
      <c r="K737" s="16">
        <v>7</v>
      </c>
      <c r="L737" s="19">
        <v>3.1544423447745058</v>
      </c>
      <c r="M737" s="16">
        <v>1</v>
      </c>
      <c r="N737" s="16">
        <v>10</v>
      </c>
      <c r="O737" s="17">
        <v>0</v>
      </c>
      <c r="P737" s="18">
        <v>0</v>
      </c>
    </row>
    <row r="738" spans="2:16" ht="36" customHeight="1" outlineLevel="1" x14ac:dyDescent="0.45">
      <c r="B738" s="13" t="s">
        <v>75</v>
      </c>
      <c r="C738" s="14" t="s">
        <v>56</v>
      </c>
      <c r="D738" s="14" t="s">
        <v>314</v>
      </c>
      <c r="E738" s="15" t="s">
        <v>63</v>
      </c>
      <c r="F738" s="15"/>
      <c r="G738" s="16">
        <v>1</v>
      </c>
      <c r="H738" s="16">
        <v>10</v>
      </c>
      <c r="I738" s="19">
        <v>6.5369999999999999</v>
      </c>
      <c r="J738" s="16">
        <v>10</v>
      </c>
      <c r="K738" s="16">
        <v>7</v>
      </c>
      <c r="L738" s="19">
        <v>3.1554060891725975</v>
      </c>
      <c r="M738" s="16">
        <v>1</v>
      </c>
      <c r="N738" s="16">
        <v>10</v>
      </c>
      <c r="O738" s="17">
        <v>0</v>
      </c>
      <c r="P738" s="18">
        <v>0</v>
      </c>
    </row>
    <row r="739" spans="2:16" ht="36" customHeight="1" outlineLevel="1" x14ac:dyDescent="0.45">
      <c r="B739" s="13" t="s">
        <v>75</v>
      </c>
      <c r="C739" s="14" t="s">
        <v>59</v>
      </c>
      <c r="D739" s="14" t="s">
        <v>314</v>
      </c>
      <c r="E739" s="15" t="s">
        <v>63</v>
      </c>
      <c r="F739" s="15"/>
      <c r="G739" s="16">
        <v>1</v>
      </c>
      <c r="H739" s="16">
        <v>10</v>
      </c>
      <c r="I739" s="19">
        <v>6.5369999999999999</v>
      </c>
      <c r="J739" s="16">
        <v>10</v>
      </c>
      <c r="K739" s="16">
        <v>7</v>
      </c>
      <c r="L739" s="19">
        <v>3.1554060891725975</v>
      </c>
      <c r="M739" s="16">
        <v>1</v>
      </c>
      <c r="N739" s="16">
        <v>10</v>
      </c>
      <c r="O739" s="17">
        <v>0</v>
      </c>
      <c r="P739" s="18">
        <v>0</v>
      </c>
    </row>
    <row r="740" spans="2:16" ht="36" customHeight="1" outlineLevel="1" x14ac:dyDescent="0.45">
      <c r="B740" s="13" t="s">
        <v>77</v>
      </c>
      <c r="C740" s="14" t="s">
        <v>56</v>
      </c>
      <c r="D740" s="14" t="s">
        <v>315</v>
      </c>
      <c r="E740" s="15" t="s">
        <v>70</v>
      </c>
      <c r="F740" s="15"/>
      <c r="G740" s="16">
        <v>1</v>
      </c>
      <c r="H740" s="16">
        <v>10</v>
      </c>
      <c r="I740" s="19">
        <v>6.5107238605898123</v>
      </c>
      <c r="J740" s="16">
        <v>10</v>
      </c>
      <c r="K740" s="16">
        <v>7</v>
      </c>
      <c r="L740" s="19">
        <v>3.1780315990326478</v>
      </c>
      <c r="M740" s="16">
        <v>1</v>
      </c>
      <c r="N740" s="16">
        <v>10</v>
      </c>
      <c r="O740" s="17">
        <v>254</v>
      </c>
      <c r="P740" s="18">
        <v>0</v>
      </c>
    </row>
    <row r="741" spans="2:16" ht="36" customHeight="1" outlineLevel="1" x14ac:dyDescent="0.45">
      <c r="B741" s="13" t="s">
        <v>77</v>
      </c>
      <c r="C741" s="14" t="s">
        <v>59</v>
      </c>
      <c r="D741" s="14" t="s">
        <v>315</v>
      </c>
      <c r="E741" s="15" t="s">
        <v>70</v>
      </c>
      <c r="F741" s="15"/>
      <c r="G741" s="16">
        <v>1</v>
      </c>
      <c r="H741" s="16">
        <v>10</v>
      </c>
      <c r="I741" s="19">
        <v>6.5107238605898123</v>
      </c>
      <c r="J741" s="16">
        <v>10</v>
      </c>
      <c r="K741" s="16">
        <v>7</v>
      </c>
      <c r="L741" s="19">
        <v>3.1780315990326478</v>
      </c>
      <c r="M741" s="16">
        <v>1</v>
      </c>
      <c r="N741" s="16">
        <v>10</v>
      </c>
      <c r="O741" s="17">
        <v>254</v>
      </c>
      <c r="P741" s="18">
        <v>0</v>
      </c>
    </row>
    <row r="742" spans="2:16" ht="36" customHeight="1" outlineLevel="1" x14ac:dyDescent="0.45">
      <c r="B742" s="13" t="s">
        <v>79</v>
      </c>
      <c r="C742" s="14" t="s">
        <v>56</v>
      </c>
      <c r="D742" s="14" t="s">
        <v>316</v>
      </c>
      <c r="E742" s="15" t="s">
        <v>70</v>
      </c>
      <c r="F742" s="15"/>
      <c r="G742" s="16">
        <v>1</v>
      </c>
      <c r="H742" s="16">
        <v>10</v>
      </c>
      <c r="I742" s="19">
        <v>6.573943661971831</v>
      </c>
      <c r="J742" s="16">
        <v>10</v>
      </c>
      <c r="K742" s="16">
        <v>7</v>
      </c>
      <c r="L742" s="19">
        <v>3.1067276724452482</v>
      </c>
      <c r="M742" s="16">
        <v>1</v>
      </c>
      <c r="N742" s="16">
        <v>10</v>
      </c>
      <c r="O742" s="17">
        <v>716</v>
      </c>
      <c r="P742" s="18">
        <v>0</v>
      </c>
    </row>
    <row r="743" spans="2:16" ht="36" customHeight="1" outlineLevel="1" x14ac:dyDescent="0.45">
      <c r="B743" s="13" t="s">
        <v>79</v>
      </c>
      <c r="C743" s="14" t="s">
        <v>59</v>
      </c>
      <c r="D743" s="14" t="s">
        <v>316</v>
      </c>
      <c r="E743" s="15" t="s">
        <v>70</v>
      </c>
      <c r="F743" s="15"/>
      <c r="G743" s="16">
        <v>1</v>
      </c>
      <c r="H743" s="16">
        <v>10</v>
      </c>
      <c r="I743" s="19">
        <v>6.573943661971831</v>
      </c>
      <c r="J743" s="16">
        <v>10</v>
      </c>
      <c r="K743" s="16">
        <v>7</v>
      </c>
      <c r="L743" s="19">
        <v>3.1067276724452482</v>
      </c>
      <c r="M743" s="16">
        <v>1</v>
      </c>
      <c r="N743" s="16">
        <v>10</v>
      </c>
      <c r="O743" s="17">
        <v>716</v>
      </c>
      <c r="P743" s="18">
        <v>0</v>
      </c>
    </row>
    <row r="744" spans="2:16" ht="36" customHeight="1" outlineLevel="1" x14ac:dyDescent="0.45">
      <c r="B744" s="13" t="s">
        <v>80</v>
      </c>
      <c r="C744" s="14" t="s">
        <v>56</v>
      </c>
      <c r="D744" s="14" t="s">
        <v>317</v>
      </c>
      <c r="E744" s="15" t="s">
        <v>70</v>
      </c>
      <c r="F744" s="15"/>
      <c r="G744" s="16">
        <v>1</v>
      </c>
      <c r="H744" s="16">
        <v>10</v>
      </c>
      <c r="I744" s="19">
        <v>6.070422535211268</v>
      </c>
      <c r="J744" s="16">
        <v>10</v>
      </c>
      <c r="K744" s="16">
        <v>7</v>
      </c>
      <c r="L744" s="19">
        <v>3.4030404206573515</v>
      </c>
      <c r="M744" s="16">
        <v>1</v>
      </c>
      <c r="N744" s="16">
        <v>10</v>
      </c>
      <c r="O744" s="17">
        <v>929</v>
      </c>
      <c r="P744" s="18">
        <v>0</v>
      </c>
    </row>
    <row r="745" spans="2:16" ht="36" customHeight="1" outlineLevel="1" x14ac:dyDescent="0.45">
      <c r="B745" s="13" t="s">
        <v>80</v>
      </c>
      <c r="C745" s="14" t="s">
        <v>59</v>
      </c>
      <c r="D745" s="14" t="s">
        <v>317</v>
      </c>
      <c r="E745" s="15" t="s">
        <v>70</v>
      </c>
      <c r="F745" s="15"/>
      <c r="G745" s="16">
        <v>1</v>
      </c>
      <c r="H745" s="16">
        <v>10</v>
      </c>
      <c r="I745" s="19">
        <v>6.070422535211268</v>
      </c>
      <c r="J745" s="16">
        <v>10</v>
      </c>
      <c r="K745" s="16">
        <v>7</v>
      </c>
      <c r="L745" s="19">
        <v>3.4030404206573515</v>
      </c>
      <c r="M745" s="16">
        <v>1</v>
      </c>
      <c r="N745" s="16">
        <v>10</v>
      </c>
      <c r="O745" s="17">
        <v>929</v>
      </c>
      <c r="P745" s="18">
        <v>0</v>
      </c>
    </row>
    <row r="746" spans="2:16" ht="36" customHeight="1" outlineLevel="1" x14ac:dyDescent="0.45">
      <c r="B746" s="13" t="s">
        <v>82</v>
      </c>
      <c r="C746" s="14" t="s">
        <v>56</v>
      </c>
      <c r="D746" s="14" t="s">
        <v>1250</v>
      </c>
      <c r="E746" s="15" t="s">
        <v>70</v>
      </c>
      <c r="F746" s="15"/>
      <c r="G746" s="16">
        <v>2</v>
      </c>
      <c r="H746" s="16">
        <v>10</v>
      </c>
      <c r="I746" s="19">
        <v>7.7142857142857144</v>
      </c>
      <c r="J746" s="16">
        <v>10</v>
      </c>
      <c r="K746" s="16">
        <v>8</v>
      </c>
      <c r="L746" s="19">
        <v>2.7012410660108248</v>
      </c>
      <c r="M746" s="16">
        <v>2</v>
      </c>
      <c r="N746" s="16">
        <v>10</v>
      </c>
      <c r="O746" s="17">
        <v>986</v>
      </c>
      <c r="P746" s="18">
        <v>0</v>
      </c>
    </row>
    <row r="747" spans="2:16" ht="36" customHeight="1" outlineLevel="1" x14ac:dyDescent="0.45">
      <c r="B747" s="13" t="s">
        <v>82</v>
      </c>
      <c r="C747" s="14" t="s">
        <v>59</v>
      </c>
      <c r="D747" s="14" t="s">
        <v>1250</v>
      </c>
      <c r="E747" s="15" t="s">
        <v>70</v>
      </c>
      <c r="F747" s="15"/>
      <c r="G747" s="16">
        <v>2</v>
      </c>
      <c r="H747" s="16">
        <v>10</v>
      </c>
      <c r="I747" s="19">
        <v>7.7142857142857144</v>
      </c>
      <c r="J747" s="16">
        <v>10</v>
      </c>
      <c r="K747" s="16">
        <v>8</v>
      </c>
      <c r="L747" s="19">
        <v>2.7012410660108248</v>
      </c>
      <c r="M747" s="16">
        <v>2</v>
      </c>
      <c r="N747" s="16">
        <v>10</v>
      </c>
      <c r="O747" s="17">
        <v>986</v>
      </c>
      <c r="P747" s="18">
        <v>0</v>
      </c>
    </row>
    <row r="748" spans="2:16" ht="36" customHeight="1" outlineLevel="1" x14ac:dyDescent="0.45">
      <c r="B748" s="13" t="s">
        <v>84</v>
      </c>
      <c r="C748" s="14" t="s">
        <v>56</v>
      </c>
      <c r="D748" s="14" t="s">
        <v>1251</v>
      </c>
      <c r="E748" s="15" t="s">
        <v>70</v>
      </c>
      <c r="F748" s="15"/>
      <c r="G748" s="16">
        <v>6</v>
      </c>
      <c r="H748" s="16">
        <v>6</v>
      </c>
      <c r="I748" s="16">
        <v>6</v>
      </c>
      <c r="J748" s="16">
        <v>6</v>
      </c>
      <c r="K748" s="16">
        <v>6</v>
      </c>
      <c r="L748" s="15" t="s">
        <v>86</v>
      </c>
      <c r="M748" s="16">
        <v>6</v>
      </c>
      <c r="N748" s="16">
        <v>6</v>
      </c>
      <c r="O748" s="17">
        <v>999</v>
      </c>
      <c r="P748" s="18">
        <v>0</v>
      </c>
    </row>
    <row r="749" spans="2:16" ht="36" customHeight="1" outlineLevel="1" x14ac:dyDescent="0.45">
      <c r="B749" s="13" t="s">
        <v>84</v>
      </c>
      <c r="C749" s="14" t="s">
        <v>59</v>
      </c>
      <c r="D749" s="14" t="s">
        <v>1251</v>
      </c>
      <c r="E749" s="15" t="s">
        <v>70</v>
      </c>
      <c r="F749" s="15"/>
      <c r="G749" s="16">
        <v>6</v>
      </c>
      <c r="H749" s="16">
        <v>6</v>
      </c>
      <c r="I749" s="16">
        <v>6</v>
      </c>
      <c r="J749" s="16">
        <v>6</v>
      </c>
      <c r="K749" s="16">
        <v>6</v>
      </c>
      <c r="L749" s="15" t="s">
        <v>86</v>
      </c>
      <c r="M749" s="16">
        <v>6</v>
      </c>
      <c r="N749" s="16">
        <v>6</v>
      </c>
      <c r="O749" s="17">
        <v>999</v>
      </c>
      <c r="P749" s="18">
        <v>0</v>
      </c>
    </row>
    <row r="750" spans="2:16" ht="36" customHeight="1" outlineLevel="1" x14ac:dyDescent="0.45">
      <c r="B750" s="13" t="s">
        <v>61</v>
      </c>
      <c r="C750" s="14" t="s">
        <v>56</v>
      </c>
      <c r="D750" s="14" t="s">
        <v>318</v>
      </c>
      <c r="E750" s="15" t="s">
        <v>70</v>
      </c>
      <c r="F750" s="15"/>
      <c r="G750" s="16">
        <v>1</v>
      </c>
      <c r="H750" s="16">
        <v>10</v>
      </c>
      <c r="I750" s="19">
        <v>6.5380000000000003</v>
      </c>
      <c r="J750" s="16">
        <v>10</v>
      </c>
      <c r="K750" s="16">
        <v>7</v>
      </c>
      <c r="L750" s="19">
        <v>3.1534902093554189</v>
      </c>
      <c r="M750" s="16">
        <v>1</v>
      </c>
      <c r="N750" s="16">
        <v>10</v>
      </c>
      <c r="O750" s="17">
        <v>0</v>
      </c>
      <c r="P750" s="18">
        <v>0</v>
      </c>
    </row>
    <row r="751" spans="2:16" ht="36" customHeight="1" outlineLevel="1" x14ac:dyDescent="0.45">
      <c r="B751" s="13" t="s">
        <v>61</v>
      </c>
      <c r="C751" s="14" t="s">
        <v>59</v>
      </c>
      <c r="D751" s="14" t="s">
        <v>318</v>
      </c>
      <c r="E751" s="15" t="s">
        <v>70</v>
      </c>
      <c r="F751" s="15"/>
      <c r="G751" s="16">
        <v>1</v>
      </c>
      <c r="H751" s="16">
        <v>10</v>
      </c>
      <c r="I751" s="19">
        <v>6.5968992248062017</v>
      </c>
      <c r="J751" s="16">
        <v>10</v>
      </c>
      <c r="K751" s="16">
        <v>7</v>
      </c>
      <c r="L751" s="19">
        <v>3.1435132445494687</v>
      </c>
      <c r="M751" s="16">
        <v>1</v>
      </c>
      <c r="N751" s="16">
        <v>10</v>
      </c>
      <c r="O751" s="17">
        <v>97</v>
      </c>
      <c r="P751" s="18">
        <v>0</v>
      </c>
    </row>
    <row r="752" spans="2:16" ht="36" customHeight="1" outlineLevel="1" x14ac:dyDescent="0.45">
      <c r="B752" s="13" t="s">
        <v>61</v>
      </c>
      <c r="C752" s="14" t="s">
        <v>56</v>
      </c>
      <c r="D752" s="14" t="s">
        <v>318</v>
      </c>
      <c r="E752" s="15" t="s">
        <v>70</v>
      </c>
      <c r="F752" s="15"/>
      <c r="G752" s="15" t="s">
        <v>86</v>
      </c>
      <c r="H752" s="15" t="s">
        <v>86</v>
      </c>
      <c r="I752" s="15" t="s">
        <v>86</v>
      </c>
      <c r="J752" s="15" t="s">
        <v>86</v>
      </c>
      <c r="K752" s="15" t="s">
        <v>86</v>
      </c>
      <c r="L752" s="15" t="s">
        <v>86</v>
      </c>
      <c r="M752" s="15" t="s">
        <v>86</v>
      </c>
      <c r="N752" s="15" t="s">
        <v>86</v>
      </c>
      <c r="O752" s="17">
        <v>1000</v>
      </c>
      <c r="P752" s="18">
        <v>0</v>
      </c>
    </row>
    <row r="753" spans="2:16" ht="36" customHeight="1" outlineLevel="1" x14ac:dyDescent="0.45">
      <c r="B753" s="13" t="s">
        <v>61</v>
      </c>
      <c r="C753" s="14" t="s">
        <v>59</v>
      </c>
      <c r="D753" s="14" t="s">
        <v>318</v>
      </c>
      <c r="E753" s="15" t="s">
        <v>70</v>
      </c>
      <c r="F753" s="15"/>
      <c r="G753" s="16">
        <v>10</v>
      </c>
      <c r="H753" s="16">
        <v>10</v>
      </c>
      <c r="I753" s="16">
        <v>10</v>
      </c>
      <c r="J753" s="16">
        <v>10</v>
      </c>
      <c r="K753" s="16">
        <v>10</v>
      </c>
      <c r="L753" s="16">
        <v>0</v>
      </c>
      <c r="M753" s="16">
        <v>10</v>
      </c>
      <c r="N753" s="16">
        <v>10</v>
      </c>
      <c r="O753" s="17">
        <v>997</v>
      </c>
      <c r="P753" s="18">
        <v>0</v>
      </c>
    </row>
    <row r="754" spans="2:16" ht="36" customHeight="1" outlineLevel="1" x14ac:dyDescent="0.45">
      <c r="B754" s="13" t="s">
        <v>61</v>
      </c>
      <c r="C754" s="14" t="s">
        <v>56</v>
      </c>
      <c r="D754" s="14" t="s">
        <v>318</v>
      </c>
      <c r="E754" s="15" t="s">
        <v>70</v>
      </c>
      <c r="F754" s="15"/>
      <c r="G754" s="15" t="s">
        <v>86</v>
      </c>
      <c r="H754" s="15" t="s">
        <v>86</v>
      </c>
      <c r="I754" s="15" t="s">
        <v>86</v>
      </c>
      <c r="J754" s="15" t="s">
        <v>86</v>
      </c>
      <c r="K754" s="15" t="s">
        <v>86</v>
      </c>
      <c r="L754" s="15" t="s">
        <v>86</v>
      </c>
      <c r="M754" s="15" t="s">
        <v>86</v>
      </c>
      <c r="N754" s="15" t="s">
        <v>86</v>
      </c>
      <c r="O754" s="17">
        <v>1000</v>
      </c>
      <c r="P754" s="18">
        <v>0</v>
      </c>
    </row>
    <row r="755" spans="2:16" ht="36" customHeight="1" outlineLevel="1" x14ac:dyDescent="0.45">
      <c r="B755" s="13" t="s">
        <v>61</v>
      </c>
      <c r="C755" s="14" t="s">
        <v>59</v>
      </c>
      <c r="D755" s="14" t="s">
        <v>318</v>
      </c>
      <c r="E755" s="15" t="s">
        <v>70</v>
      </c>
      <c r="F755" s="15"/>
      <c r="G755" s="15" t="s">
        <v>86</v>
      </c>
      <c r="H755" s="15" t="s">
        <v>86</v>
      </c>
      <c r="I755" s="15" t="s">
        <v>86</v>
      </c>
      <c r="J755" s="15" t="s">
        <v>86</v>
      </c>
      <c r="K755" s="15" t="s">
        <v>86</v>
      </c>
      <c r="L755" s="15" t="s">
        <v>86</v>
      </c>
      <c r="M755" s="15" t="s">
        <v>86</v>
      </c>
      <c r="N755" s="15" t="s">
        <v>86</v>
      </c>
      <c r="O755" s="17">
        <v>1000</v>
      </c>
      <c r="P755" s="18">
        <v>0</v>
      </c>
    </row>
    <row r="756" spans="2:16" ht="36" customHeight="1" outlineLevel="1" x14ac:dyDescent="0.45">
      <c r="B756" s="13" t="s">
        <v>61</v>
      </c>
      <c r="C756" s="14" t="s">
        <v>56</v>
      </c>
      <c r="D756" s="14" t="s">
        <v>318</v>
      </c>
      <c r="E756" s="15" t="s">
        <v>70</v>
      </c>
      <c r="F756" s="15"/>
      <c r="G756" s="15" t="s">
        <v>86</v>
      </c>
      <c r="H756" s="15" t="s">
        <v>86</v>
      </c>
      <c r="I756" s="15" t="s">
        <v>86</v>
      </c>
      <c r="J756" s="15" t="s">
        <v>86</v>
      </c>
      <c r="K756" s="15" t="s">
        <v>86</v>
      </c>
      <c r="L756" s="15" t="s">
        <v>86</v>
      </c>
      <c r="M756" s="15" t="s">
        <v>86</v>
      </c>
      <c r="N756" s="15" t="s">
        <v>86</v>
      </c>
      <c r="O756" s="17">
        <v>1000</v>
      </c>
      <c r="P756" s="18">
        <v>0</v>
      </c>
    </row>
    <row r="757" spans="2:16" ht="36" customHeight="1" outlineLevel="1" x14ac:dyDescent="0.45">
      <c r="B757" s="13" t="s">
        <v>61</v>
      </c>
      <c r="C757" s="14" t="s">
        <v>59</v>
      </c>
      <c r="D757" s="14" t="s">
        <v>318</v>
      </c>
      <c r="E757" s="15" t="s">
        <v>70</v>
      </c>
      <c r="F757" s="15"/>
      <c r="G757" s="15" t="s">
        <v>86</v>
      </c>
      <c r="H757" s="15" t="s">
        <v>86</v>
      </c>
      <c r="I757" s="15" t="s">
        <v>86</v>
      </c>
      <c r="J757" s="15" t="s">
        <v>86</v>
      </c>
      <c r="K757" s="15" t="s">
        <v>86</v>
      </c>
      <c r="L757" s="15" t="s">
        <v>86</v>
      </c>
      <c r="M757" s="15" t="s">
        <v>86</v>
      </c>
      <c r="N757" s="15" t="s">
        <v>86</v>
      </c>
      <c r="O757" s="17">
        <v>1000</v>
      </c>
      <c r="P757" s="18">
        <v>0</v>
      </c>
    </row>
    <row r="758" spans="2:16" ht="36" customHeight="1" outlineLevel="1" x14ac:dyDescent="0.45">
      <c r="B758" s="13" t="s">
        <v>64</v>
      </c>
      <c r="C758" s="14" t="s">
        <v>56</v>
      </c>
      <c r="D758" s="14" t="s">
        <v>319</v>
      </c>
      <c r="E758" s="15" t="s">
        <v>63</v>
      </c>
      <c r="F758" s="15"/>
      <c r="G758" s="16">
        <v>1</v>
      </c>
      <c r="H758" s="16">
        <v>10</v>
      </c>
      <c r="I758" s="19">
        <v>6.5350000000000001</v>
      </c>
      <c r="J758" s="16">
        <v>10</v>
      </c>
      <c r="K758" s="16">
        <v>7</v>
      </c>
      <c r="L758" s="19">
        <v>3.1541597492396805</v>
      </c>
      <c r="M758" s="16">
        <v>1</v>
      </c>
      <c r="N758" s="16">
        <v>10</v>
      </c>
      <c r="O758" s="17">
        <v>0</v>
      </c>
      <c r="P758" s="18">
        <v>0</v>
      </c>
    </row>
    <row r="759" spans="2:16" ht="36" customHeight="1" outlineLevel="1" x14ac:dyDescent="0.45">
      <c r="B759" s="13" t="s">
        <v>64</v>
      </c>
      <c r="C759" s="14" t="s">
        <v>59</v>
      </c>
      <c r="D759" s="14" t="s">
        <v>319</v>
      </c>
      <c r="E759" s="15" t="s">
        <v>63</v>
      </c>
      <c r="F759" s="15"/>
      <c r="G759" s="16">
        <v>1</v>
      </c>
      <c r="H759" s="16">
        <v>10</v>
      </c>
      <c r="I759" s="19">
        <v>6.5350000000000001</v>
      </c>
      <c r="J759" s="16">
        <v>10</v>
      </c>
      <c r="K759" s="16">
        <v>7</v>
      </c>
      <c r="L759" s="19">
        <v>3.1541597492396805</v>
      </c>
      <c r="M759" s="16">
        <v>1</v>
      </c>
      <c r="N759" s="16">
        <v>10</v>
      </c>
      <c r="O759" s="17">
        <v>0</v>
      </c>
      <c r="P759" s="18">
        <v>0</v>
      </c>
    </row>
    <row r="760" spans="2:16" ht="36" customHeight="1" outlineLevel="1" x14ac:dyDescent="0.45">
      <c r="B760" s="13" t="s">
        <v>66</v>
      </c>
      <c r="C760" s="14" t="s">
        <v>56</v>
      </c>
      <c r="D760" s="14" t="s">
        <v>320</v>
      </c>
      <c r="E760" s="15" t="s">
        <v>63</v>
      </c>
      <c r="F760" s="15"/>
      <c r="G760" s="16">
        <v>1</v>
      </c>
      <c r="H760" s="16">
        <v>10</v>
      </c>
      <c r="I760" s="19">
        <v>6.7306034482758621</v>
      </c>
      <c r="J760" s="16">
        <v>10</v>
      </c>
      <c r="K760" s="16">
        <v>8</v>
      </c>
      <c r="L760" s="19">
        <v>3.11109122655458</v>
      </c>
      <c r="M760" s="16">
        <v>1</v>
      </c>
      <c r="N760" s="16">
        <v>10</v>
      </c>
      <c r="O760" s="17">
        <v>536</v>
      </c>
      <c r="P760" s="18">
        <v>0</v>
      </c>
    </row>
    <row r="761" spans="2:16" ht="36" customHeight="1" outlineLevel="1" x14ac:dyDescent="0.45">
      <c r="B761" s="13" t="s">
        <v>66</v>
      </c>
      <c r="C761" s="14" t="s">
        <v>59</v>
      </c>
      <c r="D761" s="14" t="s">
        <v>320</v>
      </c>
      <c r="E761" s="15" t="s">
        <v>63</v>
      </c>
      <c r="F761" s="15"/>
      <c r="G761" s="16">
        <v>1</v>
      </c>
      <c r="H761" s="16">
        <v>10</v>
      </c>
      <c r="I761" s="19">
        <v>6.6598360655737707</v>
      </c>
      <c r="J761" s="16">
        <v>10</v>
      </c>
      <c r="K761" s="16">
        <v>7</v>
      </c>
      <c r="L761" s="19">
        <v>3.1137018471239037</v>
      </c>
      <c r="M761" s="16">
        <v>1</v>
      </c>
      <c r="N761" s="16">
        <v>10</v>
      </c>
      <c r="O761" s="17">
        <v>512</v>
      </c>
      <c r="P761" s="18">
        <v>0</v>
      </c>
    </row>
    <row r="762" spans="2:16" ht="36" customHeight="1" outlineLevel="1" x14ac:dyDescent="0.45">
      <c r="B762" s="13" t="s">
        <v>68</v>
      </c>
      <c r="C762" s="14" t="s">
        <v>56</v>
      </c>
      <c r="D762" s="14" t="s">
        <v>321</v>
      </c>
      <c r="E762" s="15" t="s">
        <v>70</v>
      </c>
      <c r="F762" s="15"/>
      <c r="G762" s="16">
        <v>1</v>
      </c>
      <c r="H762" s="16">
        <v>10</v>
      </c>
      <c r="I762" s="19">
        <v>6.7438423645320196</v>
      </c>
      <c r="J762" s="16">
        <v>10</v>
      </c>
      <c r="K762" s="16">
        <v>8</v>
      </c>
      <c r="L762" s="19">
        <v>3.1486912281574364</v>
      </c>
      <c r="M762" s="16">
        <v>1</v>
      </c>
      <c r="N762" s="16">
        <v>10</v>
      </c>
      <c r="O762" s="17">
        <v>797</v>
      </c>
      <c r="P762" s="18">
        <v>0</v>
      </c>
    </row>
    <row r="763" spans="2:16" ht="36" customHeight="1" outlineLevel="1" x14ac:dyDescent="0.45">
      <c r="B763" s="13" t="s">
        <v>68</v>
      </c>
      <c r="C763" s="14" t="s">
        <v>59</v>
      </c>
      <c r="D763" s="14" t="s">
        <v>321</v>
      </c>
      <c r="E763" s="15" t="s">
        <v>70</v>
      </c>
      <c r="F763" s="15"/>
      <c r="G763" s="16">
        <v>1</v>
      </c>
      <c r="H763" s="16">
        <v>10</v>
      </c>
      <c r="I763" s="19">
        <v>6.6124401913875595</v>
      </c>
      <c r="J763" s="16">
        <v>10</v>
      </c>
      <c r="K763" s="16">
        <v>7</v>
      </c>
      <c r="L763" s="19">
        <v>3.1771477105307389</v>
      </c>
      <c r="M763" s="16">
        <v>1</v>
      </c>
      <c r="N763" s="16">
        <v>10</v>
      </c>
      <c r="O763" s="17">
        <v>791</v>
      </c>
      <c r="P763" s="18">
        <v>0</v>
      </c>
    </row>
    <row r="764" spans="2:16" ht="36" customHeight="1" outlineLevel="1" x14ac:dyDescent="0.45">
      <c r="B764" s="13" t="s">
        <v>71</v>
      </c>
      <c r="C764" s="14" t="s">
        <v>56</v>
      </c>
      <c r="D764" s="14" t="s">
        <v>322</v>
      </c>
      <c r="E764" s="15" t="s">
        <v>70</v>
      </c>
      <c r="F764" s="15"/>
      <c r="G764" s="16">
        <v>1</v>
      </c>
      <c r="H764" s="16">
        <v>10</v>
      </c>
      <c r="I764" s="19">
        <v>6.6870229007633588</v>
      </c>
      <c r="J764" s="16">
        <v>10</v>
      </c>
      <c r="K764" s="16">
        <v>7</v>
      </c>
      <c r="L764" s="19">
        <v>2.9666971260870318</v>
      </c>
      <c r="M764" s="16">
        <v>1</v>
      </c>
      <c r="N764" s="16">
        <v>10</v>
      </c>
      <c r="O764" s="17">
        <v>869</v>
      </c>
      <c r="P764" s="18">
        <v>0</v>
      </c>
    </row>
    <row r="765" spans="2:16" ht="36" customHeight="1" outlineLevel="1" x14ac:dyDescent="0.45">
      <c r="B765" s="13" t="s">
        <v>71</v>
      </c>
      <c r="C765" s="14" t="s">
        <v>59</v>
      </c>
      <c r="D765" s="14" t="s">
        <v>322</v>
      </c>
      <c r="E765" s="15" t="s">
        <v>70</v>
      </c>
      <c r="F765" s="15"/>
      <c r="G765" s="16">
        <v>1</v>
      </c>
      <c r="H765" s="16">
        <v>10</v>
      </c>
      <c r="I765" s="19">
        <v>6.7985074626865671</v>
      </c>
      <c r="J765" s="16">
        <v>10</v>
      </c>
      <c r="K765" s="16">
        <v>7</v>
      </c>
      <c r="L765" s="19">
        <v>2.9704809634265006</v>
      </c>
      <c r="M765" s="16">
        <v>1</v>
      </c>
      <c r="N765" s="16">
        <v>10</v>
      </c>
      <c r="O765" s="17">
        <v>866</v>
      </c>
      <c r="P765" s="18">
        <v>0</v>
      </c>
    </row>
    <row r="766" spans="2:16" ht="36" customHeight="1" outlineLevel="1" x14ac:dyDescent="0.45">
      <c r="B766" s="13" t="s">
        <v>1184</v>
      </c>
      <c r="C766" s="14" t="s">
        <v>56</v>
      </c>
      <c r="D766" s="14" t="s">
        <v>323</v>
      </c>
      <c r="E766" s="15" t="s">
        <v>70</v>
      </c>
      <c r="F766" s="15"/>
      <c r="G766" s="16">
        <v>1</v>
      </c>
      <c r="H766" s="16">
        <v>10</v>
      </c>
      <c r="I766" s="19">
        <v>6.5538461538461537</v>
      </c>
      <c r="J766" s="16">
        <v>10</v>
      </c>
      <c r="K766" s="16">
        <v>8</v>
      </c>
      <c r="L766" s="19">
        <v>3.321477312651937</v>
      </c>
      <c r="M766" s="16">
        <v>1</v>
      </c>
      <c r="N766" s="16">
        <v>10</v>
      </c>
      <c r="O766" s="17">
        <v>935</v>
      </c>
      <c r="P766" s="18">
        <v>0</v>
      </c>
    </row>
    <row r="767" spans="2:16" ht="36" customHeight="1" outlineLevel="1" x14ac:dyDescent="0.45">
      <c r="B767" s="13" t="s">
        <v>1184</v>
      </c>
      <c r="C767" s="14" t="s">
        <v>59</v>
      </c>
      <c r="D767" s="14" t="s">
        <v>323</v>
      </c>
      <c r="E767" s="15" t="s">
        <v>70</v>
      </c>
      <c r="F767" s="15"/>
      <c r="G767" s="16">
        <v>1</v>
      </c>
      <c r="H767" s="16">
        <v>10</v>
      </c>
      <c r="I767" s="19">
        <v>6.5076923076923077</v>
      </c>
      <c r="J767" s="16">
        <v>10</v>
      </c>
      <c r="K767" s="16">
        <v>8</v>
      </c>
      <c r="L767" s="19">
        <v>3.2409637692893378</v>
      </c>
      <c r="M767" s="16">
        <v>1</v>
      </c>
      <c r="N767" s="16">
        <v>10</v>
      </c>
      <c r="O767" s="17">
        <v>935</v>
      </c>
      <c r="P767" s="18">
        <v>0</v>
      </c>
    </row>
    <row r="768" spans="2:16" ht="36" customHeight="1" outlineLevel="1" x14ac:dyDescent="0.45">
      <c r="B768" s="13" t="s">
        <v>1185</v>
      </c>
      <c r="C768" s="14" t="s">
        <v>56</v>
      </c>
      <c r="D768" s="14" t="s">
        <v>324</v>
      </c>
      <c r="E768" s="15" t="s">
        <v>70</v>
      </c>
      <c r="F768" s="15"/>
      <c r="G768" s="16">
        <v>1</v>
      </c>
      <c r="H768" s="16">
        <v>10</v>
      </c>
      <c r="I768" s="19">
        <v>6.75</v>
      </c>
      <c r="J768" s="16">
        <v>10</v>
      </c>
      <c r="K768" s="16">
        <v>7</v>
      </c>
      <c r="L768" s="19">
        <v>3.1694565063200577</v>
      </c>
      <c r="M768" s="16">
        <v>1</v>
      </c>
      <c r="N768" s="16">
        <v>10</v>
      </c>
      <c r="O768" s="17">
        <v>944</v>
      </c>
      <c r="P768" s="18">
        <v>0</v>
      </c>
    </row>
    <row r="769" spans="2:16" ht="36" customHeight="1" outlineLevel="1" x14ac:dyDescent="0.45">
      <c r="B769" s="13" t="s">
        <v>1185</v>
      </c>
      <c r="C769" s="14" t="s">
        <v>59</v>
      </c>
      <c r="D769" s="14" t="s">
        <v>324</v>
      </c>
      <c r="E769" s="15" t="s">
        <v>70</v>
      </c>
      <c r="F769" s="15"/>
      <c r="G769" s="16">
        <v>1</v>
      </c>
      <c r="H769" s="16">
        <v>10</v>
      </c>
      <c r="I769" s="19">
        <v>6.7719298245614032</v>
      </c>
      <c r="J769" s="16">
        <v>10</v>
      </c>
      <c r="K769" s="16">
        <v>7</v>
      </c>
      <c r="L769" s="19">
        <v>3.1904855422000384</v>
      </c>
      <c r="M769" s="16">
        <v>1</v>
      </c>
      <c r="N769" s="16">
        <v>10</v>
      </c>
      <c r="O769" s="17">
        <v>943</v>
      </c>
      <c r="P769" s="18">
        <v>0</v>
      </c>
    </row>
    <row r="770" spans="2:16" ht="36" customHeight="1" outlineLevel="1" x14ac:dyDescent="0.45">
      <c r="B770" s="13" t="s">
        <v>73</v>
      </c>
      <c r="C770" s="14" t="s">
        <v>56</v>
      </c>
      <c r="D770" s="14" t="s">
        <v>1252</v>
      </c>
      <c r="E770" s="15" t="s">
        <v>63</v>
      </c>
      <c r="F770" s="15"/>
      <c r="G770" s="16">
        <v>1</v>
      </c>
      <c r="H770" s="16">
        <v>10</v>
      </c>
      <c r="I770" s="19">
        <v>6.5380000000000003</v>
      </c>
      <c r="J770" s="16">
        <v>10</v>
      </c>
      <c r="K770" s="16">
        <v>7</v>
      </c>
      <c r="L770" s="19">
        <v>3.154442344774508</v>
      </c>
      <c r="M770" s="16">
        <v>1</v>
      </c>
      <c r="N770" s="16">
        <v>10</v>
      </c>
      <c r="O770" s="17">
        <v>0</v>
      </c>
      <c r="P770" s="18">
        <v>0</v>
      </c>
    </row>
    <row r="771" spans="2:16" ht="36" customHeight="1" outlineLevel="1" x14ac:dyDescent="0.45">
      <c r="B771" s="13" t="s">
        <v>73</v>
      </c>
      <c r="C771" s="14" t="s">
        <v>59</v>
      </c>
      <c r="D771" s="14" t="s">
        <v>1252</v>
      </c>
      <c r="E771" s="15" t="s">
        <v>63</v>
      </c>
      <c r="F771" s="15"/>
      <c r="G771" s="16">
        <v>1</v>
      </c>
      <c r="H771" s="16">
        <v>10</v>
      </c>
      <c r="I771" s="19">
        <v>6.5380000000000003</v>
      </c>
      <c r="J771" s="16">
        <v>10</v>
      </c>
      <c r="K771" s="16">
        <v>7</v>
      </c>
      <c r="L771" s="19">
        <v>3.154442344774508</v>
      </c>
      <c r="M771" s="16">
        <v>1</v>
      </c>
      <c r="N771" s="16">
        <v>10</v>
      </c>
      <c r="O771" s="17">
        <v>0</v>
      </c>
      <c r="P771" s="18">
        <v>0</v>
      </c>
    </row>
    <row r="772" spans="2:16" ht="36" customHeight="1" outlineLevel="1" x14ac:dyDescent="0.45">
      <c r="B772" s="13" t="s">
        <v>75</v>
      </c>
      <c r="C772" s="14" t="s">
        <v>56</v>
      </c>
      <c r="D772" s="14" t="s">
        <v>325</v>
      </c>
      <c r="E772" s="15" t="s">
        <v>63</v>
      </c>
      <c r="F772" s="15"/>
      <c r="G772" s="16">
        <v>1</v>
      </c>
      <c r="H772" s="16">
        <v>10</v>
      </c>
      <c r="I772" s="19">
        <v>6.5389999999999997</v>
      </c>
      <c r="J772" s="16">
        <v>10</v>
      </c>
      <c r="K772" s="16">
        <v>7</v>
      </c>
      <c r="L772" s="19">
        <v>3.155381979322871</v>
      </c>
      <c r="M772" s="16">
        <v>1</v>
      </c>
      <c r="N772" s="16">
        <v>10</v>
      </c>
      <c r="O772" s="17">
        <v>0</v>
      </c>
      <c r="P772" s="18">
        <v>0</v>
      </c>
    </row>
    <row r="773" spans="2:16" ht="36" customHeight="1" outlineLevel="1" x14ac:dyDescent="0.45">
      <c r="B773" s="13" t="s">
        <v>75</v>
      </c>
      <c r="C773" s="14" t="s">
        <v>59</v>
      </c>
      <c r="D773" s="14" t="s">
        <v>325</v>
      </c>
      <c r="E773" s="15" t="s">
        <v>63</v>
      </c>
      <c r="F773" s="15"/>
      <c r="G773" s="16">
        <v>1</v>
      </c>
      <c r="H773" s="16">
        <v>10</v>
      </c>
      <c r="I773" s="19">
        <v>6.5389999999999997</v>
      </c>
      <c r="J773" s="16">
        <v>10</v>
      </c>
      <c r="K773" s="16">
        <v>7</v>
      </c>
      <c r="L773" s="19">
        <v>3.155381979322871</v>
      </c>
      <c r="M773" s="16">
        <v>1</v>
      </c>
      <c r="N773" s="16">
        <v>10</v>
      </c>
      <c r="O773" s="17">
        <v>0</v>
      </c>
      <c r="P773" s="18">
        <v>0</v>
      </c>
    </row>
    <row r="774" spans="2:16" ht="36" customHeight="1" outlineLevel="1" x14ac:dyDescent="0.45">
      <c r="B774" s="13" t="s">
        <v>77</v>
      </c>
      <c r="C774" s="14" t="s">
        <v>56</v>
      </c>
      <c r="D774" s="14" t="s">
        <v>326</v>
      </c>
      <c r="E774" s="15" t="s">
        <v>70</v>
      </c>
      <c r="F774" s="15"/>
      <c r="G774" s="16">
        <v>1</v>
      </c>
      <c r="H774" s="16">
        <v>10</v>
      </c>
      <c r="I774" s="19">
        <v>6.6462765957446805</v>
      </c>
      <c r="J774" s="16">
        <v>10</v>
      </c>
      <c r="K774" s="16">
        <v>7</v>
      </c>
      <c r="L774" s="19">
        <v>3.1584666454716155</v>
      </c>
      <c r="M774" s="16">
        <v>1</v>
      </c>
      <c r="N774" s="16">
        <v>10</v>
      </c>
      <c r="O774" s="17">
        <v>248</v>
      </c>
      <c r="P774" s="18">
        <v>0</v>
      </c>
    </row>
    <row r="775" spans="2:16" ht="36" customHeight="1" outlineLevel="1" x14ac:dyDescent="0.45">
      <c r="B775" s="13" t="s">
        <v>77</v>
      </c>
      <c r="C775" s="14" t="s">
        <v>59</v>
      </c>
      <c r="D775" s="14" t="s">
        <v>326</v>
      </c>
      <c r="E775" s="15" t="s">
        <v>70</v>
      </c>
      <c r="F775" s="15"/>
      <c r="G775" s="16">
        <v>1</v>
      </c>
      <c r="H775" s="16">
        <v>10</v>
      </c>
      <c r="I775" s="19">
        <v>6.6462765957446805</v>
      </c>
      <c r="J775" s="16">
        <v>10</v>
      </c>
      <c r="K775" s="16">
        <v>7</v>
      </c>
      <c r="L775" s="19">
        <v>3.1584666454716155</v>
      </c>
      <c r="M775" s="16">
        <v>1</v>
      </c>
      <c r="N775" s="16">
        <v>10</v>
      </c>
      <c r="O775" s="17">
        <v>248</v>
      </c>
      <c r="P775" s="18">
        <v>0</v>
      </c>
    </row>
    <row r="776" spans="2:16" ht="36" customHeight="1" outlineLevel="1" x14ac:dyDescent="0.45">
      <c r="B776" s="13" t="s">
        <v>79</v>
      </c>
      <c r="C776" s="14" t="s">
        <v>56</v>
      </c>
      <c r="D776" s="14" t="s">
        <v>327</v>
      </c>
      <c r="E776" s="15" t="s">
        <v>70</v>
      </c>
      <c r="F776" s="15"/>
      <c r="G776" s="16">
        <v>1</v>
      </c>
      <c r="H776" s="16">
        <v>10</v>
      </c>
      <c r="I776" s="19">
        <v>6.6857142857142859</v>
      </c>
      <c r="J776" s="16">
        <v>10</v>
      </c>
      <c r="K776" s="16">
        <v>7</v>
      </c>
      <c r="L776" s="19">
        <v>3.1545284381629362</v>
      </c>
      <c r="M776" s="16">
        <v>1</v>
      </c>
      <c r="N776" s="16">
        <v>10</v>
      </c>
      <c r="O776" s="17">
        <v>720</v>
      </c>
      <c r="P776" s="18">
        <v>0</v>
      </c>
    </row>
    <row r="777" spans="2:16" ht="36" customHeight="1" outlineLevel="1" x14ac:dyDescent="0.45">
      <c r="B777" s="13" t="s">
        <v>79</v>
      </c>
      <c r="C777" s="14" t="s">
        <v>59</v>
      </c>
      <c r="D777" s="14" t="s">
        <v>327</v>
      </c>
      <c r="E777" s="15" t="s">
        <v>70</v>
      </c>
      <c r="F777" s="15"/>
      <c r="G777" s="16">
        <v>1</v>
      </c>
      <c r="H777" s="16">
        <v>10</v>
      </c>
      <c r="I777" s="19">
        <v>6.6857142857142859</v>
      </c>
      <c r="J777" s="16">
        <v>10</v>
      </c>
      <c r="K777" s="16">
        <v>7</v>
      </c>
      <c r="L777" s="19">
        <v>3.1545284381629362</v>
      </c>
      <c r="M777" s="16">
        <v>1</v>
      </c>
      <c r="N777" s="16">
        <v>10</v>
      </c>
      <c r="O777" s="17">
        <v>720</v>
      </c>
      <c r="P777" s="18">
        <v>0</v>
      </c>
    </row>
    <row r="778" spans="2:16" ht="36" customHeight="1" outlineLevel="1" x14ac:dyDescent="0.45">
      <c r="B778" s="13" t="s">
        <v>80</v>
      </c>
      <c r="C778" s="14" t="s">
        <v>56</v>
      </c>
      <c r="D778" s="14" t="s">
        <v>328</v>
      </c>
      <c r="E778" s="15" t="s">
        <v>70</v>
      </c>
      <c r="F778" s="15"/>
      <c r="G778" s="16">
        <v>1</v>
      </c>
      <c r="H778" s="16">
        <v>10</v>
      </c>
      <c r="I778" s="19">
        <v>6.6</v>
      </c>
      <c r="J778" s="16">
        <v>10</v>
      </c>
      <c r="K778" s="16">
        <v>7</v>
      </c>
      <c r="L778" s="19">
        <v>3.4269155227405301</v>
      </c>
      <c r="M778" s="16">
        <v>1</v>
      </c>
      <c r="N778" s="16">
        <v>10</v>
      </c>
      <c r="O778" s="17">
        <v>935</v>
      </c>
      <c r="P778" s="18">
        <v>0</v>
      </c>
    </row>
    <row r="779" spans="2:16" ht="36" customHeight="1" outlineLevel="1" x14ac:dyDescent="0.45">
      <c r="B779" s="13" t="s">
        <v>80</v>
      </c>
      <c r="C779" s="14" t="s">
        <v>59</v>
      </c>
      <c r="D779" s="14" t="s">
        <v>328</v>
      </c>
      <c r="E779" s="15" t="s">
        <v>70</v>
      </c>
      <c r="F779" s="15"/>
      <c r="G779" s="16">
        <v>1</v>
      </c>
      <c r="H779" s="16">
        <v>10</v>
      </c>
      <c r="I779" s="19">
        <v>6.6</v>
      </c>
      <c r="J779" s="16">
        <v>10</v>
      </c>
      <c r="K779" s="16">
        <v>7</v>
      </c>
      <c r="L779" s="19">
        <v>3.4269155227405301</v>
      </c>
      <c r="M779" s="16">
        <v>1</v>
      </c>
      <c r="N779" s="16">
        <v>10</v>
      </c>
      <c r="O779" s="17">
        <v>935</v>
      </c>
      <c r="P779" s="18">
        <v>0</v>
      </c>
    </row>
    <row r="780" spans="2:16" ht="36" customHeight="1" outlineLevel="1" x14ac:dyDescent="0.45">
      <c r="B780" s="13" t="s">
        <v>82</v>
      </c>
      <c r="C780" s="14" t="s">
        <v>56</v>
      </c>
      <c r="D780" s="14" t="s">
        <v>1253</v>
      </c>
      <c r="E780" s="15" t="s">
        <v>70</v>
      </c>
      <c r="F780" s="15"/>
      <c r="G780" s="16">
        <v>1</v>
      </c>
      <c r="H780" s="16">
        <v>10</v>
      </c>
      <c r="I780" s="19">
        <v>6.3636363636363633</v>
      </c>
      <c r="J780" s="16">
        <v>10</v>
      </c>
      <c r="K780" s="16">
        <v>7</v>
      </c>
      <c r="L780" s="19">
        <v>3.9312269655344823</v>
      </c>
      <c r="M780" s="16">
        <v>1</v>
      </c>
      <c r="N780" s="16">
        <v>10</v>
      </c>
      <c r="O780" s="17">
        <v>989</v>
      </c>
      <c r="P780" s="18">
        <v>0</v>
      </c>
    </row>
    <row r="781" spans="2:16" ht="36" customHeight="1" outlineLevel="1" x14ac:dyDescent="0.45">
      <c r="B781" s="13" t="s">
        <v>82</v>
      </c>
      <c r="C781" s="14" t="s">
        <v>59</v>
      </c>
      <c r="D781" s="14" t="s">
        <v>1253</v>
      </c>
      <c r="E781" s="15" t="s">
        <v>70</v>
      </c>
      <c r="F781" s="15"/>
      <c r="G781" s="16">
        <v>1</v>
      </c>
      <c r="H781" s="16">
        <v>10</v>
      </c>
      <c r="I781" s="19">
        <v>6.3636363636363633</v>
      </c>
      <c r="J781" s="16">
        <v>10</v>
      </c>
      <c r="K781" s="16">
        <v>7</v>
      </c>
      <c r="L781" s="19">
        <v>3.9312269655344823</v>
      </c>
      <c r="M781" s="16">
        <v>1</v>
      </c>
      <c r="N781" s="16">
        <v>10</v>
      </c>
      <c r="O781" s="17">
        <v>989</v>
      </c>
      <c r="P781" s="18">
        <v>0</v>
      </c>
    </row>
    <row r="782" spans="2:16" ht="36" customHeight="1" outlineLevel="1" x14ac:dyDescent="0.45">
      <c r="B782" s="13" t="s">
        <v>84</v>
      </c>
      <c r="C782" s="14" t="s">
        <v>56</v>
      </c>
      <c r="D782" s="14" t="s">
        <v>1254</v>
      </c>
      <c r="E782" s="15" t="s">
        <v>70</v>
      </c>
      <c r="F782" s="15"/>
      <c r="G782" s="16">
        <v>9</v>
      </c>
      <c r="H782" s="16">
        <v>10</v>
      </c>
      <c r="I782" s="19">
        <v>9.6666666666666661</v>
      </c>
      <c r="J782" s="16">
        <v>10</v>
      </c>
      <c r="K782" s="16">
        <v>10</v>
      </c>
      <c r="L782" s="19">
        <v>0.57735026918962573</v>
      </c>
      <c r="M782" s="16">
        <v>9</v>
      </c>
      <c r="N782" s="16">
        <v>10</v>
      </c>
      <c r="O782" s="17">
        <v>997</v>
      </c>
      <c r="P782" s="18">
        <v>0</v>
      </c>
    </row>
    <row r="783" spans="2:16" ht="36" customHeight="1" outlineLevel="1" x14ac:dyDescent="0.45">
      <c r="B783" s="13" t="s">
        <v>84</v>
      </c>
      <c r="C783" s="14" t="s">
        <v>59</v>
      </c>
      <c r="D783" s="14" t="s">
        <v>1254</v>
      </c>
      <c r="E783" s="15" t="s">
        <v>70</v>
      </c>
      <c r="F783" s="15"/>
      <c r="G783" s="16">
        <v>9</v>
      </c>
      <c r="H783" s="16">
        <v>10</v>
      </c>
      <c r="I783" s="19">
        <v>9.6666666666666661</v>
      </c>
      <c r="J783" s="16">
        <v>10</v>
      </c>
      <c r="K783" s="16">
        <v>10</v>
      </c>
      <c r="L783" s="19">
        <v>0.57735026918962573</v>
      </c>
      <c r="M783" s="16">
        <v>9</v>
      </c>
      <c r="N783" s="16">
        <v>10</v>
      </c>
      <c r="O783" s="17">
        <v>997</v>
      </c>
      <c r="P783" s="18">
        <v>0</v>
      </c>
    </row>
    <row r="784" spans="2:16" ht="36" customHeight="1" outlineLevel="1" x14ac:dyDescent="0.45">
      <c r="B784" s="13" t="s">
        <v>61</v>
      </c>
      <c r="C784" s="14" t="s">
        <v>56</v>
      </c>
      <c r="D784" s="14" t="s">
        <v>329</v>
      </c>
      <c r="E784" s="15" t="s">
        <v>70</v>
      </c>
      <c r="F784" s="15"/>
      <c r="G784" s="16">
        <v>1</v>
      </c>
      <c r="H784" s="16">
        <v>10</v>
      </c>
      <c r="I784" s="19">
        <v>6.54</v>
      </c>
      <c r="J784" s="16">
        <v>10</v>
      </c>
      <c r="K784" s="16">
        <v>7</v>
      </c>
      <c r="L784" s="19">
        <v>3.1537828629039155</v>
      </c>
      <c r="M784" s="16">
        <v>1</v>
      </c>
      <c r="N784" s="16">
        <v>10</v>
      </c>
      <c r="O784" s="17">
        <v>0</v>
      </c>
      <c r="P784" s="18">
        <v>0</v>
      </c>
    </row>
    <row r="785" spans="2:16" ht="36" customHeight="1" outlineLevel="1" x14ac:dyDescent="0.45">
      <c r="B785" s="13" t="s">
        <v>61</v>
      </c>
      <c r="C785" s="14" t="s">
        <v>59</v>
      </c>
      <c r="D785" s="14" t="s">
        <v>329</v>
      </c>
      <c r="E785" s="15" t="s">
        <v>70</v>
      </c>
      <c r="F785" s="15"/>
      <c r="G785" s="16">
        <v>1</v>
      </c>
      <c r="H785" s="16">
        <v>10</v>
      </c>
      <c r="I785" s="19">
        <v>6.5947786606129402</v>
      </c>
      <c r="J785" s="16">
        <v>10</v>
      </c>
      <c r="K785" s="16">
        <v>7</v>
      </c>
      <c r="L785" s="19">
        <v>3.1428736094244747</v>
      </c>
      <c r="M785" s="16">
        <v>1</v>
      </c>
      <c r="N785" s="16">
        <v>10</v>
      </c>
      <c r="O785" s="17">
        <v>119</v>
      </c>
      <c r="P785" s="18">
        <v>0</v>
      </c>
    </row>
    <row r="786" spans="2:16" ht="36" customHeight="1" outlineLevel="1" x14ac:dyDescent="0.45">
      <c r="B786" s="13" t="s">
        <v>61</v>
      </c>
      <c r="C786" s="14" t="s">
        <v>56</v>
      </c>
      <c r="D786" s="14" t="s">
        <v>329</v>
      </c>
      <c r="E786" s="15" t="s">
        <v>70</v>
      </c>
      <c r="F786" s="15"/>
      <c r="G786" s="15" t="s">
        <v>86</v>
      </c>
      <c r="H786" s="15" t="s">
        <v>86</v>
      </c>
      <c r="I786" s="15" t="s">
        <v>86</v>
      </c>
      <c r="J786" s="15" t="s">
        <v>86</v>
      </c>
      <c r="K786" s="15" t="s">
        <v>86</v>
      </c>
      <c r="L786" s="15" t="s">
        <v>86</v>
      </c>
      <c r="M786" s="15" t="s">
        <v>86</v>
      </c>
      <c r="N786" s="15" t="s">
        <v>86</v>
      </c>
      <c r="O786" s="17">
        <v>1000</v>
      </c>
      <c r="P786" s="18">
        <v>0</v>
      </c>
    </row>
    <row r="787" spans="2:16" ht="36" customHeight="1" outlineLevel="1" x14ac:dyDescent="0.45">
      <c r="B787" s="13" t="s">
        <v>61</v>
      </c>
      <c r="C787" s="14" t="s">
        <v>59</v>
      </c>
      <c r="D787" s="14" t="s">
        <v>329</v>
      </c>
      <c r="E787" s="15" t="s">
        <v>70</v>
      </c>
      <c r="F787" s="15"/>
      <c r="G787" s="16">
        <v>4</v>
      </c>
      <c r="H787" s="16">
        <v>10</v>
      </c>
      <c r="I787" s="19">
        <v>7.333333333333333</v>
      </c>
      <c r="J787" s="16">
        <v>4</v>
      </c>
      <c r="K787" s="16">
        <v>8</v>
      </c>
      <c r="L787" s="19">
        <v>3.0550504633038931</v>
      </c>
      <c r="M787" s="16">
        <v>4</v>
      </c>
      <c r="N787" s="16">
        <v>10</v>
      </c>
      <c r="O787" s="17">
        <v>997</v>
      </c>
      <c r="P787" s="18">
        <v>0</v>
      </c>
    </row>
    <row r="788" spans="2:16" ht="36" customHeight="1" outlineLevel="1" x14ac:dyDescent="0.45">
      <c r="B788" s="13" t="s">
        <v>61</v>
      </c>
      <c r="C788" s="14" t="s">
        <v>56</v>
      </c>
      <c r="D788" s="14" t="s">
        <v>329</v>
      </c>
      <c r="E788" s="15" t="s">
        <v>70</v>
      </c>
      <c r="F788" s="15"/>
      <c r="G788" s="15" t="s">
        <v>86</v>
      </c>
      <c r="H788" s="15" t="s">
        <v>86</v>
      </c>
      <c r="I788" s="15" t="s">
        <v>86</v>
      </c>
      <c r="J788" s="15" t="s">
        <v>86</v>
      </c>
      <c r="K788" s="15" t="s">
        <v>86</v>
      </c>
      <c r="L788" s="15" t="s">
        <v>86</v>
      </c>
      <c r="M788" s="15" t="s">
        <v>86</v>
      </c>
      <c r="N788" s="15" t="s">
        <v>86</v>
      </c>
      <c r="O788" s="17">
        <v>1000</v>
      </c>
      <c r="P788" s="18">
        <v>0</v>
      </c>
    </row>
    <row r="789" spans="2:16" ht="36" customHeight="1" outlineLevel="1" x14ac:dyDescent="0.45">
      <c r="B789" s="13" t="s">
        <v>61</v>
      </c>
      <c r="C789" s="14" t="s">
        <v>59</v>
      </c>
      <c r="D789" s="14" t="s">
        <v>329</v>
      </c>
      <c r="E789" s="15" t="s">
        <v>70</v>
      </c>
      <c r="F789" s="15"/>
      <c r="G789" s="15" t="s">
        <v>86</v>
      </c>
      <c r="H789" s="15" t="s">
        <v>86</v>
      </c>
      <c r="I789" s="15" t="s">
        <v>86</v>
      </c>
      <c r="J789" s="15" t="s">
        <v>86</v>
      </c>
      <c r="K789" s="15" t="s">
        <v>86</v>
      </c>
      <c r="L789" s="15" t="s">
        <v>86</v>
      </c>
      <c r="M789" s="15" t="s">
        <v>86</v>
      </c>
      <c r="N789" s="15" t="s">
        <v>86</v>
      </c>
      <c r="O789" s="17">
        <v>1000</v>
      </c>
      <c r="P789" s="18">
        <v>0</v>
      </c>
    </row>
    <row r="790" spans="2:16" ht="36" customHeight="1" outlineLevel="1" x14ac:dyDescent="0.45">
      <c r="B790" s="13" t="s">
        <v>61</v>
      </c>
      <c r="C790" s="14" t="s">
        <v>56</v>
      </c>
      <c r="D790" s="14" t="s">
        <v>329</v>
      </c>
      <c r="E790" s="15" t="s">
        <v>70</v>
      </c>
      <c r="F790" s="15"/>
      <c r="G790" s="15" t="s">
        <v>86</v>
      </c>
      <c r="H790" s="15" t="s">
        <v>86</v>
      </c>
      <c r="I790" s="15" t="s">
        <v>86</v>
      </c>
      <c r="J790" s="15" t="s">
        <v>86</v>
      </c>
      <c r="K790" s="15" t="s">
        <v>86</v>
      </c>
      <c r="L790" s="15" t="s">
        <v>86</v>
      </c>
      <c r="M790" s="15" t="s">
        <v>86</v>
      </c>
      <c r="N790" s="15" t="s">
        <v>86</v>
      </c>
      <c r="O790" s="17">
        <v>1000</v>
      </c>
      <c r="P790" s="18">
        <v>0</v>
      </c>
    </row>
    <row r="791" spans="2:16" ht="36" customHeight="1" outlineLevel="1" x14ac:dyDescent="0.45">
      <c r="B791" s="13" t="s">
        <v>61</v>
      </c>
      <c r="C791" s="14" t="s">
        <v>59</v>
      </c>
      <c r="D791" s="14" t="s">
        <v>329</v>
      </c>
      <c r="E791" s="15" t="s">
        <v>70</v>
      </c>
      <c r="F791" s="15"/>
      <c r="G791" s="15" t="s">
        <v>86</v>
      </c>
      <c r="H791" s="15" t="s">
        <v>86</v>
      </c>
      <c r="I791" s="15" t="s">
        <v>86</v>
      </c>
      <c r="J791" s="15" t="s">
        <v>86</v>
      </c>
      <c r="K791" s="15" t="s">
        <v>86</v>
      </c>
      <c r="L791" s="15" t="s">
        <v>86</v>
      </c>
      <c r="M791" s="15" t="s">
        <v>86</v>
      </c>
      <c r="N791" s="15" t="s">
        <v>86</v>
      </c>
      <c r="O791" s="17">
        <v>1000</v>
      </c>
      <c r="P791" s="18">
        <v>0</v>
      </c>
    </row>
    <row r="792" spans="2:16" ht="36" customHeight="1" outlineLevel="1" x14ac:dyDescent="0.45">
      <c r="B792" s="13" t="s">
        <v>64</v>
      </c>
      <c r="C792" s="14" t="s">
        <v>56</v>
      </c>
      <c r="D792" s="14" t="s">
        <v>330</v>
      </c>
      <c r="E792" s="15" t="s">
        <v>63</v>
      </c>
      <c r="F792" s="15"/>
      <c r="G792" s="16">
        <v>1</v>
      </c>
      <c r="H792" s="16">
        <v>10</v>
      </c>
      <c r="I792" s="19">
        <v>6.5380000000000003</v>
      </c>
      <c r="J792" s="16">
        <v>10</v>
      </c>
      <c r="K792" s="16">
        <v>7</v>
      </c>
      <c r="L792" s="19">
        <v>3.1550769420903988</v>
      </c>
      <c r="M792" s="16">
        <v>1</v>
      </c>
      <c r="N792" s="16">
        <v>10</v>
      </c>
      <c r="O792" s="17">
        <v>0</v>
      </c>
      <c r="P792" s="18">
        <v>0</v>
      </c>
    </row>
    <row r="793" spans="2:16" ht="36" customHeight="1" outlineLevel="1" x14ac:dyDescent="0.45">
      <c r="B793" s="13" t="s">
        <v>64</v>
      </c>
      <c r="C793" s="14" t="s">
        <v>59</v>
      </c>
      <c r="D793" s="14" t="s">
        <v>330</v>
      </c>
      <c r="E793" s="15" t="s">
        <v>63</v>
      </c>
      <c r="F793" s="15"/>
      <c r="G793" s="16">
        <v>1</v>
      </c>
      <c r="H793" s="16">
        <v>10</v>
      </c>
      <c r="I793" s="19">
        <v>6.5380000000000003</v>
      </c>
      <c r="J793" s="16">
        <v>10</v>
      </c>
      <c r="K793" s="16">
        <v>7</v>
      </c>
      <c r="L793" s="19">
        <v>3.1550769420903988</v>
      </c>
      <c r="M793" s="16">
        <v>1</v>
      </c>
      <c r="N793" s="16">
        <v>10</v>
      </c>
      <c r="O793" s="17">
        <v>0</v>
      </c>
      <c r="P793" s="18">
        <v>0</v>
      </c>
    </row>
    <row r="794" spans="2:16" ht="36" customHeight="1" outlineLevel="1" x14ac:dyDescent="0.45">
      <c r="B794" s="13" t="s">
        <v>66</v>
      </c>
      <c r="C794" s="14" t="s">
        <v>56</v>
      </c>
      <c r="D794" s="14" t="s">
        <v>331</v>
      </c>
      <c r="E794" s="15" t="s">
        <v>63</v>
      </c>
      <c r="F794" s="15"/>
      <c r="G794" s="16">
        <v>1</v>
      </c>
      <c r="H794" s="16">
        <v>10</v>
      </c>
      <c r="I794" s="19">
        <v>6.8747252747252743</v>
      </c>
      <c r="J794" s="16">
        <v>10</v>
      </c>
      <c r="K794" s="16">
        <v>7</v>
      </c>
      <c r="L794" s="19">
        <v>3.063160147553178</v>
      </c>
      <c r="M794" s="16">
        <v>1</v>
      </c>
      <c r="N794" s="16">
        <v>10</v>
      </c>
      <c r="O794" s="17">
        <v>545</v>
      </c>
      <c r="P794" s="18">
        <v>0</v>
      </c>
    </row>
    <row r="795" spans="2:16" ht="36" customHeight="1" outlineLevel="1" x14ac:dyDescent="0.45">
      <c r="B795" s="13" t="s">
        <v>66</v>
      </c>
      <c r="C795" s="14" t="s">
        <v>59</v>
      </c>
      <c r="D795" s="14" t="s">
        <v>331</v>
      </c>
      <c r="E795" s="15" t="s">
        <v>63</v>
      </c>
      <c r="F795" s="15"/>
      <c r="G795" s="16">
        <v>1</v>
      </c>
      <c r="H795" s="16">
        <v>10</v>
      </c>
      <c r="I795" s="19">
        <v>6.7741273100616013</v>
      </c>
      <c r="J795" s="16">
        <v>10</v>
      </c>
      <c r="K795" s="16">
        <v>7</v>
      </c>
      <c r="L795" s="19">
        <v>3.1055353488068342</v>
      </c>
      <c r="M795" s="16">
        <v>1</v>
      </c>
      <c r="N795" s="16">
        <v>10</v>
      </c>
      <c r="O795" s="17">
        <v>513</v>
      </c>
      <c r="P795" s="18">
        <v>0</v>
      </c>
    </row>
    <row r="796" spans="2:16" ht="36" customHeight="1" outlineLevel="1" x14ac:dyDescent="0.45">
      <c r="B796" s="13" t="s">
        <v>68</v>
      </c>
      <c r="C796" s="14" t="s">
        <v>56</v>
      </c>
      <c r="D796" s="14" t="s">
        <v>332</v>
      </c>
      <c r="E796" s="15" t="s">
        <v>70</v>
      </c>
      <c r="F796" s="15"/>
      <c r="G796" s="16">
        <v>1</v>
      </c>
      <c r="H796" s="16">
        <v>10</v>
      </c>
      <c r="I796" s="19">
        <v>6.5097087378640781</v>
      </c>
      <c r="J796" s="16">
        <v>10</v>
      </c>
      <c r="K796" s="16">
        <v>7</v>
      </c>
      <c r="L796" s="19">
        <v>3.1152501230858984</v>
      </c>
      <c r="M796" s="16">
        <v>1</v>
      </c>
      <c r="N796" s="16">
        <v>10</v>
      </c>
      <c r="O796" s="17">
        <v>794</v>
      </c>
      <c r="P796" s="18">
        <v>0</v>
      </c>
    </row>
    <row r="797" spans="2:16" ht="36" customHeight="1" outlineLevel="1" x14ac:dyDescent="0.45">
      <c r="B797" s="13" t="s">
        <v>68</v>
      </c>
      <c r="C797" s="14" t="s">
        <v>59</v>
      </c>
      <c r="D797" s="14" t="s">
        <v>332</v>
      </c>
      <c r="E797" s="15" t="s">
        <v>70</v>
      </c>
      <c r="F797" s="15"/>
      <c r="G797" s="16">
        <v>1</v>
      </c>
      <c r="H797" s="16">
        <v>10</v>
      </c>
      <c r="I797" s="19">
        <v>6.5592417061611377</v>
      </c>
      <c r="J797" s="16">
        <v>10</v>
      </c>
      <c r="K797" s="16">
        <v>7</v>
      </c>
      <c r="L797" s="19">
        <v>3.0922402717840001</v>
      </c>
      <c r="M797" s="16">
        <v>1</v>
      </c>
      <c r="N797" s="16">
        <v>10</v>
      </c>
      <c r="O797" s="17">
        <v>789</v>
      </c>
      <c r="P797" s="18">
        <v>0</v>
      </c>
    </row>
    <row r="798" spans="2:16" ht="36" customHeight="1" outlineLevel="1" x14ac:dyDescent="0.45">
      <c r="B798" s="13" t="s">
        <v>71</v>
      </c>
      <c r="C798" s="14" t="s">
        <v>56</v>
      </c>
      <c r="D798" s="14" t="s">
        <v>333</v>
      </c>
      <c r="E798" s="15" t="s">
        <v>70</v>
      </c>
      <c r="F798" s="15"/>
      <c r="G798" s="16">
        <v>1</v>
      </c>
      <c r="H798" s="16">
        <v>10</v>
      </c>
      <c r="I798" s="19">
        <v>6.5</v>
      </c>
      <c r="J798" s="16">
        <v>10</v>
      </c>
      <c r="K798" s="16">
        <v>7</v>
      </c>
      <c r="L798" s="19">
        <v>3.2018795293272988</v>
      </c>
      <c r="M798" s="16">
        <v>1</v>
      </c>
      <c r="N798" s="16">
        <v>10</v>
      </c>
      <c r="O798" s="17">
        <v>876</v>
      </c>
      <c r="P798" s="18">
        <v>0</v>
      </c>
    </row>
    <row r="799" spans="2:16" ht="36" customHeight="1" outlineLevel="1" x14ac:dyDescent="0.45">
      <c r="B799" s="13" t="s">
        <v>71</v>
      </c>
      <c r="C799" s="14" t="s">
        <v>59</v>
      </c>
      <c r="D799" s="14" t="s">
        <v>333</v>
      </c>
      <c r="E799" s="15" t="s">
        <v>70</v>
      </c>
      <c r="F799" s="15"/>
      <c r="G799" s="16">
        <v>1</v>
      </c>
      <c r="H799" s="16">
        <v>10</v>
      </c>
      <c r="I799" s="19">
        <v>6.5511811023622046</v>
      </c>
      <c r="J799" s="16">
        <v>10</v>
      </c>
      <c r="K799" s="16">
        <v>7</v>
      </c>
      <c r="L799" s="19">
        <v>3.1715717935346825</v>
      </c>
      <c r="M799" s="16">
        <v>1</v>
      </c>
      <c r="N799" s="16">
        <v>10</v>
      </c>
      <c r="O799" s="17">
        <v>873</v>
      </c>
      <c r="P799" s="18">
        <v>0</v>
      </c>
    </row>
    <row r="800" spans="2:16" ht="36" customHeight="1" outlineLevel="1" x14ac:dyDescent="0.45">
      <c r="B800" s="13" t="s">
        <v>1184</v>
      </c>
      <c r="C800" s="14" t="s">
        <v>56</v>
      </c>
      <c r="D800" s="14" t="s">
        <v>334</v>
      </c>
      <c r="E800" s="15" t="s">
        <v>70</v>
      </c>
      <c r="F800" s="15"/>
      <c r="G800" s="16">
        <v>1</v>
      </c>
      <c r="H800" s="16">
        <v>10</v>
      </c>
      <c r="I800" s="19">
        <v>6.1896551724137927</v>
      </c>
      <c r="J800" s="16">
        <v>10</v>
      </c>
      <c r="K800" s="16">
        <v>7</v>
      </c>
      <c r="L800" s="19">
        <v>3.410288337615242</v>
      </c>
      <c r="M800" s="16">
        <v>1</v>
      </c>
      <c r="N800" s="16">
        <v>10</v>
      </c>
      <c r="O800" s="17">
        <v>942</v>
      </c>
      <c r="P800" s="18">
        <v>0</v>
      </c>
    </row>
    <row r="801" spans="2:16" ht="36" customHeight="1" outlineLevel="1" x14ac:dyDescent="0.45">
      <c r="B801" s="13" t="s">
        <v>1184</v>
      </c>
      <c r="C801" s="14" t="s">
        <v>59</v>
      </c>
      <c r="D801" s="14" t="s">
        <v>334</v>
      </c>
      <c r="E801" s="15" t="s">
        <v>70</v>
      </c>
      <c r="F801" s="15"/>
      <c r="G801" s="16">
        <v>1</v>
      </c>
      <c r="H801" s="16">
        <v>10</v>
      </c>
      <c r="I801" s="19">
        <v>6.080645161290323</v>
      </c>
      <c r="J801" s="16">
        <v>10</v>
      </c>
      <c r="K801" s="16">
        <v>7</v>
      </c>
      <c r="L801" s="19">
        <v>3.3889811182074139</v>
      </c>
      <c r="M801" s="16">
        <v>1</v>
      </c>
      <c r="N801" s="16">
        <v>10</v>
      </c>
      <c r="O801" s="17">
        <v>938</v>
      </c>
      <c r="P801" s="18">
        <v>0</v>
      </c>
    </row>
    <row r="802" spans="2:16" ht="36" customHeight="1" outlineLevel="1" x14ac:dyDescent="0.45">
      <c r="B802" s="13" t="s">
        <v>1185</v>
      </c>
      <c r="C802" s="14" t="s">
        <v>56</v>
      </c>
      <c r="D802" s="14" t="s">
        <v>335</v>
      </c>
      <c r="E802" s="15" t="s">
        <v>70</v>
      </c>
      <c r="F802" s="15"/>
      <c r="G802" s="16">
        <v>1</v>
      </c>
      <c r="H802" s="16">
        <v>10</v>
      </c>
      <c r="I802" s="19">
        <v>6.6226415094339623</v>
      </c>
      <c r="J802" s="16">
        <v>10</v>
      </c>
      <c r="K802" s="16">
        <v>7</v>
      </c>
      <c r="L802" s="19">
        <v>3.2357760636974984</v>
      </c>
      <c r="M802" s="16">
        <v>1</v>
      </c>
      <c r="N802" s="16">
        <v>10</v>
      </c>
      <c r="O802" s="17">
        <v>947</v>
      </c>
      <c r="P802" s="18">
        <v>0</v>
      </c>
    </row>
    <row r="803" spans="2:16" ht="36" customHeight="1" outlineLevel="1" x14ac:dyDescent="0.45">
      <c r="B803" s="13" t="s">
        <v>1185</v>
      </c>
      <c r="C803" s="14" t="s">
        <v>59</v>
      </c>
      <c r="D803" s="14" t="s">
        <v>335</v>
      </c>
      <c r="E803" s="15" t="s">
        <v>70</v>
      </c>
      <c r="F803" s="15"/>
      <c r="G803" s="16">
        <v>1</v>
      </c>
      <c r="H803" s="16">
        <v>10</v>
      </c>
      <c r="I803" s="19">
        <v>6.6363636363636367</v>
      </c>
      <c r="J803" s="16">
        <v>10</v>
      </c>
      <c r="K803" s="16">
        <v>7</v>
      </c>
      <c r="L803" s="19">
        <v>3.2166444234328018</v>
      </c>
      <c r="M803" s="16">
        <v>1</v>
      </c>
      <c r="N803" s="16">
        <v>10</v>
      </c>
      <c r="O803" s="17">
        <v>945</v>
      </c>
      <c r="P803" s="18">
        <v>0</v>
      </c>
    </row>
    <row r="804" spans="2:16" ht="36" customHeight="1" outlineLevel="1" x14ac:dyDescent="0.45">
      <c r="B804" s="13" t="s">
        <v>73</v>
      </c>
      <c r="C804" s="14" t="s">
        <v>56</v>
      </c>
      <c r="D804" s="14" t="s">
        <v>1255</v>
      </c>
      <c r="E804" s="15" t="s">
        <v>63</v>
      </c>
      <c r="F804" s="15"/>
      <c r="G804" s="16">
        <v>1</v>
      </c>
      <c r="H804" s="16">
        <v>10</v>
      </c>
      <c r="I804" s="19">
        <v>6.5380000000000003</v>
      </c>
      <c r="J804" s="16">
        <v>10</v>
      </c>
      <c r="K804" s="16">
        <v>7</v>
      </c>
      <c r="L804" s="19">
        <v>3.1560285988115662</v>
      </c>
      <c r="M804" s="16">
        <v>1</v>
      </c>
      <c r="N804" s="16">
        <v>10</v>
      </c>
      <c r="O804" s="17">
        <v>0</v>
      </c>
      <c r="P804" s="18">
        <v>0</v>
      </c>
    </row>
    <row r="805" spans="2:16" ht="36" customHeight="1" outlineLevel="1" x14ac:dyDescent="0.45">
      <c r="B805" s="13" t="s">
        <v>73</v>
      </c>
      <c r="C805" s="14" t="s">
        <v>59</v>
      </c>
      <c r="D805" s="14" t="s">
        <v>1255</v>
      </c>
      <c r="E805" s="15" t="s">
        <v>63</v>
      </c>
      <c r="F805" s="15"/>
      <c r="G805" s="16">
        <v>1</v>
      </c>
      <c r="H805" s="16">
        <v>10</v>
      </c>
      <c r="I805" s="19">
        <v>6.5380000000000003</v>
      </c>
      <c r="J805" s="16">
        <v>10</v>
      </c>
      <c r="K805" s="16">
        <v>7</v>
      </c>
      <c r="L805" s="19">
        <v>3.1560285988115662</v>
      </c>
      <c r="M805" s="16">
        <v>1</v>
      </c>
      <c r="N805" s="16">
        <v>10</v>
      </c>
      <c r="O805" s="17">
        <v>0</v>
      </c>
      <c r="P805" s="18">
        <v>0</v>
      </c>
    </row>
    <row r="806" spans="2:16" ht="36" customHeight="1" outlineLevel="1" x14ac:dyDescent="0.45">
      <c r="B806" s="13" t="s">
        <v>75</v>
      </c>
      <c r="C806" s="14" t="s">
        <v>56</v>
      </c>
      <c r="D806" s="14" t="s">
        <v>336</v>
      </c>
      <c r="E806" s="15" t="s">
        <v>63</v>
      </c>
      <c r="F806" s="15"/>
      <c r="G806" s="16">
        <v>1</v>
      </c>
      <c r="H806" s="16">
        <v>10</v>
      </c>
      <c r="I806" s="19">
        <v>6.5369999999999999</v>
      </c>
      <c r="J806" s="16">
        <v>10</v>
      </c>
      <c r="K806" s="16">
        <v>7</v>
      </c>
      <c r="L806" s="19">
        <v>3.1557233068806152</v>
      </c>
      <c r="M806" s="16">
        <v>1</v>
      </c>
      <c r="N806" s="16">
        <v>10</v>
      </c>
      <c r="O806" s="17">
        <v>0</v>
      </c>
      <c r="P806" s="18">
        <v>0</v>
      </c>
    </row>
    <row r="807" spans="2:16" ht="36" customHeight="1" outlineLevel="1" x14ac:dyDescent="0.45">
      <c r="B807" s="13" t="s">
        <v>75</v>
      </c>
      <c r="C807" s="14" t="s">
        <v>59</v>
      </c>
      <c r="D807" s="14" t="s">
        <v>336</v>
      </c>
      <c r="E807" s="15" t="s">
        <v>63</v>
      </c>
      <c r="F807" s="15"/>
      <c r="G807" s="16">
        <v>1</v>
      </c>
      <c r="H807" s="16">
        <v>10</v>
      </c>
      <c r="I807" s="19">
        <v>6.5369999999999999</v>
      </c>
      <c r="J807" s="16">
        <v>10</v>
      </c>
      <c r="K807" s="16">
        <v>7</v>
      </c>
      <c r="L807" s="19">
        <v>3.1557233068806152</v>
      </c>
      <c r="M807" s="16">
        <v>1</v>
      </c>
      <c r="N807" s="16">
        <v>10</v>
      </c>
      <c r="O807" s="17">
        <v>0</v>
      </c>
      <c r="P807" s="18">
        <v>0</v>
      </c>
    </row>
    <row r="808" spans="2:16" ht="36" customHeight="1" outlineLevel="1" x14ac:dyDescent="0.45">
      <c r="B808" s="13" t="s">
        <v>77</v>
      </c>
      <c r="C808" s="14" t="s">
        <v>56</v>
      </c>
      <c r="D808" s="14" t="s">
        <v>337</v>
      </c>
      <c r="E808" s="15" t="s">
        <v>70</v>
      </c>
      <c r="F808" s="15"/>
      <c r="G808" s="16">
        <v>1</v>
      </c>
      <c r="H808" s="16">
        <v>10</v>
      </c>
      <c r="I808" s="19">
        <v>6.468</v>
      </c>
      <c r="J808" s="16">
        <v>10</v>
      </c>
      <c r="K808" s="16">
        <v>7</v>
      </c>
      <c r="L808" s="19">
        <v>3.1259139117563115</v>
      </c>
      <c r="M808" s="16">
        <v>1</v>
      </c>
      <c r="N808" s="16">
        <v>10</v>
      </c>
      <c r="O808" s="17">
        <v>250</v>
      </c>
      <c r="P808" s="18">
        <v>0</v>
      </c>
    </row>
    <row r="809" spans="2:16" ht="36" customHeight="1" outlineLevel="1" x14ac:dyDescent="0.45">
      <c r="B809" s="13" t="s">
        <v>77</v>
      </c>
      <c r="C809" s="14" t="s">
        <v>59</v>
      </c>
      <c r="D809" s="14" t="s">
        <v>337</v>
      </c>
      <c r="E809" s="15" t="s">
        <v>70</v>
      </c>
      <c r="F809" s="15"/>
      <c r="G809" s="16">
        <v>1</v>
      </c>
      <c r="H809" s="16">
        <v>10</v>
      </c>
      <c r="I809" s="19">
        <v>6.468</v>
      </c>
      <c r="J809" s="16">
        <v>10</v>
      </c>
      <c r="K809" s="16">
        <v>7</v>
      </c>
      <c r="L809" s="19">
        <v>3.1259139117563115</v>
      </c>
      <c r="M809" s="16">
        <v>1</v>
      </c>
      <c r="N809" s="16">
        <v>10</v>
      </c>
      <c r="O809" s="17">
        <v>250</v>
      </c>
      <c r="P809" s="18">
        <v>0</v>
      </c>
    </row>
    <row r="810" spans="2:16" ht="36" customHeight="1" outlineLevel="1" x14ac:dyDescent="0.45">
      <c r="B810" s="13" t="s">
        <v>79</v>
      </c>
      <c r="C810" s="14" t="s">
        <v>56</v>
      </c>
      <c r="D810" s="14" t="s">
        <v>338</v>
      </c>
      <c r="E810" s="15" t="s">
        <v>70</v>
      </c>
      <c r="F810" s="15"/>
      <c r="G810" s="16">
        <v>1</v>
      </c>
      <c r="H810" s="16">
        <v>10</v>
      </c>
      <c r="I810" s="19">
        <v>6.5655172413793101</v>
      </c>
      <c r="J810" s="16">
        <v>10</v>
      </c>
      <c r="K810" s="16">
        <v>7</v>
      </c>
      <c r="L810" s="19">
        <v>3.1836819951770456</v>
      </c>
      <c r="M810" s="16">
        <v>1</v>
      </c>
      <c r="N810" s="16">
        <v>10</v>
      </c>
      <c r="O810" s="17">
        <v>710</v>
      </c>
      <c r="P810" s="18">
        <v>0</v>
      </c>
    </row>
    <row r="811" spans="2:16" ht="36" customHeight="1" outlineLevel="1" x14ac:dyDescent="0.45">
      <c r="B811" s="13" t="s">
        <v>79</v>
      </c>
      <c r="C811" s="14" t="s">
        <v>59</v>
      </c>
      <c r="D811" s="14" t="s">
        <v>338</v>
      </c>
      <c r="E811" s="15" t="s">
        <v>70</v>
      </c>
      <c r="F811" s="15"/>
      <c r="G811" s="16">
        <v>1</v>
      </c>
      <c r="H811" s="16">
        <v>10</v>
      </c>
      <c r="I811" s="19">
        <v>6.5655172413793101</v>
      </c>
      <c r="J811" s="16">
        <v>10</v>
      </c>
      <c r="K811" s="16">
        <v>7</v>
      </c>
      <c r="L811" s="19">
        <v>3.1836819951770456</v>
      </c>
      <c r="M811" s="16">
        <v>1</v>
      </c>
      <c r="N811" s="16">
        <v>10</v>
      </c>
      <c r="O811" s="17">
        <v>710</v>
      </c>
      <c r="P811" s="18">
        <v>0</v>
      </c>
    </row>
    <row r="812" spans="2:16" ht="36" customHeight="1" outlineLevel="1" x14ac:dyDescent="0.45">
      <c r="B812" s="13" t="s">
        <v>80</v>
      </c>
      <c r="C812" s="14" t="s">
        <v>56</v>
      </c>
      <c r="D812" s="14" t="s">
        <v>339</v>
      </c>
      <c r="E812" s="15" t="s">
        <v>70</v>
      </c>
      <c r="F812" s="15"/>
      <c r="G812" s="16">
        <v>1</v>
      </c>
      <c r="H812" s="16">
        <v>10</v>
      </c>
      <c r="I812" s="19">
        <v>6.5072463768115938</v>
      </c>
      <c r="J812" s="16">
        <v>10</v>
      </c>
      <c r="K812" s="16">
        <v>6</v>
      </c>
      <c r="L812" s="19">
        <v>3.1183667878714827</v>
      </c>
      <c r="M812" s="16">
        <v>1</v>
      </c>
      <c r="N812" s="16">
        <v>10</v>
      </c>
      <c r="O812" s="17">
        <v>931</v>
      </c>
      <c r="P812" s="18">
        <v>0</v>
      </c>
    </row>
    <row r="813" spans="2:16" ht="36" customHeight="1" outlineLevel="1" x14ac:dyDescent="0.45">
      <c r="B813" s="13" t="s">
        <v>80</v>
      </c>
      <c r="C813" s="14" t="s">
        <v>59</v>
      </c>
      <c r="D813" s="14" t="s">
        <v>339</v>
      </c>
      <c r="E813" s="15" t="s">
        <v>70</v>
      </c>
      <c r="F813" s="15"/>
      <c r="G813" s="16">
        <v>1</v>
      </c>
      <c r="H813" s="16">
        <v>10</v>
      </c>
      <c r="I813" s="19">
        <v>6.5072463768115938</v>
      </c>
      <c r="J813" s="16">
        <v>10</v>
      </c>
      <c r="K813" s="16">
        <v>6</v>
      </c>
      <c r="L813" s="19">
        <v>3.1183667878714827</v>
      </c>
      <c r="M813" s="16">
        <v>1</v>
      </c>
      <c r="N813" s="16">
        <v>10</v>
      </c>
      <c r="O813" s="17">
        <v>931</v>
      </c>
      <c r="P813" s="18">
        <v>0</v>
      </c>
    </row>
    <row r="814" spans="2:16" ht="36" customHeight="1" outlineLevel="1" x14ac:dyDescent="0.45">
      <c r="B814" s="13" t="s">
        <v>82</v>
      </c>
      <c r="C814" s="14" t="s">
        <v>56</v>
      </c>
      <c r="D814" s="14" t="s">
        <v>1256</v>
      </c>
      <c r="E814" s="15" t="s">
        <v>70</v>
      </c>
      <c r="F814" s="15"/>
      <c r="G814" s="16">
        <v>1</v>
      </c>
      <c r="H814" s="16">
        <v>10</v>
      </c>
      <c r="I814" s="19">
        <v>5.6875</v>
      </c>
      <c r="J814" s="16">
        <v>4</v>
      </c>
      <c r="K814" s="16">
        <v>6</v>
      </c>
      <c r="L814" s="19">
        <v>2.9601520231231366</v>
      </c>
      <c r="M814" s="16">
        <v>1</v>
      </c>
      <c r="N814" s="16">
        <v>10</v>
      </c>
      <c r="O814" s="17">
        <v>984</v>
      </c>
      <c r="P814" s="18">
        <v>0</v>
      </c>
    </row>
    <row r="815" spans="2:16" ht="36" customHeight="1" outlineLevel="1" x14ac:dyDescent="0.45">
      <c r="B815" s="13" t="s">
        <v>82</v>
      </c>
      <c r="C815" s="14" t="s">
        <v>59</v>
      </c>
      <c r="D815" s="14" t="s">
        <v>1256</v>
      </c>
      <c r="E815" s="15" t="s">
        <v>70</v>
      </c>
      <c r="F815" s="15"/>
      <c r="G815" s="16">
        <v>1</v>
      </c>
      <c r="H815" s="16">
        <v>10</v>
      </c>
      <c r="I815" s="19">
        <v>5.6875</v>
      </c>
      <c r="J815" s="16">
        <v>4</v>
      </c>
      <c r="K815" s="16">
        <v>6</v>
      </c>
      <c r="L815" s="19">
        <v>2.9601520231231366</v>
      </c>
      <c r="M815" s="16">
        <v>1</v>
      </c>
      <c r="N815" s="16">
        <v>10</v>
      </c>
      <c r="O815" s="17">
        <v>984</v>
      </c>
      <c r="P815" s="18">
        <v>0</v>
      </c>
    </row>
    <row r="816" spans="2:16" ht="36" customHeight="1" outlineLevel="1" x14ac:dyDescent="0.45">
      <c r="B816" s="13" t="s">
        <v>84</v>
      </c>
      <c r="C816" s="14" t="s">
        <v>56</v>
      </c>
      <c r="D816" s="14" t="s">
        <v>1257</v>
      </c>
      <c r="E816" s="15" t="s">
        <v>70</v>
      </c>
      <c r="F816" s="15"/>
      <c r="G816" s="16">
        <v>2</v>
      </c>
      <c r="H816" s="16">
        <v>7</v>
      </c>
      <c r="I816" s="19">
        <v>4.5</v>
      </c>
      <c r="J816" s="16">
        <v>2</v>
      </c>
      <c r="K816" s="16">
        <v>2</v>
      </c>
      <c r="L816" s="19">
        <v>3.5355339059327378</v>
      </c>
      <c r="M816" s="16">
        <v>2</v>
      </c>
      <c r="N816" s="16">
        <v>7</v>
      </c>
      <c r="O816" s="17">
        <v>998</v>
      </c>
      <c r="P816" s="18">
        <v>0</v>
      </c>
    </row>
    <row r="817" spans="2:16" ht="36" customHeight="1" outlineLevel="1" x14ac:dyDescent="0.45">
      <c r="B817" s="13" t="s">
        <v>84</v>
      </c>
      <c r="C817" s="14" t="s">
        <v>59</v>
      </c>
      <c r="D817" s="14" t="s">
        <v>1257</v>
      </c>
      <c r="E817" s="15" t="s">
        <v>70</v>
      </c>
      <c r="F817" s="15"/>
      <c r="G817" s="16">
        <v>2</v>
      </c>
      <c r="H817" s="16">
        <v>7</v>
      </c>
      <c r="I817" s="19">
        <v>4.5</v>
      </c>
      <c r="J817" s="16">
        <v>2</v>
      </c>
      <c r="K817" s="16">
        <v>2</v>
      </c>
      <c r="L817" s="19">
        <v>3.5355339059327378</v>
      </c>
      <c r="M817" s="16">
        <v>2</v>
      </c>
      <c r="N817" s="16">
        <v>7</v>
      </c>
      <c r="O817" s="17">
        <v>998</v>
      </c>
      <c r="P817" s="18">
        <v>0</v>
      </c>
    </row>
    <row r="818" spans="2:16" ht="36" customHeight="1" outlineLevel="1" x14ac:dyDescent="0.45">
      <c r="B818" s="13" t="s">
        <v>61</v>
      </c>
      <c r="C818" s="14" t="s">
        <v>56</v>
      </c>
      <c r="D818" s="14" t="s">
        <v>340</v>
      </c>
      <c r="E818" s="15" t="s">
        <v>70</v>
      </c>
      <c r="F818" s="15"/>
      <c r="G818" s="16">
        <v>1</v>
      </c>
      <c r="H818" s="16">
        <v>10</v>
      </c>
      <c r="I818" s="19">
        <v>6.54</v>
      </c>
      <c r="J818" s="16">
        <v>10</v>
      </c>
      <c r="K818" s="16">
        <v>7</v>
      </c>
      <c r="L818" s="19">
        <v>3.1534654500001116</v>
      </c>
      <c r="M818" s="16">
        <v>1</v>
      </c>
      <c r="N818" s="16">
        <v>10</v>
      </c>
      <c r="O818" s="17">
        <v>0</v>
      </c>
      <c r="P818" s="18">
        <v>0</v>
      </c>
    </row>
    <row r="819" spans="2:16" ht="36" customHeight="1" outlineLevel="1" x14ac:dyDescent="0.45">
      <c r="B819" s="13" t="s">
        <v>61</v>
      </c>
      <c r="C819" s="14" t="s">
        <v>59</v>
      </c>
      <c r="D819" s="14" t="s">
        <v>340</v>
      </c>
      <c r="E819" s="15" t="s">
        <v>70</v>
      </c>
      <c r="F819" s="15"/>
      <c r="G819" s="16">
        <v>1</v>
      </c>
      <c r="H819" s="16">
        <v>10</v>
      </c>
      <c r="I819" s="19">
        <v>6.5433789954337902</v>
      </c>
      <c r="J819" s="16">
        <v>10</v>
      </c>
      <c r="K819" s="16">
        <v>7</v>
      </c>
      <c r="L819" s="19">
        <v>3.1447646467783357</v>
      </c>
      <c r="M819" s="16">
        <v>1</v>
      </c>
      <c r="N819" s="16">
        <v>10</v>
      </c>
      <c r="O819" s="17">
        <v>124</v>
      </c>
      <c r="P819" s="18">
        <v>0</v>
      </c>
    </row>
    <row r="820" spans="2:16" ht="36" customHeight="1" outlineLevel="1" x14ac:dyDescent="0.45">
      <c r="B820" s="13" t="s">
        <v>61</v>
      </c>
      <c r="C820" s="14" t="s">
        <v>56</v>
      </c>
      <c r="D820" s="14" t="s">
        <v>340</v>
      </c>
      <c r="E820" s="15" t="s">
        <v>70</v>
      </c>
      <c r="F820" s="15"/>
      <c r="G820" s="15" t="s">
        <v>86</v>
      </c>
      <c r="H820" s="15" t="s">
        <v>86</v>
      </c>
      <c r="I820" s="15" t="s">
        <v>86</v>
      </c>
      <c r="J820" s="15" t="s">
        <v>86</v>
      </c>
      <c r="K820" s="15" t="s">
        <v>86</v>
      </c>
      <c r="L820" s="15" t="s">
        <v>86</v>
      </c>
      <c r="M820" s="15" t="s">
        <v>86</v>
      </c>
      <c r="N820" s="15" t="s">
        <v>86</v>
      </c>
      <c r="O820" s="17">
        <v>1000</v>
      </c>
      <c r="P820" s="18">
        <v>0</v>
      </c>
    </row>
    <row r="821" spans="2:16" ht="36" customHeight="1" outlineLevel="1" x14ac:dyDescent="0.45">
      <c r="B821" s="13" t="s">
        <v>61</v>
      </c>
      <c r="C821" s="14" t="s">
        <v>59</v>
      </c>
      <c r="D821" s="14" t="s">
        <v>340</v>
      </c>
      <c r="E821" s="15" t="s">
        <v>70</v>
      </c>
      <c r="F821" s="15"/>
      <c r="G821" s="16">
        <v>1</v>
      </c>
      <c r="H821" s="16">
        <v>6</v>
      </c>
      <c r="I821" s="16">
        <v>4</v>
      </c>
      <c r="J821" s="16">
        <v>1</v>
      </c>
      <c r="K821" s="16">
        <v>5</v>
      </c>
      <c r="L821" s="19">
        <v>2.6457513110645907</v>
      </c>
      <c r="M821" s="16">
        <v>1</v>
      </c>
      <c r="N821" s="16">
        <v>6</v>
      </c>
      <c r="O821" s="17">
        <v>997</v>
      </c>
      <c r="P821" s="18">
        <v>0</v>
      </c>
    </row>
    <row r="822" spans="2:16" ht="36" customHeight="1" outlineLevel="1" x14ac:dyDescent="0.45">
      <c r="B822" s="13" t="s">
        <v>61</v>
      </c>
      <c r="C822" s="14" t="s">
        <v>56</v>
      </c>
      <c r="D822" s="14" t="s">
        <v>340</v>
      </c>
      <c r="E822" s="15" t="s">
        <v>70</v>
      </c>
      <c r="F822" s="15"/>
      <c r="G822" s="15" t="s">
        <v>86</v>
      </c>
      <c r="H822" s="15" t="s">
        <v>86</v>
      </c>
      <c r="I822" s="15" t="s">
        <v>86</v>
      </c>
      <c r="J822" s="15" t="s">
        <v>86</v>
      </c>
      <c r="K822" s="15" t="s">
        <v>86</v>
      </c>
      <c r="L822" s="15" t="s">
        <v>86</v>
      </c>
      <c r="M822" s="15" t="s">
        <v>86</v>
      </c>
      <c r="N822" s="15" t="s">
        <v>86</v>
      </c>
      <c r="O822" s="17">
        <v>1000</v>
      </c>
      <c r="P822" s="18">
        <v>0</v>
      </c>
    </row>
    <row r="823" spans="2:16" ht="36" customHeight="1" outlineLevel="1" x14ac:dyDescent="0.45">
      <c r="B823" s="13" t="s">
        <v>61</v>
      </c>
      <c r="C823" s="14" t="s">
        <v>59</v>
      </c>
      <c r="D823" s="14" t="s">
        <v>340</v>
      </c>
      <c r="E823" s="15" t="s">
        <v>70</v>
      </c>
      <c r="F823" s="15"/>
      <c r="G823" s="15" t="s">
        <v>86</v>
      </c>
      <c r="H823" s="15" t="s">
        <v>86</v>
      </c>
      <c r="I823" s="15" t="s">
        <v>86</v>
      </c>
      <c r="J823" s="15" t="s">
        <v>86</v>
      </c>
      <c r="K823" s="15" t="s">
        <v>86</v>
      </c>
      <c r="L823" s="15" t="s">
        <v>86</v>
      </c>
      <c r="M823" s="15" t="s">
        <v>86</v>
      </c>
      <c r="N823" s="15" t="s">
        <v>86</v>
      </c>
      <c r="O823" s="17">
        <v>1000</v>
      </c>
      <c r="P823" s="18">
        <v>0</v>
      </c>
    </row>
    <row r="824" spans="2:16" ht="36" customHeight="1" outlineLevel="1" x14ac:dyDescent="0.45">
      <c r="B824" s="13" t="s">
        <v>61</v>
      </c>
      <c r="C824" s="14" t="s">
        <v>56</v>
      </c>
      <c r="D824" s="14" t="s">
        <v>340</v>
      </c>
      <c r="E824" s="15" t="s">
        <v>70</v>
      </c>
      <c r="F824" s="15"/>
      <c r="G824" s="15" t="s">
        <v>86</v>
      </c>
      <c r="H824" s="15" t="s">
        <v>86</v>
      </c>
      <c r="I824" s="15" t="s">
        <v>86</v>
      </c>
      <c r="J824" s="15" t="s">
        <v>86</v>
      </c>
      <c r="K824" s="15" t="s">
        <v>86</v>
      </c>
      <c r="L824" s="15" t="s">
        <v>86</v>
      </c>
      <c r="M824" s="15" t="s">
        <v>86</v>
      </c>
      <c r="N824" s="15" t="s">
        <v>86</v>
      </c>
      <c r="O824" s="17">
        <v>1000</v>
      </c>
      <c r="P824" s="18">
        <v>0</v>
      </c>
    </row>
    <row r="825" spans="2:16" ht="36" customHeight="1" outlineLevel="1" x14ac:dyDescent="0.45">
      <c r="B825" s="13" t="s">
        <v>61</v>
      </c>
      <c r="C825" s="14" t="s">
        <v>59</v>
      </c>
      <c r="D825" s="14" t="s">
        <v>340</v>
      </c>
      <c r="E825" s="15" t="s">
        <v>70</v>
      </c>
      <c r="F825" s="15"/>
      <c r="G825" s="15" t="s">
        <v>86</v>
      </c>
      <c r="H825" s="15" t="s">
        <v>86</v>
      </c>
      <c r="I825" s="15" t="s">
        <v>86</v>
      </c>
      <c r="J825" s="15" t="s">
        <v>86</v>
      </c>
      <c r="K825" s="15" t="s">
        <v>86</v>
      </c>
      <c r="L825" s="15" t="s">
        <v>86</v>
      </c>
      <c r="M825" s="15" t="s">
        <v>86</v>
      </c>
      <c r="N825" s="15" t="s">
        <v>86</v>
      </c>
      <c r="O825" s="17">
        <v>1000</v>
      </c>
      <c r="P825" s="18">
        <v>0</v>
      </c>
    </row>
    <row r="826" spans="2:16" ht="36" customHeight="1" outlineLevel="1" x14ac:dyDescent="0.45">
      <c r="B826" s="13" t="s">
        <v>64</v>
      </c>
      <c r="C826" s="14" t="s">
        <v>56</v>
      </c>
      <c r="D826" s="14" t="s">
        <v>341</v>
      </c>
      <c r="E826" s="15" t="s">
        <v>63</v>
      </c>
      <c r="F826" s="15"/>
      <c r="G826" s="16">
        <v>1</v>
      </c>
      <c r="H826" s="16">
        <v>10</v>
      </c>
      <c r="I826" s="19">
        <v>6.5380000000000003</v>
      </c>
      <c r="J826" s="16">
        <v>10</v>
      </c>
      <c r="K826" s="16">
        <v>7</v>
      </c>
      <c r="L826" s="19">
        <v>3.1547596593890463</v>
      </c>
      <c r="M826" s="16">
        <v>1</v>
      </c>
      <c r="N826" s="16">
        <v>10</v>
      </c>
      <c r="O826" s="17">
        <v>0</v>
      </c>
      <c r="P826" s="18">
        <v>0</v>
      </c>
    </row>
    <row r="827" spans="2:16" ht="36" customHeight="1" outlineLevel="1" x14ac:dyDescent="0.45">
      <c r="B827" s="13" t="s">
        <v>64</v>
      </c>
      <c r="C827" s="14" t="s">
        <v>59</v>
      </c>
      <c r="D827" s="14" t="s">
        <v>341</v>
      </c>
      <c r="E827" s="15" t="s">
        <v>63</v>
      </c>
      <c r="F827" s="15"/>
      <c r="G827" s="16">
        <v>1</v>
      </c>
      <c r="H827" s="16">
        <v>10</v>
      </c>
      <c r="I827" s="19">
        <v>6.5380000000000003</v>
      </c>
      <c r="J827" s="16">
        <v>10</v>
      </c>
      <c r="K827" s="16">
        <v>7</v>
      </c>
      <c r="L827" s="19">
        <v>3.1547596593890463</v>
      </c>
      <c r="M827" s="16">
        <v>1</v>
      </c>
      <c r="N827" s="16">
        <v>10</v>
      </c>
      <c r="O827" s="17">
        <v>0</v>
      </c>
      <c r="P827" s="18">
        <v>0</v>
      </c>
    </row>
    <row r="828" spans="2:16" ht="36" customHeight="1" outlineLevel="1" x14ac:dyDescent="0.45">
      <c r="B828" s="13" t="s">
        <v>66</v>
      </c>
      <c r="C828" s="14" t="s">
        <v>56</v>
      </c>
      <c r="D828" s="14" t="s">
        <v>342</v>
      </c>
      <c r="E828" s="15" t="s">
        <v>63</v>
      </c>
      <c r="F828" s="15"/>
      <c r="G828" s="16">
        <v>1</v>
      </c>
      <c r="H828" s="16">
        <v>10</v>
      </c>
      <c r="I828" s="19">
        <v>6.8319327731092434</v>
      </c>
      <c r="J828" s="16">
        <v>10</v>
      </c>
      <c r="K828" s="16">
        <v>7</v>
      </c>
      <c r="L828" s="19">
        <v>3.0630410145023608</v>
      </c>
      <c r="M828" s="16">
        <v>1</v>
      </c>
      <c r="N828" s="16">
        <v>10</v>
      </c>
      <c r="O828" s="17">
        <v>524</v>
      </c>
      <c r="P828" s="18">
        <v>0</v>
      </c>
    </row>
    <row r="829" spans="2:16" ht="36" customHeight="1" outlineLevel="1" x14ac:dyDescent="0.45">
      <c r="B829" s="13" t="s">
        <v>66</v>
      </c>
      <c r="C829" s="14" t="s">
        <v>59</v>
      </c>
      <c r="D829" s="14" t="s">
        <v>342</v>
      </c>
      <c r="E829" s="15" t="s">
        <v>63</v>
      </c>
      <c r="F829" s="15"/>
      <c r="G829" s="16">
        <v>1</v>
      </c>
      <c r="H829" s="16">
        <v>10</v>
      </c>
      <c r="I829" s="19">
        <v>6.8126272912423627</v>
      </c>
      <c r="J829" s="16">
        <v>10</v>
      </c>
      <c r="K829" s="16">
        <v>7</v>
      </c>
      <c r="L829" s="19">
        <v>3.0867596479269293</v>
      </c>
      <c r="M829" s="16">
        <v>1</v>
      </c>
      <c r="N829" s="16">
        <v>10</v>
      </c>
      <c r="O829" s="17">
        <v>509</v>
      </c>
      <c r="P829" s="18">
        <v>0</v>
      </c>
    </row>
    <row r="830" spans="2:16" ht="36" customHeight="1" outlineLevel="1" x14ac:dyDescent="0.45">
      <c r="B830" s="13" t="s">
        <v>68</v>
      </c>
      <c r="C830" s="14" t="s">
        <v>56</v>
      </c>
      <c r="D830" s="14" t="s">
        <v>343</v>
      </c>
      <c r="E830" s="15" t="s">
        <v>70</v>
      </c>
      <c r="F830" s="15"/>
      <c r="G830" s="16">
        <v>1</v>
      </c>
      <c r="H830" s="16">
        <v>10</v>
      </c>
      <c r="I830" s="19">
        <v>6.2663551401869162</v>
      </c>
      <c r="J830" s="16">
        <v>10</v>
      </c>
      <c r="K830" s="16">
        <v>6</v>
      </c>
      <c r="L830" s="19">
        <v>3.14427548773432</v>
      </c>
      <c r="M830" s="16">
        <v>1</v>
      </c>
      <c r="N830" s="16">
        <v>10</v>
      </c>
      <c r="O830" s="17">
        <v>786</v>
      </c>
      <c r="P830" s="18">
        <v>0</v>
      </c>
    </row>
    <row r="831" spans="2:16" ht="36" customHeight="1" outlineLevel="1" x14ac:dyDescent="0.45">
      <c r="B831" s="13" t="s">
        <v>68</v>
      </c>
      <c r="C831" s="14" t="s">
        <v>59</v>
      </c>
      <c r="D831" s="14" t="s">
        <v>343</v>
      </c>
      <c r="E831" s="15" t="s">
        <v>70</v>
      </c>
      <c r="F831" s="15"/>
      <c r="G831" s="16">
        <v>1</v>
      </c>
      <c r="H831" s="16">
        <v>10</v>
      </c>
      <c r="I831" s="19">
        <v>6.283185840707965</v>
      </c>
      <c r="J831" s="16">
        <v>10</v>
      </c>
      <c r="K831" s="16">
        <v>6</v>
      </c>
      <c r="L831" s="19">
        <v>3.1678075882889156</v>
      </c>
      <c r="M831" s="16">
        <v>1</v>
      </c>
      <c r="N831" s="16">
        <v>10</v>
      </c>
      <c r="O831" s="17">
        <v>774</v>
      </c>
      <c r="P831" s="18">
        <v>0</v>
      </c>
    </row>
    <row r="832" spans="2:16" ht="36" customHeight="1" outlineLevel="1" x14ac:dyDescent="0.45">
      <c r="B832" s="13" t="s">
        <v>71</v>
      </c>
      <c r="C832" s="14" t="s">
        <v>56</v>
      </c>
      <c r="D832" s="14" t="s">
        <v>344</v>
      </c>
      <c r="E832" s="15" t="s">
        <v>70</v>
      </c>
      <c r="F832" s="15"/>
      <c r="G832" s="16">
        <v>1</v>
      </c>
      <c r="H832" s="16">
        <v>10</v>
      </c>
      <c r="I832" s="19">
        <v>6.7762237762237758</v>
      </c>
      <c r="J832" s="16">
        <v>10</v>
      </c>
      <c r="K832" s="16">
        <v>8</v>
      </c>
      <c r="L832" s="19">
        <v>3.1498257953608881</v>
      </c>
      <c r="M832" s="16">
        <v>1</v>
      </c>
      <c r="N832" s="16">
        <v>10</v>
      </c>
      <c r="O832" s="17">
        <v>857</v>
      </c>
      <c r="P832" s="18">
        <v>0</v>
      </c>
    </row>
    <row r="833" spans="2:16" ht="36" customHeight="1" outlineLevel="1" x14ac:dyDescent="0.45">
      <c r="B833" s="13" t="s">
        <v>71</v>
      </c>
      <c r="C833" s="14" t="s">
        <v>59</v>
      </c>
      <c r="D833" s="14" t="s">
        <v>344</v>
      </c>
      <c r="E833" s="15" t="s">
        <v>70</v>
      </c>
      <c r="F833" s="15"/>
      <c r="G833" s="16">
        <v>1</v>
      </c>
      <c r="H833" s="16">
        <v>10</v>
      </c>
      <c r="I833" s="19">
        <v>6.6308724832214763</v>
      </c>
      <c r="J833" s="16">
        <v>10</v>
      </c>
      <c r="K833" s="16">
        <v>7</v>
      </c>
      <c r="L833" s="19">
        <v>3.1048109863011981</v>
      </c>
      <c r="M833" s="16">
        <v>1</v>
      </c>
      <c r="N833" s="16">
        <v>10</v>
      </c>
      <c r="O833" s="17">
        <v>851</v>
      </c>
      <c r="P833" s="18">
        <v>0</v>
      </c>
    </row>
    <row r="834" spans="2:16" ht="36" customHeight="1" outlineLevel="1" x14ac:dyDescent="0.45">
      <c r="B834" s="13" t="s">
        <v>1184</v>
      </c>
      <c r="C834" s="14" t="s">
        <v>56</v>
      </c>
      <c r="D834" s="14" t="s">
        <v>345</v>
      </c>
      <c r="E834" s="15" t="s">
        <v>70</v>
      </c>
      <c r="F834" s="15"/>
      <c r="G834" s="16">
        <v>1</v>
      </c>
      <c r="H834" s="16">
        <v>10</v>
      </c>
      <c r="I834" s="19">
        <v>6.096774193548387</v>
      </c>
      <c r="J834" s="16">
        <v>10</v>
      </c>
      <c r="K834" s="16">
        <v>6</v>
      </c>
      <c r="L834" s="19">
        <v>2.8151212152183236</v>
      </c>
      <c r="M834" s="16">
        <v>1</v>
      </c>
      <c r="N834" s="16">
        <v>10</v>
      </c>
      <c r="O834" s="17">
        <v>938</v>
      </c>
      <c r="P834" s="18">
        <v>0</v>
      </c>
    </row>
    <row r="835" spans="2:16" ht="36" customHeight="1" outlineLevel="1" x14ac:dyDescent="0.45">
      <c r="B835" s="13" t="s">
        <v>1184</v>
      </c>
      <c r="C835" s="14" t="s">
        <v>59</v>
      </c>
      <c r="D835" s="14" t="s">
        <v>345</v>
      </c>
      <c r="E835" s="15" t="s">
        <v>70</v>
      </c>
      <c r="F835" s="15"/>
      <c r="G835" s="16">
        <v>1</v>
      </c>
      <c r="H835" s="16">
        <v>10</v>
      </c>
      <c r="I835" s="19">
        <v>6.046875</v>
      </c>
      <c r="J835" s="16">
        <v>10</v>
      </c>
      <c r="K835" s="16">
        <v>6</v>
      </c>
      <c r="L835" s="19">
        <v>2.7969920776683801</v>
      </c>
      <c r="M835" s="16">
        <v>1</v>
      </c>
      <c r="N835" s="16">
        <v>10</v>
      </c>
      <c r="O835" s="17">
        <v>936</v>
      </c>
      <c r="P835" s="18">
        <v>0</v>
      </c>
    </row>
    <row r="836" spans="2:16" ht="36" customHeight="1" outlineLevel="1" x14ac:dyDescent="0.45">
      <c r="B836" s="13" t="s">
        <v>1185</v>
      </c>
      <c r="C836" s="14" t="s">
        <v>56</v>
      </c>
      <c r="D836" s="14" t="s">
        <v>346</v>
      </c>
      <c r="E836" s="15" t="s">
        <v>70</v>
      </c>
      <c r="F836" s="15"/>
      <c r="G836" s="16">
        <v>1</v>
      </c>
      <c r="H836" s="16">
        <v>10</v>
      </c>
      <c r="I836" s="19">
        <v>6.1428571428571432</v>
      </c>
      <c r="J836" s="16">
        <v>10</v>
      </c>
      <c r="K836" s="16">
        <v>6</v>
      </c>
      <c r="L836" s="19">
        <v>3.082207001484488</v>
      </c>
      <c r="M836" s="16">
        <v>1</v>
      </c>
      <c r="N836" s="16">
        <v>10</v>
      </c>
      <c r="O836" s="17">
        <v>951</v>
      </c>
      <c r="P836" s="18">
        <v>0</v>
      </c>
    </row>
    <row r="837" spans="2:16" ht="36" customHeight="1" outlineLevel="1" x14ac:dyDescent="0.45">
      <c r="B837" s="13" t="s">
        <v>1185</v>
      </c>
      <c r="C837" s="14" t="s">
        <v>59</v>
      </c>
      <c r="D837" s="14" t="s">
        <v>346</v>
      </c>
      <c r="E837" s="15" t="s">
        <v>70</v>
      </c>
      <c r="F837" s="15"/>
      <c r="G837" s="16">
        <v>1</v>
      </c>
      <c r="H837" s="16">
        <v>10</v>
      </c>
      <c r="I837" s="19">
        <v>6.215686274509804</v>
      </c>
      <c r="J837" s="16">
        <v>10</v>
      </c>
      <c r="K837" s="16">
        <v>6</v>
      </c>
      <c r="L837" s="19">
        <v>3.054922097142224</v>
      </c>
      <c r="M837" s="16">
        <v>1</v>
      </c>
      <c r="N837" s="16">
        <v>10</v>
      </c>
      <c r="O837" s="17">
        <v>949</v>
      </c>
      <c r="P837" s="18">
        <v>0</v>
      </c>
    </row>
    <row r="838" spans="2:16" ht="36" customHeight="1" outlineLevel="1" x14ac:dyDescent="0.45">
      <c r="B838" s="13" t="s">
        <v>73</v>
      </c>
      <c r="C838" s="14" t="s">
        <v>56</v>
      </c>
      <c r="D838" s="14" t="s">
        <v>1258</v>
      </c>
      <c r="E838" s="15" t="s">
        <v>63</v>
      </c>
      <c r="F838" s="15"/>
      <c r="G838" s="16">
        <v>1</v>
      </c>
      <c r="H838" s="16">
        <v>10</v>
      </c>
      <c r="I838" s="19">
        <v>6.5380000000000003</v>
      </c>
      <c r="J838" s="16">
        <v>10</v>
      </c>
      <c r="K838" s="16">
        <v>7</v>
      </c>
      <c r="L838" s="19">
        <v>3.1541249982371458</v>
      </c>
      <c r="M838" s="16">
        <v>1</v>
      </c>
      <c r="N838" s="16">
        <v>10</v>
      </c>
      <c r="O838" s="17">
        <v>0</v>
      </c>
      <c r="P838" s="18">
        <v>0</v>
      </c>
    </row>
    <row r="839" spans="2:16" ht="36" customHeight="1" outlineLevel="1" x14ac:dyDescent="0.45">
      <c r="B839" s="13" t="s">
        <v>73</v>
      </c>
      <c r="C839" s="14" t="s">
        <v>59</v>
      </c>
      <c r="D839" s="14" t="s">
        <v>1258</v>
      </c>
      <c r="E839" s="15" t="s">
        <v>63</v>
      </c>
      <c r="F839" s="15"/>
      <c r="G839" s="16">
        <v>1</v>
      </c>
      <c r="H839" s="16">
        <v>10</v>
      </c>
      <c r="I839" s="19">
        <v>6.5380000000000003</v>
      </c>
      <c r="J839" s="16">
        <v>10</v>
      </c>
      <c r="K839" s="16">
        <v>7</v>
      </c>
      <c r="L839" s="19">
        <v>3.1541249982371458</v>
      </c>
      <c r="M839" s="16">
        <v>1</v>
      </c>
      <c r="N839" s="16">
        <v>10</v>
      </c>
      <c r="O839" s="17">
        <v>0</v>
      </c>
      <c r="P839" s="18">
        <v>0</v>
      </c>
    </row>
    <row r="840" spans="2:16" ht="36" customHeight="1" outlineLevel="1" x14ac:dyDescent="0.45">
      <c r="B840" s="13" t="s">
        <v>75</v>
      </c>
      <c r="C840" s="14" t="s">
        <v>56</v>
      </c>
      <c r="D840" s="14" t="s">
        <v>347</v>
      </c>
      <c r="E840" s="15" t="s">
        <v>63</v>
      </c>
      <c r="F840" s="15"/>
      <c r="G840" s="16">
        <v>1</v>
      </c>
      <c r="H840" s="16">
        <v>10</v>
      </c>
      <c r="I840" s="19">
        <v>6.5380000000000003</v>
      </c>
      <c r="J840" s="16">
        <v>10</v>
      </c>
      <c r="K840" s="16">
        <v>7</v>
      </c>
      <c r="L840" s="19">
        <v>3.1538076197673321</v>
      </c>
      <c r="M840" s="16">
        <v>1</v>
      </c>
      <c r="N840" s="16">
        <v>10</v>
      </c>
      <c r="O840" s="17">
        <v>0</v>
      </c>
      <c r="P840" s="18">
        <v>0</v>
      </c>
    </row>
    <row r="841" spans="2:16" ht="36" customHeight="1" outlineLevel="1" x14ac:dyDescent="0.45">
      <c r="B841" s="13" t="s">
        <v>75</v>
      </c>
      <c r="C841" s="14" t="s">
        <v>59</v>
      </c>
      <c r="D841" s="14" t="s">
        <v>347</v>
      </c>
      <c r="E841" s="15" t="s">
        <v>63</v>
      </c>
      <c r="F841" s="15"/>
      <c r="G841" s="16">
        <v>1</v>
      </c>
      <c r="H841" s="16">
        <v>10</v>
      </c>
      <c r="I841" s="19">
        <v>6.5380000000000003</v>
      </c>
      <c r="J841" s="16">
        <v>10</v>
      </c>
      <c r="K841" s="16">
        <v>7</v>
      </c>
      <c r="L841" s="19">
        <v>3.1538076197673321</v>
      </c>
      <c r="M841" s="16">
        <v>1</v>
      </c>
      <c r="N841" s="16">
        <v>10</v>
      </c>
      <c r="O841" s="17">
        <v>0</v>
      </c>
      <c r="P841" s="18">
        <v>0</v>
      </c>
    </row>
    <row r="842" spans="2:16" ht="36" customHeight="1" outlineLevel="1" x14ac:dyDescent="0.45">
      <c r="B842" s="13" t="s">
        <v>77</v>
      </c>
      <c r="C842" s="14" t="s">
        <v>56</v>
      </c>
      <c r="D842" s="14" t="s">
        <v>348</v>
      </c>
      <c r="E842" s="15" t="s">
        <v>70</v>
      </c>
      <c r="F842" s="15"/>
      <c r="G842" s="16">
        <v>1</v>
      </c>
      <c r="H842" s="16">
        <v>10</v>
      </c>
      <c r="I842" s="19">
        <v>6.5047233468286096</v>
      </c>
      <c r="J842" s="16">
        <v>10</v>
      </c>
      <c r="K842" s="16">
        <v>7</v>
      </c>
      <c r="L842" s="19">
        <v>3.1795872306234068</v>
      </c>
      <c r="M842" s="16">
        <v>1</v>
      </c>
      <c r="N842" s="16">
        <v>10</v>
      </c>
      <c r="O842" s="17">
        <v>259</v>
      </c>
      <c r="P842" s="18">
        <v>0</v>
      </c>
    </row>
    <row r="843" spans="2:16" ht="36" customHeight="1" outlineLevel="1" x14ac:dyDescent="0.45">
      <c r="B843" s="13" t="s">
        <v>77</v>
      </c>
      <c r="C843" s="14" t="s">
        <v>59</v>
      </c>
      <c r="D843" s="14" t="s">
        <v>348</v>
      </c>
      <c r="E843" s="15" t="s">
        <v>70</v>
      </c>
      <c r="F843" s="15"/>
      <c r="G843" s="16">
        <v>1</v>
      </c>
      <c r="H843" s="16">
        <v>10</v>
      </c>
      <c r="I843" s="19">
        <v>6.5047233468286096</v>
      </c>
      <c r="J843" s="16">
        <v>10</v>
      </c>
      <c r="K843" s="16">
        <v>7</v>
      </c>
      <c r="L843" s="19">
        <v>3.1795872306234068</v>
      </c>
      <c r="M843" s="16">
        <v>1</v>
      </c>
      <c r="N843" s="16">
        <v>10</v>
      </c>
      <c r="O843" s="17">
        <v>259</v>
      </c>
      <c r="P843" s="18">
        <v>0</v>
      </c>
    </row>
    <row r="844" spans="2:16" ht="36" customHeight="1" outlineLevel="1" x14ac:dyDescent="0.45">
      <c r="B844" s="13" t="s">
        <v>79</v>
      </c>
      <c r="C844" s="14" t="s">
        <v>56</v>
      </c>
      <c r="D844" s="14" t="s">
        <v>349</v>
      </c>
      <c r="E844" s="15" t="s">
        <v>70</v>
      </c>
      <c r="F844" s="15"/>
      <c r="G844" s="16">
        <v>1</v>
      </c>
      <c r="H844" s="16">
        <v>10</v>
      </c>
      <c r="I844" s="19">
        <v>6.5243055555555554</v>
      </c>
      <c r="J844" s="16">
        <v>10</v>
      </c>
      <c r="K844" s="16">
        <v>7</v>
      </c>
      <c r="L844" s="19">
        <v>3.1400691647274543</v>
      </c>
      <c r="M844" s="16">
        <v>1</v>
      </c>
      <c r="N844" s="16">
        <v>10</v>
      </c>
      <c r="O844" s="17">
        <v>712</v>
      </c>
      <c r="P844" s="18">
        <v>0</v>
      </c>
    </row>
    <row r="845" spans="2:16" ht="36" customHeight="1" outlineLevel="1" x14ac:dyDescent="0.45">
      <c r="B845" s="13" t="s">
        <v>79</v>
      </c>
      <c r="C845" s="14" t="s">
        <v>59</v>
      </c>
      <c r="D845" s="14" t="s">
        <v>349</v>
      </c>
      <c r="E845" s="15" t="s">
        <v>70</v>
      </c>
      <c r="F845" s="15"/>
      <c r="G845" s="16">
        <v>1</v>
      </c>
      <c r="H845" s="16">
        <v>10</v>
      </c>
      <c r="I845" s="19">
        <v>6.5243055555555554</v>
      </c>
      <c r="J845" s="16">
        <v>10</v>
      </c>
      <c r="K845" s="16">
        <v>7</v>
      </c>
      <c r="L845" s="19">
        <v>3.1400691647274543</v>
      </c>
      <c r="M845" s="16">
        <v>1</v>
      </c>
      <c r="N845" s="16">
        <v>10</v>
      </c>
      <c r="O845" s="17">
        <v>712</v>
      </c>
      <c r="P845" s="18">
        <v>0</v>
      </c>
    </row>
    <row r="846" spans="2:16" ht="36" customHeight="1" outlineLevel="1" x14ac:dyDescent="0.45">
      <c r="B846" s="13" t="s">
        <v>80</v>
      </c>
      <c r="C846" s="14" t="s">
        <v>56</v>
      </c>
      <c r="D846" s="14" t="s">
        <v>350</v>
      </c>
      <c r="E846" s="15" t="s">
        <v>70</v>
      </c>
      <c r="F846" s="15"/>
      <c r="G846" s="16">
        <v>1</v>
      </c>
      <c r="H846" s="16">
        <v>10</v>
      </c>
      <c r="I846" s="19">
        <v>6.732394366197183</v>
      </c>
      <c r="J846" s="16">
        <v>10</v>
      </c>
      <c r="K846" s="16">
        <v>8</v>
      </c>
      <c r="L846" s="19">
        <v>3.1756112863909407</v>
      </c>
      <c r="M846" s="16">
        <v>1</v>
      </c>
      <c r="N846" s="16">
        <v>10</v>
      </c>
      <c r="O846" s="17">
        <v>929</v>
      </c>
      <c r="P846" s="18">
        <v>0</v>
      </c>
    </row>
    <row r="847" spans="2:16" ht="36" customHeight="1" outlineLevel="1" x14ac:dyDescent="0.45">
      <c r="B847" s="13" t="s">
        <v>80</v>
      </c>
      <c r="C847" s="14" t="s">
        <v>59</v>
      </c>
      <c r="D847" s="14" t="s">
        <v>350</v>
      </c>
      <c r="E847" s="15" t="s">
        <v>70</v>
      </c>
      <c r="F847" s="15"/>
      <c r="G847" s="16">
        <v>1</v>
      </c>
      <c r="H847" s="16">
        <v>10</v>
      </c>
      <c r="I847" s="19">
        <v>6.732394366197183</v>
      </c>
      <c r="J847" s="16">
        <v>10</v>
      </c>
      <c r="K847" s="16">
        <v>8</v>
      </c>
      <c r="L847" s="19">
        <v>3.1756112863909407</v>
      </c>
      <c r="M847" s="16">
        <v>1</v>
      </c>
      <c r="N847" s="16">
        <v>10</v>
      </c>
      <c r="O847" s="17">
        <v>929</v>
      </c>
      <c r="P847" s="18">
        <v>0</v>
      </c>
    </row>
    <row r="848" spans="2:16" ht="36" customHeight="1" outlineLevel="1" x14ac:dyDescent="0.45">
      <c r="B848" s="13" t="s">
        <v>82</v>
      </c>
      <c r="C848" s="14" t="s">
        <v>56</v>
      </c>
      <c r="D848" s="14" t="s">
        <v>1259</v>
      </c>
      <c r="E848" s="15" t="s">
        <v>70</v>
      </c>
      <c r="F848" s="15"/>
      <c r="G848" s="16">
        <v>1</v>
      </c>
      <c r="H848" s="16">
        <v>10</v>
      </c>
      <c r="I848" s="19">
        <v>6.3</v>
      </c>
      <c r="J848" s="16">
        <v>5</v>
      </c>
      <c r="K848" s="16">
        <v>5</v>
      </c>
      <c r="L848" s="19">
        <v>3.2676869155073249</v>
      </c>
      <c r="M848" s="16">
        <v>1</v>
      </c>
      <c r="N848" s="16">
        <v>10</v>
      </c>
      <c r="O848" s="17">
        <v>990</v>
      </c>
      <c r="P848" s="18">
        <v>0</v>
      </c>
    </row>
    <row r="849" spans="2:16" ht="36" customHeight="1" outlineLevel="1" x14ac:dyDescent="0.45">
      <c r="B849" s="13" t="s">
        <v>82</v>
      </c>
      <c r="C849" s="14" t="s">
        <v>59</v>
      </c>
      <c r="D849" s="14" t="s">
        <v>1259</v>
      </c>
      <c r="E849" s="15" t="s">
        <v>70</v>
      </c>
      <c r="F849" s="15"/>
      <c r="G849" s="16">
        <v>1</v>
      </c>
      <c r="H849" s="16">
        <v>10</v>
      </c>
      <c r="I849" s="19">
        <v>6.3</v>
      </c>
      <c r="J849" s="16">
        <v>5</v>
      </c>
      <c r="K849" s="16">
        <v>5</v>
      </c>
      <c r="L849" s="19">
        <v>3.2676869155073249</v>
      </c>
      <c r="M849" s="16">
        <v>1</v>
      </c>
      <c r="N849" s="16">
        <v>10</v>
      </c>
      <c r="O849" s="17">
        <v>990</v>
      </c>
      <c r="P849" s="18">
        <v>0</v>
      </c>
    </row>
    <row r="850" spans="2:16" ht="36" customHeight="1" outlineLevel="1" x14ac:dyDescent="0.45">
      <c r="B850" s="13" t="s">
        <v>84</v>
      </c>
      <c r="C850" s="14" t="s">
        <v>56</v>
      </c>
      <c r="D850" s="14" t="s">
        <v>1260</v>
      </c>
      <c r="E850" s="15" t="s">
        <v>70</v>
      </c>
      <c r="F850" s="15"/>
      <c r="G850" s="15" t="s">
        <v>86</v>
      </c>
      <c r="H850" s="15" t="s">
        <v>86</v>
      </c>
      <c r="I850" s="15" t="s">
        <v>86</v>
      </c>
      <c r="J850" s="15" t="s">
        <v>86</v>
      </c>
      <c r="K850" s="15" t="s">
        <v>86</v>
      </c>
      <c r="L850" s="15" t="s">
        <v>86</v>
      </c>
      <c r="M850" s="15" t="s">
        <v>86</v>
      </c>
      <c r="N850" s="15" t="s">
        <v>86</v>
      </c>
      <c r="O850" s="17">
        <v>1000</v>
      </c>
      <c r="P850" s="18">
        <v>0</v>
      </c>
    </row>
    <row r="851" spans="2:16" ht="36" customHeight="1" outlineLevel="1" x14ac:dyDescent="0.45">
      <c r="B851" s="13" t="s">
        <v>84</v>
      </c>
      <c r="C851" s="14" t="s">
        <v>59</v>
      </c>
      <c r="D851" s="14" t="s">
        <v>1260</v>
      </c>
      <c r="E851" s="15" t="s">
        <v>70</v>
      </c>
      <c r="F851" s="15"/>
      <c r="G851" s="15" t="s">
        <v>86</v>
      </c>
      <c r="H851" s="15" t="s">
        <v>86</v>
      </c>
      <c r="I851" s="15" t="s">
        <v>86</v>
      </c>
      <c r="J851" s="15" t="s">
        <v>86</v>
      </c>
      <c r="K851" s="15" t="s">
        <v>86</v>
      </c>
      <c r="L851" s="15" t="s">
        <v>86</v>
      </c>
      <c r="M851" s="15" t="s">
        <v>86</v>
      </c>
      <c r="N851" s="15" t="s">
        <v>86</v>
      </c>
      <c r="O851" s="17">
        <v>1000</v>
      </c>
      <c r="P851" s="18">
        <v>0</v>
      </c>
    </row>
    <row r="852" spans="2:16" ht="36" customHeight="1" outlineLevel="1" x14ac:dyDescent="0.45">
      <c r="B852" s="13" t="s">
        <v>61</v>
      </c>
      <c r="C852" s="14" t="s">
        <v>56</v>
      </c>
      <c r="D852" s="14" t="s">
        <v>351</v>
      </c>
      <c r="E852" s="15" t="s">
        <v>70</v>
      </c>
      <c r="F852" s="15"/>
      <c r="G852" s="16">
        <v>1</v>
      </c>
      <c r="H852" s="16">
        <v>10</v>
      </c>
      <c r="I852" s="19">
        <v>6.5359999999999996</v>
      </c>
      <c r="J852" s="16">
        <v>10</v>
      </c>
      <c r="K852" s="16">
        <v>7</v>
      </c>
      <c r="L852" s="19">
        <v>3.1551004197424057</v>
      </c>
      <c r="M852" s="16">
        <v>1</v>
      </c>
      <c r="N852" s="16">
        <v>10</v>
      </c>
      <c r="O852" s="17">
        <v>0</v>
      </c>
      <c r="P852" s="18">
        <v>0</v>
      </c>
    </row>
    <row r="853" spans="2:16" ht="36" customHeight="1" outlineLevel="1" x14ac:dyDescent="0.45">
      <c r="B853" s="13" t="s">
        <v>61</v>
      </c>
      <c r="C853" s="14" t="s">
        <v>59</v>
      </c>
      <c r="D853" s="14" t="s">
        <v>351</v>
      </c>
      <c r="E853" s="15" t="s">
        <v>70</v>
      </c>
      <c r="F853" s="15"/>
      <c r="G853" s="16">
        <v>1</v>
      </c>
      <c r="H853" s="16">
        <v>10</v>
      </c>
      <c r="I853" s="19">
        <v>6.5171650055370982</v>
      </c>
      <c r="J853" s="16">
        <v>10</v>
      </c>
      <c r="K853" s="16">
        <v>7</v>
      </c>
      <c r="L853" s="19">
        <v>3.1343678113705629</v>
      </c>
      <c r="M853" s="16">
        <v>1</v>
      </c>
      <c r="N853" s="16">
        <v>10</v>
      </c>
      <c r="O853" s="17">
        <v>97</v>
      </c>
      <c r="P853" s="18">
        <v>0</v>
      </c>
    </row>
    <row r="854" spans="2:16" ht="36" customHeight="1" outlineLevel="1" x14ac:dyDescent="0.45">
      <c r="B854" s="13" t="s">
        <v>61</v>
      </c>
      <c r="C854" s="14" t="s">
        <v>56</v>
      </c>
      <c r="D854" s="14" t="s">
        <v>351</v>
      </c>
      <c r="E854" s="15" t="s">
        <v>70</v>
      </c>
      <c r="F854" s="15"/>
      <c r="G854" s="15" t="s">
        <v>86</v>
      </c>
      <c r="H854" s="15" t="s">
        <v>86</v>
      </c>
      <c r="I854" s="15" t="s">
        <v>86</v>
      </c>
      <c r="J854" s="15" t="s">
        <v>86</v>
      </c>
      <c r="K854" s="15" t="s">
        <v>86</v>
      </c>
      <c r="L854" s="15" t="s">
        <v>86</v>
      </c>
      <c r="M854" s="15" t="s">
        <v>86</v>
      </c>
      <c r="N854" s="15" t="s">
        <v>86</v>
      </c>
      <c r="O854" s="17">
        <v>1000</v>
      </c>
      <c r="P854" s="18">
        <v>0</v>
      </c>
    </row>
    <row r="855" spans="2:16" ht="36" customHeight="1" outlineLevel="1" x14ac:dyDescent="0.45">
      <c r="B855" s="13" t="s">
        <v>61</v>
      </c>
      <c r="C855" s="14" t="s">
        <v>59</v>
      </c>
      <c r="D855" s="14" t="s">
        <v>351</v>
      </c>
      <c r="E855" s="15" t="s">
        <v>70</v>
      </c>
      <c r="F855" s="15"/>
      <c r="G855" s="15" t="s">
        <v>86</v>
      </c>
      <c r="H855" s="15" t="s">
        <v>86</v>
      </c>
      <c r="I855" s="15" t="s">
        <v>86</v>
      </c>
      <c r="J855" s="15" t="s">
        <v>86</v>
      </c>
      <c r="K855" s="15" t="s">
        <v>86</v>
      </c>
      <c r="L855" s="15" t="s">
        <v>86</v>
      </c>
      <c r="M855" s="15" t="s">
        <v>86</v>
      </c>
      <c r="N855" s="15" t="s">
        <v>86</v>
      </c>
      <c r="O855" s="17">
        <v>1000</v>
      </c>
      <c r="P855" s="18">
        <v>0</v>
      </c>
    </row>
    <row r="856" spans="2:16" ht="36" customHeight="1" outlineLevel="1" x14ac:dyDescent="0.45">
      <c r="B856" s="13" t="s">
        <v>61</v>
      </c>
      <c r="C856" s="14" t="s">
        <v>56</v>
      </c>
      <c r="D856" s="14" t="s">
        <v>351</v>
      </c>
      <c r="E856" s="15" t="s">
        <v>70</v>
      </c>
      <c r="F856" s="15"/>
      <c r="G856" s="15" t="s">
        <v>86</v>
      </c>
      <c r="H856" s="15" t="s">
        <v>86</v>
      </c>
      <c r="I856" s="15" t="s">
        <v>86</v>
      </c>
      <c r="J856" s="15" t="s">
        <v>86</v>
      </c>
      <c r="K856" s="15" t="s">
        <v>86</v>
      </c>
      <c r="L856" s="15" t="s">
        <v>86</v>
      </c>
      <c r="M856" s="15" t="s">
        <v>86</v>
      </c>
      <c r="N856" s="15" t="s">
        <v>86</v>
      </c>
      <c r="O856" s="17">
        <v>1000</v>
      </c>
      <c r="P856" s="18">
        <v>0</v>
      </c>
    </row>
    <row r="857" spans="2:16" ht="36" customHeight="1" outlineLevel="1" x14ac:dyDescent="0.45">
      <c r="B857" s="13" t="s">
        <v>61</v>
      </c>
      <c r="C857" s="14" t="s">
        <v>59</v>
      </c>
      <c r="D857" s="14" t="s">
        <v>351</v>
      </c>
      <c r="E857" s="15" t="s">
        <v>70</v>
      </c>
      <c r="F857" s="15"/>
      <c r="G857" s="15" t="s">
        <v>86</v>
      </c>
      <c r="H857" s="15" t="s">
        <v>86</v>
      </c>
      <c r="I857" s="15" t="s">
        <v>86</v>
      </c>
      <c r="J857" s="15" t="s">
        <v>86</v>
      </c>
      <c r="K857" s="15" t="s">
        <v>86</v>
      </c>
      <c r="L857" s="15" t="s">
        <v>86</v>
      </c>
      <c r="M857" s="15" t="s">
        <v>86</v>
      </c>
      <c r="N857" s="15" t="s">
        <v>86</v>
      </c>
      <c r="O857" s="17">
        <v>1000</v>
      </c>
      <c r="P857" s="18">
        <v>0</v>
      </c>
    </row>
    <row r="858" spans="2:16" ht="36" customHeight="1" outlineLevel="1" x14ac:dyDescent="0.45">
      <c r="B858" s="13" t="s">
        <v>61</v>
      </c>
      <c r="C858" s="14" t="s">
        <v>56</v>
      </c>
      <c r="D858" s="14" t="s">
        <v>351</v>
      </c>
      <c r="E858" s="15" t="s">
        <v>70</v>
      </c>
      <c r="F858" s="15"/>
      <c r="G858" s="15" t="s">
        <v>86</v>
      </c>
      <c r="H858" s="15" t="s">
        <v>86</v>
      </c>
      <c r="I858" s="15" t="s">
        <v>86</v>
      </c>
      <c r="J858" s="15" t="s">
        <v>86</v>
      </c>
      <c r="K858" s="15" t="s">
        <v>86</v>
      </c>
      <c r="L858" s="15" t="s">
        <v>86</v>
      </c>
      <c r="M858" s="15" t="s">
        <v>86</v>
      </c>
      <c r="N858" s="15" t="s">
        <v>86</v>
      </c>
      <c r="O858" s="17">
        <v>1000</v>
      </c>
      <c r="P858" s="18">
        <v>0</v>
      </c>
    </row>
    <row r="859" spans="2:16" ht="36" customHeight="1" outlineLevel="1" x14ac:dyDescent="0.45">
      <c r="B859" s="13" t="s">
        <v>61</v>
      </c>
      <c r="C859" s="14" t="s">
        <v>59</v>
      </c>
      <c r="D859" s="14" t="s">
        <v>351</v>
      </c>
      <c r="E859" s="15" t="s">
        <v>70</v>
      </c>
      <c r="F859" s="15"/>
      <c r="G859" s="15" t="s">
        <v>86</v>
      </c>
      <c r="H859" s="15" t="s">
        <v>86</v>
      </c>
      <c r="I859" s="15" t="s">
        <v>86</v>
      </c>
      <c r="J859" s="15" t="s">
        <v>86</v>
      </c>
      <c r="K859" s="15" t="s">
        <v>86</v>
      </c>
      <c r="L859" s="15" t="s">
        <v>86</v>
      </c>
      <c r="M859" s="15" t="s">
        <v>86</v>
      </c>
      <c r="N859" s="15" t="s">
        <v>86</v>
      </c>
      <c r="O859" s="17">
        <v>1000</v>
      </c>
      <c r="P859" s="18">
        <v>0</v>
      </c>
    </row>
    <row r="860" spans="2:16" ht="36" customHeight="1" outlineLevel="1" x14ac:dyDescent="0.45">
      <c r="B860" s="13" t="s">
        <v>64</v>
      </c>
      <c r="C860" s="14" t="s">
        <v>56</v>
      </c>
      <c r="D860" s="14" t="s">
        <v>352</v>
      </c>
      <c r="E860" s="15" t="s">
        <v>63</v>
      </c>
      <c r="F860" s="15"/>
      <c r="G860" s="16">
        <v>1</v>
      </c>
      <c r="H860" s="16">
        <v>10</v>
      </c>
      <c r="I860" s="19">
        <v>6.5380000000000003</v>
      </c>
      <c r="J860" s="16">
        <v>10</v>
      </c>
      <c r="K860" s="16">
        <v>7</v>
      </c>
      <c r="L860" s="19">
        <v>3.1531727669917613</v>
      </c>
      <c r="M860" s="16">
        <v>1</v>
      </c>
      <c r="N860" s="16">
        <v>10</v>
      </c>
      <c r="O860" s="17">
        <v>0</v>
      </c>
      <c r="P860" s="18">
        <v>0</v>
      </c>
    </row>
    <row r="861" spans="2:16" ht="36" customHeight="1" outlineLevel="1" x14ac:dyDescent="0.45">
      <c r="B861" s="13" t="s">
        <v>64</v>
      </c>
      <c r="C861" s="14" t="s">
        <v>59</v>
      </c>
      <c r="D861" s="14" t="s">
        <v>352</v>
      </c>
      <c r="E861" s="15" t="s">
        <v>63</v>
      </c>
      <c r="F861" s="15"/>
      <c r="G861" s="16">
        <v>1</v>
      </c>
      <c r="H861" s="16">
        <v>10</v>
      </c>
      <c r="I861" s="19">
        <v>6.5380000000000003</v>
      </c>
      <c r="J861" s="16">
        <v>10</v>
      </c>
      <c r="K861" s="16">
        <v>7</v>
      </c>
      <c r="L861" s="19">
        <v>3.1531727669917613</v>
      </c>
      <c r="M861" s="16">
        <v>1</v>
      </c>
      <c r="N861" s="16">
        <v>10</v>
      </c>
      <c r="O861" s="17">
        <v>0</v>
      </c>
      <c r="P861" s="18">
        <v>0</v>
      </c>
    </row>
    <row r="862" spans="2:16" ht="36" customHeight="1" outlineLevel="1" x14ac:dyDescent="0.45">
      <c r="B862" s="13" t="s">
        <v>66</v>
      </c>
      <c r="C862" s="14" t="s">
        <v>56</v>
      </c>
      <c r="D862" s="14" t="s">
        <v>353</v>
      </c>
      <c r="E862" s="15" t="s">
        <v>63</v>
      </c>
      <c r="F862" s="15"/>
      <c r="G862" s="16">
        <v>1</v>
      </c>
      <c r="H862" s="16">
        <v>10</v>
      </c>
      <c r="I862" s="19">
        <v>6.6184486373165621</v>
      </c>
      <c r="J862" s="16">
        <v>10</v>
      </c>
      <c r="K862" s="16">
        <v>7</v>
      </c>
      <c r="L862" s="19">
        <v>3.134437900096636</v>
      </c>
      <c r="M862" s="16">
        <v>1</v>
      </c>
      <c r="N862" s="16">
        <v>10</v>
      </c>
      <c r="O862" s="17">
        <v>523</v>
      </c>
      <c r="P862" s="18">
        <v>0</v>
      </c>
    </row>
    <row r="863" spans="2:16" ht="36" customHeight="1" outlineLevel="1" x14ac:dyDescent="0.45">
      <c r="B863" s="13" t="s">
        <v>66</v>
      </c>
      <c r="C863" s="14" t="s">
        <v>59</v>
      </c>
      <c r="D863" s="14" t="s">
        <v>353</v>
      </c>
      <c r="E863" s="15" t="s">
        <v>63</v>
      </c>
      <c r="F863" s="15"/>
      <c r="G863" s="16">
        <v>1</v>
      </c>
      <c r="H863" s="16">
        <v>10</v>
      </c>
      <c r="I863" s="19">
        <v>6.67741935483871</v>
      </c>
      <c r="J863" s="16">
        <v>10</v>
      </c>
      <c r="K863" s="16">
        <v>7</v>
      </c>
      <c r="L863" s="19">
        <v>3.1483159188360328</v>
      </c>
      <c r="M863" s="16">
        <v>1</v>
      </c>
      <c r="N863" s="16">
        <v>10</v>
      </c>
      <c r="O863" s="17">
        <v>504</v>
      </c>
      <c r="P863" s="18">
        <v>0</v>
      </c>
    </row>
    <row r="864" spans="2:16" ht="36" customHeight="1" outlineLevel="1" x14ac:dyDescent="0.45">
      <c r="B864" s="13" t="s">
        <v>68</v>
      </c>
      <c r="C864" s="14" t="s">
        <v>56</v>
      </c>
      <c r="D864" s="14" t="s">
        <v>354</v>
      </c>
      <c r="E864" s="15" t="s">
        <v>70</v>
      </c>
      <c r="F864" s="15"/>
      <c r="G864" s="16">
        <v>1</v>
      </c>
      <c r="H864" s="16">
        <v>10</v>
      </c>
      <c r="I864" s="19">
        <v>6.2511415525114158</v>
      </c>
      <c r="J864" s="16">
        <v>10</v>
      </c>
      <c r="K864" s="16">
        <v>6</v>
      </c>
      <c r="L864" s="19">
        <v>3.2191992954342208</v>
      </c>
      <c r="M864" s="16">
        <v>1</v>
      </c>
      <c r="N864" s="16">
        <v>10</v>
      </c>
      <c r="O864" s="17">
        <v>781</v>
      </c>
      <c r="P864" s="18">
        <v>0</v>
      </c>
    </row>
    <row r="865" spans="2:16" ht="36" customHeight="1" outlineLevel="1" x14ac:dyDescent="0.45">
      <c r="B865" s="13" t="s">
        <v>68</v>
      </c>
      <c r="C865" s="14" t="s">
        <v>59</v>
      </c>
      <c r="D865" s="14" t="s">
        <v>354</v>
      </c>
      <c r="E865" s="15" t="s">
        <v>70</v>
      </c>
      <c r="F865" s="15"/>
      <c r="G865" s="16">
        <v>1</v>
      </c>
      <c r="H865" s="16">
        <v>10</v>
      </c>
      <c r="I865" s="19">
        <v>6.397260273972603</v>
      </c>
      <c r="J865" s="16">
        <v>10</v>
      </c>
      <c r="K865" s="16">
        <v>7</v>
      </c>
      <c r="L865" s="19">
        <v>3.2314668156381519</v>
      </c>
      <c r="M865" s="16">
        <v>1</v>
      </c>
      <c r="N865" s="16">
        <v>10</v>
      </c>
      <c r="O865" s="17">
        <v>781</v>
      </c>
      <c r="P865" s="18">
        <v>0</v>
      </c>
    </row>
    <row r="866" spans="2:16" ht="36" customHeight="1" outlineLevel="1" x14ac:dyDescent="0.45">
      <c r="B866" s="13" t="s">
        <v>71</v>
      </c>
      <c r="C866" s="14" t="s">
        <v>56</v>
      </c>
      <c r="D866" s="14" t="s">
        <v>355</v>
      </c>
      <c r="E866" s="15" t="s">
        <v>70</v>
      </c>
      <c r="F866" s="15"/>
      <c r="G866" s="16">
        <v>1</v>
      </c>
      <c r="H866" s="16">
        <v>10</v>
      </c>
      <c r="I866" s="19">
        <v>6.5546875</v>
      </c>
      <c r="J866" s="16">
        <v>10</v>
      </c>
      <c r="K866" s="16">
        <v>7</v>
      </c>
      <c r="L866" s="19">
        <v>3.0912846595641579</v>
      </c>
      <c r="M866" s="16">
        <v>1</v>
      </c>
      <c r="N866" s="16">
        <v>10</v>
      </c>
      <c r="O866" s="17">
        <v>872</v>
      </c>
      <c r="P866" s="18">
        <v>0</v>
      </c>
    </row>
    <row r="867" spans="2:16" ht="36" customHeight="1" outlineLevel="1" x14ac:dyDescent="0.45">
      <c r="B867" s="13" t="s">
        <v>71</v>
      </c>
      <c r="C867" s="14" t="s">
        <v>59</v>
      </c>
      <c r="D867" s="14" t="s">
        <v>355</v>
      </c>
      <c r="E867" s="15" t="s">
        <v>70</v>
      </c>
      <c r="F867" s="15"/>
      <c r="G867" s="16">
        <v>1</v>
      </c>
      <c r="H867" s="16">
        <v>10</v>
      </c>
      <c r="I867" s="19">
        <v>6.314516129032258</v>
      </c>
      <c r="J867" s="16">
        <v>10</v>
      </c>
      <c r="K867" s="16">
        <v>7</v>
      </c>
      <c r="L867" s="19">
        <v>3.1657900425065582</v>
      </c>
      <c r="M867" s="16">
        <v>1</v>
      </c>
      <c r="N867" s="16">
        <v>10</v>
      </c>
      <c r="O867" s="17">
        <v>876</v>
      </c>
      <c r="P867" s="18">
        <v>0</v>
      </c>
    </row>
    <row r="868" spans="2:16" ht="36" customHeight="1" outlineLevel="1" x14ac:dyDescent="0.45">
      <c r="B868" s="13" t="s">
        <v>1184</v>
      </c>
      <c r="C868" s="14" t="s">
        <v>56</v>
      </c>
      <c r="D868" s="14" t="s">
        <v>356</v>
      </c>
      <c r="E868" s="15" t="s">
        <v>70</v>
      </c>
      <c r="F868" s="15"/>
      <c r="G868" s="16">
        <v>1</v>
      </c>
      <c r="H868" s="16">
        <v>10</v>
      </c>
      <c r="I868" s="19">
        <v>6.8840579710144931</v>
      </c>
      <c r="J868" s="16">
        <v>10</v>
      </c>
      <c r="K868" s="16">
        <v>8</v>
      </c>
      <c r="L868" s="19">
        <v>3.0124068542302629</v>
      </c>
      <c r="M868" s="16">
        <v>1</v>
      </c>
      <c r="N868" s="16">
        <v>10</v>
      </c>
      <c r="O868" s="17">
        <v>931</v>
      </c>
      <c r="P868" s="18">
        <v>0</v>
      </c>
    </row>
    <row r="869" spans="2:16" ht="36" customHeight="1" outlineLevel="1" x14ac:dyDescent="0.45">
      <c r="B869" s="13" t="s">
        <v>1184</v>
      </c>
      <c r="C869" s="14" t="s">
        <v>59</v>
      </c>
      <c r="D869" s="14" t="s">
        <v>356</v>
      </c>
      <c r="E869" s="15" t="s">
        <v>70</v>
      </c>
      <c r="F869" s="15"/>
      <c r="G869" s="16">
        <v>1</v>
      </c>
      <c r="H869" s="16">
        <v>10</v>
      </c>
      <c r="I869" s="16">
        <v>7</v>
      </c>
      <c r="J869" s="16">
        <v>10</v>
      </c>
      <c r="K869" s="16">
        <v>8</v>
      </c>
      <c r="L869" s="19">
        <v>3.0341196998373641</v>
      </c>
      <c r="M869" s="16">
        <v>1</v>
      </c>
      <c r="N869" s="16">
        <v>10</v>
      </c>
      <c r="O869" s="17">
        <v>931</v>
      </c>
      <c r="P869" s="18">
        <v>0</v>
      </c>
    </row>
    <row r="870" spans="2:16" ht="36" customHeight="1" outlineLevel="1" x14ac:dyDescent="0.45">
      <c r="B870" s="13" t="s">
        <v>1185</v>
      </c>
      <c r="C870" s="14" t="s">
        <v>56</v>
      </c>
      <c r="D870" s="14" t="s">
        <v>357</v>
      </c>
      <c r="E870" s="15" t="s">
        <v>70</v>
      </c>
      <c r="F870" s="15"/>
      <c r="G870" s="16">
        <v>1</v>
      </c>
      <c r="H870" s="16">
        <v>10</v>
      </c>
      <c r="I870" s="19">
        <v>6.3559322033898304</v>
      </c>
      <c r="J870" s="16">
        <v>10</v>
      </c>
      <c r="K870" s="16">
        <v>7</v>
      </c>
      <c r="L870" s="19">
        <v>3.1280858522062105</v>
      </c>
      <c r="M870" s="16">
        <v>1</v>
      </c>
      <c r="N870" s="16">
        <v>10</v>
      </c>
      <c r="O870" s="17">
        <v>941</v>
      </c>
      <c r="P870" s="18">
        <v>0</v>
      </c>
    </row>
    <row r="871" spans="2:16" ht="36" customHeight="1" outlineLevel="1" x14ac:dyDescent="0.45">
      <c r="B871" s="13" t="s">
        <v>1185</v>
      </c>
      <c r="C871" s="14" t="s">
        <v>59</v>
      </c>
      <c r="D871" s="14" t="s">
        <v>357</v>
      </c>
      <c r="E871" s="15" t="s">
        <v>70</v>
      </c>
      <c r="F871" s="15"/>
      <c r="G871" s="16">
        <v>1</v>
      </c>
      <c r="H871" s="16">
        <v>10</v>
      </c>
      <c r="I871" s="19">
        <v>6.2711864406779663</v>
      </c>
      <c r="J871" s="16">
        <v>10</v>
      </c>
      <c r="K871" s="16">
        <v>7</v>
      </c>
      <c r="L871" s="19">
        <v>3.1830938564741253</v>
      </c>
      <c r="M871" s="16">
        <v>1</v>
      </c>
      <c r="N871" s="16">
        <v>10</v>
      </c>
      <c r="O871" s="17">
        <v>941</v>
      </c>
      <c r="P871" s="18">
        <v>0</v>
      </c>
    </row>
    <row r="872" spans="2:16" ht="36" customHeight="1" outlineLevel="1" x14ac:dyDescent="0.45">
      <c r="B872" s="13" t="s">
        <v>73</v>
      </c>
      <c r="C872" s="14" t="s">
        <v>56</v>
      </c>
      <c r="D872" s="14" t="s">
        <v>1261</v>
      </c>
      <c r="E872" s="15" t="s">
        <v>63</v>
      </c>
      <c r="F872" s="15"/>
      <c r="G872" s="16">
        <v>1</v>
      </c>
      <c r="H872" s="16">
        <v>10</v>
      </c>
      <c r="I872" s="19">
        <v>6.5389999999999997</v>
      </c>
      <c r="J872" s="16">
        <v>10</v>
      </c>
      <c r="K872" s="16">
        <v>7</v>
      </c>
      <c r="L872" s="19">
        <v>3.1544301275237521</v>
      </c>
      <c r="M872" s="16">
        <v>1</v>
      </c>
      <c r="N872" s="16">
        <v>10</v>
      </c>
      <c r="O872" s="17">
        <v>0</v>
      </c>
      <c r="P872" s="18">
        <v>0</v>
      </c>
    </row>
    <row r="873" spans="2:16" ht="36" customHeight="1" outlineLevel="1" x14ac:dyDescent="0.45">
      <c r="B873" s="13" t="s">
        <v>73</v>
      </c>
      <c r="C873" s="14" t="s">
        <v>59</v>
      </c>
      <c r="D873" s="14" t="s">
        <v>1261</v>
      </c>
      <c r="E873" s="15" t="s">
        <v>63</v>
      </c>
      <c r="F873" s="15"/>
      <c r="G873" s="16">
        <v>1</v>
      </c>
      <c r="H873" s="16">
        <v>10</v>
      </c>
      <c r="I873" s="19">
        <v>6.5389999999999997</v>
      </c>
      <c r="J873" s="16">
        <v>10</v>
      </c>
      <c r="K873" s="16">
        <v>7</v>
      </c>
      <c r="L873" s="19">
        <v>3.1544301275237521</v>
      </c>
      <c r="M873" s="16">
        <v>1</v>
      </c>
      <c r="N873" s="16">
        <v>10</v>
      </c>
      <c r="O873" s="17">
        <v>0</v>
      </c>
      <c r="P873" s="18">
        <v>0</v>
      </c>
    </row>
    <row r="874" spans="2:16" ht="36" customHeight="1" outlineLevel="1" x14ac:dyDescent="0.45">
      <c r="B874" s="13" t="s">
        <v>75</v>
      </c>
      <c r="C874" s="14" t="s">
        <v>56</v>
      </c>
      <c r="D874" s="14" t="s">
        <v>358</v>
      </c>
      <c r="E874" s="15" t="s">
        <v>63</v>
      </c>
      <c r="F874" s="15"/>
      <c r="G874" s="16">
        <v>1</v>
      </c>
      <c r="H874" s="16">
        <v>10</v>
      </c>
      <c r="I874" s="19">
        <v>6.5389999999999997</v>
      </c>
      <c r="J874" s="16">
        <v>10</v>
      </c>
      <c r="K874" s="16">
        <v>7</v>
      </c>
      <c r="L874" s="19">
        <v>3.1560163877013565</v>
      </c>
      <c r="M874" s="16">
        <v>1</v>
      </c>
      <c r="N874" s="16">
        <v>10</v>
      </c>
      <c r="O874" s="17">
        <v>0</v>
      </c>
      <c r="P874" s="18">
        <v>0</v>
      </c>
    </row>
    <row r="875" spans="2:16" ht="36" customHeight="1" outlineLevel="1" x14ac:dyDescent="0.45">
      <c r="B875" s="13" t="s">
        <v>75</v>
      </c>
      <c r="C875" s="14" t="s">
        <v>59</v>
      </c>
      <c r="D875" s="14" t="s">
        <v>358</v>
      </c>
      <c r="E875" s="15" t="s">
        <v>63</v>
      </c>
      <c r="F875" s="15"/>
      <c r="G875" s="16">
        <v>1</v>
      </c>
      <c r="H875" s="16">
        <v>10</v>
      </c>
      <c r="I875" s="19">
        <v>6.5389999999999997</v>
      </c>
      <c r="J875" s="16">
        <v>10</v>
      </c>
      <c r="K875" s="16">
        <v>7</v>
      </c>
      <c r="L875" s="19">
        <v>3.1560163877013565</v>
      </c>
      <c r="M875" s="16">
        <v>1</v>
      </c>
      <c r="N875" s="16">
        <v>10</v>
      </c>
      <c r="O875" s="17">
        <v>0</v>
      </c>
      <c r="P875" s="18">
        <v>0</v>
      </c>
    </row>
    <row r="876" spans="2:16" ht="36" customHeight="1" outlineLevel="1" x14ac:dyDescent="0.45">
      <c r="B876" s="13" t="s">
        <v>77</v>
      </c>
      <c r="C876" s="14" t="s">
        <v>56</v>
      </c>
      <c r="D876" s="14" t="s">
        <v>359</v>
      </c>
      <c r="E876" s="15" t="s">
        <v>70</v>
      </c>
      <c r="F876" s="15"/>
      <c r="G876" s="16">
        <v>1</v>
      </c>
      <c r="H876" s="16">
        <v>10</v>
      </c>
      <c r="I876" s="19">
        <v>6.51925630810093</v>
      </c>
      <c r="J876" s="16">
        <v>10</v>
      </c>
      <c r="K876" s="16">
        <v>7</v>
      </c>
      <c r="L876" s="19">
        <v>3.1207888186229944</v>
      </c>
      <c r="M876" s="16">
        <v>1</v>
      </c>
      <c r="N876" s="16">
        <v>10</v>
      </c>
      <c r="O876" s="17">
        <v>247</v>
      </c>
      <c r="P876" s="18">
        <v>0</v>
      </c>
    </row>
    <row r="877" spans="2:16" ht="36" customHeight="1" outlineLevel="1" x14ac:dyDescent="0.45">
      <c r="B877" s="13" t="s">
        <v>77</v>
      </c>
      <c r="C877" s="14" t="s">
        <v>59</v>
      </c>
      <c r="D877" s="14" t="s">
        <v>359</v>
      </c>
      <c r="E877" s="15" t="s">
        <v>70</v>
      </c>
      <c r="F877" s="15"/>
      <c r="G877" s="16">
        <v>1</v>
      </c>
      <c r="H877" s="16">
        <v>10</v>
      </c>
      <c r="I877" s="19">
        <v>6.51925630810093</v>
      </c>
      <c r="J877" s="16">
        <v>10</v>
      </c>
      <c r="K877" s="16">
        <v>7</v>
      </c>
      <c r="L877" s="19">
        <v>3.1207888186229944</v>
      </c>
      <c r="M877" s="16">
        <v>1</v>
      </c>
      <c r="N877" s="16">
        <v>10</v>
      </c>
      <c r="O877" s="17">
        <v>247</v>
      </c>
      <c r="P877" s="18">
        <v>0</v>
      </c>
    </row>
    <row r="878" spans="2:16" ht="36" customHeight="1" outlineLevel="1" x14ac:dyDescent="0.45">
      <c r="B878" s="13" t="s">
        <v>79</v>
      </c>
      <c r="C878" s="14" t="s">
        <v>56</v>
      </c>
      <c r="D878" s="14" t="s">
        <v>360</v>
      </c>
      <c r="E878" s="15" t="s">
        <v>70</v>
      </c>
      <c r="F878" s="15"/>
      <c r="G878" s="16">
        <v>1</v>
      </c>
      <c r="H878" s="16">
        <v>10</v>
      </c>
      <c r="I878" s="19">
        <v>6.5017667844522968</v>
      </c>
      <c r="J878" s="16">
        <v>10</v>
      </c>
      <c r="K878" s="16">
        <v>7</v>
      </c>
      <c r="L878" s="19">
        <v>3.2880339232084279</v>
      </c>
      <c r="M878" s="16">
        <v>1</v>
      </c>
      <c r="N878" s="16">
        <v>10</v>
      </c>
      <c r="O878" s="17">
        <v>717</v>
      </c>
      <c r="P878" s="18">
        <v>0</v>
      </c>
    </row>
    <row r="879" spans="2:16" ht="36" customHeight="1" outlineLevel="1" x14ac:dyDescent="0.45">
      <c r="B879" s="13" t="s">
        <v>79</v>
      </c>
      <c r="C879" s="14" t="s">
        <v>59</v>
      </c>
      <c r="D879" s="14" t="s">
        <v>360</v>
      </c>
      <c r="E879" s="15" t="s">
        <v>70</v>
      </c>
      <c r="F879" s="15"/>
      <c r="G879" s="16">
        <v>1</v>
      </c>
      <c r="H879" s="16">
        <v>10</v>
      </c>
      <c r="I879" s="19">
        <v>6.5017667844522968</v>
      </c>
      <c r="J879" s="16">
        <v>10</v>
      </c>
      <c r="K879" s="16">
        <v>7</v>
      </c>
      <c r="L879" s="19">
        <v>3.2880339232084279</v>
      </c>
      <c r="M879" s="16">
        <v>1</v>
      </c>
      <c r="N879" s="16">
        <v>10</v>
      </c>
      <c r="O879" s="17">
        <v>717</v>
      </c>
      <c r="P879" s="18">
        <v>0</v>
      </c>
    </row>
    <row r="880" spans="2:16" ht="36" customHeight="1" outlineLevel="1" x14ac:dyDescent="0.45">
      <c r="B880" s="13" t="s">
        <v>80</v>
      </c>
      <c r="C880" s="14" t="s">
        <v>56</v>
      </c>
      <c r="D880" s="14" t="s">
        <v>361</v>
      </c>
      <c r="E880" s="15" t="s">
        <v>70</v>
      </c>
      <c r="F880" s="15"/>
      <c r="G880" s="16">
        <v>1</v>
      </c>
      <c r="H880" s="16">
        <v>10</v>
      </c>
      <c r="I880" s="19">
        <v>7.1621621621621623</v>
      </c>
      <c r="J880" s="16">
        <v>10</v>
      </c>
      <c r="K880" s="16">
        <v>8</v>
      </c>
      <c r="L880" s="19">
        <v>3.1231658816060563</v>
      </c>
      <c r="M880" s="16">
        <v>1</v>
      </c>
      <c r="N880" s="16">
        <v>10</v>
      </c>
      <c r="O880" s="17">
        <v>926</v>
      </c>
      <c r="P880" s="18">
        <v>0</v>
      </c>
    </row>
    <row r="881" spans="2:16" ht="36" customHeight="1" outlineLevel="1" x14ac:dyDescent="0.45">
      <c r="B881" s="13" t="s">
        <v>80</v>
      </c>
      <c r="C881" s="14" t="s">
        <v>59</v>
      </c>
      <c r="D881" s="14" t="s">
        <v>361</v>
      </c>
      <c r="E881" s="15" t="s">
        <v>70</v>
      </c>
      <c r="F881" s="15"/>
      <c r="G881" s="16">
        <v>1</v>
      </c>
      <c r="H881" s="16">
        <v>10</v>
      </c>
      <c r="I881" s="19">
        <v>7.1621621621621623</v>
      </c>
      <c r="J881" s="16">
        <v>10</v>
      </c>
      <c r="K881" s="16">
        <v>8</v>
      </c>
      <c r="L881" s="19">
        <v>3.1231658816060563</v>
      </c>
      <c r="M881" s="16">
        <v>1</v>
      </c>
      <c r="N881" s="16">
        <v>10</v>
      </c>
      <c r="O881" s="17">
        <v>926</v>
      </c>
      <c r="P881" s="18">
        <v>0</v>
      </c>
    </row>
    <row r="882" spans="2:16" ht="36" customHeight="1" outlineLevel="1" x14ac:dyDescent="0.45">
      <c r="B882" s="13" t="s">
        <v>82</v>
      </c>
      <c r="C882" s="14" t="s">
        <v>56</v>
      </c>
      <c r="D882" s="14" t="s">
        <v>1262</v>
      </c>
      <c r="E882" s="15" t="s">
        <v>70</v>
      </c>
      <c r="F882" s="15"/>
      <c r="G882" s="16">
        <v>1</v>
      </c>
      <c r="H882" s="16">
        <v>10</v>
      </c>
      <c r="I882" s="19">
        <v>5.0999999999999996</v>
      </c>
      <c r="J882" s="16">
        <v>6</v>
      </c>
      <c r="K882" s="16">
        <v>6</v>
      </c>
      <c r="L882" s="19">
        <v>2.7668674625929515</v>
      </c>
      <c r="M882" s="16">
        <v>1</v>
      </c>
      <c r="N882" s="16">
        <v>10</v>
      </c>
      <c r="O882" s="17">
        <v>990</v>
      </c>
      <c r="P882" s="18">
        <v>0</v>
      </c>
    </row>
    <row r="883" spans="2:16" ht="36" customHeight="1" outlineLevel="1" x14ac:dyDescent="0.45">
      <c r="B883" s="13" t="s">
        <v>82</v>
      </c>
      <c r="C883" s="14" t="s">
        <v>59</v>
      </c>
      <c r="D883" s="14" t="s">
        <v>1262</v>
      </c>
      <c r="E883" s="15" t="s">
        <v>70</v>
      </c>
      <c r="F883" s="15"/>
      <c r="G883" s="16">
        <v>1</v>
      </c>
      <c r="H883" s="16">
        <v>10</v>
      </c>
      <c r="I883" s="19">
        <v>5.0999999999999996</v>
      </c>
      <c r="J883" s="16">
        <v>6</v>
      </c>
      <c r="K883" s="16">
        <v>6</v>
      </c>
      <c r="L883" s="19">
        <v>2.7668674625929515</v>
      </c>
      <c r="M883" s="16">
        <v>1</v>
      </c>
      <c r="N883" s="16">
        <v>10</v>
      </c>
      <c r="O883" s="17">
        <v>990</v>
      </c>
      <c r="P883" s="18">
        <v>0</v>
      </c>
    </row>
    <row r="884" spans="2:16" ht="36" customHeight="1" outlineLevel="1" x14ac:dyDescent="0.45">
      <c r="B884" s="13" t="s">
        <v>84</v>
      </c>
      <c r="C884" s="14" t="s">
        <v>56</v>
      </c>
      <c r="D884" s="14" t="s">
        <v>1263</v>
      </c>
      <c r="E884" s="15" t="s">
        <v>70</v>
      </c>
      <c r="F884" s="15"/>
      <c r="G884" s="16">
        <v>10</v>
      </c>
      <c r="H884" s="16">
        <v>10</v>
      </c>
      <c r="I884" s="16">
        <v>10</v>
      </c>
      <c r="J884" s="16">
        <v>10</v>
      </c>
      <c r="K884" s="16">
        <v>10</v>
      </c>
      <c r="L884" s="16">
        <v>0</v>
      </c>
      <c r="M884" s="16">
        <v>10</v>
      </c>
      <c r="N884" s="16">
        <v>10</v>
      </c>
      <c r="O884" s="17">
        <v>998</v>
      </c>
      <c r="P884" s="18">
        <v>0</v>
      </c>
    </row>
    <row r="885" spans="2:16" ht="36" customHeight="1" outlineLevel="1" x14ac:dyDescent="0.45">
      <c r="B885" s="13" t="s">
        <v>84</v>
      </c>
      <c r="C885" s="14" t="s">
        <v>59</v>
      </c>
      <c r="D885" s="14" t="s">
        <v>1263</v>
      </c>
      <c r="E885" s="15" t="s">
        <v>70</v>
      </c>
      <c r="F885" s="15"/>
      <c r="G885" s="16">
        <v>10</v>
      </c>
      <c r="H885" s="16">
        <v>10</v>
      </c>
      <c r="I885" s="16">
        <v>10</v>
      </c>
      <c r="J885" s="16">
        <v>10</v>
      </c>
      <c r="K885" s="16">
        <v>10</v>
      </c>
      <c r="L885" s="16">
        <v>0</v>
      </c>
      <c r="M885" s="16">
        <v>10</v>
      </c>
      <c r="N885" s="16">
        <v>10</v>
      </c>
      <c r="O885" s="17">
        <v>998</v>
      </c>
      <c r="P885" s="18">
        <v>0</v>
      </c>
    </row>
    <row r="886" spans="2:16" ht="36" customHeight="1" outlineLevel="1" x14ac:dyDescent="0.45">
      <c r="B886" s="13" t="s">
        <v>61</v>
      </c>
      <c r="C886" s="14" t="s">
        <v>56</v>
      </c>
      <c r="D886" s="14" t="s">
        <v>362</v>
      </c>
      <c r="E886" s="15" t="s">
        <v>70</v>
      </c>
      <c r="F886" s="15"/>
      <c r="G886" s="16">
        <v>1</v>
      </c>
      <c r="H886" s="16">
        <v>10</v>
      </c>
      <c r="I886" s="19">
        <v>6.5389999999999997</v>
      </c>
      <c r="J886" s="16">
        <v>10</v>
      </c>
      <c r="K886" s="16">
        <v>7</v>
      </c>
      <c r="L886" s="19">
        <v>3.1544301275237538</v>
      </c>
      <c r="M886" s="16">
        <v>1</v>
      </c>
      <c r="N886" s="16">
        <v>10</v>
      </c>
      <c r="O886" s="17">
        <v>0</v>
      </c>
      <c r="P886" s="18">
        <v>0</v>
      </c>
    </row>
    <row r="887" spans="2:16" ht="36" customHeight="1" outlineLevel="1" x14ac:dyDescent="0.45">
      <c r="B887" s="13" t="s">
        <v>61</v>
      </c>
      <c r="C887" s="14" t="s">
        <v>59</v>
      </c>
      <c r="D887" s="14" t="s">
        <v>362</v>
      </c>
      <c r="E887" s="15" t="s">
        <v>70</v>
      </c>
      <c r="F887" s="15"/>
      <c r="G887" s="16">
        <v>1</v>
      </c>
      <c r="H887" s="16">
        <v>10</v>
      </c>
      <c r="I887" s="19">
        <v>6.6053215077605323</v>
      </c>
      <c r="J887" s="16">
        <v>10</v>
      </c>
      <c r="K887" s="16">
        <v>7</v>
      </c>
      <c r="L887" s="19">
        <v>3.159028506722438</v>
      </c>
      <c r="M887" s="16">
        <v>1</v>
      </c>
      <c r="N887" s="16">
        <v>10</v>
      </c>
      <c r="O887" s="17">
        <v>98</v>
      </c>
      <c r="P887" s="18">
        <v>0</v>
      </c>
    </row>
    <row r="888" spans="2:16" ht="36" customHeight="1" outlineLevel="1" x14ac:dyDescent="0.45">
      <c r="B888" s="13" t="s">
        <v>61</v>
      </c>
      <c r="C888" s="14" t="s">
        <v>56</v>
      </c>
      <c r="D888" s="14" t="s">
        <v>362</v>
      </c>
      <c r="E888" s="15" t="s">
        <v>70</v>
      </c>
      <c r="F888" s="15"/>
      <c r="G888" s="15" t="s">
        <v>86</v>
      </c>
      <c r="H888" s="15" t="s">
        <v>86</v>
      </c>
      <c r="I888" s="15" t="s">
        <v>86</v>
      </c>
      <c r="J888" s="15" t="s">
        <v>86</v>
      </c>
      <c r="K888" s="15" t="s">
        <v>86</v>
      </c>
      <c r="L888" s="15" t="s">
        <v>86</v>
      </c>
      <c r="M888" s="15" t="s">
        <v>86</v>
      </c>
      <c r="N888" s="15" t="s">
        <v>86</v>
      </c>
      <c r="O888" s="17">
        <v>1000</v>
      </c>
      <c r="P888" s="18">
        <v>0</v>
      </c>
    </row>
    <row r="889" spans="2:16" ht="36" customHeight="1" outlineLevel="1" x14ac:dyDescent="0.45">
      <c r="B889" s="13" t="s">
        <v>61</v>
      </c>
      <c r="C889" s="14" t="s">
        <v>59</v>
      </c>
      <c r="D889" s="14" t="s">
        <v>362</v>
      </c>
      <c r="E889" s="15" t="s">
        <v>70</v>
      </c>
      <c r="F889" s="15"/>
      <c r="G889" s="16">
        <v>9</v>
      </c>
      <c r="H889" s="16">
        <v>9</v>
      </c>
      <c r="I889" s="16">
        <v>9</v>
      </c>
      <c r="J889" s="16">
        <v>9</v>
      </c>
      <c r="K889" s="16">
        <v>9</v>
      </c>
      <c r="L889" s="15" t="s">
        <v>86</v>
      </c>
      <c r="M889" s="16">
        <v>9</v>
      </c>
      <c r="N889" s="16">
        <v>9</v>
      </c>
      <c r="O889" s="17">
        <v>999</v>
      </c>
      <c r="P889" s="18">
        <v>0</v>
      </c>
    </row>
    <row r="890" spans="2:16" ht="36" customHeight="1" outlineLevel="1" x14ac:dyDescent="0.45">
      <c r="B890" s="13" t="s">
        <v>61</v>
      </c>
      <c r="C890" s="14" t="s">
        <v>56</v>
      </c>
      <c r="D890" s="14" t="s">
        <v>362</v>
      </c>
      <c r="E890" s="15" t="s">
        <v>70</v>
      </c>
      <c r="F890" s="15"/>
      <c r="G890" s="15" t="s">
        <v>86</v>
      </c>
      <c r="H890" s="15" t="s">
        <v>86</v>
      </c>
      <c r="I890" s="15" t="s">
        <v>86</v>
      </c>
      <c r="J890" s="15" t="s">
        <v>86</v>
      </c>
      <c r="K890" s="15" t="s">
        <v>86</v>
      </c>
      <c r="L890" s="15" t="s">
        <v>86</v>
      </c>
      <c r="M890" s="15" t="s">
        <v>86</v>
      </c>
      <c r="N890" s="15" t="s">
        <v>86</v>
      </c>
      <c r="O890" s="17">
        <v>1000</v>
      </c>
      <c r="P890" s="18">
        <v>0</v>
      </c>
    </row>
    <row r="891" spans="2:16" ht="36" customHeight="1" outlineLevel="1" x14ac:dyDescent="0.45">
      <c r="B891" s="13" t="s">
        <v>61</v>
      </c>
      <c r="C891" s="14" t="s">
        <v>59</v>
      </c>
      <c r="D891" s="14" t="s">
        <v>362</v>
      </c>
      <c r="E891" s="15" t="s">
        <v>70</v>
      </c>
      <c r="F891" s="15"/>
      <c r="G891" s="15" t="s">
        <v>86</v>
      </c>
      <c r="H891" s="15" t="s">
        <v>86</v>
      </c>
      <c r="I891" s="15" t="s">
        <v>86</v>
      </c>
      <c r="J891" s="15" t="s">
        <v>86</v>
      </c>
      <c r="K891" s="15" t="s">
        <v>86</v>
      </c>
      <c r="L891" s="15" t="s">
        <v>86</v>
      </c>
      <c r="M891" s="15" t="s">
        <v>86</v>
      </c>
      <c r="N891" s="15" t="s">
        <v>86</v>
      </c>
      <c r="O891" s="17">
        <v>1000</v>
      </c>
      <c r="P891" s="18">
        <v>0</v>
      </c>
    </row>
    <row r="892" spans="2:16" ht="36" customHeight="1" outlineLevel="1" x14ac:dyDescent="0.45">
      <c r="B892" s="13" t="s">
        <v>61</v>
      </c>
      <c r="C892" s="14" t="s">
        <v>56</v>
      </c>
      <c r="D892" s="14" t="s">
        <v>362</v>
      </c>
      <c r="E892" s="15" t="s">
        <v>70</v>
      </c>
      <c r="F892" s="15"/>
      <c r="G892" s="15" t="s">
        <v>86</v>
      </c>
      <c r="H892" s="15" t="s">
        <v>86</v>
      </c>
      <c r="I892" s="15" t="s">
        <v>86</v>
      </c>
      <c r="J892" s="15" t="s">
        <v>86</v>
      </c>
      <c r="K892" s="15" t="s">
        <v>86</v>
      </c>
      <c r="L892" s="15" t="s">
        <v>86</v>
      </c>
      <c r="M892" s="15" t="s">
        <v>86</v>
      </c>
      <c r="N892" s="15" t="s">
        <v>86</v>
      </c>
      <c r="O892" s="17">
        <v>1000</v>
      </c>
      <c r="P892" s="18">
        <v>0</v>
      </c>
    </row>
    <row r="893" spans="2:16" ht="36" customHeight="1" outlineLevel="1" x14ac:dyDescent="0.45">
      <c r="B893" s="13" t="s">
        <v>61</v>
      </c>
      <c r="C893" s="14" t="s">
        <v>59</v>
      </c>
      <c r="D893" s="14" t="s">
        <v>362</v>
      </c>
      <c r="E893" s="15" t="s">
        <v>70</v>
      </c>
      <c r="F893" s="15"/>
      <c r="G893" s="15" t="s">
        <v>86</v>
      </c>
      <c r="H893" s="15" t="s">
        <v>86</v>
      </c>
      <c r="I893" s="15" t="s">
        <v>86</v>
      </c>
      <c r="J893" s="15" t="s">
        <v>86</v>
      </c>
      <c r="K893" s="15" t="s">
        <v>86</v>
      </c>
      <c r="L893" s="15" t="s">
        <v>86</v>
      </c>
      <c r="M893" s="15" t="s">
        <v>86</v>
      </c>
      <c r="N893" s="15" t="s">
        <v>86</v>
      </c>
      <c r="O893" s="17">
        <v>1000</v>
      </c>
      <c r="P893" s="18">
        <v>0</v>
      </c>
    </row>
    <row r="894" spans="2:16" ht="36" customHeight="1" outlineLevel="1" x14ac:dyDescent="0.45">
      <c r="B894" s="13" t="s">
        <v>64</v>
      </c>
      <c r="C894" s="14" t="s">
        <v>56</v>
      </c>
      <c r="D894" s="14" t="s">
        <v>363</v>
      </c>
      <c r="E894" s="15" t="s">
        <v>63</v>
      </c>
      <c r="F894" s="15"/>
      <c r="G894" s="16">
        <v>1</v>
      </c>
      <c r="H894" s="16">
        <v>10</v>
      </c>
      <c r="I894" s="19">
        <v>6.5389999999999997</v>
      </c>
      <c r="J894" s="16">
        <v>10</v>
      </c>
      <c r="K894" s="16">
        <v>7</v>
      </c>
      <c r="L894" s="19">
        <v>3.153477988415887</v>
      </c>
      <c r="M894" s="16">
        <v>1</v>
      </c>
      <c r="N894" s="16">
        <v>10</v>
      </c>
      <c r="O894" s="17">
        <v>0</v>
      </c>
      <c r="P894" s="18">
        <v>0</v>
      </c>
    </row>
    <row r="895" spans="2:16" ht="36" customHeight="1" outlineLevel="1" x14ac:dyDescent="0.45">
      <c r="B895" s="13" t="s">
        <v>64</v>
      </c>
      <c r="C895" s="14" t="s">
        <v>59</v>
      </c>
      <c r="D895" s="14" t="s">
        <v>363</v>
      </c>
      <c r="E895" s="15" t="s">
        <v>63</v>
      </c>
      <c r="F895" s="15"/>
      <c r="G895" s="16">
        <v>1</v>
      </c>
      <c r="H895" s="16">
        <v>10</v>
      </c>
      <c r="I895" s="19">
        <v>6.5389999999999997</v>
      </c>
      <c r="J895" s="16">
        <v>10</v>
      </c>
      <c r="K895" s="16">
        <v>7</v>
      </c>
      <c r="L895" s="19">
        <v>3.153477988415887</v>
      </c>
      <c r="M895" s="16">
        <v>1</v>
      </c>
      <c r="N895" s="16">
        <v>10</v>
      </c>
      <c r="O895" s="17">
        <v>0</v>
      </c>
      <c r="P895" s="18">
        <v>0</v>
      </c>
    </row>
    <row r="896" spans="2:16" ht="36" customHeight="1" outlineLevel="1" x14ac:dyDescent="0.45">
      <c r="B896" s="13" t="s">
        <v>66</v>
      </c>
      <c r="C896" s="14" t="s">
        <v>56</v>
      </c>
      <c r="D896" s="14" t="s">
        <v>364</v>
      </c>
      <c r="E896" s="15" t="s">
        <v>63</v>
      </c>
      <c r="F896" s="15"/>
      <c r="G896" s="16">
        <v>1</v>
      </c>
      <c r="H896" s="16">
        <v>10</v>
      </c>
      <c r="I896" s="19">
        <v>6.3470715835140998</v>
      </c>
      <c r="J896" s="16">
        <v>10</v>
      </c>
      <c r="K896" s="16">
        <v>7</v>
      </c>
      <c r="L896" s="19">
        <v>3.1932226282488272</v>
      </c>
      <c r="M896" s="16">
        <v>1</v>
      </c>
      <c r="N896" s="16">
        <v>10</v>
      </c>
      <c r="O896" s="17">
        <v>539</v>
      </c>
      <c r="P896" s="18">
        <v>0</v>
      </c>
    </row>
    <row r="897" spans="2:16" ht="36" customHeight="1" outlineLevel="1" x14ac:dyDescent="0.45">
      <c r="B897" s="13" t="s">
        <v>66</v>
      </c>
      <c r="C897" s="14" t="s">
        <v>59</v>
      </c>
      <c r="D897" s="14" t="s">
        <v>364</v>
      </c>
      <c r="E897" s="15" t="s">
        <v>63</v>
      </c>
      <c r="F897" s="15"/>
      <c r="G897" s="16">
        <v>1</v>
      </c>
      <c r="H897" s="16">
        <v>10</v>
      </c>
      <c r="I897" s="19">
        <v>6.3689727463312371</v>
      </c>
      <c r="J897" s="16">
        <v>10</v>
      </c>
      <c r="K897" s="16">
        <v>7</v>
      </c>
      <c r="L897" s="19">
        <v>3.19895623623652</v>
      </c>
      <c r="M897" s="16">
        <v>1</v>
      </c>
      <c r="N897" s="16">
        <v>10</v>
      </c>
      <c r="O897" s="17">
        <v>523</v>
      </c>
      <c r="P897" s="18">
        <v>0</v>
      </c>
    </row>
    <row r="898" spans="2:16" ht="36" customHeight="1" outlineLevel="1" x14ac:dyDescent="0.45">
      <c r="B898" s="13" t="s">
        <v>68</v>
      </c>
      <c r="C898" s="14" t="s">
        <v>56</v>
      </c>
      <c r="D898" s="14" t="s">
        <v>365</v>
      </c>
      <c r="E898" s="15" t="s">
        <v>70</v>
      </c>
      <c r="F898" s="15"/>
      <c r="G898" s="16">
        <v>1</v>
      </c>
      <c r="H898" s="16">
        <v>10</v>
      </c>
      <c r="I898" s="19">
        <v>6.8056872037914689</v>
      </c>
      <c r="J898" s="16">
        <v>10</v>
      </c>
      <c r="K898" s="16">
        <v>7</v>
      </c>
      <c r="L898" s="19">
        <v>3.1555191070608251</v>
      </c>
      <c r="M898" s="16">
        <v>1</v>
      </c>
      <c r="N898" s="16">
        <v>10</v>
      </c>
      <c r="O898" s="17">
        <v>789</v>
      </c>
      <c r="P898" s="18">
        <v>0</v>
      </c>
    </row>
    <row r="899" spans="2:16" ht="36" customHeight="1" outlineLevel="1" x14ac:dyDescent="0.45">
      <c r="B899" s="13" t="s">
        <v>68</v>
      </c>
      <c r="C899" s="14" t="s">
        <v>59</v>
      </c>
      <c r="D899" s="14" t="s">
        <v>365</v>
      </c>
      <c r="E899" s="15" t="s">
        <v>70</v>
      </c>
      <c r="F899" s="15"/>
      <c r="G899" s="16">
        <v>1</v>
      </c>
      <c r="H899" s="16">
        <v>10</v>
      </c>
      <c r="I899" s="19">
        <v>6.7699530516431921</v>
      </c>
      <c r="J899" s="16">
        <v>10</v>
      </c>
      <c r="K899" s="16">
        <v>7</v>
      </c>
      <c r="L899" s="19">
        <v>3.1561019810466493</v>
      </c>
      <c r="M899" s="16">
        <v>1</v>
      </c>
      <c r="N899" s="16">
        <v>10</v>
      </c>
      <c r="O899" s="17">
        <v>787</v>
      </c>
      <c r="P899" s="18">
        <v>0</v>
      </c>
    </row>
    <row r="900" spans="2:16" ht="36" customHeight="1" outlineLevel="1" x14ac:dyDescent="0.45">
      <c r="B900" s="13" t="s">
        <v>71</v>
      </c>
      <c r="C900" s="14" t="s">
        <v>56</v>
      </c>
      <c r="D900" s="14" t="s">
        <v>366</v>
      </c>
      <c r="E900" s="15" t="s">
        <v>70</v>
      </c>
      <c r="F900" s="15"/>
      <c r="G900" s="16">
        <v>1</v>
      </c>
      <c r="H900" s="16">
        <v>10</v>
      </c>
      <c r="I900" s="19">
        <v>6.8046875</v>
      </c>
      <c r="J900" s="16">
        <v>10</v>
      </c>
      <c r="K900" s="16">
        <v>7</v>
      </c>
      <c r="L900" s="19">
        <v>2.9751162056309455</v>
      </c>
      <c r="M900" s="16">
        <v>1</v>
      </c>
      <c r="N900" s="16">
        <v>10</v>
      </c>
      <c r="O900" s="17">
        <v>872</v>
      </c>
      <c r="P900" s="18">
        <v>0</v>
      </c>
    </row>
    <row r="901" spans="2:16" ht="36" customHeight="1" outlineLevel="1" x14ac:dyDescent="0.45">
      <c r="B901" s="13" t="s">
        <v>71</v>
      </c>
      <c r="C901" s="14" t="s">
        <v>59</v>
      </c>
      <c r="D901" s="14" t="s">
        <v>366</v>
      </c>
      <c r="E901" s="15" t="s">
        <v>70</v>
      </c>
      <c r="F901" s="15"/>
      <c r="G901" s="16">
        <v>1</v>
      </c>
      <c r="H901" s="16">
        <v>10</v>
      </c>
      <c r="I901" s="19">
        <v>6.9847328244274811</v>
      </c>
      <c r="J901" s="16">
        <v>10</v>
      </c>
      <c r="K901" s="16">
        <v>8</v>
      </c>
      <c r="L901" s="19">
        <v>2.9534457915209358</v>
      </c>
      <c r="M901" s="16">
        <v>1</v>
      </c>
      <c r="N901" s="16">
        <v>10</v>
      </c>
      <c r="O901" s="17">
        <v>869</v>
      </c>
      <c r="P901" s="18">
        <v>0</v>
      </c>
    </row>
    <row r="902" spans="2:16" ht="36" customHeight="1" outlineLevel="1" x14ac:dyDescent="0.45">
      <c r="B902" s="13" t="s">
        <v>1184</v>
      </c>
      <c r="C902" s="14" t="s">
        <v>56</v>
      </c>
      <c r="D902" s="14" t="s">
        <v>367</v>
      </c>
      <c r="E902" s="15" t="s">
        <v>70</v>
      </c>
      <c r="F902" s="15"/>
      <c r="G902" s="16">
        <v>1</v>
      </c>
      <c r="H902" s="16">
        <v>10</v>
      </c>
      <c r="I902" s="19">
        <v>6.171875</v>
      </c>
      <c r="J902" s="16">
        <v>10</v>
      </c>
      <c r="K902" s="16">
        <v>7</v>
      </c>
      <c r="L902" s="19">
        <v>3.1297582821620433</v>
      </c>
      <c r="M902" s="16">
        <v>1</v>
      </c>
      <c r="N902" s="16">
        <v>10</v>
      </c>
      <c r="O902" s="17">
        <v>936</v>
      </c>
      <c r="P902" s="18">
        <v>0</v>
      </c>
    </row>
    <row r="903" spans="2:16" ht="36" customHeight="1" outlineLevel="1" x14ac:dyDescent="0.45">
      <c r="B903" s="13" t="s">
        <v>1184</v>
      </c>
      <c r="C903" s="14" t="s">
        <v>59</v>
      </c>
      <c r="D903" s="14" t="s">
        <v>367</v>
      </c>
      <c r="E903" s="15" t="s">
        <v>70</v>
      </c>
      <c r="F903" s="15"/>
      <c r="G903" s="16">
        <v>1</v>
      </c>
      <c r="H903" s="16">
        <v>10</v>
      </c>
      <c r="I903" s="19">
        <v>6.1904761904761907</v>
      </c>
      <c r="J903" s="16">
        <v>10</v>
      </c>
      <c r="K903" s="16">
        <v>7</v>
      </c>
      <c r="L903" s="19">
        <v>3.0840753455982863</v>
      </c>
      <c r="M903" s="16">
        <v>1</v>
      </c>
      <c r="N903" s="16">
        <v>10</v>
      </c>
      <c r="O903" s="17">
        <v>937</v>
      </c>
      <c r="P903" s="18">
        <v>0</v>
      </c>
    </row>
    <row r="904" spans="2:16" ht="36" customHeight="1" outlineLevel="1" x14ac:dyDescent="0.45">
      <c r="B904" s="13" t="s">
        <v>1185</v>
      </c>
      <c r="C904" s="14" t="s">
        <v>56</v>
      </c>
      <c r="D904" s="14" t="s">
        <v>368</v>
      </c>
      <c r="E904" s="15" t="s">
        <v>70</v>
      </c>
      <c r="F904" s="15"/>
      <c r="G904" s="16">
        <v>1</v>
      </c>
      <c r="H904" s="16">
        <v>10</v>
      </c>
      <c r="I904" s="19">
        <v>6.6481481481481479</v>
      </c>
      <c r="J904" s="16">
        <v>10</v>
      </c>
      <c r="K904" s="16">
        <v>7</v>
      </c>
      <c r="L904" s="19">
        <v>2.9852303561910949</v>
      </c>
      <c r="M904" s="16">
        <v>1</v>
      </c>
      <c r="N904" s="16">
        <v>10</v>
      </c>
      <c r="O904" s="17">
        <v>946</v>
      </c>
      <c r="P904" s="18">
        <v>0</v>
      </c>
    </row>
    <row r="905" spans="2:16" ht="36" customHeight="1" outlineLevel="1" x14ac:dyDescent="0.45">
      <c r="B905" s="13" t="s">
        <v>1185</v>
      </c>
      <c r="C905" s="14" t="s">
        <v>59</v>
      </c>
      <c r="D905" s="14" t="s">
        <v>368</v>
      </c>
      <c r="E905" s="15" t="s">
        <v>70</v>
      </c>
      <c r="F905" s="15"/>
      <c r="G905" s="16">
        <v>1</v>
      </c>
      <c r="H905" s="16">
        <v>10</v>
      </c>
      <c r="I905" s="19">
        <v>6.872727272727273</v>
      </c>
      <c r="J905" s="16">
        <v>10</v>
      </c>
      <c r="K905" s="16">
        <v>7</v>
      </c>
      <c r="L905" s="19">
        <v>2.9126451351823963</v>
      </c>
      <c r="M905" s="16">
        <v>1</v>
      </c>
      <c r="N905" s="16">
        <v>10</v>
      </c>
      <c r="O905" s="17">
        <v>945</v>
      </c>
      <c r="P905" s="18">
        <v>0</v>
      </c>
    </row>
    <row r="906" spans="2:16" ht="36" customHeight="1" outlineLevel="1" x14ac:dyDescent="0.45">
      <c r="B906" s="13" t="s">
        <v>73</v>
      </c>
      <c r="C906" s="14" t="s">
        <v>56</v>
      </c>
      <c r="D906" s="14" t="s">
        <v>1264</v>
      </c>
      <c r="E906" s="15" t="s">
        <v>63</v>
      </c>
      <c r="F906" s="15"/>
      <c r="G906" s="16">
        <v>1</v>
      </c>
      <c r="H906" s="16">
        <v>10</v>
      </c>
      <c r="I906" s="19">
        <v>6.5369999999999999</v>
      </c>
      <c r="J906" s="16">
        <v>10</v>
      </c>
      <c r="K906" s="16">
        <v>7</v>
      </c>
      <c r="L906" s="19">
        <v>3.1550888395710093</v>
      </c>
      <c r="M906" s="16">
        <v>1</v>
      </c>
      <c r="N906" s="16">
        <v>10</v>
      </c>
      <c r="O906" s="17">
        <v>0</v>
      </c>
      <c r="P906" s="18">
        <v>0</v>
      </c>
    </row>
    <row r="907" spans="2:16" ht="36" customHeight="1" outlineLevel="1" x14ac:dyDescent="0.45">
      <c r="B907" s="13" t="s">
        <v>73</v>
      </c>
      <c r="C907" s="14" t="s">
        <v>59</v>
      </c>
      <c r="D907" s="14" t="s">
        <v>1264</v>
      </c>
      <c r="E907" s="15" t="s">
        <v>63</v>
      </c>
      <c r="F907" s="15"/>
      <c r="G907" s="16">
        <v>1</v>
      </c>
      <c r="H907" s="16">
        <v>10</v>
      </c>
      <c r="I907" s="19">
        <v>6.5369999999999999</v>
      </c>
      <c r="J907" s="16">
        <v>10</v>
      </c>
      <c r="K907" s="16">
        <v>7</v>
      </c>
      <c r="L907" s="19">
        <v>3.1550888395710093</v>
      </c>
      <c r="M907" s="16">
        <v>1</v>
      </c>
      <c r="N907" s="16">
        <v>10</v>
      </c>
      <c r="O907" s="17">
        <v>0</v>
      </c>
      <c r="P907" s="18">
        <v>0</v>
      </c>
    </row>
    <row r="908" spans="2:16" ht="36" customHeight="1" outlineLevel="1" x14ac:dyDescent="0.45">
      <c r="B908" s="13" t="s">
        <v>75</v>
      </c>
      <c r="C908" s="14" t="s">
        <v>56</v>
      </c>
      <c r="D908" s="14" t="s">
        <v>369</v>
      </c>
      <c r="E908" s="15" t="s">
        <v>63</v>
      </c>
      <c r="F908" s="15"/>
      <c r="G908" s="16">
        <v>1</v>
      </c>
      <c r="H908" s="16">
        <v>10</v>
      </c>
      <c r="I908" s="19">
        <v>6.5389999999999997</v>
      </c>
      <c r="J908" s="16">
        <v>10</v>
      </c>
      <c r="K908" s="16">
        <v>7</v>
      </c>
      <c r="L908" s="19">
        <v>3.1547474433671407</v>
      </c>
      <c r="M908" s="16">
        <v>1</v>
      </c>
      <c r="N908" s="16">
        <v>10</v>
      </c>
      <c r="O908" s="17">
        <v>0</v>
      </c>
      <c r="P908" s="18">
        <v>0</v>
      </c>
    </row>
    <row r="909" spans="2:16" ht="36" customHeight="1" outlineLevel="1" x14ac:dyDescent="0.45">
      <c r="B909" s="13" t="s">
        <v>75</v>
      </c>
      <c r="C909" s="14" t="s">
        <v>59</v>
      </c>
      <c r="D909" s="14" t="s">
        <v>369</v>
      </c>
      <c r="E909" s="15" t="s">
        <v>63</v>
      </c>
      <c r="F909" s="15"/>
      <c r="G909" s="16">
        <v>1</v>
      </c>
      <c r="H909" s="16">
        <v>10</v>
      </c>
      <c r="I909" s="19">
        <v>6.5389999999999997</v>
      </c>
      <c r="J909" s="16">
        <v>10</v>
      </c>
      <c r="K909" s="16">
        <v>7</v>
      </c>
      <c r="L909" s="19">
        <v>3.1547474433671407</v>
      </c>
      <c r="M909" s="16">
        <v>1</v>
      </c>
      <c r="N909" s="16">
        <v>10</v>
      </c>
      <c r="O909" s="17">
        <v>0</v>
      </c>
      <c r="P909" s="18">
        <v>0</v>
      </c>
    </row>
    <row r="910" spans="2:16" ht="36" customHeight="1" outlineLevel="1" x14ac:dyDescent="0.45">
      <c r="B910" s="13" t="s">
        <v>77</v>
      </c>
      <c r="C910" s="14" t="s">
        <v>56</v>
      </c>
      <c r="D910" s="14" t="s">
        <v>370</v>
      </c>
      <c r="E910" s="15" t="s">
        <v>70</v>
      </c>
      <c r="F910" s="15"/>
      <c r="G910" s="16">
        <v>1</v>
      </c>
      <c r="H910" s="16">
        <v>10</v>
      </c>
      <c r="I910" s="19">
        <v>6.5251322751322753</v>
      </c>
      <c r="J910" s="16">
        <v>10</v>
      </c>
      <c r="K910" s="16">
        <v>7</v>
      </c>
      <c r="L910" s="19">
        <v>3.1686633041075893</v>
      </c>
      <c r="M910" s="16">
        <v>1</v>
      </c>
      <c r="N910" s="16">
        <v>10</v>
      </c>
      <c r="O910" s="17">
        <v>244</v>
      </c>
      <c r="P910" s="18">
        <v>0</v>
      </c>
    </row>
    <row r="911" spans="2:16" ht="36" customHeight="1" outlineLevel="1" x14ac:dyDescent="0.45">
      <c r="B911" s="13" t="s">
        <v>77</v>
      </c>
      <c r="C911" s="14" t="s">
        <v>59</v>
      </c>
      <c r="D911" s="14" t="s">
        <v>370</v>
      </c>
      <c r="E911" s="15" t="s">
        <v>70</v>
      </c>
      <c r="F911" s="15"/>
      <c r="G911" s="16">
        <v>1</v>
      </c>
      <c r="H911" s="16">
        <v>10</v>
      </c>
      <c r="I911" s="19">
        <v>6.5251322751322753</v>
      </c>
      <c r="J911" s="16">
        <v>10</v>
      </c>
      <c r="K911" s="16">
        <v>7</v>
      </c>
      <c r="L911" s="19">
        <v>3.1686633041075893</v>
      </c>
      <c r="M911" s="16">
        <v>1</v>
      </c>
      <c r="N911" s="16">
        <v>10</v>
      </c>
      <c r="O911" s="17">
        <v>244</v>
      </c>
      <c r="P911" s="18">
        <v>0</v>
      </c>
    </row>
    <row r="912" spans="2:16" ht="36" customHeight="1" outlineLevel="1" x14ac:dyDescent="0.45">
      <c r="B912" s="13" t="s">
        <v>79</v>
      </c>
      <c r="C912" s="14" t="s">
        <v>56</v>
      </c>
      <c r="D912" s="14" t="s">
        <v>371</v>
      </c>
      <c r="E912" s="15" t="s">
        <v>70</v>
      </c>
      <c r="F912" s="15"/>
      <c r="G912" s="16">
        <v>1</v>
      </c>
      <c r="H912" s="16">
        <v>10</v>
      </c>
      <c r="I912" s="19">
        <v>6.70979020979021</v>
      </c>
      <c r="J912" s="16">
        <v>10</v>
      </c>
      <c r="K912" s="16">
        <v>7</v>
      </c>
      <c r="L912" s="19">
        <v>3.1090770263590488</v>
      </c>
      <c r="M912" s="16">
        <v>1</v>
      </c>
      <c r="N912" s="16">
        <v>10</v>
      </c>
      <c r="O912" s="17">
        <v>714</v>
      </c>
      <c r="P912" s="18">
        <v>0</v>
      </c>
    </row>
    <row r="913" spans="2:16" ht="36" customHeight="1" outlineLevel="1" x14ac:dyDescent="0.45">
      <c r="B913" s="13" t="s">
        <v>79</v>
      </c>
      <c r="C913" s="14" t="s">
        <v>59</v>
      </c>
      <c r="D913" s="14" t="s">
        <v>371</v>
      </c>
      <c r="E913" s="15" t="s">
        <v>70</v>
      </c>
      <c r="F913" s="15"/>
      <c r="G913" s="16">
        <v>1</v>
      </c>
      <c r="H913" s="16">
        <v>10</v>
      </c>
      <c r="I913" s="19">
        <v>6.70979020979021</v>
      </c>
      <c r="J913" s="16">
        <v>10</v>
      </c>
      <c r="K913" s="16">
        <v>7</v>
      </c>
      <c r="L913" s="19">
        <v>3.1090770263590488</v>
      </c>
      <c r="M913" s="16">
        <v>1</v>
      </c>
      <c r="N913" s="16">
        <v>10</v>
      </c>
      <c r="O913" s="17">
        <v>714</v>
      </c>
      <c r="P913" s="18">
        <v>0</v>
      </c>
    </row>
    <row r="914" spans="2:16" ht="36" customHeight="1" outlineLevel="1" x14ac:dyDescent="0.45">
      <c r="B914" s="13" t="s">
        <v>80</v>
      </c>
      <c r="C914" s="14" t="s">
        <v>56</v>
      </c>
      <c r="D914" s="14" t="s">
        <v>372</v>
      </c>
      <c r="E914" s="15" t="s">
        <v>70</v>
      </c>
      <c r="F914" s="15"/>
      <c r="G914" s="16">
        <v>1</v>
      </c>
      <c r="H914" s="16">
        <v>10</v>
      </c>
      <c r="I914" s="19">
        <v>6.4347826086956523</v>
      </c>
      <c r="J914" s="16">
        <v>10</v>
      </c>
      <c r="K914" s="16">
        <v>8</v>
      </c>
      <c r="L914" s="19">
        <v>3.2651378714677728</v>
      </c>
      <c r="M914" s="16">
        <v>1</v>
      </c>
      <c r="N914" s="16">
        <v>10</v>
      </c>
      <c r="O914" s="17">
        <v>931</v>
      </c>
      <c r="P914" s="18">
        <v>0</v>
      </c>
    </row>
    <row r="915" spans="2:16" ht="36" customHeight="1" outlineLevel="1" x14ac:dyDescent="0.45">
      <c r="B915" s="13" t="s">
        <v>80</v>
      </c>
      <c r="C915" s="14" t="s">
        <v>59</v>
      </c>
      <c r="D915" s="14" t="s">
        <v>372</v>
      </c>
      <c r="E915" s="15" t="s">
        <v>70</v>
      </c>
      <c r="F915" s="15"/>
      <c r="G915" s="16">
        <v>1</v>
      </c>
      <c r="H915" s="16">
        <v>10</v>
      </c>
      <c r="I915" s="19">
        <v>6.4347826086956523</v>
      </c>
      <c r="J915" s="16">
        <v>10</v>
      </c>
      <c r="K915" s="16">
        <v>8</v>
      </c>
      <c r="L915" s="19">
        <v>3.2651378714677728</v>
      </c>
      <c r="M915" s="16">
        <v>1</v>
      </c>
      <c r="N915" s="16">
        <v>10</v>
      </c>
      <c r="O915" s="17">
        <v>931</v>
      </c>
      <c r="P915" s="18">
        <v>0</v>
      </c>
    </row>
    <row r="916" spans="2:16" ht="36" customHeight="1" outlineLevel="1" x14ac:dyDescent="0.45">
      <c r="B916" s="13" t="s">
        <v>82</v>
      </c>
      <c r="C916" s="14" t="s">
        <v>56</v>
      </c>
      <c r="D916" s="14" t="s">
        <v>1265</v>
      </c>
      <c r="E916" s="15" t="s">
        <v>70</v>
      </c>
      <c r="F916" s="15"/>
      <c r="G916" s="16">
        <v>1</v>
      </c>
      <c r="H916" s="16">
        <v>10</v>
      </c>
      <c r="I916" s="19">
        <v>7.1818181818181817</v>
      </c>
      <c r="J916" s="16">
        <v>10</v>
      </c>
      <c r="K916" s="16">
        <v>9</v>
      </c>
      <c r="L916" s="19">
        <v>3.311138227805714</v>
      </c>
      <c r="M916" s="16">
        <v>1</v>
      </c>
      <c r="N916" s="16">
        <v>10</v>
      </c>
      <c r="O916" s="17">
        <v>989</v>
      </c>
      <c r="P916" s="18">
        <v>0</v>
      </c>
    </row>
    <row r="917" spans="2:16" ht="36" customHeight="1" outlineLevel="1" x14ac:dyDescent="0.45">
      <c r="B917" s="13" t="s">
        <v>82</v>
      </c>
      <c r="C917" s="14" t="s">
        <v>59</v>
      </c>
      <c r="D917" s="14" t="s">
        <v>1265</v>
      </c>
      <c r="E917" s="15" t="s">
        <v>70</v>
      </c>
      <c r="F917" s="15"/>
      <c r="G917" s="16">
        <v>1</v>
      </c>
      <c r="H917" s="16">
        <v>10</v>
      </c>
      <c r="I917" s="19">
        <v>7.1818181818181817</v>
      </c>
      <c r="J917" s="16">
        <v>10</v>
      </c>
      <c r="K917" s="16">
        <v>9</v>
      </c>
      <c r="L917" s="19">
        <v>3.311138227805714</v>
      </c>
      <c r="M917" s="16">
        <v>1</v>
      </c>
      <c r="N917" s="16">
        <v>10</v>
      </c>
      <c r="O917" s="17">
        <v>989</v>
      </c>
      <c r="P917" s="18">
        <v>0</v>
      </c>
    </row>
    <row r="918" spans="2:16" ht="36" customHeight="1" outlineLevel="1" x14ac:dyDescent="0.45">
      <c r="B918" s="13" t="s">
        <v>84</v>
      </c>
      <c r="C918" s="14" t="s">
        <v>56</v>
      </c>
      <c r="D918" s="14" t="s">
        <v>1266</v>
      </c>
      <c r="E918" s="15" t="s">
        <v>70</v>
      </c>
      <c r="F918" s="15"/>
      <c r="G918" s="16">
        <v>10</v>
      </c>
      <c r="H918" s="16">
        <v>10</v>
      </c>
      <c r="I918" s="16">
        <v>10</v>
      </c>
      <c r="J918" s="16">
        <v>10</v>
      </c>
      <c r="K918" s="16">
        <v>10</v>
      </c>
      <c r="L918" s="15" t="s">
        <v>86</v>
      </c>
      <c r="M918" s="16">
        <v>10</v>
      </c>
      <c r="N918" s="16">
        <v>10</v>
      </c>
      <c r="O918" s="17">
        <v>999</v>
      </c>
      <c r="P918" s="18">
        <v>0</v>
      </c>
    </row>
    <row r="919" spans="2:16" ht="36" customHeight="1" outlineLevel="1" x14ac:dyDescent="0.45">
      <c r="B919" s="13" t="s">
        <v>84</v>
      </c>
      <c r="C919" s="14" t="s">
        <v>59</v>
      </c>
      <c r="D919" s="14" t="s">
        <v>1266</v>
      </c>
      <c r="E919" s="15" t="s">
        <v>70</v>
      </c>
      <c r="F919" s="15"/>
      <c r="G919" s="16">
        <v>10</v>
      </c>
      <c r="H919" s="16">
        <v>10</v>
      </c>
      <c r="I919" s="16">
        <v>10</v>
      </c>
      <c r="J919" s="16">
        <v>10</v>
      </c>
      <c r="K919" s="16">
        <v>10</v>
      </c>
      <c r="L919" s="15" t="s">
        <v>86</v>
      </c>
      <c r="M919" s="16">
        <v>10</v>
      </c>
      <c r="N919" s="16">
        <v>10</v>
      </c>
      <c r="O919" s="17">
        <v>999</v>
      </c>
      <c r="P919" s="18">
        <v>0</v>
      </c>
    </row>
    <row r="920" spans="2:16" ht="36" customHeight="1" outlineLevel="1" x14ac:dyDescent="0.45">
      <c r="B920" s="13" t="s">
        <v>61</v>
      </c>
      <c r="C920" s="14" t="s">
        <v>56</v>
      </c>
      <c r="D920" s="14" t="s">
        <v>373</v>
      </c>
      <c r="E920" s="15" t="s">
        <v>70</v>
      </c>
      <c r="F920" s="15"/>
      <c r="G920" s="16">
        <v>1</v>
      </c>
      <c r="H920" s="16">
        <v>10</v>
      </c>
      <c r="I920" s="19">
        <v>6.5369999999999999</v>
      </c>
      <c r="J920" s="16">
        <v>10</v>
      </c>
      <c r="K920" s="16">
        <v>7</v>
      </c>
      <c r="L920" s="19">
        <v>3.1541368993085115</v>
      </c>
      <c r="M920" s="16">
        <v>1</v>
      </c>
      <c r="N920" s="16">
        <v>10</v>
      </c>
      <c r="O920" s="17">
        <v>0</v>
      </c>
      <c r="P920" s="18">
        <v>0</v>
      </c>
    </row>
    <row r="921" spans="2:16" ht="36" customHeight="1" outlineLevel="1" x14ac:dyDescent="0.45">
      <c r="B921" s="13" t="s">
        <v>61</v>
      </c>
      <c r="C921" s="14" t="s">
        <v>59</v>
      </c>
      <c r="D921" s="14" t="s">
        <v>373</v>
      </c>
      <c r="E921" s="15" t="s">
        <v>70</v>
      </c>
      <c r="F921" s="15"/>
      <c r="G921" s="16">
        <v>1</v>
      </c>
      <c r="H921" s="16">
        <v>10</v>
      </c>
      <c r="I921" s="19">
        <v>6.5538116591928253</v>
      </c>
      <c r="J921" s="16">
        <v>10</v>
      </c>
      <c r="K921" s="16">
        <v>7</v>
      </c>
      <c r="L921" s="19">
        <v>3.1495491705886973</v>
      </c>
      <c r="M921" s="16">
        <v>1</v>
      </c>
      <c r="N921" s="16">
        <v>10</v>
      </c>
      <c r="O921" s="17">
        <v>108</v>
      </c>
      <c r="P921" s="18">
        <v>0</v>
      </c>
    </row>
    <row r="922" spans="2:16" ht="36" customHeight="1" outlineLevel="1" x14ac:dyDescent="0.45">
      <c r="B922" s="13" t="s">
        <v>61</v>
      </c>
      <c r="C922" s="14" t="s">
        <v>56</v>
      </c>
      <c r="D922" s="14" t="s">
        <v>373</v>
      </c>
      <c r="E922" s="15" t="s">
        <v>70</v>
      </c>
      <c r="F922" s="15"/>
      <c r="G922" s="15" t="s">
        <v>86</v>
      </c>
      <c r="H922" s="15" t="s">
        <v>86</v>
      </c>
      <c r="I922" s="15" t="s">
        <v>86</v>
      </c>
      <c r="J922" s="15" t="s">
        <v>86</v>
      </c>
      <c r="K922" s="15" t="s">
        <v>86</v>
      </c>
      <c r="L922" s="15" t="s">
        <v>86</v>
      </c>
      <c r="M922" s="15" t="s">
        <v>86</v>
      </c>
      <c r="N922" s="15" t="s">
        <v>86</v>
      </c>
      <c r="O922" s="17">
        <v>1000</v>
      </c>
      <c r="P922" s="18">
        <v>0</v>
      </c>
    </row>
    <row r="923" spans="2:16" ht="36" customHeight="1" outlineLevel="1" x14ac:dyDescent="0.45">
      <c r="B923" s="13" t="s">
        <v>61</v>
      </c>
      <c r="C923" s="14" t="s">
        <v>59</v>
      </c>
      <c r="D923" s="14" t="s">
        <v>373</v>
      </c>
      <c r="E923" s="15" t="s">
        <v>70</v>
      </c>
      <c r="F923" s="15"/>
      <c r="G923" s="16">
        <v>4</v>
      </c>
      <c r="H923" s="16">
        <v>4</v>
      </c>
      <c r="I923" s="16">
        <v>4</v>
      </c>
      <c r="J923" s="16">
        <v>4</v>
      </c>
      <c r="K923" s="16">
        <v>4</v>
      </c>
      <c r="L923" s="15" t="s">
        <v>86</v>
      </c>
      <c r="M923" s="16">
        <v>4</v>
      </c>
      <c r="N923" s="16">
        <v>4</v>
      </c>
      <c r="O923" s="17">
        <v>999</v>
      </c>
      <c r="P923" s="18">
        <v>0</v>
      </c>
    </row>
    <row r="924" spans="2:16" ht="36" customHeight="1" outlineLevel="1" x14ac:dyDescent="0.45">
      <c r="B924" s="13" t="s">
        <v>61</v>
      </c>
      <c r="C924" s="14" t="s">
        <v>56</v>
      </c>
      <c r="D924" s="14" t="s">
        <v>373</v>
      </c>
      <c r="E924" s="15" t="s">
        <v>70</v>
      </c>
      <c r="F924" s="15"/>
      <c r="G924" s="15" t="s">
        <v>86</v>
      </c>
      <c r="H924" s="15" t="s">
        <v>86</v>
      </c>
      <c r="I924" s="15" t="s">
        <v>86</v>
      </c>
      <c r="J924" s="15" t="s">
        <v>86</v>
      </c>
      <c r="K924" s="15" t="s">
        <v>86</v>
      </c>
      <c r="L924" s="15" t="s">
        <v>86</v>
      </c>
      <c r="M924" s="15" t="s">
        <v>86</v>
      </c>
      <c r="N924" s="15" t="s">
        <v>86</v>
      </c>
      <c r="O924" s="17">
        <v>1000</v>
      </c>
      <c r="P924" s="18">
        <v>0</v>
      </c>
    </row>
    <row r="925" spans="2:16" ht="36" customHeight="1" outlineLevel="1" x14ac:dyDescent="0.45">
      <c r="B925" s="13" t="s">
        <v>61</v>
      </c>
      <c r="C925" s="14" t="s">
        <v>59</v>
      </c>
      <c r="D925" s="14" t="s">
        <v>373</v>
      </c>
      <c r="E925" s="15" t="s">
        <v>70</v>
      </c>
      <c r="F925" s="15"/>
      <c r="G925" s="15" t="s">
        <v>86</v>
      </c>
      <c r="H925" s="15" t="s">
        <v>86</v>
      </c>
      <c r="I925" s="15" t="s">
        <v>86</v>
      </c>
      <c r="J925" s="15" t="s">
        <v>86</v>
      </c>
      <c r="K925" s="15" t="s">
        <v>86</v>
      </c>
      <c r="L925" s="15" t="s">
        <v>86</v>
      </c>
      <c r="M925" s="15" t="s">
        <v>86</v>
      </c>
      <c r="N925" s="15" t="s">
        <v>86</v>
      </c>
      <c r="O925" s="17">
        <v>1000</v>
      </c>
      <c r="P925" s="18">
        <v>0</v>
      </c>
    </row>
    <row r="926" spans="2:16" ht="36" customHeight="1" outlineLevel="1" x14ac:dyDescent="0.45">
      <c r="B926" s="13" t="s">
        <v>61</v>
      </c>
      <c r="C926" s="14" t="s">
        <v>56</v>
      </c>
      <c r="D926" s="14" t="s">
        <v>373</v>
      </c>
      <c r="E926" s="15" t="s">
        <v>70</v>
      </c>
      <c r="F926" s="15"/>
      <c r="G926" s="15" t="s">
        <v>86</v>
      </c>
      <c r="H926" s="15" t="s">
        <v>86</v>
      </c>
      <c r="I926" s="15" t="s">
        <v>86</v>
      </c>
      <c r="J926" s="15" t="s">
        <v>86</v>
      </c>
      <c r="K926" s="15" t="s">
        <v>86</v>
      </c>
      <c r="L926" s="15" t="s">
        <v>86</v>
      </c>
      <c r="M926" s="15" t="s">
        <v>86</v>
      </c>
      <c r="N926" s="15" t="s">
        <v>86</v>
      </c>
      <c r="O926" s="17">
        <v>1000</v>
      </c>
      <c r="P926" s="18">
        <v>0</v>
      </c>
    </row>
    <row r="927" spans="2:16" ht="36" customHeight="1" outlineLevel="1" x14ac:dyDescent="0.45">
      <c r="B927" s="13" t="s">
        <v>61</v>
      </c>
      <c r="C927" s="14" t="s">
        <v>59</v>
      </c>
      <c r="D927" s="14" t="s">
        <v>373</v>
      </c>
      <c r="E927" s="15" t="s">
        <v>70</v>
      </c>
      <c r="F927" s="15"/>
      <c r="G927" s="15" t="s">
        <v>86</v>
      </c>
      <c r="H927" s="15" t="s">
        <v>86</v>
      </c>
      <c r="I927" s="15" t="s">
        <v>86</v>
      </c>
      <c r="J927" s="15" t="s">
        <v>86</v>
      </c>
      <c r="K927" s="15" t="s">
        <v>86</v>
      </c>
      <c r="L927" s="15" t="s">
        <v>86</v>
      </c>
      <c r="M927" s="15" t="s">
        <v>86</v>
      </c>
      <c r="N927" s="15" t="s">
        <v>86</v>
      </c>
      <c r="O927" s="17">
        <v>1000</v>
      </c>
      <c r="P927" s="18">
        <v>0</v>
      </c>
    </row>
    <row r="928" spans="2:16" ht="36" customHeight="1" outlineLevel="1" x14ac:dyDescent="0.45">
      <c r="B928" s="13" t="s">
        <v>64</v>
      </c>
      <c r="C928" s="14" t="s">
        <v>56</v>
      </c>
      <c r="D928" s="14" t="s">
        <v>374</v>
      </c>
      <c r="E928" s="15" t="s">
        <v>63</v>
      </c>
      <c r="F928" s="15"/>
      <c r="G928" s="16">
        <v>1</v>
      </c>
      <c r="H928" s="16">
        <v>10</v>
      </c>
      <c r="I928" s="19">
        <v>6.54</v>
      </c>
      <c r="J928" s="16">
        <v>10</v>
      </c>
      <c r="K928" s="16">
        <v>7</v>
      </c>
      <c r="L928" s="19">
        <v>3.1531480051438172</v>
      </c>
      <c r="M928" s="16">
        <v>1</v>
      </c>
      <c r="N928" s="16">
        <v>10</v>
      </c>
      <c r="O928" s="17">
        <v>0</v>
      </c>
      <c r="P928" s="18">
        <v>0</v>
      </c>
    </row>
    <row r="929" spans="2:16" ht="36" customHeight="1" outlineLevel="1" x14ac:dyDescent="0.45">
      <c r="B929" s="13" t="s">
        <v>64</v>
      </c>
      <c r="C929" s="14" t="s">
        <v>59</v>
      </c>
      <c r="D929" s="14" t="s">
        <v>374</v>
      </c>
      <c r="E929" s="15" t="s">
        <v>63</v>
      </c>
      <c r="F929" s="15"/>
      <c r="G929" s="16">
        <v>1</v>
      </c>
      <c r="H929" s="16">
        <v>10</v>
      </c>
      <c r="I929" s="19">
        <v>6.54</v>
      </c>
      <c r="J929" s="16">
        <v>10</v>
      </c>
      <c r="K929" s="16">
        <v>7</v>
      </c>
      <c r="L929" s="19">
        <v>3.1531480051438172</v>
      </c>
      <c r="M929" s="16">
        <v>1</v>
      </c>
      <c r="N929" s="16">
        <v>10</v>
      </c>
      <c r="O929" s="17">
        <v>0</v>
      </c>
      <c r="P929" s="18">
        <v>0</v>
      </c>
    </row>
    <row r="930" spans="2:16" ht="36" customHeight="1" outlineLevel="1" x14ac:dyDescent="0.45">
      <c r="B930" s="13" t="s">
        <v>66</v>
      </c>
      <c r="C930" s="14" t="s">
        <v>56</v>
      </c>
      <c r="D930" s="14" t="s">
        <v>375</v>
      </c>
      <c r="E930" s="15" t="s">
        <v>63</v>
      </c>
      <c r="F930" s="15"/>
      <c r="G930" s="16">
        <v>1</v>
      </c>
      <c r="H930" s="16">
        <v>10</v>
      </c>
      <c r="I930" s="19">
        <v>6.5493562231759661</v>
      </c>
      <c r="J930" s="16">
        <v>10</v>
      </c>
      <c r="K930" s="16">
        <v>7</v>
      </c>
      <c r="L930" s="19">
        <v>3.2200196375768515</v>
      </c>
      <c r="M930" s="16">
        <v>1</v>
      </c>
      <c r="N930" s="16">
        <v>10</v>
      </c>
      <c r="O930" s="17">
        <v>534</v>
      </c>
      <c r="P930" s="18">
        <v>0</v>
      </c>
    </row>
    <row r="931" spans="2:16" ht="36" customHeight="1" outlineLevel="1" x14ac:dyDescent="0.45">
      <c r="B931" s="13" t="s">
        <v>66</v>
      </c>
      <c r="C931" s="14" t="s">
        <v>59</v>
      </c>
      <c r="D931" s="14" t="s">
        <v>375</v>
      </c>
      <c r="E931" s="15" t="s">
        <v>63</v>
      </c>
      <c r="F931" s="15"/>
      <c r="G931" s="16">
        <v>1</v>
      </c>
      <c r="H931" s="16">
        <v>10</v>
      </c>
      <c r="I931" s="19">
        <v>6.5813008130081299</v>
      </c>
      <c r="J931" s="16">
        <v>10</v>
      </c>
      <c r="K931" s="16">
        <v>7</v>
      </c>
      <c r="L931" s="19">
        <v>3.2145760086576249</v>
      </c>
      <c r="M931" s="16">
        <v>1</v>
      </c>
      <c r="N931" s="16">
        <v>10</v>
      </c>
      <c r="O931" s="17">
        <v>508</v>
      </c>
      <c r="P931" s="18">
        <v>0</v>
      </c>
    </row>
    <row r="932" spans="2:16" ht="36" customHeight="1" outlineLevel="1" x14ac:dyDescent="0.45">
      <c r="B932" s="13" t="s">
        <v>68</v>
      </c>
      <c r="C932" s="14" t="s">
        <v>56</v>
      </c>
      <c r="D932" s="14" t="s">
        <v>376</v>
      </c>
      <c r="E932" s="15" t="s">
        <v>70</v>
      </c>
      <c r="F932" s="15"/>
      <c r="G932" s="16">
        <v>1</v>
      </c>
      <c r="H932" s="16">
        <v>10</v>
      </c>
      <c r="I932" s="19">
        <v>6.5258215962441311</v>
      </c>
      <c r="J932" s="16">
        <v>10</v>
      </c>
      <c r="K932" s="16">
        <v>7</v>
      </c>
      <c r="L932" s="19">
        <v>3.1210695895984619</v>
      </c>
      <c r="M932" s="16">
        <v>1</v>
      </c>
      <c r="N932" s="16">
        <v>10</v>
      </c>
      <c r="O932" s="17">
        <v>787</v>
      </c>
      <c r="P932" s="18">
        <v>0</v>
      </c>
    </row>
    <row r="933" spans="2:16" ht="36" customHeight="1" outlineLevel="1" x14ac:dyDescent="0.45">
      <c r="B933" s="13" t="s">
        <v>68</v>
      </c>
      <c r="C933" s="14" t="s">
        <v>59</v>
      </c>
      <c r="D933" s="14" t="s">
        <v>376</v>
      </c>
      <c r="E933" s="15" t="s">
        <v>70</v>
      </c>
      <c r="F933" s="15"/>
      <c r="G933" s="16">
        <v>1</v>
      </c>
      <c r="H933" s="16">
        <v>10</v>
      </c>
      <c r="I933" s="19">
        <v>6.5233644859813085</v>
      </c>
      <c r="J933" s="16">
        <v>10</v>
      </c>
      <c r="K933" s="16">
        <v>7</v>
      </c>
      <c r="L933" s="19">
        <v>3.086684394617027</v>
      </c>
      <c r="M933" s="16">
        <v>1</v>
      </c>
      <c r="N933" s="16">
        <v>10</v>
      </c>
      <c r="O933" s="17">
        <v>786</v>
      </c>
      <c r="P933" s="18">
        <v>0</v>
      </c>
    </row>
    <row r="934" spans="2:16" ht="36" customHeight="1" outlineLevel="1" x14ac:dyDescent="0.45">
      <c r="B934" s="13" t="s">
        <v>71</v>
      </c>
      <c r="C934" s="14" t="s">
        <v>56</v>
      </c>
      <c r="D934" s="14" t="s">
        <v>377</v>
      </c>
      <c r="E934" s="15" t="s">
        <v>70</v>
      </c>
      <c r="F934" s="15"/>
      <c r="G934" s="16">
        <v>1</v>
      </c>
      <c r="H934" s="16">
        <v>10</v>
      </c>
      <c r="I934" s="19">
        <v>6.6171875</v>
      </c>
      <c r="J934" s="16">
        <v>10</v>
      </c>
      <c r="K934" s="16">
        <v>7</v>
      </c>
      <c r="L934" s="19">
        <v>3.1700396026985476</v>
      </c>
      <c r="M934" s="16">
        <v>1</v>
      </c>
      <c r="N934" s="16">
        <v>10</v>
      </c>
      <c r="O934" s="17">
        <v>872</v>
      </c>
      <c r="P934" s="18">
        <v>0</v>
      </c>
    </row>
    <row r="935" spans="2:16" ht="36" customHeight="1" outlineLevel="1" x14ac:dyDescent="0.45">
      <c r="B935" s="13" t="s">
        <v>71</v>
      </c>
      <c r="C935" s="14" t="s">
        <v>59</v>
      </c>
      <c r="D935" s="14" t="s">
        <v>377</v>
      </c>
      <c r="E935" s="15" t="s">
        <v>70</v>
      </c>
      <c r="F935" s="15"/>
      <c r="G935" s="16">
        <v>1</v>
      </c>
      <c r="H935" s="16">
        <v>10</v>
      </c>
      <c r="I935" s="19">
        <v>6.5</v>
      </c>
      <c r="J935" s="16">
        <v>10</v>
      </c>
      <c r="K935" s="16">
        <v>7</v>
      </c>
      <c r="L935" s="19">
        <v>3.2484814265972597</v>
      </c>
      <c r="M935" s="16">
        <v>1</v>
      </c>
      <c r="N935" s="16">
        <v>10</v>
      </c>
      <c r="O935" s="17">
        <v>866</v>
      </c>
      <c r="P935" s="18">
        <v>0</v>
      </c>
    </row>
    <row r="936" spans="2:16" ht="36" customHeight="1" outlineLevel="1" x14ac:dyDescent="0.45">
      <c r="B936" s="13" t="s">
        <v>1184</v>
      </c>
      <c r="C936" s="14" t="s">
        <v>56</v>
      </c>
      <c r="D936" s="14" t="s">
        <v>378</v>
      </c>
      <c r="E936" s="15" t="s">
        <v>70</v>
      </c>
      <c r="F936" s="15"/>
      <c r="G936" s="16">
        <v>1</v>
      </c>
      <c r="H936" s="16">
        <v>10</v>
      </c>
      <c r="I936" s="19">
        <v>6.1384615384615389</v>
      </c>
      <c r="J936" s="16">
        <v>10</v>
      </c>
      <c r="K936" s="16">
        <v>6</v>
      </c>
      <c r="L936" s="19">
        <v>3.1567235935624529</v>
      </c>
      <c r="M936" s="16">
        <v>1</v>
      </c>
      <c r="N936" s="16">
        <v>10</v>
      </c>
      <c r="O936" s="17">
        <v>935</v>
      </c>
      <c r="P936" s="18">
        <v>0</v>
      </c>
    </row>
    <row r="937" spans="2:16" ht="36" customHeight="1" outlineLevel="1" x14ac:dyDescent="0.45">
      <c r="B937" s="13" t="s">
        <v>1184</v>
      </c>
      <c r="C937" s="14" t="s">
        <v>59</v>
      </c>
      <c r="D937" s="14" t="s">
        <v>378</v>
      </c>
      <c r="E937" s="15" t="s">
        <v>70</v>
      </c>
      <c r="F937" s="15"/>
      <c r="G937" s="16">
        <v>1</v>
      </c>
      <c r="H937" s="16">
        <v>10</v>
      </c>
      <c r="I937" s="19">
        <v>6.095890410958904</v>
      </c>
      <c r="J937" s="16">
        <v>10</v>
      </c>
      <c r="K937" s="16">
        <v>6</v>
      </c>
      <c r="L937" s="19">
        <v>3.1629995589701969</v>
      </c>
      <c r="M937" s="16">
        <v>1</v>
      </c>
      <c r="N937" s="16">
        <v>10</v>
      </c>
      <c r="O937" s="17">
        <v>927</v>
      </c>
      <c r="P937" s="18">
        <v>0</v>
      </c>
    </row>
    <row r="938" spans="2:16" ht="36" customHeight="1" outlineLevel="1" x14ac:dyDescent="0.45">
      <c r="B938" s="13" t="s">
        <v>1185</v>
      </c>
      <c r="C938" s="14" t="s">
        <v>56</v>
      </c>
      <c r="D938" s="14" t="s">
        <v>379</v>
      </c>
      <c r="E938" s="15" t="s">
        <v>70</v>
      </c>
      <c r="F938" s="15"/>
      <c r="G938" s="16">
        <v>1</v>
      </c>
      <c r="H938" s="16">
        <v>10</v>
      </c>
      <c r="I938" s="19">
        <v>6.5438596491228074</v>
      </c>
      <c r="J938" s="16">
        <v>10</v>
      </c>
      <c r="K938" s="16">
        <v>6</v>
      </c>
      <c r="L938" s="19">
        <v>2.8414670219963369</v>
      </c>
      <c r="M938" s="16">
        <v>1</v>
      </c>
      <c r="N938" s="16">
        <v>10</v>
      </c>
      <c r="O938" s="17">
        <v>943</v>
      </c>
      <c r="P938" s="18">
        <v>0</v>
      </c>
    </row>
    <row r="939" spans="2:16" ht="36" customHeight="1" outlineLevel="1" x14ac:dyDescent="0.45">
      <c r="B939" s="13" t="s">
        <v>1185</v>
      </c>
      <c r="C939" s="14" t="s">
        <v>59</v>
      </c>
      <c r="D939" s="14" t="s">
        <v>379</v>
      </c>
      <c r="E939" s="15" t="s">
        <v>70</v>
      </c>
      <c r="F939" s="15"/>
      <c r="G939" s="16">
        <v>1</v>
      </c>
      <c r="H939" s="16">
        <v>10</v>
      </c>
      <c r="I939" s="19">
        <v>6.53125</v>
      </c>
      <c r="J939" s="16">
        <v>10</v>
      </c>
      <c r="K939" s="16">
        <v>6</v>
      </c>
      <c r="L939" s="19">
        <v>2.9491389650066737</v>
      </c>
      <c r="M939" s="16">
        <v>1</v>
      </c>
      <c r="N939" s="16">
        <v>10</v>
      </c>
      <c r="O939" s="17">
        <v>936</v>
      </c>
      <c r="P939" s="18">
        <v>0</v>
      </c>
    </row>
    <row r="940" spans="2:16" ht="36" customHeight="1" outlineLevel="1" x14ac:dyDescent="0.45">
      <c r="B940" s="13" t="s">
        <v>73</v>
      </c>
      <c r="C940" s="14" t="s">
        <v>56</v>
      </c>
      <c r="D940" s="14" t="s">
        <v>1267</v>
      </c>
      <c r="E940" s="15" t="s">
        <v>63</v>
      </c>
      <c r="F940" s="15"/>
      <c r="G940" s="16">
        <v>1</v>
      </c>
      <c r="H940" s="16">
        <v>10</v>
      </c>
      <c r="I940" s="19">
        <v>6.5389999999999997</v>
      </c>
      <c r="J940" s="16">
        <v>10</v>
      </c>
      <c r="K940" s="16">
        <v>7</v>
      </c>
      <c r="L940" s="19">
        <v>3.1544301275237498</v>
      </c>
      <c r="M940" s="16">
        <v>1</v>
      </c>
      <c r="N940" s="16">
        <v>10</v>
      </c>
      <c r="O940" s="17">
        <v>0</v>
      </c>
      <c r="P940" s="18">
        <v>0</v>
      </c>
    </row>
    <row r="941" spans="2:16" ht="36" customHeight="1" outlineLevel="1" x14ac:dyDescent="0.45">
      <c r="B941" s="13" t="s">
        <v>73</v>
      </c>
      <c r="C941" s="14" t="s">
        <v>59</v>
      </c>
      <c r="D941" s="14" t="s">
        <v>1267</v>
      </c>
      <c r="E941" s="15" t="s">
        <v>63</v>
      </c>
      <c r="F941" s="15"/>
      <c r="G941" s="16">
        <v>1</v>
      </c>
      <c r="H941" s="16">
        <v>10</v>
      </c>
      <c r="I941" s="19">
        <v>6.5389999999999997</v>
      </c>
      <c r="J941" s="16">
        <v>10</v>
      </c>
      <c r="K941" s="16">
        <v>7</v>
      </c>
      <c r="L941" s="19">
        <v>3.1544301275237498</v>
      </c>
      <c r="M941" s="16">
        <v>1</v>
      </c>
      <c r="N941" s="16">
        <v>10</v>
      </c>
      <c r="O941" s="17">
        <v>0</v>
      </c>
      <c r="P941" s="18">
        <v>0</v>
      </c>
    </row>
    <row r="942" spans="2:16" ht="36" customHeight="1" outlineLevel="1" x14ac:dyDescent="0.45">
      <c r="B942" s="13" t="s">
        <v>75</v>
      </c>
      <c r="C942" s="14" t="s">
        <v>56</v>
      </c>
      <c r="D942" s="14" t="s">
        <v>380</v>
      </c>
      <c r="E942" s="15" t="s">
        <v>63</v>
      </c>
      <c r="F942" s="15"/>
      <c r="G942" s="16">
        <v>1</v>
      </c>
      <c r="H942" s="16">
        <v>10</v>
      </c>
      <c r="I942" s="19">
        <v>6.5380000000000003</v>
      </c>
      <c r="J942" s="16">
        <v>10</v>
      </c>
      <c r="K942" s="16">
        <v>7</v>
      </c>
      <c r="L942" s="19">
        <v>3.1560285988115662</v>
      </c>
      <c r="M942" s="16">
        <v>1</v>
      </c>
      <c r="N942" s="16">
        <v>10</v>
      </c>
      <c r="O942" s="17">
        <v>0</v>
      </c>
      <c r="P942" s="18">
        <v>0</v>
      </c>
    </row>
    <row r="943" spans="2:16" ht="36" customHeight="1" outlineLevel="1" x14ac:dyDescent="0.45">
      <c r="B943" s="13" t="s">
        <v>75</v>
      </c>
      <c r="C943" s="14" t="s">
        <v>59</v>
      </c>
      <c r="D943" s="14" t="s">
        <v>380</v>
      </c>
      <c r="E943" s="15" t="s">
        <v>63</v>
      </c>
      <c r="F943" s="15"/>
      <c r="G943" s="16">
        <v>1</v>
      </c>
      <c r="H943" s="16">
        <v>10</v>
      </c>
      <c r="I943" s="19">
        <v>6.5380000000000003</v>
      </c>
      <c r="J943" s="16">
        <v>10</v>
      </c>
      <c r="K943" s="16">
        <v>7</v>
      </c>
      <c r="L943" s="19">
        <v>3.1560285988115662</v>
      </c>
      <c r="M943" s="16">
        <v>1</v>
      </c>
      <c r="N943" s="16">
        <v>10</v>
      </c>
      <c r="O943" s="17">
        <v>0</v>
      </c>
      <c r="P943" s="18">
        <v>0</v>
      </c>
    </row>
    <row r="944" spans="2:16" ht="36" customHeight="1" outlineLevel="1" x14ac:dyDescent="0.45">
      <c r="B944" s="13" t="s">
        <v>77</v>
      </c>
      <c r="C944" s="14" t="s">
        <v>56</v>
      </c>
      <c r="D944" s="14" t="s">
        <v>381</v>
      </c>
      <c r="E944" s="15" t="s">
        <v>70</v>
      </c>
      <c r="F944" s="15"/>
      <c r="G944" s="16">
        <v>1</v>
      </c>
      <c r="H944" s="16">
        <v>10</v>
      </c>
      <c r="I944" s="19">
        <v>6.4900398406374498</v>
      </c>
      <c r="J944" s="16">
        <v>10</v>
      </c>
      <c r="K944" s="16">
        <v>7</v>
      </c>
      <c r="L944" s="19">
        <v>3.1920311554473897</v>
      </c>
      <c r="M944" s="16">
        <v>1</v>
      </c>
      <c r="N944" s="16">
        <v>10</v>
      </c>
      <c r="O944" s="17">
        <v>247</v>
      </c>
      <c r="P944" s="18">
        <v>0</v>
      </c>
    </row>
    <row r="945" spans="2:16" ht="36" customHeight="1" outlineLevel="1" x14ac:dyDescent="0.45">
      <c r="B945" s="13" t="s">
        <v>77</v>
      </c>
      <c r="C945" s="14" t="s">
        <v>59</v>
      </c>
      <c r="D945" s="14" t="s">
        <v>381</v>
      </c>
      <c r="E945" s="15" t="s">
        <v>70</v>
      </c>
      <c r="F945" s="15"/>
      <c r="G945" s="16">
        <v>1</v>
      </c>
      <c r="H945" s="16">
        <v>10</v>
      </c>
      <c r="I945" s="19">
        <v>6.4900398406374498</v>
      </c>
      <c r="J945" s="16">
        <v>10</v>
      </c>
      <c r="K945" s="16">
        <v>7</v>
      </c>
      <c r="L945" s="19">
        <v>3.1920311554473897</v>
      </c>
      <c r="M945" s="16">
        <v>1</v>
      </c>
      <c r="N945" s="16">
        <v>10</v>
      </c>
      <c r="O945" s="17">
        <v>247</v>
      </c>
      <c r="P945" s="18">
        <v>0</v>
      </c>
    </row>
    <row r="946" spans="2:16" ht="36" customHeight="1" outlineLevel="1" x14ac:dyDescent="0.45">
      <c r="B946" s="13" t="s">
        <v>79</v>
      </c>
      <c r="C946" s="14" t="s">
        <v>56</v>
      </c>
      <c r="D946" s="14" t="s">
        <v>382</v>
      </c>
      <c r="E946" s="15" t="s">
        <v>70</v>
      </c>
      <c r="F946" s="15"/>
      <c r="G946" s="16">
        <v>1</v>
      </c>
      <c r="H946" s="16">
        <v>10</v>
      </c>
      <c r="I946" s="19">
        <v>6.6986301369863011</v>
      </c>
      <c r="J946" s="16">
        <v>10</v>
      </c>
      <c r="K946" s="16">
        <v>7</v>
      </c>
      <c r="L946" s="19">
        <v>3.230800785935485</v>
      </c>
      <c r="M946" s="16">
        <v>1</v>
      </c>
      <c r="N946" s="16">
        <v>10</v>
      </c>
      <c r="O946" s="17">
        <v>708</v>
      </c>
      <c r="P946" s="18">
        <v>0</v>
      </c>
    </row>
    <row r="947" spans="2:16" ht="36" customHeight="1" outlineLevel="1" x14ac:dyDescent="0.45">
      <c r="B947" s="13" t="s">
        <v>79</v>
      </c>
      <c r="C947" s="14" t="s">
        <v>59</v>
      </c>
      <c r="D947" s="14" t="s">
        <v>382</v>
      </c>
      <c r="E947" s="15" t="s">
        <v>70</v>
      </c>
      <c r="F947" s="15"/>
      <c r="G947" s="16">
        <v>1</v>
      </c>
      <c r="H947" s="16">
        <v>10</v>
      </c>
      <c r="I947" s="19">
        <v>6.6986301369863011</v>
      </c>
      <c r="J947" s="16">
        <v>10</v>
      </c>
      <c r="K947" s="16">
        <v>7</v>
      </c>
      <c r="L947" s="19">
        <v>3.230800785935485</v>
      </c>
      <c r="M947" s="16">
        <v>1</v>
      </c>
      <c r="N947" s="16">
        <v>10</v>
      </c>
      <c r="O947" s="17">
        <v>708</v>
      </c>
      <c r="P947" s="18">
        <v>0</v>
      </c>
    </row>
    <row r="948" spans="2:16" ht="36" customHeight="1" outlineLevel="1" x14ac:dyDescent="0.45">
      <c r="B948" s="13" t="s">
        <v>80</v>
      </c>
      <c r="C948" s="14" t="s">
        <v>56</v>
      </c>
      <c r="D948" s="14" t="s">
        <v>383</v>
      </c>
      <c r="E948" s="15" t="s">
        <v>70</v>
      </c>
      <c r="F948" s="15"/>
      <c r="G948" s="16">
        <v>1</v>
      </c>
      <c r="H948" s="16">
        <v>10</v>
      </c>
      <c r="I948" s="19">
        <v>6.75</v>
      </c>
      <c r="J948" s="16">
        <v>10</v>
      </c>
      <c r="K948" s="16">
        <v>7</v>
      </c>
      <c r="L948" s="19">
        <v>3.2998316455372216</v>
      </c>
      <c r="M948" s="16">
        <v>1</v>
      </c>
      <c r="N948" s="16">
        <v>10</v>
      </c>
      <c r="O948" s="17">
        <v>936</v>
      </c>
      <c r="P948" s="18">
        <v>0</v>
      </c>
    </row>
    <row r="949" spans="2:16" ht="36" customHeight="1" outlineLevel="1" x14ac:dyDescent="0.45">
      <c r="B949" s="13" t="s">
        <v>80</v>
      </c>
      <c r="C949" s="14" t="s">
        <v>59</v>
      </c>
      <c r="D949" s="14" t="s">
        <v>383</v>
      </c>
      <c r="E949" s="15" t="s">
        <v>70</v>
      </c>
      <c r="F949" s="15"/>
      <c r="G949" s="16">
        <v>1</v>
      </c>
      <c r="H949" s="16">
        <v>10</v>
      </c>
      <c r="I949" s="19">
        <v>6.75</v>
      </c>
      <c r="J949" s="16">
        <v>10</v>
      </c>
      <c r="K949" s="16">
        <v>7</v>
      </c>
      <c r="L949" s="19">
        <v>3.2998316455372216</v>
      </c>
      <c r="M949" s="16">
        <v>1</v>
      </c>
      <c r="N949" s="16">
        <v>10</v>
      </c>
      <c r="O949" s="17">
        <v>936</v>
      </c>
      <c r="P949" s="18">
        <v>0</v>
      </c>
    </row>
    <row r="950" spans="2:16" ht="36" customHeight="1" outlineLevel="1" x14ac:dyDescent="0.45">
      <c r="B950" s="13" t="s">
        <v>82</v>
      </c>
      <c r="C950" s="14" t="s">
        <v>56</v>
      </c>
      <c r="D950" s="14" t="s">
        <v>1268</v>
      </c>
      <c r="E950" s="15" t="s">
        <v>70</v>
      </c>
      <c r="F950" s="15"/>
      <c r="G950" s="16">
        <v>4</v>
      </c>
      <c r="H950" s="16">
        <v>10</v>
      </c>
      <c r="I950" s="19">
        <v>6.7777777777777777</v>
      </c>
      <c r="J950" s="16">
        <v>4</v>
      </c>
      <c r="K950" s="16">
        <v>6</v>
      </c>
      <c r="L950" s="19">
        <v>2.6352313834736494</v>
      </c>
      <c r="M950" s="16">
        <v>4</v>
      </c>
      <c r="N950" s="16">
        <v>10</v>
      </c>
      <c r="O950" s="17">
        <v>991</v>
      </c>
      <c r="P950" s="18">
        <v>0</v>
      </c>
    </row>
    <row r="951" spans="2:16" ht="36" customHeight="1" outlineLevel="1" x14ac:dyDescent="0.45">
      <c r="B951" s="13" t="s">
        <v>82</v>
      </c>
      <c r="C951" s="14" t="s">
        <v>59</v>
      </c>
      <c r="D951" s="14" t="s">
        <v>1268</v>
      </c>
      <c r="E951" s="15" t="s">
        <v>70</v>
      </c>
      <c r="F951" s="15"/>
      <c r="G951" s="16">
        <v>4</v>
      </c>
      <c r="H951" s="16">
        <v>10</v>
      </c>
      <c r="I951" s="19">
        <v>6.7777777777777777</v>
      </c>
      <c r="J951" s="16">
        <v>4</v>
      </c>
      <c r="K951" s="16">
        <v>6</v>
      </c>
      <c r="L951" s="19">
        <v>2.6352313834736494</v>
      </c>
      <c r="M951" s="16">
        <v>4</v>
      </c>
      <c r="N951" s="16">
        <v>10</v>
      </c>
      <c r="O951" s="17">
        <v>991</v>
      </c>
      <c r="P951" s="18">
        <v>0</v>
      </c>
    </row>
    <row r="952" spans="2:16" ht="36" customHeight="1" outlineLevel="1" x14ac:dyDescent="0.45">
      <c r="B952" s="13" t="s">
        <v>84</v>
      </c>
      <c r="C952" s="14" t="s">
        <v>56</v>
      </c>
      <c r="D952" s="14" t="s">
        <v>1269</v>
      </c>
      <c r="E952" s="15" t="s">
        <v>70</v>
      </c>
      <c r="F952" s="15"/>
      <c r="G952" s="16">
        <v>5</v>
      </c>
      <c r="H952" s="16">
        <v>5</v>
      </c>
      <c r="I952" s="16">
        <v>5</v>
      </c>
      <c r="J952" s="16">
        <v>5</v>
      </c>
      <c r="K952" s="16">
        <v>5</v>
      </c>
      <c r="L952" s="15" t="s">
        <v>86</v>
      </c>
      <c r="M952" s="16">
        <v>5</v>
      </c>
      <c r="N952" s="16">
        <v>5</v>
      </c>
      <c r="O952" s="17">
        <v>999</v>
      </c>
      <c r="P952" s="18">
        <v>0</v>
      </c>
    </row>
    <row r="953" spans="2:16" ht="36" customHeight="1" outlineLevel="1" x14ac:dyDescent="0.45">
      <c r="B953" s="13" t="s">
        <v>84</v>
      </c>
      <c r="C953" s="14" t="s">
        <v>59</v>
      </c>
      <c r="D953" s="14" t="s">
        <v>1269</v>
      </c>
      <c r="E953" s="15" t="s">
        <v>70</v>
      </c>
      <c r="F953" s="15"/>
      <c r="G953" s="16">
        <v>5</v>
      </c>
      <c r="H953" s="16">
        <v>5</v>
      </c>
      <c r="I953" s="16">
        <v>5</v>
      </c>
      <c r="J953" s="16">
        <v>5</v>
      </c>
      <c r="K953" s="16">
        <v>5</v>
      </c>
      <c r="L953" s="15" t="s">
        <v>86</v>
      </c>
      <c r="M953" s="16">
        <v>5</v>
      </c>
      <c r="N953" s="16">
        <v>5</v>
      </c>
      <c r="O953" s="17">
        <v>999</v>
      </c>
      <c r="P953" s="18">
        <v>0</v>
      </c>
    </row>
    <row r="954" spans="2:16" ht="36" customHeight="1" outlineLevel="1" x14ac:dyDescent="0.45">
      <c r="B954" s="13" t="s">
        <v>61</v>
      </c>
      <c r="C954" s="14" t="s">
        <v>56</v>
      </c>
      <c r="D954" s="14" t="s">
        <v>384</v>
      </c>
      <c r="E954" s="15" t="s">
        <v>70</v>
      </c>
      <c r="F954" s="15"/>
      <c r="G954" s="16">
        <v>1</v>
      </c>
      <c r="H954" s="16">
        <v>10</v>
      </c>
      <c r="I954" s="19">
        <v>6.54</v>
      </c>
      <c r="J954" s="16">
        <v>10</v>
      </c>
      <c r="K954" s="16">
        <v>7</v>
      </c>
      <c r="L954" s="19">
        <v>3.1534654500001111</v>
      </c>
      <c r="M954" s="16">
        <v>1</v>
      </c>
      <c r="N954" s="16">
        <v>10</v>
      </c>
      <c r="O954" s="17">
        <v>0</v>
      </c>
      <c r="P954" s="18">
        <v>0</v>
      </c>
    </row>
    <row r="955" spans="2:16" ht="36" customHeight="1" outlineLevel="1" x14ac:dyDescent="0.45">
      <c r="B955" s="13" t="s">
        <v>61</v>
      </c>
      <c r="C955" s="14" t="s">
        <v>59</v>
      </c>
      <c r="D955" s="14" t="s">
        <v>384</v>
      </c>
      <c r="E955" s="15" t="s">
        <v>70</v>
      </c>
      <c r="F955" s="15"/>
      <c r="G955" s="16">
        <v>1</v>
      </c>
      <c r="H955" s="16">
        <v>10</v>
      </c>
      <c r="I955" s="19">
        <v>6.4988789237668163</v>
      </c>
      <c r="J955" s="16">
        <v>10</v>
      </c>
      <c r="K955" s="16">
        <v>7</v>
      </c>
      <c r="L955" s="19">
        <v>3.1638741681486753</v>
      </c>
      <c r="M955" s="16">
        <v>1</v>
      </c>
      <c r="N955" s="16">
        <v>10</v>
      </c>
      <c r="O955" s="17">
        <v>108</v>
      </c>
      <c r="P955" s="18">
        <v>0</v>
      </c>
    </row>
    <row r="956" spans="2:16" ht="36" customHeight="1" outlineLevel="1" x14ac:dyDescent="0.45">
      <c r="B956" s="13" t="s">
        <v>61</v>
      </c>
      <c r="C956" s="14" t="s">
        <v>56</v>
      </c>
      <c r="D956" s="14" t="s">
        <v>384</v>
      </c>
      <c r="E956" s="15" t="s">
        <v>70</v>
      </c>
      <c r="F956" s="15"/>
      <c r="G956" s="15" t="s">
        <v>86</v>
      </c>
      <c r="H956" s="15" t="s">
        <v>86</v>
      </c>
      <c r="I956" s="15" t="s">
        <v>86</v>
      </c>
      <c r="J956" s="15" t="s">
        <v>86</v>
      </c>
      <c r="K956" s="15" t="s">
        <v>86</v>
      </c>
      <c r="L956" s="15" t="s">
        <v>86</v>
      </c>
      <c r="M956" s="15" t="s">
        <v>86</v>
      </c>
      <c r="N956" s="15" t="s">
        <v>86</v>
      </c>
      <c r="O956" s="17">
        <v>1000</v>
      </c>
      <c r="P956" s="18">
        <v>0</v>
      </c>
    </row>
    <row r="957" spans="2:16" ht="36" customHeight="1" outlineLevel="1" x14ac:dyDescent="0.45">
      <c r="B957" s="13" t="s">
        <v>61</v>
      </c>
      <c r="C957" s="14" t="s">
        <v>59</v>
      </c>
      <c r="D957" s="14" t="s">
        <v>384</v>
      </c>
      <c r="E957" s="15" t="s">
        <v>70</v>
      </c>
      <c r="F957" s="15"/>
      <c r="G957" s="15" t="s">
        <v>86</v>
      </c>
      <c r="H957" s="15" t="s">
        <v>86</v>
      </c>
      <c r="I957" s="15" t="s">
        <v>86</v>
      </c>
      <c r="J957" s="15" t="s">
        <v>86</v>
      </c>
      <c r="K957" s="15" t="s">
        <v>86</v>
      </c>
      <c r="L957" s="15" t="s">
        <v>86</v>
      </c>
      <c r="M957" s="15" t="s">
        <v>86</v>
      </c>
      <c r="N957" s="15" t="s">
        <v>86</v>
      </c>
      <c r="O957" s="17">
        <v>1000</v>
      </c>
      <c r="P957" s="18">
        <v>0</v>
      </c>
    </row>
    <row r="958" spans="2:16" ht="36" customHeight="1" outlineLevel="1" x14ac:dyDescent="0.45">
      <c r="B958" s="13" t="s">
        <v>61</v>
      </c>
      <c r="C958" s="14" t="s">
        <v>56</v>
      </c>
      <c r="D958" s="14" t="s">
        <v>384</v>
      </c>
      <c r="E958" s="15" t="s">
        <v>70</v>
      </c>
      <c r="F958" s="15"/>
      <c r="G958" s="15" t="s">
        <v>86</v>
      </c>
      <c r="H958" s="15" t="s">
        <v>86</v>
      </c>
      <c r="I958" s="15" t="s">
        <v>86</v>
      </c>
      <c r="J958" s="15" t="s">
        <v>86</v>
      </c>
      <c r="K958" s="15" t="s">
        <v>86</v>
      </c>
      <c r="L958" s="15" t="s">
        <v>86</v>
      </c>
      <c r="M958" s="15" t="s">
        <v>86</v>
      </c>
      <c r="N958" s="15" t="s">
        <v>86</v>
      </c>
      <c r="O958" s="17">
        <v>1000</v>
      </c>
      <c r="P958" s="18">
        <v>0</v>
      </c>
    </row>
    <row r="959" spans="2:16" ht="36" customHeight="1" outlineLevel="1" x14ac:dyDescent="0.45">
      <c r="B959" s="13" t="s">
        <v>61</v>
      </c>
      <c r="C959" s="14" t="s">
        <v>59</v>
      </c>
      <c r="D959" s="14" t="s">
        <v>384</v>
      </c>
      <c r="E959" s="15" t="s">
        <v>70</v>
      </c>
      <c r="F959" s="15"/>
      <c r="G959" s="15" t="s">
        <v>86</v>
      </c>
      <c r="H959" s="15" t="s">
        <v>86</v>
      </c>
      <c r="I959" s="15" t="s">
        <v>86</v>
      </c>
      <c r="J959" s="15" t="s">
        <v>86</v>
      </c>
      <c r="K959" s="15" t="s">
        <v>86</v>
      </c>
      <c r="L959" s="15" t="s">
        <v>86</v>
      </c>
      <c r="M959" s="15" t="s">
        <v>86</v>
      </c>
      <c r="N959" s="15" t="s">
        <v>86</v>
      </c>
      <c r="O959" s="17">
        <v>1000</v>
      </c>
      <c r="P959" s="18">
        <v>0</v>
      </c>
    </row>
    <row r="960" spans="2:16" ht="36" customHeight="1" outlineLevel="1" x14ac:dyDescent="0.45">
      <c r="B960" s="13" t="s">
        <v>61</v>
      </c>
      <c r="C960" s="14" t="s">
        <v>56</v>
      </c>
      <c r="D960" s="14" t="s">
        <v>384</v>
      </c>
      <c r="E960" s="15" t="s">
        <v>70</v>
      </c>
      <c r="F960" s="15"/>
      <c r="G960" s="15" t="s">
        <v>86</v>
      </c>
      <c r="H960" s="15" t="s">
        <v>86</v>
      </c>
      <c r="I960" s="15" t="s">
        <v>86</v>
      </c>
      <c r="J960" s="15" t="s">
        <v>86</v>
      </c>
      <c r="K960" s="15" t="s">
        <v>86</v>
      </c>
      <c r="L960" s="15" t="s">
        <v>86</v>
      </c>
      <c r="M960" s="15" t="s">
        <v>86</v>
      </c>
      <c r="N960" s="15" t="s">
        <v>86</v>
      </c>
      <c r="O960" s="17">
        <v>1000</v>
      </c>
      <c r="P960" s="18">
        <v>0</v>
      </c>
    </row>
    <row r="961" spans="2:16" ht="36" customHeight="1" outlineLevel="1" x14ac:dyDescent="0.45">
      <c r="B961" s="13" t="s">
        <v>61</v>
      </c>
      <c r="C961" s="14" t="s">
        <v>59</v>
      </c>
      <c r="D961" s="14" t="s">
        <v>384</v>
      </c>
      <c r="E961" s="15" t="s">
        <v>70</v>
      </c>
      <c r="F961" s="15"/>
      <c r="G961" s="15" t="s">
        <v>86</v>
      </c>
      <c r="H961" s="15" t="s">
        <v>86</v>
      </c>
      <c r="I961" s="15" t="s">
        <v>86</v>
      </c>
      <c r="J961" s="15" t="s">
        <v>86</v>
      </c>
      <c r="K961" s="15" t="s">
        <v>86</v>
      </c>
      <c r="L961" s="15" t="s">
        <v>86</v>
      </c>
      <c r="M961" s="15" t="s">
        <v>86</v>
      </c>
      <c r="N961" s="15" t="s">
        <v>86</v>
      </c>
      <c r="O961" s="17">
        <v>1000</v>
      </c>
      <c r="P961" s="18">
        <v>0</v>
      </c>
    </row>
    <row r="962" spans="2:16" ht="36" customHeight="1" outlineLevel="1" x14ac:dyDescent="0.45">
      <c r="B962" s="13" t="s">
        <v>64</v>
      </c>
      <c r="C962" s="14" t="s">
        <v>56</v>
      </c>
      <c r="D962" s="14" t="s">
        <v>385</v>
      </c>
      <c r="E962" s="15" t="s">
        <v>63</v>
      </c>
      <c r="F962" s="15"/>
      <c r="G962" s="16">
        <v>1</v>
      </c>
      <c r="H962" s="16">
        <v>10</v>
      </c>
      <c r="I962" s="19">
        <v>6.5380000000000003</v>
      </c>
      <c r="J962" s="16">
        <v>10</v>
      </c>
      <c r="K962" s="16">
        <v>7</v>
      </c>
      <c r="L962" s="19">
        <v>3.1553941928881875</v>
      </c>
      <c r="M962" s="16">
        <v>1</v>
      </c>
      <c r="N962" s="16">
        <v>10</v>
      </c>
      <c r="O962" s="17">
        <v>0</v>
      </c>
      <c r="P962" s="18">
        <v>0</v>
      </c>
    </row>
    <row r="963" spans="2:16" ht="36" customHeight="1" outlineLevel="1" x14ac:dyDescent="0.45">
      <c r="B963" s="13" t="s">
        <v>64</v>
      </c>
      <c r="C963" s="14" t="s">
        <v>59</v>
      </c>
      <c r="D963" s="14" t="s">
        <v>385</v>
      </c>
      <c r="E963" s="15" t="s">
        <v>63</v>
      </c>
      <c r="F963" s="15"/>
      <c r="G963" s="16">
        <v>1</v>
      </c>
      <c r="H963" s="16">
        <v>10</v>
      </c>
      <c r="I963" s="19">
        <v>6.5380000000000003</v>
      </c>
      <c r="J963" s="16">
        <v>10</v>
      </c>
      <c r="K963" s="16">
        <v>7</v>
      </c>
      <c r="L963" s="19">
        <v>3.1553941928881875</v>
      </c>
      <c r="M963" s="16">
        <v>1</v>
      </c>
      <c r="N963" s="16">
        <v>10</v>
      </c>
      <c r="O963" s="17">
        <v>0</v>
      </c>
      <c r="P963" s="18">
        <v>0</v>
      </c>
    </row>
    <row r="964" spans="2:16" ht="36" customHeight="1" outlineLevel="1" x14ac:dyDescent="0.45">
      <c r="B964" s="13" t="s">
        <v>66</v>
      </c>
      <c r="C964" s="14" t="s">
        <v>56</v>
      </c>
      <c r="D964" s="14" t="s">
        <v>386</v>
      </c>
      <c r="E964" s="15" t="s">
        <v>63</v>
      </c>
      <c r="F964" s="15"/>
      <c r="G964" s="16">
        <v>1</v>
      </c>
      <c r="H964" s="16">
        <v>10</v>
      </c>
      <c r="I964" s="19">
        <v>6.6561085972850682</v>
      </c>
      <c r="J964" s="16">
        <v>10</v>
      </c>
      <c r="K964" s="16">
        <v>7</v>
      </c>
      <c r="L964" s="19">
        <v>3.0830266465557266</v>
      </c>
      <c r="M964" s="16">
        <v>1</v>
      </c>
      <c r="N964" s="16">
        <v>10</v>
      </c>
      <c r="O964" s="17">
        <v>558</v>
      </c>
      <c r="P964" s="18">
        <v>0</v>
      </c>
    </row>
    <row r="965" spans="2:16" ht="36" customHeight="1" outlineLevel="1" x14ac:dyDescent="0.45">
      <c r="B965" s="13" t="s">
        <v>66</v>
      </c>
      <c r="C965" s="14" t="s">
        <v>59</v>
      </c>
      <c r="D965" s="14" t="s">
        <v>386</v>
      </c>
      <c r="E965" s="15" t="s">
        <v>63</v>
      </c>
      <c r="F965" s="15"/>
      <c r="G965" s="16">
        <v>1</v>
      </c>
      <c r="H965" s="16">
        <v>10</v>
      </c>
      <c r="I965" s="19">
        <v>6.5617021276595748</v>
      </c>
      <c r="J965" s="16">
        <v>10</v>
      </c>
      <c r="K965" s="16">
        <v>7</v>
      </c>
      <c r="L965" s="19">
        <v>3.1187276115985649</v>
      </c>
      <c r="M965" s="16">
        <v>1</v>
      </c>
      <c r="N965" s="16">
        <v>10</v>
      </c>
      <c r="O965" s="17">
        <v>530</v>
      </c>
      <c r="P965" s="18">
        <v>0</v>
      </c>
    </row>
    <row r="966" spans="2:16" ht="36" customHeight="1" outlineLevel="1" x14ac:dyDescent="0.45">
      <c r="B966" s="13" t="s">
        <v>68</v>
      </c>
      <c r="C966" s="14" t="s">
        <v>56</v>
      </c>
      <c r="D966" s="14" t="s">
        <v>387</v>
      </c>
      <c r="E966" s="15" t="s">
        <v>70</v>
      </c>
      <c r="F966" s="15"/>
      <c r="G966" s="16">
        <v>1</v>
      </c>
      <c r="H966" s="16">
        <v>10</v>
      </c>
      <c r="I966" s="19">
        <v>6.3317307692307692</v>
      </c>
      <c r="J966" s="16">
        <v>10</v>
      </c>
      <c r="K966" s="16">
        <v>7</v>
      </c>
      <c r="L966" s="19">
        <v>3.2273817755623924</v>
      </c>
      <c r="M966" s="16">
        <v>1</v>
      </c>
      <c r="N966" s="16">
        <v>10</v>
      </c>
      <c r="O966" s="17">
        <v>792</v>
      </c>
      <c r="P966" s="18">
        <v>0</v>
      </c>
    </row>
    <row r="967" spans="2:16" ht="36" customHeight="1" outlineLevel="1" x14ac:dyDescent="0.45">
      <c r="B967" s="13" t="s">
        <v>68</v>
      </c>
      <c r="C967" s="14" t="s">
        <v>59</v>
      </c>
      <c r="D967" s="14" t="s">
        <v>387</v>
      </c>
      <c r="E967" s="15" t="s">
        <v>70</v>
      </c>
      <c r="F967" s="15"/>
      <c r="G967" s="16">
        <v>1</v>
      </c>
      <c r="H967" s="16">
        <v>10</v>
      </c>
      <c r="I967" s="19">
        <v>6.3317757009345792</v>
      </c>
      <c r="J967" s="16">
        <v>10</v>
      </c>
      <c r="K967" s="16">
        <v>7</v>
      </c>
      <c r="L967" s="19">
        <v>3.2569491796531609</v>
      </c>
      <c r="M967" s="16">
        <v>1</v>
      </c>
      <c r="N967" s="16">
        <v>10</v>
      </c>
      <c r="O967" s="17">
        <v>786</v>
      </c>
      <c r="P967" s="18">
        <v>0</v>
      </c>
    </row>
    <row r="968" spans="2:16" ht="36" customHeight="1" outlineLevel="1" x14ac:dyDescent="0.45">
      <c r="B968" s="13" t="s">
        <v>71</v>
      </c>
      <c r="C968" s="14" t="s">
        <v>56</v>
      </c>
      <c r="D968" s="14" t="s">
        <v>388</v>
      </c>
      <c r="E968" s="15" t="s">
        <v>70</v>
      </c>
      <c r="F968" s="15"/>
      <c r="G968" s="16">
        <v>1</v>
      </c>
      <c r="H968" s="16">
        <v>10</v>
      </c>
      <c r="I968" s="19">
        <v>6.0218978102189782</v>
      </c>
      <c r="J968" s="16">
        <v>10</v>
      </c>
      <c r="K968" s="16">
        <v>6</v>
      </c>
      <c r="L968" s="19">
        <v>3.1656872529670577</v>
      </c>
      <c r="M968" s="16">
        <v>1</v>
      </c>
      <c r="N968" s="16">
        <v>10</v>
      </c>
      <c r="O968" s="17">
        <v>863</v>
      </c>
      <c r="P968" s="18">
        <v>0</v>
      </c>
    </row>
    <row r="969" spans="2:16" ht="36" customHeight="1" outlineLevel="1" x14ac:dyDescent="0.45">
      <c r="B969" s="13" t="s">
        <v>71</v>
      </c>
      <c r="C969" s="14" t="s">
        <v>59</v>
      </c>
      <c r="D969" s="14" t="s">
        <v>388</v>
      </c>
      <c r="E969" s="15" t="s">
        <v>70</v>
      </c>
      <c r="F969" s="15"/>
      <c r="G969" s="16">
        <v>1</v>
      </c>
      <c r="H969" s="16">
        <v>10</v>
      </c>
      <c r="I969" s="19">
        <v>6.176056338028169</v>
      </c>
      <c r="J969" s="16">
        <v>10</v>
      </c>
      <c r="K969" s="16">
        <v>6</v>
      </c>
      <c r="L969" s="19">
        <v>3.1830653315012136</v>
      </c>
      <c r="M969" s="16">
        <v>1</v>
      </c>
      <c r="N969" s="16">
        <v>10</v>
      </c>
      <c r="O969" s="17">
        <v>858</v>
      </c>
      <c r="P969" s="18">
        <v>0</v>
      </c>
    </row>
    <row r="970" spans="2:16" ht="36" customHeight="1" outlineLevel="1" x14ac:dyDescent="0.45">
      <c r="B970" s="13" t="s">
        <v>1184</v>
      </c>
      <c r="C970" s="14" t="s">
        <v>56</v>
      </c>
      <c r="D970" s="14" t="s">
        <v>389</v>
      </c>
      <c r="E970" s="15" t="s">
        <v>70</v>
      </c>
      <c r="F970" s="15"/>
      <c r="G970" s="16">
        <v>2</v>
      </c>
      <c r="H970" s="16">
        <v>10</v>
      </c>
      <c r="I970" s="19">
        <v>6.904109589041096</v>
      </c>
      <c r="J970" s="16">
        <v>10</v>
      </c>
      <c r="K970" s="16">
        <v>8</v>
      </c>
      <c r="L970" s="19">
        <v>3.0466939439043506</v>
      </c>
      <c r="M970" s="16">
        <v>2</v>
      </c>
      <c r="N970" s="16">
        <v>10</v>
      </c>
      <c r="O970" s="17">
        <v>927</v>
      </c>
      <c r="P970" s="18">
        <v>0</v>
      </c>
    </row>
    <row r="971" spans="2:16" ht="36" customHeight="1" outlineLevel="1" x14ac:dyDescent="0.45">
      <c r="B971" s="13" t="s">
        <v>1184</v>
      </c>
      <c r="C971" s="14" t="s">
        <v>59</v>
      </c>
      <c r="D971" s="14" t="s">
        <v>389</v>
      </c>
      <c r="E971" s="15" t="s">
        <v>70</v>
      </c>
      <c r="F971" s="15"/>
      <c r="G971" s="16">
        <v>2</v>
      </c>
      <c r="H971" s="16">
        <v>10</v>
      </c>
      <c r="I971" s="19">
        <v>6.929577464788732</v>
      </c>
      <c r="J971" s="16">
        <v>10</v>
      </c>
      <c r="K971" s="16">
        <v>8</v>
      </c>
      <c r="L971" s="19">
        <v>3.0860235332033539</v>
      </c>
      <c r="M971" s="16">
        <v>2</v>
      </c>
      <c r="N971" s="16">
        <v>10</v>
      </c>
      <c r="O971" s="17">
        <v>929</v>
      </c>
      <c r="P971" s="18">
        <v>0</v>
      </c>
    </row>
    <row r="972" spans="2:16" ht="36" customHeight="1" outlineLevel="1" x14ac:dyDescent="0.45">
      <c r="B972" s="13" t="s">
        <v>1185</v>
      </c>
      <c r="C972" s="14" t="s">
        <v>56</v>
      </c>
      <c r="D972" s="14" t="s">
        <v>390</v>
      </c>
      <c r="E972" s="15" t="s">
        <v>70</v>
      </c>
      <c r="F972" s="15"/>
      <c r="G972" s="16">
        <v>1</v>
      </c>
      <c r="H972" s="16">
        <v>10</v>
      </c>
      <c r="I972" s="19">
        <v>6.7910447761194028</v>
      </c>
      <c r="J972" s="16">
        <v>10</v>
      </c>
      <c r="K972" s="16">
        <v>7</v>
      </c>
      <c r="L972" s="19">
        <v>2.8419866793923418</v>
      </c>
      <c r="M972" s="16">
        <v>1</v>
      </c>
      <c r="N972" s="16">
        <v>10</v>
      </c>
      <c r="O972" s="17">
        <v>933</v>
      </c>
      <c r="P972" s="18">
        <v>0</v>
      </c>
    </row>
    <row r="973" spans="2:16" ht="36" customHeight="1" outlineLevel="1" x14ac:dyDescent="0.45">
      <c r="B973" s="13" t="s">
        <v>1185</v>
      </c>
      <c r="C973" s="14" t="s">
        <v>59</v>
      </c>
      <c r="D973" s="14" t="s">
        <v>390</v>
      </c>
      <c r="E973" s="15" t="s">
        <v>70</v>
      </c>
      <c r="F973" s="15"/>
      <c r="G973" s="16">
        <v>1</v>
      </c>
      <c r="H973" s="16">
        <v>10</v>
      </c>
      <c r="I973" s="19">
        <v>6.6923076923076925</v>
      </c>
      <c r="J973" s="16">
        <v>10</v>
      </c>
      <c r="K973" s="16">
        <v>7</v>
      </c>
      <c r="L973" s="19">
        <v>2.8718628368789054</v>
      </c>
      <c r="M973" s="16">
        <v>1</v>
      </c>
      <c r="N973" s="16">
        <v>10</v>
      </c>
      <c r="O973" s="17">
        <v>935</v>
      </c>
      <c r="P973" s="18">
        <v>0</v>
      </c>
    </row>
    <row r="974" spans="2:16" ht="36" customHeight="1" outlineLevel="1" x14ac:dyDescent="0.45">
      <c r="B974" s="13" t="s">
        <v>73</v>
      </c>
      <c r="C974" s="14" t="s">
        <v>56</v>
      </c>
      <c r="D974" s="14" t="s">
        <v>1270</v>
      </c>
      <c r="E974" s="15" t="s">
        <v>63</v>
      </c>
      <c r="F974" s="15"/>
      <c r="G974" s="16">
        <v>1</v>
      </c>
      <c r="H974" s="16">
        <v>10</v>
      </c>
      <c r="I974" s="19">
        <v>6.54</v>
      </c>
      <c r="J974" s="16">
        <v>10</v>
      </c>
      <c r="K974" s="16">
        <v>7</v>
      </c>
      <c r="L974" s="19">
        <v>3.1547349099967819</v>
      </c>
      <c r="M974" s="16">
        <v>1</v>
      </c>
      <c r="N974" s="16">
        <v>10</v>
      </c>
      <c r="O974" s="17">
        <v>0</v>
      </c>
      <c r="P974" s="18">
        <v>0</v>
      </c>
    </row>
    <row r="975" spans="2:16" ht="36" customHeight="1" outlineLevel="1" x14ac:dyDescent="0.45">
      <c r="B975" s="13" t="s">
        <v>73</v>
      </c>
      <c r="C975" s="14" t="s">
        <v>59</v>
      </c>
      <c r="D975" s="14" t="s">
        <v>1270</v>
      </c>
      <c r="E975" s="15" t="s">
        <v>63</v>
      </c>
      <c r="F975" s="15"/>
      <c r="G975" s="16">
        <v>1</v>
      </c>
      <c r="H975" s="16">
        <v>10</v>
      </c>
      <c r="I975" s="19">
        <v>6.54</v>
      </c>
      <c r="J975" s="16">
        <v>10</v>
      </c>
      <c r="K975" s="16">
        <v>7</v>
      </c>
      <c r="L975" s="19">
        <v>3.1547349099967819</v>
      </c>
      <c r="M975" s="16">
        <v>1</v>
      </c>
      <c r="N975" s="16">
        <v>10</v>
      </c>
      <c r="O975" s="17">
        <v>0</v>
      </c>
      <c r="P975" s="18">
        <v>0</v>
      </c>
    </row>
    <row r="976" spans="2:16" ht="36" customHeight="1" outlineLevel="1" x14ac:dyDescent="0.45">
      <c r="B976" s="13" t="s">
        <v>75</v>
      </c>
      <c r="C976" s="14" t="s">
        <v>56</v>
      </c>
      <c r="D976" s="14" t="s">
        <v>391</v>
      </c>
      <c r="E976" s="15" t="s">
        <v>63</v>
      </c>
      <c r="F976" s="15"/>
      <c r="G976" s="16">
        <v>1</v>
      </c>
      <c r="H976" s="16">
        <v>10</v>
      </c>
      <c r="I976" s="19">
        <v>6.5389999999999997</v>
      </c>
      <c r="J976" s="16">
        <v>10</v>
      </c>
      <c r="K976" s="16">
        <v>7</v>
      </c>
      <c r="L976" s="19">
        <v>3.1550647272969718</v>
      </c>
      <c r="M976" s="16">
        <v>1</v>
      </c>
      <c r="N976" s="16">
        <v>10</v>
      </c>
      <c r="O976" s="17">
        <v>0</v>
      </c>
      <c r="P976" s="18">
        <v>0</v>
      </c>
    </row>
    <row r="977" spans="2:16" ht="36" customHeight="1" outlineLevel="1" x14ac:dyDescent="0.45">
      <c r="B977" s="13" t="s">
        <v>75</v>
      </c>
      <c r="C977" s="14" t="s">
        <v>59</v>
      </c>
      <c r="D977" s="14" t="s">
        <v>391</v>
      </c>
      <c r="E977" s="15" t="s">
        <v>63</v>
      </c>
      <c r="F977" s="15"/>
      <c r="G977" s="16">
        <v>1</v>
      </c>
      <c r="H977" s="16">
        <v>10</v>
      </c>
      <c r="I977" s="19">
        <v>6.5389999999999997</v>
      </c>
      <c r="J977" s="16">
        <v>10</v>
      </c>
      <c r="K977" s="16">
        <v>7</v>
      </c>
      <c r="L977" s="19">
        <v>3.1550647272969718</v>
      </c>
      <c r="M977" s="16">
        <v>1</v>
      </c>
      <c r="N977" s="16">
        <v>10</v>
      </c>
      <c r="O977" s="17">
        <v>0</v>
      </c>
      <c r="P977" s="18">
        <v>0</v>
      </c>
    </row>
    <row r="978" spans="2:16" ht="36" customHeight="1" outlineLevel="1" x14ac:dyDescent="0.45">
      <c r="B978" s="13" t="s">
        <v>77</v>
      </c>
      <c r="C978" s="14" t="s">
        <v>56</v>
      </c>
      <c r="D978" s="14" t="s">
        <v>392</v>
      </c>
      <c r="E978" s="15" t="s">
        <v>70</v>
      </c>
      <c r="F978" s="15"/>
      <c r="G978" s="16">
        <v>1</v>
      </c>
      <c r="H978" s="16">
        <v>10</v>
      </c>
      <c r="I978" s="19">
        <v>6.5269541778975739</v>
      </c>
      <c r="J978" s="16">
        <v>10</v>
      </c>
      <c r="K978" s="16">
        <v>7</v>
      </c>
      <c r="L978" s="19">
        <v>3.1624826929680645</v>
      </c>
      <c r="M978" s="16">
        <v>1</v>
      </c>
      <c r="N978" s="16">
        <v>10</v>
      </c>
      <c r="O978" s="17">
        <v>258</v>
      </c>
      <c r="P978" s="18">
        <v>0</v>
      </c>
    </row>
    <row r="979" spans="2:16" ht="36" customHeight="1" outlineLevel="1" x14ac:dyDescent="0.45">
      <c r="B979" s="13" t="s">
        <v>77</v>
      </c>
      <c r="C979" s="14" t="s">
        <v>59</v>
      </c>
      <c r="D979" s="14" t="s">
        <v>392</v>
      </c>
      <c r="E979" s="15" t="s">
        <v>70</v>
      </c>
      <c r="F979" s="15"/>
      <c r="G979" s="16">
        <v>1</v>
      </c>
      <c r="H979" s="16">
        <v>10</v>
      </c>
      <c r="I979" s="19">
        <v>6.5269541778975739</v>
      </c>
      <c r="J979" s="16">
        <v>10</v>
      </c>
      <c r="K979" s="16">
        <v>7</v>
      </c>
      <c r="L979" s="19">
        <v>3.1624826929680645</v>
      </c>
      <c r="M979" s="16">
        <v>1</v>
      </c>
      <c r="N979" s="16">
        <v>10</v>
      </c>
      <c r="O979" s="17">
        <v>258</v>
      </c>
      <c r="P979" s="18">
        <v>0</v>
      </c>
    </row>
    <row r="980" spans="2:16" ht="36" customHeight="1" outlineLevel="1" x14ac:dyDescent="0.45">
      <c r="B980" s="13" t="s">
        <v>79</v>
      </c>
      <c r="C980" s="14" t="s">
        <v>56</v>
      </c>
      <c r="D980" s="14" t="s">
        <v>393</v>
      </c>
      <c r="E980" s="15" t="s">
        <v>70</v>
      </c>
      <c r="F980" s="15"/>
      <c r="G980" s="16">
        <v>1</v>
      </c>
      <c r="H980" s="16">
        <v>10</v>
      </c>
      <c r="I980" s="19">
        <v>6.3928571428571432</v>
      </c>
      <c r="J980" s="16">
        <v>10</v>
      </c>
      <c r="K980" s="16">
        <v>7</v>
      </c>
      <c r="L980" s="19">
        <v>3.1513697962032161</v>
      </c>
      <c r="M980" s="16">
        <v>1</v>
      </c>
      <c r="N980" s="16">
        <v>10</v>
      </c>
      <c r="O980" s="17">
        <v>720</v>
      </c>
      <c r="P980" s="18">
        <v>0</v>
      </c>
    </row>
    <row r="981" spans="2:16" ht="36" customHeight="1" outlineLevel="1" x14ac:dyDescent="0.45">
      <c r="B981" s="13" t="s">
        <v>79</v>
      </c>
      <c r="C981" s="14" t="s">
        <v>59</v>
      </c>
      <c r="D981" s="14" t="s">
        <v>393</v>
      </c>
      <c r="E981" s="15" t="s">
        <v>70</v>
      </c>
      <c r="F981" s="15"/>
      <c r="G981" s="16">
        <v>1</v>
      </c>
      <c r="H981" s="16">
        <v>10</v>
      </c>
      <c r="I981" s="19">
        <v>6.3928571428571432</v>
      </c>
      <c r="J981" s="16">
        <v>10</v>
      </c>
      <c r="K981" s="16">
        <v>7</v>
      </c>
      <c r="L981" s="19">
        <v>3.1513697962032161</v>
      </c>
      <c r="M981" s="16">
        <v>1</v>
      </c>
      <c r="N981" s="16">
        <v>10</v>
      </c>
      <c r="O981" s="17">
        <v>720</v>
      </c>
      <c r="P981" s="18">
        <v>0</v>
      </c>
    </row>
    <row r="982" spans="2:16" ht="36" customHeight="1" outlineLevel="1" x14ac:dyDescent="0.45">
      <c r="B982" s="13" t="s">
        <v>80</v>
      </c>
      <c r="C982" s="14" t="s">
        <v>56</v>
      </c>
      <c r="D982" s="14" t="s">
        <v>394</v>
      </c>
      <c r="E982" s="15" t="s">
        <v>70</v>
      </c>
      <c r="F982" s="15"/>
      <c r="G982" s="16">
        <v>1</v>
      </c>
      <c r="H982" s="16">
        <v>10</v>
      </c>
      <c r="I982" s="19">
        <v>6.1639344262295079</v>
      </c>
      <c r="J982" s="16">
        <v>10</v>
      </c>
      <c r="K982" s="16">
        <v>7</v>
      </c>
      <c r="L982" s="19">
        <v>3.0451071566741983</v>
      </c>
      <c r="M982" s="16">
        <v>1</v>
      </c>
      <c r="N982" s="16">
        <v>10</v>
      </c>
      <c r="O982" s="17">
        <v>939</v>
      </c>
      <c r="P982" s="18">
        <v>0</v>
      </c>
    </row>
    <row r="983" spans="2:16" ht="36" customHeight="1" outlineLevel="1" x14ac:dyDescent="0.45">
      <c r="B983" s="13" t="s">
        <v>80</v>
      </c>
      <c r="C983" s="14" t="s">
        <v>59</v>
      </c>
      <c r="D983" s="14" t="s">
        <v>394</v>
      </c>
      <c r="E983" s="15" t="s">
        <v>70</v>
      </c>
      <c r="F983" s="15"/>
      <c r="G983" s="16">
        <v>1</v>
      </c>
      <c r="H983" s="16">
        <v>10</v>
      </c>
      <c r="I983" s="19">
        <v>6.1639344262295079</v>
      </c>
      <c r="J983" s="16">
        <v>10</v>
      </c>
      <c r="K983" s="16">
        <v>7</v>
      </c>
      <c r="L983" s="19">
        <v>3.0451071566741983</v>
      </c>
      <c r="M983" s="16">
        <v>1</v>
      </c>
      <c r="N983" s="16">
        <v>10</v>
      </c>
      <c r="O983" s="17">
        <v>939</v>
      </c>
      <c r="P983" s="18">
        <v>0</v>
      </c>
    </row>
    <row r="984" spans="2:16" ht="36" customHeight="1" outlineLevel="1" x14ac:dyDescent="0.45">
      <c r="B984" s="13" t="s">
        <v>82</v>
      </c>
      <c r="C984" s="14" t="s">
        <v>56</v>
      </c>
      <c r="D984" s="14" t="s">
        <v>1271</v>
      </c>
      <c r="E984" s="15" t="s">
        <v>70</v>
      </c>
      <c r="F984" s="15"/>
      <c r="G984" s="16">
        <v>2</v>
      </c>
      <c r="H984" s="16">
        <v>10</v>
      </c>
      <c r="I984" s="19">
        <v>5.0714285714285712</v>
      </c>
      <c r="J984" s="16">
        <v>4</v>
      </c>
      <c r="K984" s="16">
        <v>4</v>
      </c>
      <c r="L984" s="19">
        <v>2.3685206585314198</v>
      </c>
      <c r="M984" s="16">
        <v>2</v>
      </c>
      <c r="N984" s="16">
        <v>10</v>
      </c>
      <c r="O984" s="17">
        <v>986</v>
      </c>
      <c r="P984" s="18">
        <v>0</v>
      </c>
    </row>
    <row r="985" spans="2:16" ht="36" customHeight="1" outlineLevel="1" x14ac:dyDescent="0.45">
      <c r="B985" s="13" t="s">
        <v>82</v>
      </c>
      <c r="C985" s="14" t="s">
        <v>59</v>
      </c>
      <c r="D985" s="14" t="s">
        <v>1271</v>
      </c>
      <c r="E985" s="15" t="s">
        <v>70</v>
      </c>
      <c r="F985" s="15"/>
      <c r="G985" s="16">
        <v>2</v>
      </c>
      <c r="H985" s="16">
        <v>10</v>
      </c>
      <c r="I985" s="19">
        <v>5.0714285714285712</v>
      </c>
      <c r="J985" s="16">
        <v>4</v>
      </c>
      <c r="K985" s="16">
        <v>4</v>
      </c>
      <c r="L985" s="19">
        <v>2.3685206585314198</v>
      </c>
      <c r="M985" s="16">
        <v>2</v>
      </c>
      <c r="N985" s="16">
        <v>10</v>
      </c>
      <c r="O985" s="17">
        <v>986</v>
      </c>
      <c r="P985" s="18">
        <v>0</v>
      </c>
    </row>
    <row r="986" spans="2:16" ht="36" customHeight="1" outlineLevel="1" x14ac:dyDescent="0.45">
      <c r="B986" s="13" t="s">
        <v>84</v>
      </c>
      <c r="C986" s="14" t="s">
        <v>56</v>
      </c>
      <c r="D986" s="14" t="s">
        <v>1272</v>
      </c>
      <c r="E986" s="15" t="s">
        <v>70</v>
      </c>
      <c r="F986" s="15"/>
      <c r="G986" s="15" t="s">
        <v>86</v>
      </c>
      <c r="H986" s="15" t="s">
        <v>86</v>
      </c>
      <c r="I986" s="15" t="s">
        <v>86</v>
      </c>
      <c r="J986" s="15" t="s">
        <v>86</v>
      </c>
      <c r="K986" s="15" t="s">
        <v>86</v>
      </c>
      <c r="L986" s="15" t="s">
        <v>86</v>
      </c>
      <c r="M986" s="15" t="s">
        <v>86</v>
      </c>
      <c r="N986" s="15" t="s">
        <v>86</v>
      </c>
      <c r="O986" s="17">
        <v>1000</v>
      </c>
      <c r="P986" s="18">
        <v>0</v>
      </c>
    </row>
    <row r="987" spans="2:16" ht="36" customHeight="1" outlineLevel="1" x14ac:dyDescent="0.45">
      <c r="B987" s="13" t="s">
        <v>84</v>
      </c>
      <c r="C987" s="14" t="s">
        <v>59</v>
      </c>
      <c r="D987" s="14" t="s">
        <v>1272</v>
      </c>
      <c r="E987" s="15" t="s">
        <v>70</v>
      </c>
      <c r="F987" s="15"/>
      <c r="G987" s="15" t="s">
        <v>86</v>
      </c>
      <c r="H987" s="15" t="s">
        <v>86</v>
      </c>
      <c r="I987" s="15" t="s">
        <v>86</v>
      </c>
      <c r="J987" s="15" t="s">
        <v>86</v>
      </c>
      <c r="K987" s="15" t="s">
        <v>86</v>
      </c>
      <c r="L987" s="15" t="s">
        <v>86</v>
      </c>
      <c r="M987" s="15" t="s">
        <v>86</v>
      </c>
      <c r="N987" s="15" t="s">
        <v>86</v>
      </c>
      <c r="O987" s="17">
        <v>1000</v>
      </c>
      <c r="P987" s="18">
        <v>0</v>
      </c>
    </row>
    <row r="988" spans="2:16" ht="36" customHeight="1" outlineLevel="1" x14ac:dyDescent="0.45">
      <c r="B988" s="13" t="s">
        <v>61</v>
      </c>
      <c r="C988" s="14" t="s">
        <v>56</v>
      </c>
      <c r="D988" s="14" t="s">
        <v>395</v>
      </c>
      <c r="E988" s="15" t="s">
        <v>70</v>
      </c>
      <c r="F988" s="15"/>
      <c r="G988" s="16">
        <v>1</v>
      </c>
      <c r="H988" s="16">
        <v>10</v>
      </c>
      <c r="I988" s="19">
        <v>6.54</v>
      </c>
      <c r="J988" s="16">
        <v>10</v>
      </c>
      <c r="K988" s="16">
        <v>7</v>
      </c>
      <c r="L988" s="19">
        <v>3.1534654500001111</v>
      </c>
      <c r="M988" s="16">
        <v>1</v>
      </c>
      <c r="N988" s="16">
        <v>10</v>
      </c>
      <c r="O988" s="17">
        <v>0</v>
      </c>
      <c r="P988" s="18">
        <v>0</v>
      </c>
    </row>
    <row r="989" spans="2:16" ht="36" customHeight="1" outlineLevel="1" x14ac:dyDescent="0.45">
      <c r="B989" s="13" t="s">
        <v>61</v>
      </c>
      <c r="C989" s="14" t="s">
        <v>59</v>
      </c>
      <c r="D989" s="14" t="s">
        <v>395</v>
      </c>
      <c r="E989" s="15" t="s">
        <v>70</v>
      </c>
      <c r="F989" s="15"/>
      <c r="G989" s="16">
        <v>1</v>
      </c>
      <c r="H989" s="16">
        <v>10</v>
      </c>
      <c r="I989" s="19">
        <v>6.5078125</v>
      </c>
      <c r="J989" s="16">
        <v>10</v>
      </c>
      <c r="K989" s="16">
        <v>7</v>
      </c>
      <c r="L989" s="19">
        <v>3.1530680833100999</v>
      </c>
      <c r="M989" s="16">
        <v>1</v>
      </c>
      <c r="N989" s="16">
        <v>10</v>
      </c>
      <c r="O989" s="17">
        <v>104</v>
      </c>
      <c r="P989" s="18">
        <v>0</v>
      </c>
    </row>
    <row r="990" spans="2:16" ht="36" customHeight="1" outlineLevel="1" x14ac:dyDescent="0.45">
      <c r="B990" s="13" t="s">
        <v>61</v>
      </c>
      <c r="C990" s="14" t="s">
        <v>56</v>
      </c>
      <c r="D990" s="14" t="s">
        <v>395</v>
      </c>
      <c r="E990" s="15" t="s">
        <v>70</v>
      </c>
      <c r="F990" s="15"/>
      <c r="G990" s="15" t="s">
        <v>86</v>
      </c>
      <c r="H990" s="15" t="s">
        <v>86</v>
      </c>
      <c r="I990" s="15" t="s">
        <v>86</v>
      </c>
      <c r="J990" s="15" t="s">
        <v>86</v>
      </c>
      <c r="K990" s="15" t="s">
        <v>86</v>
      </c>
      <c r="L990" s="15" t="s">
        <v>86</v>
      </c>
      <c r="M990" s="15" t="s">
        <v>86</v>
      </c>
      <c r="N990" s="15" t="s">
        <v>86</v>
      </c>
      <c r="O990" s="17">
        <v>1000</v>
      </c>
      <c r="P990" s="18">
        <v>0</v>
      </c>
    </row>
    <row r="991" spans="2:16" ht="36" customHeight="1" outlineLevel="1" x14ac:dyDescent="0.45">
      <c r="B991" s="13" t="s">
        <v>61</v>
      </c>
      <c r="C991" s="14" t="s">
        <v>59</v>
      </c>
      <c r="D991" s="14" t="s">
        <v>395</v>
      </c>
      <c r="E991" s="15" t="s">
        <v>70</v>
      </c>
      <c r="F991" s="15"/>
      <c r="G991" s="16">
        <v>3</v>
      </c>
      <c r="H991" s="16">
        <v>9</v>
      </c>
      <c r="I991" s="16">
        <v>6</v>
      </c>
      <c r="J991" s="16">
        <v>3</v>
      </c>
      <c r="K991" s="16">
        <v>3</v>
      </c>
      <c r="L991" s="19">
        <v>4.2426406871192848</v>
      </c>
      <c r="M991" s="16">
        <v>3</v>
      </c>
      <c r="N991" s="16">
        <v>9</v>
      </c>
      <c r="O991" s="17">
        <v>998</v>
      </c>
      <c r="P991" s="18">
        <v>0</v>
      </c>
    </row>
    <row r="992" spans="2:16" ht="36" customHeight="1" outlineLevel="1" x14ac:dyDescent="0.45">
      <c r="B992" s="13" t="s">
        <v>61</v>
      </c>
      <c r="C992" s="14" t="s">
        <v>56</v>
      </c>
      <c r="D992" s="14" t="s">
        <v>395</v>
      </c>
      <c r="E992" s="15" t="s">
        <v>70</v>
      </c>
      <c r="F992" s="15"/>
      <c r="G992" s="15" t="s">
        <v>86</v>
      </c>
      <c r="H992" s="15" t="s">
        <v>86</v>
      </c>
      <c r="I992" s="15" t="s">
        <v>86</v>
      </c>
      <c r="J992" s="15" t="s">
        <v>86</v>
      </c>
      <c r="K992" s="15" t="s">
        <v>86</v>
      </c>
      <c r="L992" s="15" t="s">
        <v>86</v>
      </c>
      <c r="M992" s="15" t="s">
        <v>86</v>
      </c>
      <c r="N992" s="15" t="s">
        <v>86</v>
      </c>
      <c r="O992" s="17">
        <v>1000</v>
      </c>
      <c r="P992" s="18">
        <v>0</v>
      </c>
    </row>
    <row r="993" spans="2:16" ht="36" customHeight="1" outlineLevel="1" x14ac:dyDescent="0.45">
      <c r="B993" s="13" t="s">
        <v>61</v>
      </c>
      <c r="C993" s="14" t="s">
        <v>59</v>
      </c>
      <c r="D993" s="14" t="s">
        <v>395</v>
      </c>
      <c r="E993" s="15" t="s">
        <v>70</v>
      </c>
      <c r="F993" s="15"/>
      <c r="G993" s="15" t="s">
        <v>86</v>
      </c>
      <c r="H993" s="15" t="s">
        <v>86</v>
      </c>
      <c r="I993" s="15" t="s">
        <v>86</v>
      </c>
      <c r="J993" s="15" t="s">
        <v>86</v>
      </c>
      <c r="K993" s="15" t="s">
        <v>86</v>
      </c>
      <c r="L993" s="15" t="s">
        <v>86</v>
      </c>
      <c r="M993" s="15" t="s">
        <v>86</v>
      </c>
      <c r="N993" s="15" t="s">
        <v>86</v>
      </c>
      <c r="O993" s="17">
        <v>1000</v>
      </c>
      <c r="P993" s="18">
        <v>0</v>
      </c>
    </row>
    <row r="994" spans="2:16" ht="36" customHeight="1" outlineLevel="1" x14ac:dyDescent="0.45">
      <c r="B994" s="13" t="s">
        <v>61</v>
      </c>
      <c r="C994" s="14" t="s">
        <v>56</v>
      </c>
      <c r="D994" s="14" t="s">
        <v>395</v>
      </c>
      <c r="E994" s="15" t="s">
        <v>70</v>
      </c>
      <c r="F994" s="15"/>
      <c r="G994" s="15" t="s">
        <v>86</v>
      </c>
      <c r="H994" s="15" t="s">
        <v>86</v>
      </c>
      <c r="I994" s="15" t="s">
        <v>86</v>
      </c>
      <c r="J994" s="15" t="s">
        <v>86</v>
      </c>
      <c r="K994" s="15" t="s">
        <v>86</v>
      </c>
      <c r="L994" s="15" t="s">
        <v>86</v>
      </c>
      <c r="M994" s="15" t="s">
        <v>86</v>
      </c>
      <c r="N994" s="15" t="s">
        <v>86</v>
      </c>
      <c r="O994" s="17">
        <v>1000</v>
      </c>
      <c r="P994" s="18">
        <v>0</v>
      </c>
    </row>
    <row r="995" spans="2:16" ht="36" customHeight="1" outlineLevel="1" x14ac:dyDescent="0.45">
      <c r="B995" s="13" t="s">
        <v>61</v>
      </c>
      <c r="C995" s="14" t="s">
        <v>59</v>
      </c>
      <c r="D995" s="14" t="s">
        <v>395</v>
      </c>
      <c r="E995" s="15" t="s">
        <v>70</v>
      </c>
      <c r="F995" s="15"/>
      <c r="G995" s="15" t="s">
        <v>86</v>
      </c>
      <c r="H995" s="15" t="s">
        <v>86</v>
      </c>
      <c r="I995" s="15" t="s">
        <v>86</v>
      </c>
      <c r="J995" s="15" t="s">
        <v>86</v>
      </c>
      <c r="K995" s="15" t="s">
        <v>86</v>
      </c>
      <c r="L995" s="15" t="s">
        <v>86</v>
      </c>
      <c r="M995" s="15" t="s">
        <v>86</v>
      </c>
      <c r="N995" s="15" t="s">
        <v>86</v>
      </c>
      <c r="O995" s="17">
        <v>1000</v>
      </c>
      <c r="P995" s="18">
        <v>0</v>
      </c>
    </row>
    <row r="996" spans="2:16" ht="36" customHeight="1" outlineLevel="1" x14ac:dyDescent="0.45">
      <c r="B996" s="13" t="s">
        <v>64</v>
      </c>
      <c r="C996" s="14" t="s">
        <v>56</v>
      </c>
      <c r="D996" s="14" t="s">
        <v>396</v>
      </c>
      <c r="E996" s="15" t="s">
        <v>63</v>
      </c>
      <c r="F996" s="15"/>
      <c r="G996" s="16">
        <v>1</v>
      </c>
      <c r="H996" s="16">
        <v>10</v>
      </c>
      <c r="I996" s="19">
        <v>6.5380000000000003</v>
      </c>
      <c r="J996" s="16">
        <v>10</v>
      </c>
      <c r="K996" s="16">
        <v>7</v>
      </c>
      <c r="L996" s="19">
        <v>3.1531727669917609</v>
      </c>
      <c r="M996" s="16">
        <v>1</v>
      </c>
      <c r="N996" s="16">
        <v>10</v>
      </c>
      <c r="O996" s="17">
        <v>0</v>
      </c>
      <c r="P996" s="18">
        <v>0</v>
      </c>
    </row>
    <row r="997" spans="2:16" ht="36" customHeight="1" outlineLevel="1" x14ac:dyDescent="0.45">
      <c r="B997" s="13" t="s">
        <v>64</v>
      </c>
      <c r="C997" s="14" t="s">
        <v>59</v>
      </c>
      <c r="D997" s="14" t="s">
        <v>396</v>
      </c>
      <c r="E997" s="15" t="s">
        <v>63</v>
      </c>
      <c r="F997" s="15"/>
      <c r="G997" s="16">
        <v>1</v>
      </c>
      <c r="H997" s="16">
        <v>10</v>
      </c>
      <c r="I997" s="19">
        <v>6.5380000000000003</v>
      </c>
      <c r="J997" s="16">
        <v>10</v>
      </c>
      <c r="K997" s="16">
        <v>7</v>
      </c>
      <c r="L997" s="19">
        <v>3.1531727669917609</v>
      </c>
      <c r="M997" s="16">
        <v>1</v>
      </c>
      <c r="N997" s="16">
        <v>10</v>
      </c>
      <c r="O997" s="17">
        <v>0</v>
      </c>
      <c r="P997" s="18">
        <v>0</v>
      </c>
    </row>
    <row r="998" spans="2:16" ht="36" customHeight="1" outlineLevel="1" x14ac:dyDescent="0.45">
      <c r="B998" s="13" t="s">
        <v>66</v>
      </c>
      <c r="C998" s="14" t="s">
        <v>56</v>
      </c>
      <c r="D998" s="14" t="s">
        <v>397</v>
      </c>
      <c r="E998" s="15" t="s">
        <v>63</v>
      </c>
      <c r="F998" s="15"/>
      <c r="G998" s="16">
        <v>1</v>
      </c>
      <c r="H998" s="16">
        <v>10</v>
      </c>
      <c r="I998" s="19">
        <v>6.6119733924611976</v>
      </c>
      <c r="J998" s="16">
        <v>10</v>
      </c>
      <c r="K998" s="16">
        <v>7</v>
      </c>
      <c r="L998" s="19">
        <v>3.1202191317921195</v>
      </c>
      <c r="M998" s="16">
        <v>1</v>
      </c>
      <c r="N998" s="16">
        <v>10</v>
      </c>
      <c r="O998" s="17">
        <v>549</v>
      </c>
      <c r="P998" s="18">
        <v>0</v>
      </c>
    </row>
    <row r="999" spans="2:16" ht="36" customHeight="1" outlineLevel="1" x14ac:dyDescent="0.45">
      <c r="B999" s="13" t="s">
        <v>66</v>
      </c>
      <c r="C999" s="14" t="s">
        <v>59</v>
      </c>
      <c r="D999" s="14" t="s">
        <v>397</v>
      </c>
      <c r="E999" s="15" t="s">
        <v>63</v>
      </c>
      <c r="F999" s="15"/>
      <c r="G999" s="16">
        <v>1</v>
      </c>
      <c r="H999" s="16">
        <v>10</v>
      </c>
      <c r="I999" s="19">
        <v>6.481012658227848</v>
      </c>
      <c r="J999" s="16">
        <v>10</v>
      </c>
      <c r="K999" s="16">
        <v>7</v>
      </c>
      <c r="L999" s="19">
        <v>3.1422676376808156</v>
      </c>
      <c r="M999" s="16">
        <v>1</v>
      </c>
      <c r="N999" s="16">
        <v>10</v>
      </c>
      <c r="O999" s="17">
        <v>526</v>
      </c>
      <c r="P999" s="18">
        <v>0</v>
      </c>
    </row>
    <row r="1000" spans="2:16" ht="36" customHeight="1" outlineLevel="1" x14ac:dyDescent="0.45">
      <c r="B1000" s="13" t="s">
        <v>68</v>
      </c>
      <c r="C1000" s="14" t="s">
        <v>56</v>
      </c>
      <c r="D1000" s="14" t="s">
        <v>398</v>
      </c>
      <c r="E1000" s="15" t="s">
        <v>70</v>
      </c>
      <c r="F1000" s="15"/>
      <c r="G1000" s="16">
        <v>1</v>
      </c>
      <c r="H1000" s="16">
        <v>10</v>
      </c>
      <c r="I1000" s="19">
        <v>6.4187192118226601</v>
      </c>
      <c r="J1000" s="16">
        <v>10</v>
      </c>
      <c r="K1000" s="16">
        <v>7</v>
      </c>
      <c r="L1000" s="19">
        <v>3.2192250981639781</v>
      </c>
      <c r="M1000" s="16">
        <v>1</v>
      </c>
      <c r="N1000" s="16">
        <v>10</v>
      </c>
      <c r="O1000" s="17">
        <v>797</v>
      </c>
      <c r="P1000" s="18">
        <v>0</v>
      </c>
    </row>
    <row r="1001" spans="2:16" ht="36" customHeight="1" outlineLevel="1" x14ac:dyDescent="0.45">
      <c r="B1001" s="13" t="s">
        <v>68</v>
      </c>
      <c r="C1001" s="14" t="s">
        <v>59</v>
      </c>
      <c r="D1001" s="14" t="s">
        <v>398</v>
      </c>
      <c r="E1001" s="15" t="s">
        <v>70</v>
      </c>
      <c r="F1001" s="15"/>
      <c r="G1001" s="16">
        <v>1</v>
      </c>
      <c r="H1001" s="16">
        <v>10</v>
      </c>
      <c r="I1001" s="19">
        <v>6.3540669856459333</v>
      </c>
      <c r="J1001" s="16">
        <v>10</v>
      </c>
      <c r="K1001" s="16">
        <v>7</v>
      </c>
      <c r="L1001" s="19">
        <v>3.2327939831976686</v>
      </c>
      <c r="M1001" s="16">
        <v>1</v>
      </c>
      <c r="N1001" s="16">
        <v>10</v>
      </c>
      <c r="O1001" s="17">
        <v>791</v>
      </c>
      <c r="P1001" s="18">
        <v>0</v>
      </c>
    </row>
    <row r="1002" spans="2:16" ht="36" customHeight="1" outlineLevel="1" x14ac:dyDescent="0.45">
      <c r="B1002" s="13" t="s">
        <v>71</v>
      </c>
      <c r="C1002" s="14" t="s">
        <v>56</v>
      </c>
      <c r="D1002" s="14" t="s">
        <v>399</v>
      </c>
      <c r="E1002" s="15" t="s">
        <v>70</v>
      </c>
      <c r="F1002" s="15"/>
      <c r="G1002" s="16">
        <v>1</v>
      </c>
      <c r="H1002" s="16">
        <v>10</v>
      </c>
      <c r="I1002" s="19">
        <v>6.4015748031496065</v>
      </c>
      <c r="J1002" s="16">
        <v>10</v>
      </c>
      <c r="K1002" s="16">
        <v>7</v>
      </c>
      <c r="L1002" s="19">
        <v>3.2077778554871501</v>
      </c>
      <c r="M1002" s="16">
        <v>1</v>
      </c>
      <c r="N1002" s="16">
        <v>10</v>
      </c>
      <c r="O1002" s="17">
        <v>873</v>
      </c>
      <c r="P1002" s="18">
        <v>0</v>
      </c>
    </row>
    <row r="1003" spans="2:16" ht="36" customHeight="1" outlineLevel="1" x14ac:dyDescent="0.45">
      <c r="B1003" s="13" t="s">
        <v>71</v>
      </c>
      <c r="C1003" s="14" t="s">
        <v>59</v>
      </c>
      <c r="D1003" s="14" t="s">
        <v>399</v>
      </c>
      <c r="E1003" s="15" t="s">
        <v>70</v>
      </c>
      <c r="F1003" s="15"/>
      <c r="G1003" s="16">
        <v>1</v>
      </c>
      <c r="H1003" s="16">
        <v>10</v>
      </c>
      <c r="I1003" s="19">
        <v>6.2954545454545459</v>
      </c>
      <c r="J1003" s="16">
        <v>10</v>
      </c>
      <c r="K1003" s="16">
        <v>6</v>
      </c>
      <c r="L1003" s="19">
        <v>3.214325369042589</v>
      </c>
      <c r="M1003" s="16">
        <v>1</v>
      </c>
      <c r="N1003" s="16">
        <v>10</v>
      </c>
      <c r="O1003" s="17">
        <v>868</v>
      </c>
      <c r="P1003" s="18">
        <v>0</v>
      </c>
    </row>
    <row r="1004" spans="2:16" ht="36" customHeight="1" outlineLevel="1" x14ac:dyDescent="0.45">
      <c r="B1004" s="13" t="s">
        <v>1184</v>
      </c>
      <c r="C1004" s="14" t="s">
        <v>56</v>
      </c>
      <c r="D1004" s="14" t="s">
        <v>400</v>
      </c>
      <c r="E1004" s="15" t="s">
        <v>70</v>
      </c>
      <c r="F1004" s="15"/>
      <c r="G1004" s="16">
        <v>1</v>
      </c>
      <c r="H1004" s="16">
        <v>10</v>
      </c>
      <c r="I1004" s="19">
        <v>6.4230769230769234</v>
      </c>
      <c r="J1004" s="16">
        <v>10</v>
      </c>
      <c r="K1004" s="16">
        <v>7</v>
      </c>
      <c r="L1004" s="19">
        <v>3.3038667414027483</v>
      </c>
      <c r="M1004" s="16">
        <v>1</v>
      </c>
      <c r="N1004" s="16">
        <v>10</v>
      </c>
      <c r="O1004" s="17">
        <v>948</v>
      </c>
      <c r="P1004" s="18">
        <v>0</v>
      </c>
    </row>
    <row r="1005" spans="2:16" ht="36" customHeight="1" outlineLevel="1" x14ac:dyDescent="0.45">
      <c r="B1005" s="13" t="s">
        <v>1184</v>
      </c>
      <c r="C1005" s="14" t="s">
        <v>59</v>
      </c>
      <c r="D1005" s="14" t="s">
        <v>400</v>
      </c>
      <c r="E1005" s="15" t="s">
        <v>70</v>
      </c>
      <c r="F1005" s="15"/>
      <c r="G1005" s="16">
        <v>1</v>
      </c>
      <c r="H1005" s="16">
        <v>10</v>
      </c>
      <c r="I1005" s="19">
        <v>6.3898305084745761</v>
      </c>
      <c r="J1005" s="16">
        <v>10</v>
      </c>
      <c r="K1005" s="16">
        <v>7</v>
      </c>
      <c r="L1005" s="19">
        <v>3.2590296268534225</v>
      </c>
      <c r="M1005" s="16">
        <v>1</v>
      </c>
      <c r="N1005" s="16">
        <v>10</v>
      </c>
      <c r="O1005" s="17">
        <v>941</v>
      </c>
      <c r="P1005" s="18">
        <v>0</v>
      </c>
    </row>
    <row r="1006" spans="2:16" ht="36" customHeight="1" outlineLevel="1" x14ac:dyDescent="0.45">
      <c r="B1006" s="13" t="s">
        <v>1185</v>
      </c>
      <c r="C1006" s="14" t="s">
        <v>56</v>
      </c>
      <c r="D1006" s="14" t="s">
        <v>401</v>
      </c>
      <c r="E1006" s="15" t="s">
        <v>70</v>
      </c>
      <c r="F1006" s="15"/>
      <c r="G1006" s="16">
        <v>1</v>
      </c>
      <c r="H1006" s="16">
        <v>10</v>
      </c>
      <c r="I1006" s="19">
        <v>6.8</v>
      </c>
      <c r="J1006" s="16">
        <v>10</v>
      </c>
      <c r="K1006" s="16">
        <v>7</v>
      </c>
      <c r="L1006" s="19">
        <v>3.0570336186333558</v>
      </c>
      <c r="M1006" s="16">
        <v>1</v>
      </c>
      <c r="N1006" s="16">
        <v>10</v>
      </c>
      <c r="O1006" s="17">
        <v>955</v>
      </c>
      <c r="P1006" s="18">
        <v>0</v>
      </c>
    </row>
    <row r="1007" spans="2:16" ht="36" customHeight="1" outlineLevel="1" x14ac:dyDescent="0.45">
      <c r="B1007" s="13" t="s">
        <v>1185</v>
      </c>
      <c r="C1007" s="14" t="s">
        <v>59</v>
      </c>
      <c r="D1007" s="14" t="s">
        <v>401</v>
      </c>
      <c r="E1007" s="15" t="s">
        <v>70</v>
      </c>
      <c r="F1007" s="15"/>
      <c r="G1007" s="16">
        <v>1</v>
      </c>
      <c r="H1007" s="16">
        <v>10</v>
      </c>
      <c r="I1007" s="19">
        <v>6.7254901960784315</v>
      </c>
      <c r="J1007" s="16">
        <v>10</v>
      </c>
      <c r="K1007" s="16">
        <v>7</v>
      </c>
      <c r="L1007" s="19">
        <v>3.0468241260207258</v>
      </c>
      <c r="M1007" s="16">
        <v>1</v>
      </c>
      <c r="N1007" s="16">
        <v>10</v>
      </c>
      <c r="O1007" s="17">
        <v>949</v>
      </c>
      <c r="P1007" s="18">
        <v>0</v>
      </c>
    </row>
    <row r="1008" spans="2:16" ht="36" customHeight="1" outlineLevel="1" x14ac:dyDescent="0.45">
      <c r="B1008" s="13" t="s">
        <v>73</v>
      </c>
      <c r="C1008" s="14" t="s">
        <v>56</v>
      </c>
      <c r="D1008" s="14" t="s">
        <v>1273</v>
      </c>
      <c r="E1008" s="15" t="s">
        <v>63</v>
      </c>
      <c r="F1008" s="15"/>
      <c r="G1008" s="16">
        <v>1</v>
      </c>
      <c r="H1008" s="16">
        <v>10</v>
      </c>
      <c r="I1008" s="19">
        <v>6.5389999999999997</v>
      </c>
      <c r="J1008" s="16">
        <v>10</v>
      </c>
      <c r="K1008" s="16">
        <v>7</v>
      </c>
      <c r="L1008" s="19">
        <v>3.1553819793228715</v>
      </c>
      <c r="M1008" s="16">
        <v>1</v>
      </c>
      <c r="N1008" s="16">
        <v>10</v>
      </c>
      <c r="O1008" s="17">
        <v>0</v>
      </c>
      <c r="P1008" s="18">
        <v>0</v>
      </c>
    </row>
    <row r="1009" spans="2:16" ht="36" customHeight="1" outlineLevel="1" x14ac:dyDescent="0.45">
      <c r="B1009" s="13" t="s">
        <v>73</v>
      </c>
      <c r="C1009" s="14" t="s">
        <v>59</v>
      </c>
      <c r="D1009" s="14" t="s">
        <v>1273</v>
      </c>
      <c r="E1009" s="15" t="s">
        <v>63</v>
      </c>
      <c r="F1009" s="15"/>
      <c r="G1009" s="16">
        <v>1</v>
      </c>
      <c r="H1009" s="16">
        <v>10</v>
      </c>
      <c r="I1009" s="19">
        <v>6.5389999999999997</v>
      </c>
      <c r="J1009" s="16">
        <v>10</v>
      </c>
      <c r="K1009" s="16">
        <v>7</v>
      </c>
      <c r="L1009" s="19">
        <v>3.1553819793228715</v>
      </c>
      <c r="M1009" s="16">
        <v>1</v>
      </c>
      <c r="N1009" s="16">
        <v>10</v>
      </c>
      <c r="O1009" s="17">
        <v>0</v>
      </c>
      <c r="P1009" s="18">
        <v>0</v>
      </c>
    </row>
    <row r="1010" spans="2:16" ht="36" customHeight="1" outlineLevel="1" x14ac:dyDescent="0.45">
      <c r="B1010" s="13" t="s">
        <v>75</v>
      </c>
      <c r="C1010" s="14" t="s">
        <v>56</v>
      </c>
      <c r="D1010" s="14" t="s">
        <v>402</v>
      </c>
      <c r="E1010" s="15" t="s">
        <v>63</v>
      </c>
      <c r="F1010" s="15"/>
      <c r="G1010" s="16">
        <v>1</v>
      </c>
      <c r="H1010" s="16">
        <v>10</v>
      </c>
      <c r="I1010" s="19">
        <v>6.5410000000000004</v>
      </c>
      <c r="J1010" s="16">
        <v>10</v>
      </c>
      <c r="K1010" s="16">
        <v>7</v>
      </c>
      <c r="L1010" s="19">
        <v>3.1540873905564624</v>
      </c>
      <c r="M1010" s="16">
        <v>1</v>
      </c>
      <c r="N1010" s="16">
        <v>10</v>
      </c>
      <c r="O1010" s="17">
        <v>0</v>
      </c>
      <c r="P1010" s="18">
        <v>0</v>
      </c>
    </row>
    <row r="1011" spans="2:16" ht="36" customHeight="1" outlineLevel="1" x14ac:dyDescent="0.45">
      <c r="B1011" s="13" t="s">
        <v>75</v>
      </c>
      <c r="C1011" s="14" t="s">
        <v>59</v>
      </c>
      <c r="D1011" s="14" t="s">
        <v>402</v>
      </c>
      <c r="E1011" s="15" t="s">
        <v>63</v>
      </c>
      <c r="F1011" s="15"/>
      <c r="G1011" s="16">
        <v>1</v>
      </c>
      <c r="H1011" s="16">
        <v>10</v>
      </c>
      <c r="I1011" s="19">
        <v>6.5410000000000004</v>
      </c>
      <c r="J1011" s="16">
        <v>10</v>
      </c>
      <c r="K1011" s="16">
        <v>7</v>
      </c>
      <c r="L1011" s="19">
        <v>3.1540873905564624</v>
      </c>
      <c r="M1011" s="16">
        <v>1</v>
      </c>
      <c r="N1011" s="16">
        <v>10</v>
      </c>
      <c r="O1011" s="17">
        <v>0</v>
      </c>
      <c r="P1011" s="18">
        <v>0</v>
      </c>
    </row>
    <row r="1012" spans="2:16" ht="36" customHeight="1" outlineLevel="1" x14ac:dyDescent="0.45">
      <c r="B1012" s="13" t="s">
        <v>77</v>
      </c>
      <c r="C1012" s="14" t="s">
        <v>56</v>
      </c>
      <c r="D1012" s="14" t="s">
        <v>403</v>
      </c>
      <c r="E1012" s="15" t="s">
        <v>70</v>
      </c>
      <c r="F1012" s="15"/>
      <c r="G1012" s="16">
        <v>1</v>
      </c>
      <c r="H1012" s="16">
        <v>10</v>
      </c>
      <c r="I1012" s="19">
        <v>6.5081300813008127</v>
      </c>
      <c r="J1012" s="16">
        <v>10</v>
      </c>
      <c r="K1012" s="16">
        <v>7</v>
      </c>
      <c r="L1012" s="19">
        <v>3.1520601734729645</v>
      </c>
      <c r="M1012" s="16">
        <v>1</v>
      </c>
      <c r="N1012" s="16">
        <v>10</v>
      </c>
      <c r="O1012" s="17">
        <v>262</v>
      </c>
      <c r="P1012" s="18">
        <v>0</v>
      </c>
    </row>
    <row r="1013" spans="2:16" ht="36" customHeight="1" outlineLevel="1" x14ac:dyDescent="0.45">
      <c r="B1013" s="13" t="s">
        <v>77</v>
      </c>
      <c r="C1013" s="14" t="s">
        <v>59</v>
      </c>
      <c r="D1013" s="14" t="s">
        <v>403</v>
      </c>
      <c r="E1013" s="15" t="s">
        <v>70</v>
      </c>
      <c r="F1013" s="15"/>
      <c r="G1013" s="16">
        <v>1</v>
      </c>
      <c r="H1013" s="16">
        <v>10</v>
      </c>
      <c r="I1013" s="19">
        <v>6.5081300813008127</v>
      </c>
      <c r="J1013" s="16">
        <v>10</v>
      </c>
      <c r="K1013" s="16">
        <v>7</v>
      </c>
      <c r="L1013" s="19">
        <v>3.1520601734729645</v>
      </c>
      <c r="M1013" s="16">
        <v>1</v>
      </c>
      <c r="N1013" s="16">
        <v>10</v>
      </c>
      <c r="O1013" s="17">
        <v>262</v>
      </c>
      <c r="P1013" s="18">
        <v>0</v>
      </c>
    </row>
    <row r="1014" spans="2:16" ht="36" customHeight="1" outlineLevel="1" x14ac:dyDescent="0.45">
      <c r="B1014" s="13" t="s">
        <v>79</v>
      </c>
      <c r="C1014" s="14" t="s">
        <v>56</v>
      </c>
      <c r="D1014" s="14" t="s">
        <v>404</v>
      </c>
      <c r="E1014" s="15" t="s">
        <v>70</v>
      </c>
      <c r="F1014" s="15"/>
      <c r="G1014" s="16">
        <v>1</v>
      </c>
      <c r="H1014" s="16">
        <v>10</v>
      </c>
      <c r="I1014" s="19">
        <v>6.6858108108108105</v>
      </c>
      <c r="J1014" s="16">
        <v>10</v>
      </c>
      <c r="K1014" s="16">
        <v>7</v>
      </c>
      <c r="L1014" s="19">
        <v>3.1091883541711058</v>
      </c>
      <c r="M1014" s="16">
        <v>1</v>
      </c>
      <c r="N1014" s="16">
        <v>10</v>
      </c>
      <c r="O1014" s="17">
        <v>704</v>
      </c>
      <c r="P1014" s="18">
        <v>0</v>
      </c>
    </row>
    <row r="1015" spans="2:16" ht="36" customHeight="1" outlineLevel="1" x14ac:dyDescent="0.45">
      <c r="B1015" s="13" t="s">
        <v>79</v>
      </c>
      <c r="C1015" s="14" t="s">
        <v>59</v>
      </c>
      <c r="D1015" s="14" t="s">
        <v>404</v>
      </c>
      <c r="E1015" s="15" t="s">
        <v>70</v>
      </c>
      <c r="F1015" s="15"/>
      <c r="G1015" s="16">
        <v>1</v>
      </c>
      <c r="H1015" s="16">
        <v>10</v>
      </c>
      <c r="I1015" s="19">
        <v>6.6858108108108105</v>
      </c>
      <c r="J1015" s="16">
        <v>10</v>
      </c>
      <c r="K1015" s="16">
        <v>7</v>
      </c>
      <c r="L1015" s="19">
        <v>3.1091883541711058</v>
      </c>
      <c r="M1015" s="16">
        <v>1</v>
      </c>
      <c r="N1015" s="16">
        <v>10</v>
      </c>
      <c r="O1015" s="17">
        <v>704</v>
      </c>
      <c r="P1015" s="18">
        <v>0</v>
      </c>
    </row>
    <row r="1016" spans="2:16" ht="36" customHeight="1" outlineLevel="1" x14ac:dyDescent="0.45">
      <c r="B1016" s="13" t="s">
        <v>80</v>
      </c>
      <c r="C1016" s="14" t="s">
        <v>56</v>
      </c>
      <c r="D1016" s="14" t="s">
        <v>405</v>
      </c>
      <c r="E1016" s="15" t="s">
        <v>70</v>
      </c>
      <c r="F1016" s="15"/>
      <c r="G1016" s="16">
        <v>1</v>
      </c>
      <c r="H1016" s="16">
        <v>10</v>
      </c>
      <c r="I1016" s="19">
        <v>6.7397260273972606</v>
      </c>
      <c r="J1016" s="16">
        <v>10</v>
      </c>
      <c r="K1016" s="16">
        <v>7</v>
      </c>
      <c r="L1016" s="19">
        <v>3.1270655274210974</v>
      </c>
      <c r="M1016" s="16">
        <v>1</v>
      </c>
      <c r="N1016" s="16">
        <v>10</v>
      </c>
      <c r="O1016" s="17">
        <v>927</v>
      </c>
      <c r="P1016" s="18">
        <v>0</v>
      </c>
    </row>
    <row r="1017" spans="2:16" ht="36" customHeight="1" outlineLevel="1" x14ac:dyDescent="0.45">
      <c r="B1017" s="13" t="s">
        <v>80</v>
      </c>
      <c r="C1017" s="14" t="s">
        <v>59</v>
      </c>
      <c r="D1017" s="14" t="s">
        <v>405</v>
      </c>
      <c r="E1017" s="15" t="s">
        <v>70</v>
      </c>
      <c r="F1017" s="15"/>
      <c r="G1017" s="16">
        <v>1</v>
      </c>
      <c r="H1017" s="16">
        <v>10</v>
      </c>
      <c r="I1017" s="19">
        <v>6.7397260273972606</v>
      </c>
      <c r="J1017" s="16">
        <v>10</v>
      </c>
      <c r="K1017" s="16">
        <v>7</v>
      </c>
      <c r="L1017" s="19">
        <v>3.1270655274210974</v>
      </c>
      <c r="M1017" s="16">
        <v>1</v>
      </c>
      <c r="N1017" s="16">
        <v>10</v>
      </c>
      <c r="O1017" s="17">
        <v>927</v>
      </c>
      <c r="P1017" s="18">
        <v>0</v>
      </c>
    </row>
    <row r="1018" spans="2:16" ht="36" customHeight="1" outlineLevel="1" x14ac:dyDescent="0.45">
      <c r="B1018" s="13" t="s">
        <v>82</v>
      </c>
      <c r="C1018" s="14" t="s">
        <v>56</v>
      </c>
      <c r="D1018" s="14" t="s">
        <v>1274</v>
      </c>
      <c r="E1018" s="15" t="s">
        <v>70</v>
      </c>
      <c r="F1018" s="15"/>
      <c r="G1018" s="16">
        <v>1</v>
      </c>
      <c r="H1018" s="16">
        <v>10</v>
      </c>
      <c r="I1018" s="19">
        <v>5.666666666666667</v>
      </c>
      <c r="J1018" s="16">
        <v>10</v>
      </c>
      <c r="K1018" s="16">
        <v>5</v>
      </c>
      <c r="L1018" s="19">
        <v>3.2566947363946475</v>
      </c>
      <c r="M1018" s="16">
        <v>1</v>
      </c>
      <c r="N1018" s="16">
        <v>10</v>
      </c>
      <c r="O1018" s="17">
        <v>988</v>
      </c>
      <c r="P1018" s="18">
        <v>0</v>
      </c>
    </row>
    <row r="1019" spans="2:16" ht="36" customHeight="1" outlineLevel="1" x14ac:dyDescent="0.45">
      <c r="B1019" s="13" t="s">
        <v>82</v>
      </c>
      <c r="C1019" s="14" t="s">
        <v>59</v>
      </c>
      <c r="D1019" s="14" t="s">
        <v>1274</v>
      </c>
      <c r="E1019" s="15" t="s">
        <v>70</v>
      </c>
      <c r="F1019" s="15"/>
      <c r="G1019" s="16">
        <v>1</v>
      </c>
      <c r="H1019" s="16">
        <v>10</v>
      </c>
      <c r="I1019" s="19">
        <v>5.666666666666667</v>
      </c>
      <c r="J1019" s="16">
        <v>10</v>
      </c>
      <c r="K1019" s="16">
        <v>5</v>
      </c>
      <c r="L1019" s="19">
        <v>3.2566947363946475</v>
      </c>
      <c r="M1019" s="16">
        <v>1</v>
      </c>
      <c r="N1019" s="16">
        <v>10</v>
      </c>
      <c r="O1019" s="17">
        <v>988</v>
      </c>
      <c r="P1019" s="18">
        <v>0</v>
      </c>
    </row>
    <row r="1020" spans="2:16" ht="36" customHeight="1" outlineLevel="1" x14ac:dyDescent="0.45">
      <c r="B1020" s="13" t="s">
        <v>84</v>
      </c>
      <c r="C1020" s="14" t="s">
        <v>56</v>
      </c>
      <c r="D1020" s="14" t="s">
        <v>1275</v>
      </c>
      <c r="E1020" s="15" t="s">
        <v>70</v>
      </c>
      <c r="F1020" s="15"/>
      <c r="G1020" s="16">
        <v>5</v>
      </c>
      <c r="H1020" s="16">
        <v>10</v>
      </c>
      <c r="I1020" s="19">
        <v>8.3333333333333339</v>
      </c>
      <c r="J1020" s="16">
        <v>10</v>
      </c>
      <c r="K1020" s="16">
        <v>10</v>
      </c>
      <c r="L1020" s="19">
        <v>2.8867513459481287</v>
      </c>
      <c r="M1020" s="16">
        <v>5</v>
      </c>
      <c r="N1020" s="16">
        <v>10</v>
      </c>
      <c r="O1020" s="17">
        <v>997</v>
      </c>
      <c r="P1020" s="18">
        <v>0</v>
      </c>
    </row>
    <row r="1021" spans="2:16" ht="36" customHeight="1" outlineLevel="1" x14ac:dyDescent="0.45">
      <c r="B1021" s="13" t="s">
        <v>84</v>
      </c>
      <c r="C1021" s="14" t="s">
        <v>59</v>
      </c>
      <c r="D1021" s="14" t="s">
        <v>1275</v>
      </c>
      <c r="E1021" s="15" t="s">
        <v>70</v>
      </c>
      <c r="F1021" s="15"/>
      <c r="G1021" s="16">
        <v>5</v>
      </c>
      <c r="H1021" s="16">
        <v>10</v>
      </c>
      <c r="I1021" s="19">
        <v>8.3333333333333339</v>
      </c>
      <c r="J1021" s="16">
        <v>10</v>
      </c>
      <c r="K1021" s="16">
        <v>10</v>
      </c>
      <c r="L1021" s="19">
        <v>2.8867513459481287</v>
      </c>
      <c r="M1021" s="16">
        <v>5</v>
      </c>
      <c r="N1021" s="16">
        <v>10</v>
      </c>
      <c r="O1021" s="17">
        <v>997</v>
      </c>
      <c r="P1021" s="18">
        <v>0</v>
      </c>
    </row>
    <row r="1022" spans="2:16" ht="36" customHeight="1" outlineLevel="1" x14ac:dyDescent="0.45">
      <c r="B1022" s="13" t="s">
        <v>61</v>
      </c>
      <c r="C1022" s="14" t="s">
        <v>56</v>
      </c>
      <c r="D1022" s="14" t="s">
        <v>406</v>
      </c>
      <c r="E1022" s="15" t="s">
        <v>70</v>
      </c>
      <c r="F1022" s="15"/>
      <c r="G1022" s="16">
        <v>1</v>
      </c>
      <c r="H1022" s="16">
        <v>10</v>
      </c>
      <c r="I1022" s="19">
        <v>6.5380000000000003</v>
      </c>
      <c r="J1022" s="16">
        <v>10</v>
      </c>
      <c r="K1022" s="16">
        <v>7</v>
      </c>
      <c r="L1022" s="19">
        <v>3.1538076197673308</v>
      </c>
      <c r="M1022" s="16">
        <v>1</v>
      </c>
      <c r="N1022" s="16">
        <v>10</v>
      </c>
      <c r="O1022" s="17">
        <v>0</v>
      </c>
      <c r="P1022" s="18">
        <v>0</v>
      </c>
    </row>
    <row r="1023" spans="2:16" ht="36" customHeight="1" outlineLevel="1" x14ac:dyDescent="0.45">
      <c r="B1023" s="13" t="s">
        <v>61</v>
      </c>
      <c r="C1023" s="14" t="s">
        <v>59</v>
      </c>
      <c r="D1023" s="14" t="s">
        <v>406</v>
      </c>
      <c r="E1023" s="15" t="s">
        <v>70</v>
      </c>
      <c r="F1023" s="15"/>
      <c r="G1023" s="16">
        <v>1</v>
      </c>
      <c r="H1023" s="16">
        <v>10</v>
      </c>
      <c r="I1023" s="19">
        <v>6.5988950276243097</v>
      </c>
      <c r="J1023" s="16">
        <v>10</v>
      </c>
      <c r="K1023" s="16">
        <v>7</v>
      </c>
      <c r="L1023" s="19">
        <v>3.1432254189482873</v>
      </c>
      <c r="M1023" s="16">
        <v>1</v>
      </c>
      <c r="N1023" s="16">
        <v>10</v>
      </c>
      <c r="O1023" s="17">
        <v>95</v>
      </c>
      <c r="P1023" s="18">
        <v>0</v>
      </c>
    </row>
    <row r="1024" spans="2:16" ht="36" customHeight="1" outlineLevel="1" x14ac:dyDescent="0.45">
      <c r="B1024" s="13" t="s">
        <v>61</v>
      </c>
      <c r="C1024" s="14" t="s">
        <v>56</v>
      </c>
      <c r="D1024" s="14" t="s">
        <v>406</v>
      </c>
      <c r="E1024" s="15" t="s">
        <v>70</v>
      </c>
      <c r="F1024" s="15"/>
      <c r="G1024" s="15" t="s">
        <v>86</v>
      </c>
      <c r="H1024" s="15" t="s">
        <v>86</v>
      </c>
      <c r="I1024" s="15" t="s">
        <v>86</v>
      </c>
      <c r="J1024" s="15" t="s">
        <v>86</v>
      </c>
      <c r="K1024" s="15" t="s">
        <v>86</v>
      </c>
      <c r="L1024" s="15" t="s">
        <v>86</v>
      </c>
      <c r="M1024" s="15" t="s">
        <v>86</v>
      </c>
      <c r="N1024" s="15" t="s">
        <v>86</v>
      </c>
      <c r="O1024" s="17">
        <v>1000</v>
      </c>
      <c r="P1024" s="18">
        <v>0</v>
      </c>
    </row>
    <row r="1025" spans="2:16" ht="36" customHeight="1" outlineLevel="1" x14ac:dyDescent="0.45">
      <c r="B1025" s="13" t="s">
        <v>61</v>
      </c>
      <c r="C1025" s="14" t="s">
        <v>59</v>
      </c>
      <c r="D1025" s="14" t="s">
        <v>406</v>
      </c>
      <c r="E1025" s="15" t="s">
        <v>70</v>
      </c>
      <c r="F1025" s="15"/>
      <c r="G1025" s="16">
        <v>5</v>
      </c>
      <c r="H1025" s="16">
        <v>10</v>
      </c>
      <c r="I1025" s="19">
        <v>7.5</v>
      </c>
      <c r="J1025" s="16">
        <v>5</v>
      </c>
      <c r="K1025" s="16">
        <v>5</v>
      </c>
      <c r="L1025" s="19">
        <v>3.5355339059327378</v>
      </c>
      <c r="M1025" s="16">
        <v>5</v>
      </c>
      <c r="N1025" s="16">
        <v>10</v>
      </c>
      <c r="O1025" s="17">
        <v>998</v>
      </c>
      <c r="P1025" s="18">
        <v>0</v>
      </c>
    </row>
    <row r="1026" spans="2:16" ht="36" customHeight="1" outlineLevel="1" x14ac:dyDescent="0.45">
      <c r="B1026" s="13" t="s">
        <v>61</v>
      </c>
      <c r="C1026" s="14" t="s">
        <v>56</v>
      </c>
      <c r="D1026" s="14" t="s">
        <v>406</v>
      </c>
      <c r="E1026" s="15" t="s">
        <v>70</v>
      </c>
      <c r="F1026" s="15"/>
      <c r="G1026" s="15" t="s">
        <v>86</v>
      </c>
      <c r="H1026" s="15" t="s">
        <v>86</v>
      </c>
      <c r="I1026" s="15" t="s">
        <v>86</v>
      </c>
      <c r="J1026" s="15" t="s">
        <v>86</v>
      </c>
      <c r="K1026" s="15" t="s">
        <v>86</v>
      </c>
      <c r="L1026" s="15" t="s">
        <v>86</v>
      </c>
      <c r="M1026" s="15" t="s">
        <v>86</v>
      </c>
      <c r="N1026" s="15" t="s">
        <v>86</v>
      </c>
      <c r="O1026" s="17">
        <v>1000</v>
      </c>
      <c r="P1026" s="18">
        <v>0</v>
      </c>
    </row>
    <row r="1027" spans="2:16" ht="36" customHeight="1" outlineLevel="1" x14ac:dyDescent="0.45">
      <c r="B1027" s="13" t="s">
        <v>61</v>
      </c>
      <c r="C1027" s="14" t="s">
        <v>59</v>
      </c>
      <c r="D1027" s="14" t="s">
        <v>406</v>
      </c>
      <c r="E1027" s="15" t="s">
        <v>70</v>
      </c>
      <c r="F1027" s="15"/>
      <c r="G1027" s="15" t="s">
        <v>86</v>
      </c>
      <c r="H1027" s="15" t="s">
        <v>86</v>
      </c>
      <c r="I1027" s="15" t="s">
        <v>86</v>
      </c>
      <c r="J1027" s="15" t="s">
        <v>86</v>
      </c>
      <c r="K1027" s="15" t="s">
        <v>86</v>
      </c>
      <c r="L1027" s="15" t="s">
        <v>86</v>
      </c>
      <c r="M1027" s="15" t="s">
        <v>86</v>
      </c>
      <c r="N1027" s="15" t="s">
        <v>86</v>
      </c>
      <c r="O1027" s="17">
        <v>1000</v>
      </c>
      <c r="P1027" s="18">
        <v>0</v>
      </c>
    </row>
    <row r="1028" spans="2:16" ht="36" customHeight="1" outlineLevel="1" x14ac:dyDescent="0.45">
      <c r="B1028" s="13" t="s">
        <v>61</v>
      </c>
      <c r="C1028" s="14" t="s">
        <v>56</v>
      </c>
      <c r="D1028" s="14" t="s">
        <v>406</v>
      </c>
      <c r="E1028" s="15" t="s">
        <v>70</v>
      </c>
      <c r="F1028" s="15"/>
      <c r="G1028" s="15" t="s">
        <v>86</v>
      </c>
      <c r="H1028" s="15" t="s">
        <v>86</v>
      </c>
      <c r="I1028" s="15" t="s">
        <v>86</v>
      </c>
      <c r="J1028" s="15" t="s">
        <v>86</v>
      </c>
      <c r="K1028" s="15" t="s">
        <v>86</v>
      </c>
      <c r="L1028" s="15" t="s">
        <v>86</v>
      </c>
      <c r="M1028" s="15" t="s">
        <v>86</v>
      </c>
      <c r="N1028" s="15" t="s">
        <v>86</v>
      </c>
      <c r="O1028" s="17">
        <v>1000</v>
      </c>
      <c r="P1028" s="18">
        <v>0</v>
      </c>
    </row>
    <row r="1029" spans="2:16" ht="36" customHeight="1" outlineLevel="1" x14ac:dyDescent="0.45">
      <c r="B1029" s="13" t="s">
        <v>61</v>
      </c>
      <c r="C1029" s="14" t="s">
        <v>59</v>
      </c>
      <c r="D1029" s="14" t="s">
        <v>406</v>
      </c>
      <c r="E1029" s="15" t="s">
        <v>70</v>
      </c>
      <c r="F1029" s="15"/>
      <c r="G1029" s="15" t="s">
        <v>86</v>
      </c>
      <c r="H1029" s="15" t="s">
        <v>86</v>
      </c>
      <c r="I1029" s="15" t="s">
        <v>86</v>
      </c>
      <c r="J1029" s="15" t="s">
        <v>86</v>
      </c>
      <c r="K1029" s="15" t="s">
        <v>86</v>
      </c>
      <c r="L1029" s="15" t="s">
        <v>86</v>
      </c>
      <c r="M1029" s="15" t="s">
        <v>86</v>
      </c>
      <c r="N1029" s="15" t="s">
        <v>86</v>
      </c>
      <c r="O1029" s="17">
        <v>1000</v>
      </c>
      <c r="P1029" s="18">
        <v>0</v>
      </c>
    </row>
    <row r="1030" spans="2:16" ht="36" customHeight="1" outlineLevel="1" x14ac:dyDescent="0.45">
      <c r="B1030" s="13" t="s">
        <v>64</v>
      </c>
      <c r="C1030" s="14" t="s">
        <v>56</v>
      </c>
      <c r="D1030" s="14" t="s">
        <v>407</v>
      </c>
      <c r="E1030" s="15" t="s">
        <v>63</v>
      </c>
      <c r="F1030" s="15"/>
      <c r="G1030" s="16">
        <v>1</v>
      </c>
      <c r="H1030" s="16">
        <v>10</v>
      </c>
      <c r="I1030" s="19">
        <v>6.54</v>
      </c>
      <c r="J1030" s="16">
        <v>10</v>
      </c>
      <c r="K1030" s="16">
        <v>7</v>
      </c>
      <c r="L1030" s="19">
        <v>3.1537828629039169</v>
      </c>
      <c r="M1030" s="16">
        <v>1</v>
      </c>
      <c r="N1030" s="16">
        <v>10</v>
      </c>
      <c r="O1030" s="17">
        <v>0</v>
      </c>
      <c r="P1030" s="18">
        <v>0</v>
      </c>
    </row>
    <row r="1031" spans="2:16" ht="36" customHeight="1" outlineLevel="1" x14ac:dyDescent="0.45">
      <c r="B1031" s="13" t="s">
        <v>64</v>
      </c>
      <c r="C1031" s="14" t="s">
        <v>59</v>
      </c>
      <c r="D1031" s="14" t="s">
        <v>407</v>
      </c>
      <c r="E1031" s="15" t="s">
        <v>63</v>
      </c>
      <c r="F1031" s="15"/>
      <c r="G1031" s="16">
        <v>1</v>
      </c>
      <c r="H1031" s="16">
        <v>10</v>
      </c>
      <c r="I1031" s="19">
        <v>6.54</v>
      </c>
      <c r="J1031" s="16">
        <v>10</v>
      </c>
      <c r="K1031" s="16">
        <v>7</v>
      </c>
      <c r="L1031" s="19">
        <v>3.1537828629039169</v>
      </c>
      <c r="M1031" s="16">
        <v>1</v>
      </c>
      <c r="N1031" s="16">
        <v>10</v>
      </c>
      <c r="O1031" s="17">
        <v>0</v>
      </c>
      <c r="P1031" s="18">
        <v>0</v>
      </c>
    </row>
    <row r="1032" spans="2:16" ht="36" customHeight="1" outlineLevel="1" x14ac:dyDescent="0.45">
      <c r="B1032" s="13" t="s">
        <v>66</v>
      </c>
      <c r="C1032" s="14" t="s">
        <v>56</v>
      </c>
      <c r="D1032" s="14" t="s">
        <v>408</v>
      </c>
      <c r="E1032" s="15" t="s">
        <v>63</v>
      </c>
      <c r="F1032" s="15"/>
      <c r="G1032" s="16">
        <v>1</v>
      </c>
      <c r="H1032" s="16">
        <v>10</v>
      </c>
      <c r="I1032" s="19">
        <v>6.4285714285714288</v>
      </c>
      <c r="J1032" s="16">
        <v>10</v>
      </c>
      <c r="K1032" s="16">
        <v>7</v>
      </c>
      <c r="L1032" s="19">
        <v>3.2175811380094257</v>
      </c>
      <c r="M1032" s="16">
        <v>1</v>
      </c>
      <c r="N1032" s="16">
        <v>10</v>
      </c>
      <c r="O1032" s="17">
        <v>552</v>
      </c>
      <c r="P1032" s="18">
        <v>0</v>
      </c>
    </row>
    <row r="1033" spans="2:16" ht="36" customHeight="1" outlineLevel="1" x14ac:dyDescent="0.45">
      <c r="B1033" s="13" t="s">
        <v>66</v>
      </c>
      <c r="C1033" s="14" t="s">
        <v>59</v>
      </c>
      <c r="D1033" s="14" t="s">
        <v>408</v>
      </c>
      <c r="E1033" s="15" t="s">
        <v>63</v>
      </c>
      <c r="F1033" s="15"/>
      <c r="G1033" s="16">
        <v>1</v>
      </c>
      <c r="H1033" s="16">
        <v>10</v>
      </c>
      <c r="I1033" s="19">
        <v>6.520833333333333</v>
      </c>
      <c r="J1033" s="16">
        <v>10</v>
      </c>
      <c r="K1033" s="16">
        <v>7</v>
      </c>
      <c r="L1033" s="19">
        <v>3.1963548088443257</v>
      </c>
      <c r="M1033" s="16">
        <v>1</v>
      </c>
      <c r="N1033" s="16">
        <v>10</v>
      </c>
      <c r="O1033" s="17">
        <v>520</v>
      </c>
      <c r="P1033" s="18">
        <v>0</v>
      </c>
    </row>
    <row r="1034" spans="2:16" ht="36" customHeight="1" outlineLevel="1" x14ac:dyDescent="0.45">
      <c r="B1034" s="13" t="s">
        <v>68</v>
      </c>
      <c r="C1034" s="14" t="s">
        <v>56</v>
      </c>
      <c r="D1034" s="14" t="s">
        <v>409</v>
      </c>
      <c r="E1034" s="15" t="s">
        <v>70</v>
      </c>
      <c r="F1034" s="15"/>
      <c r="G1034" s="16">
        <v>1</v>
      </c>
      <c r="H1034" s="16">
        <v>10</v>
      </c>
      <c r="I1034" s="19">
        <v>6.4565217391304346</v>
      </c>
      <c r="J1034" s="16">
        <v>10</v>
      </c>
      <c r="K1034" s="16">
        <v>7</v>
      </c>
      <c r="L1034" s="19">
        <v>3.1616321702365484</v>
      </c>
      <c r="M1034" s="16">
        <v>1</v>
      </c>
      <c r="N1034" s="16">
        <v>10</v>
      </c>
      <c r="O1034" s="17">
        <v>770</v>
      </c>
      <c r="P1034" s="18">
        <v>0</v>
      </c>
    </row>
    <row r="1035" spans="2:16" ht="36" customHeight="1" outlineLevel="1" x14ac:dyDescent="0.45">
      <c r="B1035" s="13" t="s">
        <v>68</v>
      </c>
      <c r="C1035" s="14" t="s">
        <v>59</v>
      </c>
      <c r="D1035" s="14" t="s">
        <v>409</v>
      </c>
      <c r="E1035" s="15" t="s">
        <v>70</v>
      </c>
      <c r="F1035" s="15"/>
      <c r="G1035" s="16">
        <v>1</v>
      </c>
      <c r="H1035" s="16">
        <v>10</v>
      </c>
      <c r="I1035" s="19">
        <v>6.4891774891774894</v>
      </c>
      <c r="J1035" s="16">
        <v>10</v>
      </c>
      <c r="K1035" s="16">
        <v>7</v>
      </c>
      <c r="L1035" s="19">
        <v>3.1163823394686232</v>
      </c>
      <c r="M1035" s="16">
        <v>1</v>
      </c>
      <c r="N1035" s="16">
        <v>10</v>
      </c>
      <c r="O1035" s="17">
        <v>769</v>
      </c>
      <c r="P1035" s="18">
        <v>0</v>
      </c>
    </row>
    <row r="1036" spans="2:16" ht="36" customHeight="1" outlineLevel="1" x14ac:dyDescent="0.45">
      <c r="B1036" s="13" t="s">
        <v>71</v>
      </c>
      <c r="C1036" s="14" t="s">
        <v>56</v>
      </c>
      <c r="D1036" s="14" t="s">
        <v>410</v>
      </c>
      <c r="E1036" s="15" t="s">
        <v>70</v>
      </c>
      <c r="F1036" s="15"/>
      <c r="G1036" s="16">
        <v>1</v>
      </c>
      <c r="H1036" s="16">
        <v>10</v>
      </c>
      <c r="I1036" s="19">
        <v>6.4087591240875916</v>
      </c>
      <c r="J1036" s="16">
        <v>10</v>
      </c>
      <c r="K1036" s="16">
        <v>7</v>
      </c>
      <c r="L1036" s="19">
        <v>3.2777205685316888</v>
      </c>
      <c r="M1036" s="16">
        <v>1</v>
      </c>
      <c r="N1036" s="16">
        <v>10</v>
      </c>
      <c r="O1036" s="17">
        <v>863</v>
      </c>
      <c r="P1036" s="18">
        <v>0</v>
      </c>
    </row>
    <row r="1037" spans="2:16" ht="36" customHeight="1" outlineLevel="1" x14ac:dyDescent="0.45">
      <c r="B1037" s="13" t="s">
        <v>71</v>
      </c>
      <c r="C1037" s="14" t="s">
        <v>59</v>
      </c>
      <c r="D1037" s="14" t="s">
        <v>410</v>
      </c>
      <c r="E1037" s="15" t="s">
        <v>70</v>
      </c>
      <c r="F1037" s="15"/>
      <c r="G1037" s="16">
        <v>1</v>
      </c>
      <c r="H1037" s="16">
        <v>10</v>
      </c>
      <c r="I1037" s="19">
        <v>6.4057971014492754</v>
      </c>
      <c r="J1037" s="16">
        <v>10</v>
      </c>
      <c r="K1037" s="16">
        <v>7</v>
      </c>
      <c r="L1037" s="19">
        <v>3.283752707154326</v>
      </c>
      <c r="M1037" s="16">
        <v>1</v>
      </c>
      <c r="N1037" s="16">
        <v>10</v>
      </c>
      <c r="O1037" s="17">
        <v>862</v>
      </c>
      <c r="P1037" s="18">
        <v>0</v>
      </c>
    </row>
    <row r="1038" spans="2:16" ht="36" customHeight="1" outlineLevel="1" x14ac:dyDescent="0.45">
      <c r="B1038" s="13" t="s">
        <v>1184</v>
      </c>
      <c r="C1038" s="14" t="s">
        <v>56</v>
      </c>
      <c r="D1038" s="14" t="s">
        <v>411</v>
      </c>
      <c r="E1038" s="15" t="s">
        <v>70</v>
      </c>
      <c r="F1038" s="15"/>
      <c r="G1038" s="16">
        <v>1</v>
      </c>
      <c r="H1038" s="16">
        <v>10</v>
      </c>
      <c r="I1038" s="19">
        <v>6.40625</v>
      </c>
      <c r="J1038" s="16">
        <v>10</v>
      </c>
      <c r="K1038" s="16">
        <v>7</v>
      </c>
      <c r="L1038" s="19">
        <v>3.1407144571876162</v>
      </c>
      <c r="M1038" s="16">
        <v>1</v>
      </c>
      <c r="N1038" s="16">
        <v>10</v>
      </c>
      <c r="O1038" s="17">
        <v>936</v>
      </c>
      <c r="P1038" s="18">
        <v>0</v>
      </c>
    </row>
    <row r="1039" spans="2:16" ht="36" customHeight="1" outlineLevel="1" x14ac:dyDescent="0.45">
      <c r="B1039" s="13" t="s">
        <v>1184</v>
      </c>
      <c r="C1039" s="14" t="s">
        <v>59</v>
      </c>
      <c r="D1039" s="14" t="s">
        <v>411</v>
      </c>
      <c r="E1039" s="15" t="s">
        <v>70</v>
      </c>
      <c r="F1039" s="15"/>
      <c r="G1039" s="16">
        <v>1</v>
      </c>
      <c r="H1039" s="16">
        <v>10</v>
      </c>
      <c r="I1039" s="19">
        <v>6.46875</v>
      </c>
      <c r="J1039" s="16">
        <v>10</v>
      </c>
      <c r="K1039" s="16">
        <v>7</v>
      </c>
      <c r="L1039" s="19">
        <v>3.141977690806192</v>
      </c>
      <c r="M1039" s="16">
        <v>1</v>
      </c>
      <c r="N1039" s="16">
        <v>10</v>
      </c>
      <c r="O1039" s="17">
        <v>936</v>
      </c>
      <c r="P1039" s="18">
        <v>0</v>
      </c>
    </row>
    <row r="1040" spans="2:16" ht="36" customHeight="1" outlineLevel="1" x14ac:dyDescent="0.45">
      <c r="B1040" s="13" t="s">
        <v>1185</v>
      </c>
      <c r="C1040" s="14" t="s">
        <v>56</v>
      </c>
      <c r="D1040" s="14" t="s">
        <v>412</v>
      </c>
      <c r="E1040" s="15" t="s">
        <v>70</v>
      </c>
      <c r="F1040" s="15"/>
      <c r="G1040" s="16">
        <v>1</v>
      </c>
      <c r="H1040" s="16">
        <v>10</v>
      </c>
      <c r="I1040" s="19">
        <v>6.8360655737704921</v>
      </c>
      <c r="J1040" s="16">
        <v>10</v>
      </c>
      <c r="K1040" s="16">
        <v>8</v>
      </c>
      <c r="L1040" s="19">
        <v>3.0396289678668156</v>
      </c>
      <c r="M1040" s="16">
        <v>1</v>
      </c>
      <c r="N1040" s="16">
        <v>10</v>
      </c>
      <c r="O1040" s="17">
        <v>939</v>
      </c>
      <c r="P1040" s="18">
        <v>0</v>
      </c>
    </row>
    <row r="1041" spans="2:16" ht="36" customHeight="1" outlineLevel="1" x14ac:dyDescent="0.45">
      <c r="B1041" s="13" t="s">
        <v>1185</v>
      </c>
      <c r="C1041" s="14" t="s">
        <v>59</v>
      </c>
      <c r="D1041" s="14" t="s">
        <v>412</v>
      </c>
      <c r="E1041" s="15" t="s">
        <v>70</v>
      </c>
      <c r="F1041" s="15"/>
      <c r="G1041" s="16">
        <v>1</v>
      </c>
      <c r="H1041" s="16">
        <v>10</v>
      </c>
      <c r="I1041" s="19">
        <v>6.7333333333333334</v>
      </c>
      <c r="J1041" s="16">
        <v>10</v>
      </c>
      <c r="K1041" s="16">
        <v>8</v>
      </c>
      <c r="L1041" s="19">
        <v>3.0855962073483068</v>
      </c>
      <c r="M1041" s="16">
        <v>1</v>
      </c>
      <c r="N1041" s="16">
        <v>10</v>
      </c>
      <c r="O1041" s="17">
        <v>940</v>
      </c>
      <c r="P1041" s="18">
        <v>0</v>
      </c>
    </row>
    <row r="1042" spans="2:16" ht="36" customHeight="1" outlineLevel="1" x14ac:dyDescent="0.45">
      <c r="B1042" s="13" t="s">
        <v>73</v>
      </c>
      <c r="C1042" s="14" t="s">
        <v>56</v>
      </c>
      <c r="D1042" s="14" t="s">
        <v>1276</v>
      </c>
      <c r="E1042" s="15" t="s">
        <v>63</v>
      </c>
      <c r="F1042" s="15"/>
      <c r="G1042" s="16">
        <v>1</v>
      </c>
      <c r="H1042" s="16">
        <v>10</v>
      </c>
      <c r="I1042" s="19">
        <v>6.54</v>
      </c>
      <c r="J1042" s="16">
        <v>10</v>
      </c>
      <c r="K1042" s="16">
        <v>7</v>
      </c>
      <c r="L1042" s="19">
        <v>3.1547349099967841</v>
      </c>
      <c r="M1042" s="16">
        <v>1</v>
      </c>
      <c r="N1042" s="16">
        <v>10</v>
      </c>
      <c r="O1042" s="17">
        <v>0</v>
      </c>
      <c r="P1042" s="18">
        <v>0</v>
      </c>
    </row>
    <row r="1043" spans="2:16" ht="36" customHeight="1" outlineLevel="1" x14ac:dyDescent="0.45">
      <c r="B1043" s="13" t="s">
        <v>73</v>
      </c>
      <c r="C1043" s="14" t="s">
        <v>59</v>
      </c>
      <c r="D1043" s="14" t="s">
        <v>1276</v>
      </c>
      <c r="E1043" s="15" t="s">
        <v>63</v>
      </c>
      <c r="F1043" s="15"/>
      <c r="G1043" s="16">
        <v>1</v>
      </c>
      <c r="H1043" s="16">
        <v>10</v>
      </c>
      <c r="I1043" s="19">
        <v>6.54</v>
      </c>
      <c r="J1043" s="16">
        <v>10</v>
      </c>
      <c r="K1043" s="16">
        <v>7</v>
      </c>
      <c r="L1043" s="19">
        <v>3.1547349099967841</v>
      </c>
      <c r="M1043" s="16">
        <v>1</v>
      </c>
      <c r="N1043" s="16">
        <v>10</v>
      </c>
      <c r="O1043" s="17">
        <v>0</v>
      </c>
      <c r="P1043" s="18">
        <v>0</v>
      </c>
    </row>
    <row r="1044" spans="2:16" ht="36" customHeight="1" outlineLevel="1" x14ac:dyDescent="0.45">
      <c r="B1044" s="13" t="s">
        <v>75</v>
      </c>
      <c r="C1044" s="14" t="s">
        <v>56</v>
      </c>
      <c r="D1044" s="14" t="s">
        <v>413</v>
      </c>
      <c r="E1044" s="15" t="s">
        <v>63</v>
      </c>
      <c r="F1044" s="15"/>
      <c r="G1044" s="16">
        <v>1</v>
      </c>
      <c r="H1044" s="16">
        <v>10</v>
      </c>
      <c r="I1044" s="19">
        <v>6.5389999999999997</v>
      </c>
      <c r="J1044" s="16">
        <v>10</v>
      </c>
      <c r="K1044" s="16">
        <v>7</v>
      </c>
      <c r="L1044" s="19">
        <v>3.1550647272969727</v>
      </c>
      <c r="M1044" s="16">
        <v>1</v>
      </c>
      <c r="N1044" s="16">
        <v>10</v>
      </c>
      <c r="O1044" s="17">
        <v>0</v>
      </c>
      <c r="P1044" s="18">
        <v>0</v>
      </c>
    </row>
    <row r="1045" spans="2:16" ht="36" customHeight="1" outlineLevel="1" x14ac:dyDescent="0.45">
      <c r="B1045" s="13" t="s">
        <v>75</v>
      </c>
      <c r="C1045" s="14" t="s">
        <v>59</v>
      </c>
      <c r="D1045" s="14" t="s">
        <v>413</v>
      </c>
      <c r="E1045" s="15" t="s">
        <v>63</v>
      </c>
      <c r="F1045" s="15"/>
      <c r="G1045" s="16">
        <v>1</v>
      </c>
      <c r="H1045" s="16">
        <v>10</v>
      </c>
      <c r="I1045" s="19">
        <v>6.5389999999999997</v>
      </c>
      <c r="J1045" s="16">
        <v>10</v>
      </c>
      <c r="K1045" s="16">
        <v>7</v>
      </c>
      <c r="L1045" s="19">
        <v>3.1550647272969727</v>
      </c>
      <c r="M1045" s="16">
        <v>1</v>
      </c>
      <c r="N1045" s="16">
        <v>10</v>
      </c>
      <c r="O1045" s="17">
        <v>0</v>
      </c>
      <c r="P1045" s="18">
        <v>0</v>
      </c>
    </row>
    <row r="1046" spans="2:16" ht="36" customHeight="1" outlineLevel="1" x14ac:dyDescent="0.45">
      <c r="B1046" s="13" t="s">
        <v>77</v>
      </c>
      <c r="C1046" s="14" t="s">
        <v>56</v>
      </c>
      <c r="D1046" s="14" t="s">
        <v>414</v>
      </c>
      <c r="E1046" s="15" t="s">
        <v>70</v>
      </c>
      <c r="F1046" s="15"/>
      <c r="G1046" s="16">
        <v>1</v>
      </c>
      <c r="H1046" s="16">
        <v>10</v>
      </c>
      <c r="I1046" s="19">
        <v>6.5846560846560847</v>
      </c>
      <c r="J1046" s="16">
        <v>10</v>
      </c>
      <c r="K1046" s="16">
        <v>7</v>
      </c>
      <c r="L1046" s="19">
        <v>3.1693026810663882</v>
      </c>
      <c r="M1046" s="16">
        <v>1</v>
      </c>
      <c r="N1046" s="16">
        <v>10</v>
      </c>
      <c r="O1046" s="17">
        <v>244</v>
      </c>
      <c r="P1046" s="18">
        <v>0</v>
      </c>
    </row>
    <row r="1047" spans="2:16" ht="36" customHeight="1" outlineLevel="1" x14ac:dyDescent="0.45">
      <c r="B1047" s="13" t="s">
        <v>77</v>
      </c>
      <c r="C1047" s="14" t="s">
        <v>59</v>
      </c>
      <c r="D1047" s="14" t="s">
        <v>414</v>
      </c>
      <c r="E1047" s="15" t="s">
        <v>70</v>
      </c>
      <c r="F1047" s="15"/>
      <c r="G1047" s="16">
        <v>1</v>
      </c>
      <c r="H1047" s="16">
        <v>10</v>
      </c>
      <c r="I1047" s="19">
        <v>6.5846560846560847</v>
      </c>
      <c r="J1047" s="16">
        <v>10</v>
      </c>
      <c r="K1047" s="16">
        <v>7</v>
      </c>
      <c r="L1047" s="19">
        <v>3.1693026810663882</v>
      </c>
      <c r="M1047" s="16">
        <v>1</v>
      </c>
      <c r="N1047" s="16">
        <v>10</v>
      </c>
      <c r="O1047" s="17">
        <v>244</v>
      </c>
      <c r="P1047" s="18">
        <v>0</v>
      </c>
    </row>
    <row r="1048" spans="2:16" ht="36" customHeight="1" outlineLevel="1" x14ac:dyDescent="0.45">
      <c r="B1048" s="13" t="s">
        <v>79</v>
      </c>
      <c r="C1048" s="14" t="s">
        <v>56</v>
      </c>
      <c r="D1048" s="14" t="s">
        <v>415</v>
      </c>
      <c r="E1048" s="15" t="s">
        <v>70</v>
      </c>
      <c r="F1048" s="15"/>
      <c r="G1048" s="16">
        <v>1</v>
      </c>
      <c r="H1048" s="16">
        <v>10</v>
      </c>
      <c r="I1048" s="19">
        <v>6.743682310469314</v>
      </c>
      <c r="J1048" s="16">
        <v>10</v>
      </c>
      <c r="K1048" s="16">
        <v>7</v>
      </c>
      <c r="L1048" s="19">
        <v>3.0862020208016925</v>
      </c>
      <c r="M1048" s="16">
        <v>1</v>
      </c>
      <c r="N1048" s="16">
        <v>10</v>
      </c>
      <c r="O1048" s="17">
        <v>723</v>
      </c>
      <c r="P1048" s="18">
        <v>0</v>
      </c>
    </row>
    <row r="1049" spans="2:16" ht="36" customHeight="1" outlineLevel="1" x14ac:dyDescent="0.45">
      <c r="B1049" s="13" t="s">
        <v>79</v>
      </c>
      <c r="C1049" s="14" t="s">
        <v>59</v>
      </c>
      <c r="D1049" s="14" t="s">
        <v>415</v>
      </c>
      <c r="E1049" s="15" t="s">
        <v>70</v>
      </c>
      <c r="F1049" s="15"/>
      <c r="G1049" s="16">
        <v>1</v>
      </c>
      <c r="H1049" s="16">
        <v>10</v>
      </c>
      <c r="I1049" s="19">
        <v>6.743682310469314</v>
      </c>
      <c r="J1049" s="16">
        <v>10</v>
      </c>
      <c r="K1049" s="16">
        <v>7</v>
      </c>
      <c r="L1049" s="19">
        <v>3.0862020208016925</v>
      </c>
      <c r="M1049" s="16">
        <v>1</v>
      </c>
      <c r="N1049" s="16">
        <v>10</v>
      </c>
      <c r="O1049" s="17">
        <v>723</v>
      </c>
      <c r="P1049" s="18">
        <v>0</v>
      </c>
    </row>
    <row r="1050" spans="2:16" ht="36" customHeight="1" outlineLevel="1" x14ac:dyDescent="0.45">
      <c r="B1050" s="13" t="s">
        <v>80</v>
      </c>
      <c r="C1050" s="14" t="s">
        <v>56</v>
      </c>
      <c r="D1050" s="14" t="s">
        <v>416</v>
      </c>
      <c r="E1050" s="15" t="s">
        <v>70</v>
      </c>
      <c r="F1050" s="15"/>
      <c r="G1050" s="16">
        <v>1</v>
      </c>
      <c r="H1050" s="16">
        <v>10</v>
      </c>
      <c r="I1050" s="19">
        <v>6.5373134328358207</v>
      </c>
      <c r="J1050" s="16">
        <v>10</v>
      </c>
      <c r="K1050" s="16">
        <v>7</v>
      </c>
      <c r="L1050" s="19">
        <v>3.1204523672103934</v>
      </c>
      <c r="M1050" s="16">
        <v>1</v>
      </c>
      <c r="N1050" s="16">
        <v>10</v>
      </c>
      <c r="O1050" s="17">
        <v>933</v>
      </c>
      <c r="P1050" s="18">
        <v>0</v>
      </c>
    </row>
    <row r="1051" spans="2:16" ht="36" customHeight="1" outlineLevel="1" x14ac:dyDescent="0.45">
      <c r="B1051" s="13" t="s">
        <v>80</v>
      </c>
      <c r="C1051" s="14" t="s">
        <v>59</v>
      </c>
      <c r="D1051" s="14" t="s">
        <v>416</v>
      </c>
      <c r="E1051" s="15" t="s">
        <v>70</v>
      </c>
      <c r="F1051" s="15"/>
      <c r="G1051" s="16">
        <v>1</v>
      </c>
      <c r="H1051" s="16">
        <v>10</v>
      </c>
      <c r="I1051" s="19">
        <v>6.5373134328358207</v>
      </c>
      <c r="J1051" s="16">
        <v>10</v>
      </c>
      <c r="K1051" s="16">
        <v>7</v>
      </c>
      <c r="L1051" s="19">
        <v>3.1204523672103934</v>
      </c>
      <c r="M1051" s="16">
        <v>1</v>
      </c>
      <c r="N1051" s="16">
        <v>10</v>
      </c>
      <c r="O1051" s="17">
        <v>933</v>
      </c>
      <c r="P1051" s="18">
        <v>0</v>
      </c>
    </row>
    <row r="1052" spans="2:16" ht="36" customHeight="1" outlineLevel="1" x14ac:dyDescent="0.45">
      <c r="B1052" s="13" t="s">
        <v>82</v>
      </c>
      <c r="C1052" s="14" t="s">
        <v>56</v>
      </c>
      <c r="D1052" s="14" t="s">
        <v>1277</v>
      </c>
      <c r="E1052" s="15" t="s">
        <v>70</v>
      </c>
      <c r="F1052" s="15"/>
      <c r="G1052" s="16">
        <v>1</v>
      </c>
      <c r="H1052" s="16">
        <v>10</v>
      </c>
      <c r="I1052" s="19">
        <v>5.7</v>
      </c>
      <c r="J1052" s="16">
        <v>10</v>
      </c>
      <c r="K1052" s="16">
        <v>3</v>
      </c>
      <c r="L1052" s="19">
        <v>3.8311588035185618</v>
      </c>
      <c r="M1052" s="16">
        <v>1</v>
      </c>
      <c r="N1052" s="16">
        <v>10</v>
      </c>
      <c r="O1052" s="17">
        <v>990</v>
      </c>
      <c r="P1052" s="18">
        <v>0</v>
      </c>
    </row>
    <row r="1053" spans="2:16" ht="36" customHeight="1" outlineLevel="1" x14ac:dyDescent="0.45">
      <c r="B1053" s="13" t="s">
        <v>82</v>
      </c>
      <c r="C1053" s="14" t="s">
        <v>59</v>
      </c>
      <c r="D1053" s="14" t="s">
        <v>1277</v>
      </c>
      <c r="E1053" s="15" t="s">
        <v>70</v>
      </c>
      <c r="F1053" s="15"/>
      <c r="G1053" s="16">
        <v>1</v>
      </c>
      <c r="H1053" s="16">
        <v>10</v>
      </c>
      <c r="I1053" s="19">
        <v>5.7</v>
      </c>
      <c r="J1053" s="16">
        <v>10</v>
      </c>
      <c r="K1053" s="16">
        <v>3</v>
      </c>
      <c r="L1053" s="19">
        <v>3.8311588035185618</v>
      </c>
      <c r="M1053" s="16">
        <v>1</v>
      </c>
      <c r="N1053" s="16">
        <v>10</v>
      </c>
      <c r="O1053" s="17">
        <v>990</v>
      </c>
      <c r="P1053" s="18">
        <v>0</v>
      </c>
    </row>
    <row r="1054" spans="2:16" ht="36" customHeight="1" outlineLevel="1" x14ac:dyDescent="0.45">
      <c r="B1054" s="13" t="s">
        <v>84</v>
      </c>
      <c r="C1054" s="14" t="s">
        <v>56</v>
      </c>
      <c r="D1054" s="14" t="s">
        <v>1278</v>
      </c>
      <c r="E1054" s="15" t="s">
        <v>70</v>
      </c>
      <c r="F1054" s="15"/>
      <c r="G1054" s="16">
        <v>3</v>
      </c>
      <c r="H1054" s="16">
        <v>10</v>
      </c>
      <c r="I1054" s="19">
        <v>6.5</v>
      </c>
      <c r="J1054" s="16">
        <v>3</v>
      </c>
      <c r="K1054" s="16">
        <v>3</v>
      </c>
      <c r="L1054" s="19">
        <v>4.9497474683058327</v>
      </c>
      <c r="M1054" s="16">
        <v>3</v>
      </c>
      <c r="N1054" s="16">
        <v>10</v>
      </c>
      <c r="O1054" s="17">
        <v>998</v>
      </c>
      <c r="P1054" s="18">
        <v>0</v>
      </c>
    </row>
    <row r="1055" spans="2:16" ht="36" customHeight="1" outlineLevel="1" x14ac:dyDescent="0.45">
      <c r="B1055" s="13" t="s">
        <v>84</v>
      </c>
      <c r="C1055" s="14" t="s">
        <v>59</v>
      </c>
      <c r="D1055" s="14" t="s">
        <v>1278</v>
      </c>
      <c r="E1055" s="15" t="s">
        <v>70</v>
      </c>
      <c r="F1055" s="15"/>
      <c r="G1055" s="16">
        <v>3</v>
      </c>
      <c r="H1055" s="16">
        <v>10</v>
      </c>
      <c r="I1055" s="19">
        <v>6.5</v>
      </c>
      <c r="J1055" s="16">
        <v>3</v>
      </c>
      <c r="K1055" s="16">
        <v>3</v>
      </c>
      <c r="L1055" s="19">
        <v>4.9497474683058327</v>
      </c>
      <c r="M1055" s="16">
        <v>3</v>
      </c>
      <c r="N1055" s="16">
        <v>10</v>
      </c>
      <c r="O1055" s="17">
        <v>998</v>
      </c>
      <c r="P1055" s="18">
        <v>0</v>
      </c>
    </row>
    <row r="1056" spans="2:16" ht="36" customHeight="1" outlineLevel="1" x14ac:dyDescent="0.45">
      <c r="B1056" s="13" t="s">
        <v>61</v>
      </c>
      <c r="C1056" s="14" t="s">
        <v>56</v>
      </c>
      <c r="D1056" s="14" t="s">
        <v>417</v>
      </c>
      <c r="E1056" s="15" t="s">
        <v>70</v>
      </c>
      <c r="F1056" s="15"/>
      <c r="G1056" s="16">
        <v>1</v>
      </c>
      <c r="H1056" s="16">
        <v>10</v>
      </c>
      <c r="I1056" s="19">
        <v>6.54</v>
      </c>
      <c r="J1056" s="16">
        <v>10</v>
      </c>
      <c r="K1056" s="16">
        <v>7</v>
      </c>
      <c r="L1056" s="19">
        <v>3.1528305283253655</v>
      </c>
      <c r="M1056" s="16">
        <v>1</v>
      </c>
      <c r="N1056" s="16">
        <v>10</v>
      </c>
      <c r="O1056" s="17">
        <v>0</v>
      </c>
      <c r="P1056" s="18">
        <v>0</v>
      </c>
    </row>
    <row r="1057" spans="2:16" ht="36" customHeight="1" outlineLevel="1" x14ac:dyDescent="0.45">
      <c r="B1057" s="13" t="s">
        <v>61</v>
      </c>
      <c r="C1057" s="14" t="s">
        <v>59</v>
      </c>
      <c r="D1057" s="14" t="s">
        <v>417</v>
      </c>
      <c r="E1057" s="15" t="s">
        <v>70</v>
      </c>
      <c r="F1057" s="15"/>
      <c r="G1057" s="16">
        <v>1</v>
      </c>
      <c r="H1057" s="16">
        <v>10</v>
      </c>
      <c r="I1057" s="19">
        <v>6.5445434298440981</v>
      </c>
      <c r="J1057" s="16">
        <v>10</v>
      </c>
      <c r="K1057" s="16">
        <v>7</v>
      </c>
      <c r="L1057" s="19">
        <v>3.1606411480737013</v>
      </c>
      <c r="M1057" s="16">
        <v>1</v>
      </c>
      <c r="N1057" s="16">
        <v>10</v>
      </c>
      <c r="O1057" s="17">
        <v>102</v>
      </c>
      <c r="P1057" s="18">
        <v>0</v>
      </c>
    </row>
    <row r="1058" spans="2:16" ht="36" customHeight="1" outlineLevel="1" x14ac:dyDescent="0.45">
      <c r="B1058" s="13" t="s">
        <v>61</v>
      </c>
      <c r="C1058" s="14" t="s">
        <v>56</v>
      </c>
      <c r="D1058" s="14" t="s">
        <v>417</v>
      </c>
      <c r="E1058" s="15" t="s">
        <v>70</v>
      </c>
      <c r="F1058" s="15"/>
      <c r="G1058" s="15" t="s">
        <v>86</v>
      </c>
      <c r="H1058" s="15" t="s">
        <v>86</v>
      </c>
      <c r="I1058" s="15" t="s">
        <v>86</v>
      </c>
      <c r="J1058" s="15" t="s">
        <v>86</v>
      </c>
      <c r="K1058" s="15" t="s">
        <v>86</v>
      </c>
      <c r="L1058" s="15" t="s">
        <v>86</v>
      </c>
      <c r="M1058" s="15" t="s">
        <v>86</v>
      </c>
      <c r="N1058" s="15" t="s">
        <v>86</v>
      </c>
      <c r="O1058" s="17">
        <v>1000</v>
      </c>
      <c r="P1058" s="18">
        <v>0</v>
      </c>
    </row>
    <row r="1059" spans="2:16" ht="36" customHeight="1" outlineLevel="1" x14ac:dyDescent="0.45">
      <c r="B1059" s="13" t="s">
        <v>61</v>
      </c>
      <c r="C1059" s="14" t="s">
        <v>59</v>
      </c>
      <c r="D1059" s="14" t="s">
        <v>417</v>
      </c>
      <c r="E1059" s="15" t="s">
        <v>70</v>
      </c>
      <c r="F1059" s="15"/>
      <c r="G1059" s="16">
        <v>10</v>
      </c>
      <c r="H1059" s="16">
        <v>10</v>
      </c>
      <c r="I1059" s="16">
        <v>10</v>
      </c>
      <c r="J1059" s="16">
        <v>10</v>
      </c>
      <c r="K1059" s="16">
        <v>10</v>
      </c>
      <c r="L1059" s="15" t="s">
        <v>86</v>
      </c>
      <c r="M1059" s="16">
        <v>10</v>
      </c>
      <c r="N1059" s="16">
        <v>10</v>
      </c>
      <c r="O1059" s="17">
        <v>999</v>
      </c>
      <c r="P1059" s="18">
        <v>0</v>
      </c>
    </row>
    <row r="1060" spans="2:16" ht="36" customHeight="1" outlineLevel="1" x14ac:dyDescent="0.45">
      <c r="B1060" s="13" t="s">
        <v>61</v>
      </c>
      <c r="C1060" s="14" t="s">
        <v>56</v>
      </c>
      <c r="D1060" s="14" t="s">
        <v>417</v>
      </c>
      <c r="E1060" s="15" t="s">
        <v>70</v>
      </c>
      <c r="F1060" s="15"/>
      <c r="G1060" s="15" t="s">
        <v>86</v>
      </c>
      <c r="H1060" s="15" t="s">
        <v>86</v>
      </c>
      <c r="I1060" s="15" t="s">
        <v>86</v>
      </c>
      <c r="J1060" s="15" t="s">
        <v>86</v>
      </c>
      <c r="K1060" s="15" t="s">
        <v>86</v>
      </c>
      <c r="L1060" s="15" t="s">
        <v>86</v>
      </c>
      <c r="M1060" s="15" t="s">
        <v>86</v>
      </c>
      <c r="N1060" s="15" t="s">
        <v>86</v>
      </c>
      <c r="O1060" s="17">
        <v>1000</v>
      </c>
      <c r="P1060" s="18">
        <v>0</v>
      </c>
    </row>
    <row r="1061" spans="2:16" ht="36" customHeight="1" outlineLevel="1" x14ac:dyDescent="0.45">
      <c r="B1061" s="13" t="s">
        <v>61</v>
      </c>
      <c r="C1061" s="14" t="s">
        <v>59</v>
      </c>
      <c r="D1061" s="14" t="s">
        <v>417</v>
      </c>
      <c r="E1061" s="15" t="s">
        <v>70</v>
      </c>
      <c r="F1061" s="15"/>
      <c r="G1061" s="15" t="s">
        <v>86</v>
      </c>
      <c r="H1061" s="15" t="s">
        <v>86</v>
      </c>
      <c r="I1061" s="15" t="s">
        <v>86</v>
      </c>
      <c r="J1061" s="15" t="s">
        <v>86</v>
      </c>
      <c r="K1061" s="15" t="s">
        <v>86</v>
      </c>
      <c r="L1061" s="15" t="s">
        <v>86</v>
      </c>
      <c r="M1061" s="15" t="s">
        <v>86</v>
      </c>
      <c r="N1061" s="15" t="s">
        <v>86</v>
      </c>
      <c r="O1061" s="17">
        <v>1000</v>
      </c>
      <c r="P1061" s="18">
        <v>0</v>
      </c>
    </row>
    <row r="1062" spans="2:16" ht="36" customHeight="1" outlineLevel="1" x14ac:dyDescent="0.45">
      <c r="B1062" s="13" t="s">
        <v>61</v>
      </c>
      <c r="C1062" s="14" t="s">
        <v>56</v>
      </c>
      <c r="D1062" s="14" t="s">
        <v>417</v>
      </c>
      <c r="E1062" s="15" t="s">
        <v>70</v>
      </c>
      <c r="F1062" s="15"/>
      <c r="G1062" s="15" t="s">
        <v>86</v>
      </c>
      <c r="H1062" s="15" t="s">
        <v>86</v>
      </c>
      <c r="I1062" s="15" t="s">
        <v>86</v>
      </c>
      <c r="J1062" s="15" t="s">
        <v>86</v>
      </c>
      <c r="K1062" s="15" t="s">
        <v>86</v>
      </c>
      <c r="L1062" s="15" t="s">
        <v>86</v>
      </c>
      <c r="M1062" s="15" t="s">
        <v>86</v>
      </c>
      <c r="N1062" s="15" t="s">
        <v>86</v>
      </c>
      <c r="O1062" s="17">
        <v>1000</v>
      </c>
      <c r="P1062" s="18">
        <v>0</v>
      </c>
    </row>
    <row r="1063" spans="2:16" ht="36" customHeight="1" outlineLevel="1" x14ac:dyDescent="0.45">
      <c r="B1063" s="13" t="s">
        <v>61</v>
      </c>
      <c r="C1063" s="14" t="s">
        <v>59</v>
      </c>
      <c r="D1063" s="14" t="s">
        <v>417</v>
      </c>
      <c r="E1063" s="15" t="s">
        <v>70</v>
      </c>
      <c r="F1063" s="15"/>
      <c r="G1063" s="15" t="s">
        <v>86</v>
      </c>
      <c r="H1063" s="15" t="s">
        <v>86</v>
      </c>
      <c r="I1063" s="15" t="s">
        <v>86</v>
      </c>
      <c r="J1063" s="15" t="s">
        <v>86</v>
      </c>
      <c r="K1063" s="15" t="s">
        <v>86</v>
      </c>
      <c r="L1063" s="15" t="s">
        <v>86</v>
      </c>
      <c r="M1063" s="15" t="s">
        <v>86</v>
      </c>
      <c r="N1063" s="15" t="s">
        <v>86</v>
      </c>
      <c r="O1063" s="17">
        <v>1000</v>
      </c>
      <c r="P1063" s="18">
        <v>0</v>
      </c>
    </row>
    <row r="1064" spans="2:16" ht="36" customHeight="1" outlineLevel="1" x14ac:dyDescent="0.45">
      <c r="B1064" s="13" t="s">
        <v>64</v>
      </c>
      <c r="C1064" s="14" t="s">
        <v>56</v>
      </c>
      <c r="D1064" s="14" t="s">
        <v>418</v>
      </c>
      <c r="E1064" s="15" t="s">
        <v>63</v>
      </c>
      <c r="F1064" s="15"/>
      <c r="G1064" s="16">
        <v>1</v>
      </c>
      <c r="H1064" s="16">
        <v>10</v>
      </c>
      <c r="I1064" s="19">
        <v>6.5380000000000003</v>
      </c>
      <c r="J1064" s="16">
        <v>10</v>
      </c>
      <c r="K1064" s="16">
        <v>7</v>
      </c>
      <c r="L1064" s="19">
        <v>3.1531727669917609</v>
      </c>
      <c r="M1064" s="16">
        <v>1</v>
      </c>
      <c r="N1064" s="16">
        <v>10</v>
      </c>
      <c r="O1064" s="17">
        <v>0</v>
      </c>
      <c r="P1064" s="18">
        <v>0</v>
      </c>
    </row>
    <row r="1065" spans="2:16" ht="36" customHeight="1" outlineLevel="1" x14ac:dyDescent="0.45">
      <c r="B1065" s="13" t="s">
        <v>64</v>
      </c>
      <c r="C1065" s="14" t="s">
        <v>59</v>
      </c>
      <c r="D1065" s="14" t="s">
        <v>418</v>
      </c>
      <c r="E1065" s="15" t="s">
        <v>63</v>
      </c>
      <c r="F1065" s="15"/>
      <c r="G1065" s="16">
        <v>1</v>
      </c>
      <c r="H1065" s="16">
        <v>10</v>
      </c>
      <c r="I1065" s="19">
        <v>6.5380000000000003</v>
      </c>
      <c r="J1065" s="16">
        <v>10</v>
      </c>
      <c r="K1065" s="16">
        <v>7</v>
      </c>
      <c r="L1065" s="19">
        <v>3.1531727669917609</v>
      </c>
      <c r="M1065" s="16">
        <v>1</v>
      </c>
      <c r="N1065" s="16">
        <v>10</v>
      </c>
      <c r="O1065" s="17">
        <v>0</v>
      </c>
      <c r="P1065" s="18">
        <v>0</v>
      </c>
    </row>
    <row r="1066" spans="2:16" ht="36" customHeight="1" outlineLevel="1" x14ac:dyDescent="0.45">
      <c r="B1066" s="13" t="s">
        <v>66</v>
      </c>
      <c r="C1066" s="14" t="s">
        <v>56</v>
      </c>
      <c r="D1066" s="14" t="s">
        <v>419</v>
      </c>
      <c r="E1066" s="15" t="s">
        <v>63</v>
      </c>
      <c r="F1066" s="15"/>
      <c r="G1066" s="16">
        <v>1</v>
      </c>
      <c r="H1066" s="16">
        <v>10</v>
      </c>
      <c r="I1066" s="19">
        <v>6.4291938997821347</v>
      </c>
      <c r="J1066" s="16">
        <v>10</v>
      </c>
      <c r="K1066" s="16">
        <v>7</v>
      </c>
      <c r="L1066" s="19">
        <v>3.2428789307132706</v>
      </c>
      <c r="M1066" s="16">
        <v>1</v>
      </c>
      <c r="N1066" s="16">
        <v>10</v>
      </c>
      <c r="O1066" s="17">
        <v>541</v>
      </c>
      <c r="P1066" s="18">
        <v>0</v>
      </c>
    </row>
    <row r="1067" spans="2:16" ht="36" customHeight="1" outlineLevel="1" x14ac:dyDescent="0.45">
      <c r="B1067" s="13" t="s">
        <v>66</v>
      </c>
      <c r="C1067" s="14" t="s">
        <v>59</v>
      </c>
      <c r="D1067" s="14" t="s">
        <v>419</v>
      </c>
      <c r="E1067" s="15" t="s">
        <v>63</v>
      </c>
      <c r="F1067" s="15"/>
      <c r="G1067" s="16">
        <v>1</v>
      </c>
      <c r="H1067" s="16">
        <v>10</v>
      </c>
      <c r="I1067" s="19">
        <v>6.4223602484472053</v>
      </c>
      <c r="J1067" s="16">
        <v>10</v>
      </c>
      <c r="K1067" s="16">
        <v>7</v>
      </c>
      <c r="L1067" s="19">
        <v>3.2680518481811145</v>
      </c>
      <c r="M1067" s="16">
        <v>1</v>
      </c>
      <c r="N1067" s="16">
        <v>10</v>
      </c>
      <c r="O1067" s="17">
        <v>517</v>
      </c>
      <c r="P1067" s="18">
        <v>0</v>
      </c>
    </row>
    <row r="1068" spans="2:16" ht="36" customHeight="1" outlineLevel="1" x14ac:dyDescent="0.45">
      <c r="B1068" s="13" t="s">
        <v>68</v>
      </c>
      <c r="C1068" s="14" t="s">
        <v>56</v>
      </c>
      <c r="D1068" s="14" t="s">
        <v>420</v>
      </c>
      <c r="E1068" s="15" t="s">
        <v>70</v>
      </c>
      <c r="F1068" s="15"/>
      <c r="G1068" s="16">
        <v>1</v>
      </c>
      <c r="H1068" s="16">
        <v>10</v>
      </c>
      <c r="I1068" s="19">
        <v>6.5607476635514015</v>
      </c>
      <c r="J1068" s="16">
        <v>10</v>
      </c>
      <c r="K1068" s="16">
        <v>7</v>
      </c>
      <c r="L1068" s="19">
        <v>3.016939873271951</v>
      </c>
      <c r="M1068" s="16">
        <v>1</v>
      </c>
      <c r="N1068" s="16">
        <v>10</v>
      </c>
      <c r="O1068" s="17">
        <v>786</v>
      </c>
      <c r="P1068" s="18">
        <v>0</v>
      </c>
    </row>
    <row r="1069" spans="2:16" ht="36" customHeight="1" outlineLevel="1" x14ac:dyDescent="0.45">
      <c r="B1069" s="13" t="s">
        <v>68</v>
      </c>
      <c r="C1069" s="14" t="s">
        <v>59</v>
      </c>
      <c r="D1069" s="14" t="s">
        <v>420</v>
      </c>
      <c r="E1069" s="15" t="s">
        <v>70</v>
      </c>
      <c r="F1069" s="15"/>
      <c r="G1069" s="16">
        <v>1</v>
      </c>
      <c r="H1069" s="16">
        <v>10</v>
      </c>
      <c r="I1069" s="19">
        <v>6.6488888888888891</v>
      </c>
      <c r="J1069" s="16">
        <v>10</v>
      </c>
      <c r="K1069" s="16">
        <v>7</v>
      </c>
      <c r="L1069" s="19">
        <v>2.9755418340781588</v>
      </c>
      <c r="M1069" s="16">
        <v>1</v>
      </c>
      <c r="N1069" s="16">
        <v>10</v>
      </c>
      <c r="O1069" s="17">
        <v>775</v>
      </c>
      <c r="P1069" s="18">
        <v>0</v>
      </c>
    </row>
    <row r="1070" spans="2:16" ht="36" customHeight="1" outlineLevel="1" x14ac:dyDescent="0.45">
      <c r="B1070" s="13" t="s">
        <v>71</v>
      </c>
      <c r="C1070" s="14" t="s">
        <v>56</v>
      </c>
      <c r="D1070" s="14" t="s">
        <v>421</v>
      </c>
      <c r="E1070" s="15" t="s">
        <v>70</v>
      </c>
      <c r="F1070" s="15"/>
      <c r="G1070" s="16">
        <v>1</v>
      </c>
      <c r="H1070" s="16">
        <v>10</v>
      </c>
      <c r="I1070" s="19">
        <v>6.788321167883212</v>
      </c>
      <c r="J1070" s="16">
        <v>10</v>
      </c>
      <c r="K1070" s="16">
        <v>7</v>
      </c>
      <c r="L1070" s="19">
        <v>3.0856181021901152</v>
      </c>
      <c r="M1070" s="16">
        <v>1</v>
      </c>
      <c r="N1070" s="16">
        <v>10</v>
      </c>
      <c r="O1070" s="17">
        <v>863</v>
      </c>
      <c r="P1070" s="18">
        <v>0</v>
      </c>
    </row>
    <row r="1071" spans="2:16" ht="36" customHeight="1" outlineLevel="1" x14ac:dyDescent="0.45">
      <c r="B1071" s="13" t="s">
        <v>71</v>
      </c>
      <c r="C1071" s="14" t="s">
        <v>59</v>
      </c>
      <c r="D1071" s="14" t="s">
        <v>421</v>
      </c>
      <c r="E1071" s="15" t="s">
        <v>70</v>
      </c>
      <c r="F1071" s="15"/>
      <c r="G1071" s="16">
        <v>1</v>
      </c>
      <c r="H1071" s="16">
        <v>10</v>
      </c>
      <c r="I1071" s="19">
        <v>6.6857142857142859</v>
      </c>
      <c r="J1071" s="16">
        <v>10</v>
      </c>
      <c r="K1071" s="16">
        <v>7</v>
      </c>
      <c r="L1071" s="19">
        <v>3.1050798812364229</v>
      </c>
      <c r="M1071" s="16">
        <v>1</v>
      </c>
      <c r="N1071" s="16">
        <v>10</v>
      </c>
      <c r="O1071" s="17">
        <v>860</v>
      </c>
      <c r="P1071" s="18">
        <v>0</v>
      </c>
    </row>
    <row r="1072" spans="2:16" ht="36" customHeight="1" outlineLevel="1" x14ac:dyDescent="0.45">
      <c r="B1072" s="13" t="s">
        <v>1184</v>
      </c>
      <c r="C1072" s="14" t="s">
        <v>56</v>
      </c>
      <c r="D1072" s="14" t="s">
        <v>422</v>
      </c>
      <c r="E1072" s="15" t="s">
        <v>70</v>
      </c>
      <c r="F1072" s="15"/>
      <c r="G1072" s="16">
        <v>1</v>
      </c>
      <c r="H1072" s="16">
        <v>10</v>
      </c>
      <c r="I1072" s="19">
        <v>6.8358208955223878</v>
      </c>
      <c r="J1072" s="16">
        <v>10</v>
      </c>
      <c r="K1072" s="16">
        <v>7</v>
      </c>
      <c r="L1072" s="19">
        <v>2.8047417367486425</v>
      </c>
      <c r="M1072" s="16">
        <v>1</v>
      </c>
      <c r="N1072" s="16">
        <v>10</v>
      </c>
      <c r="O1072" s="17">
        <v>933</v>
      </c>
      <c r="P1072" s="18">
        <v>0</v>
      </c>
    </row>
    <row r="1073" spans="2:16" ht="36" customHeight="1" outlineLevel="1" x14ac:dyDescent="0.45">
      <c r="B1073" s="13" t="s">
        <v>1184</v>
      </c>
      <c r="C1073" s="14" t="s">
        <v>59</v>
      </c>
      <c r="D1073" s="14" t="s">
        <v>422</v>
      </c>
      <c r="E1073" s="15" t="s">
        <v>70</v>
      </c>
      <c r="F1073" s="15"/>
      <c r="G1073" s="16">
        <v>1</v>
      </c>
      <c r="H1073" s="16">
        <v>10</v>
      </c>
      <c r="I1073" s="19">
        <v>6.916666666666667</v>
      </c>
      <c r="J1073" s="16">
        <v>10</v>
      </c>
      <c r="K1073" s="16">
        <v>7</v>
      </c>
      <c r="L1073" s="19">
        <v>2.8765687697887472</v>
      </c>
      <c r="M1073" s="16">
        <v>1</v>
      </c>
      <c r="N1073" s="16">
        <v>10</v>
      </c>
      <c r="O1073" s="17">
        <v>928</v>
      </c>
      <c r="P1073" s="18">
        <v>0</v>
      </c>
    </row>
    <row r="1074" spans="2:16" ht="36" customHeight="1" outlineLevel="1" x14ac:dyDescent="0.45">
      <c r="B1074" s="13" t="s">
        <v>1185</v>
      </c>
      <c r="C1074" s="14" t="s">
        <v>56</v>
      </c>
      <c r="D1074" s="14" t="s">
        <v>423</v>
      </c>
      <c r="E1074" s="15" t="s">
        <v>70</v>
      </c>
      <c r="F1074" s="15"/>
      <c r="G1074" s="16">
        <v>1</v>
      </c>
      <c r="H1074" s="16">
        <v>10</v>
      </c>
      <c r="I1074" s="19">
        <v>6.5087719298245617</v>
      </c>
      <c r="J1074" s="16">
        <v>10</v>
      </c>
      <c r="K1074" s="16">
        <v>7</v>
      </c>
      <c r="L1074" s="19">
        <v>3.0713119987203692</v>
      </c>
      <c r="M1074" s="16">
        <v>1</v>
      </c>
      <c r="N1074" s="16">
        <v>10</v>
      </c>
      <c r="O1074" s="17">
        <v>943</v>
      </c>
      <c r="P1074" s="18">
        <v>0</v>
      </c>
    </row>
    <row r="1075" spans="2:16" ht="36" customHeight="1" outlineLevel="1" x14ac:dyDescent="0.45">
      <c r="B1075" s="13" t="s">
        <v>1185</v>
      </c>
      <c r="C1075" s="14" t="s">
        <v>59</v>
      </c>
      <c r="D1075" s="14" t="s">
        <v>423</v>
      </c>
      <c r="E1075" s="15" t="s">
        <v>70</v>
      </c>
      <c r="F1075" s="15"/>
      <c r="G1075" s="16">
        <v>1</v>
      </c>
      <c r="H1075" s="16">
        <v>10</v>
      </c>
      <c r="I1075" s="19">
        <v>6.3492063492063489</v>
      </c>
      <c r="J1075" s="16">
        <v>10</v>
      </c>
      <c r="K1075" s="16">
        <v>6</v>
      </c>
      <c r="L1075" s="19">
        <v>3.0276080740877962</v>
      </c>
      <c r="M1075" s="16">
        <v>1</v>
      </c>
      <c r="N1075" s="16">
        <v>10</v>
      </c>
      <c r="O1075" s="17">
        <v>937</v>
      </c>
      <c r="P1075" s="18">
        <v>0</v>
      </c>
    </row>
    <row r="1076" spans="2:16" ht="36" customHeight="1" outlineLevel="1" x14ac:dyDescent="0.45">
      <c r="B1076" s="13" t="s">
        <v>73</v>
      </c>
      <c r="C1076" s="14" t="s">
        <v>56</v>
      </c>
      <c r="D1076" s="14" t="s">
        <v>1279</v>
      </c>
      <c r="E1076" s="15" t="s">
        <v>63</v>
      </c>
      <c r="F1076" s="15"/>
      <c r="G1076" s="16">
        <v>1</v>
      </c>
      <c r="H1076" s="16">
        <v>10</v>
      </c>
      <c r="I1076" s="19">
        <v>6.54</v>
      </c>
      <c r="J1076" s="16">
        <v>10</v>
      </c>
      <c r="K1076" s="16">
        <v>7</v>
      </c>
      <c r="L1076" s="19">
        <v>3.1550521951870176</v>
      </c>
      <c r="M1076" s="16">
        <v>1</v>
      </c>
      <c r="N1076" s="16">
        <v>10</v>
      </c>
      <c r="O1076" s="17">
        <v>0</v>
      </c>
      <c r="P1076" s="18">
        <v>0</v>
      </c>
    </row>
    <row r="1077" spans="2:16" ht="36" customHeight="1" outlineLevel="1" x14ac:dyDescent="0.45">
      <c r="B1077" s="13" t="s">
        <v>73</v>
      </c>
      <c r="C1077" s="14" t="s">
        <v>59</v>
      </c>
      <c r="D1077" s="14" t="s">
        <v>1279</v>
      </c>
      <c r="E1077" s="15" t="s">
        <v>63</v>
      </c>
      <c r="F1077" s="15"/>
      <c r="G1077" s="16">
        <v>1</v>
      </c>
      <c r="H1077" s="16">
        <v>10</v>
      </c>
      <c r="I1077" s="19">
        <v>6.54</v>
      </c>
      <c r="J1077" s="16">
        <v>10</v>
      </c>
      <c r="K1077" s="16">
        <v>7</v>
      </c>
      <c r="L1077" s="19">
        <v>3.1550521951870176</v>
      </c>
      <c r="M1077" s="16">
        <v>1</v>
      </c>
      <c r="N1077" s="16">
        <v>10</v>
      </c>
      <c r="O1077" s="17">
        <v>0</v>
      </c>
      <c r="P1077" s="18">
        <v>0</v>
      </c>
    </row>
    <row r="1078" spans="2:16" ht="36" customHeight="1" outlineLevel="1" x14ac:dyDescent="0.45">
      <c r="B1078" s="13" t="s">
        <v>75</v>
      </c>
      <c r="C1078" s="14" t="s">
        <v>56</v>
      </c>
      <c r="D1078" s="14" t="s">
        <v>424</v>
      </c>
      <c r="E1078" s="15" t="s">
        <v>63</v>
      </c>
      <c r="F1078" s="15"/>
      <c r="G1078" s="16">
        <v>1</v>
      </c>
      <c r="H1078" s="16">
        <v>10</v>
      </c>
      <c r="I1078" s="19">
        <v>6.5380000000000003</v>
      </c>
      <c r="J1078" s="16">
        <v>10</v>
      </c>
      <c r="K1078" s="16">
        <v>7</v>
      </c>
      <c r="L1078" s="19">
        <v>3.1528552926667075</v>
      </c>
      <c r="M1078" s="16">
        <v>1</v>
      </c>
      <c r="N1078" s="16">
        <v>10</v>
      </c>
      <c r="O1078" s="17">
        <v>0</v>
      </c>
      <c r="P1078" s="18">
        <v>0</v>
      </c>
    </row>
    <row r="1079" spans="2:16" ht="36" customHeight="1" outlineLevel="1" x14ac:dyDescent="0.45">
      <c r="B1079" s="13" t="s">
        <v>75</v>
      </c>
      <c r="C1079" s="14" t="s">
        <v>59</v>
      </c>
      <c r="D1079" s="14" t="s">
        <v>424</v>
      </c>
      <c r="E1079" s="15" t="s">
        <v>63</v>
      </c>
      <c r="F1079" s="15"/>
      <c r="G1079" s="16">
        <v>1</v>
      </c>
      <c r="H1079" s="16">
        <v>10</v>
      </c>
      <c r="I1079" s="19">
        <v>6.5380000000000003</v>
      </c>
      <c r="J1079" s="16">
        <v>10</v>
      </c>
      <c r="K1079" s="16">
        <v>7</v>
      </c>
      <c r="L1079" s="19">
        <v>3.1528552926667075</v>
      </c>
      <c r="M1079" s="16">
        <v>1</v>
      </c>
      <c r="N1079" s="16">
        <v>10</v>
      </c>
      <c r="O1079" s="17">
        <v>0</v>
      </c>
      <c r="P1079" s="18">
        <v>0</v>
      </c>
    </row>
    <row r="1080" spans="2:16" ht="36" customHeight="1" outlineLevel="1" x14ac:dyDescent="0.45">
      <c r="B1080" s="13" t="s">
        <v>77</v>
      </c>
      <c r="C1080" s="14" t="s">
        <v>56</v>
      </c>
      <c r="D1080" s="14" t="s">
        <v>425</v>
      </c>
      <c r="E1080" s="15" t="s">
        <v>70</v>
      </c>
      <c r="F1080" s="15"/>
      <c r="G1080" s="16">
        <v>1</v>
      </c>
      <c r="H1080" s="16">
        <v>10</v>
      </c>
      <c r="I1080" s="19">
        <v>6.6457219251336896</v>
      </c>
      <c r="J1080" s="16">
        <v>10</v>
      </c>
      <c r="K1080" s="16">
        <v>7</v>
      </c>
      <c r="L1080" s="19">
        <v>3.1489392426066911</v>
      </c>
      <c r="M1080" s="16">
        <v>1</v>
      </c>
      <c r="N1080" s="16">
        <v>10</v>
      </c>
      <c r="O1080" s="17">
        <v>252</v>
      </c>
      <c r="P1080" s="18">
        <v>0</v>
      </c>
    </row>
    <row r="1081" spans="2:16" ht="36" customHeight="1" outlineLevel="1" x14ac:dyDescent="0.45">
      <c r="B1081" s="13" t="s">
        <v>77</v>
      </c>
      <c r="C1081" s="14" t="s">
        <v>59</v>
      </c>
      <c r="D1081" s="14" t="s">
        <v>425</v>
      </c>
      <c r="E1081" s="15" t="s">
        <v>70</v>
      </c>
      <c r="F1081" s="15"/>
      <c r="G1081" s="16">
        <v>1</v>
      </c>
      <c r="H1081" s="16">
        <v>10</v>
      </c>
      <c r="I1081" s="19">
        <v>6.6457219251336896</v>
      </c>
      <c r="J1081" s="16">
        <v>10</v>
      </c>
      <c r="K1081" s="16">
        <v>7</v>
      </c>
      <c r="L1081" s="19">
        <v>3.1489392426066911</v>
      </c>
      <c r="M1081" s="16">
        <v>1</v>
      </c>
      <c r="N1081" s="16">
        <v>10</v>
      </c>
      <c r="O1081" s="17">
        <v>252</v>
      </c>
      <c r="P1081" s="18">
        <v>0</v>
      </c>
    </row>
    <row r="1082" spans="2:16" ht="36" customHeight="1" outlineLevel="1" x14ac:dyDescent="0.45">
      <c r="B1082" s="13" t="s">
        <v>79</v>
      </c>
      <c r="C1082" s="14" t="s">
        <v>56</v>
      </c>
      <c r="D1082" s="14" t="s">
        <v>426</v>
      </c>
      <c r="E1082" s="15" t="s">
        <v>70</v>
      </c>
      <c r="F1082" s="15"/>
      <c r="G1082" s="16">
        <v>1</v>
      </c>
      <c r="H1082" s="16">
        <v>10</v>
      </c>
      <c r="I1082" s="19">
        <v>6.9759450171821307</v>
      </c>
      <c r="J1082" s="16">
        <v>10</v>
      </c>
      <c r="K1082" s="16">
        <v>8</v>
      </c>
      <c r="L1082" s="19">
        <v>3.1099570986730871</v>
      </c>
      <c r="M1082" s="16">
        <v>1</v>
      </c>
      <c r="N1082" s="16">
        <v>10</v>
      </c>
      <c r="O1082" s="17">
        <v>709</v>
      </c>
      <c r="P1082" s="18">
        <v>0</v>
      </c>
    </row>
    <row r="1083" spans="2:16" ht="36" customHeight="1" outlineLevel="1" x14ac:dyDescent="0.45">
      <c r="B1083" s="13" t="s">
        <v>79</v>
      </c>
      <c r="C1083" s="14" t="s">
        <v>59</v>
      </c>
      <c r="D1083" s="14" t="s">
        <v>426</v>
      </c>
      <c r="E1083" s="15" t="s">
        <v>70</v>
      </c>
      <c r="F1083" s="15"/>
      <c r="G1083" s="16">
        <v>1</v>
      </c>
      <c r="H1083" s="16">
        <v>10</v>
      </c>
      <c r="I1083" s="19">
        <v>6.9759450171821307</v>
      </c>
      <c r="J1083" s="16">
        <v>10</v>
      </c>
      <c r="K1083" s="16">
        <v>8</v>
      </c>
      <c r="L1083" s="19">
        <v>3.1099570986730871</v>
      </c>
      <c r="M1083" s="16">
        <v>1</v>
      </c>
      <c r="N1083" s="16">
        <v>10</v>
      </c>
      <c r="O1083" s="17">
        <v>709</v>
      </c>
      <c r="P1083" s="18">
        <v>0</v>
      </c>
    </row>
    <row r="1084" spans="2:16" ht="36" customHeight="1" outlineLevel="1" x14ac:dyDescent="0.45">
      <c r="B1084" s="13" t="s">
        <v>80</v>
      </c>
      <c r="C1084" s="14" t="s">
        <v>56</v>
      </c>
      <c r="D1084" s="14" t="s">
        <v>427</v>
      </c>
      <c r="E1084" s="15" t="s">
        <v>70</v>
      </c>
      <c r="F1084" s="15"/>
      <c r="G1084" s="16">
        <v>1</v>
      </c>
      <c r="H1084" s="16">
        <v>10</v>
      </c>
      <c r="I1084" s="19">
        <v>7.0545454545454547</v>
      </c>
      <c r="J1084" s="16">
        <v>10</v>
      </c>
      <c r="K1084" s="16">
        <v>8</v>
      </c>
      <c r="L1084" s="19">
        <v>3.1588686548274181</v>
      </c>
      <c r="M1084" s="16">
        <v>1</v>
      </c>
      <c r="N1084" s="16">
        <v>10</v>
      </c>
      <c r="O1084" s="17">
        <v>945</v>
      </c>
      <c r="P1084" s="18">
        <v>0</v>
      </c>
    </row>
    <row r="1085" spans="2:16" ht="36" customHeight="1" outlineLevel="1" x14ac:dyDescent="0.45">
      <c r="B1085" s="13" t="s">
        <v>80</v>
      </c>
      <c r="C1085" s="14" t="s">
        <v>59</v>
      </c>
      <c r="D1085" s="14" t="s">
        <v>427</v>
      </c>
      <c r="E1085" s="15" t="s">
        <v>70</v>
      </c>
      <c r="F1085" s="15"/>
      <c r="G1085" s="16">
        <v>1</v>
      </c>
      <c r="H1085" s="16">
        <v>10</v>
      </c>
      <c r="I1085" s="19">
        <v>7.0545454545454547</v>
      </c>
      <c r="J1085" s="16">
        <v>10</v>
      </c>
      <c r="K1085" s="16">
        <v>8</v>
      </c>
      <c r="L1085" s="19">
        <v>3.1588686548274181</v>
      </c>
      <c r="M1085" s="16">
        <v>1</v>
      </c>
      <c r="N1085" s="16">
        <v>10</v>
      </c>
      <c r="O1085" s="17">
        <v>945</v>
      </c>
      <c r="P1085" s="18">
        <v>0</v>
      </c>
    </row>
    <row r="1086" spans="2:16" ht="36" customHeight="1" outlineLevel="1" x14ac:dyDescent="0.45">
      <c r="B1086" s="13" t="s">
        <v>82</v>
      </c>
      <c r="C1086" s="14" t="s">
        <v>56</v>
      </c>
      <c r="D1086" s="14" t="s">
        <v>1280</v>
      </c>
      <c r="E1086" s="15" t="s">
        <v>70</v>
      </c>
      <c r="F1086" s="15"/>
      <c r="G1086" s="16">
        <v>2</v>
      </c>
      <c r="H1086" s="16">
        <v>10</v>
      </c>
      <c r="I1086" s="19">
        <v>6.3</v>
      </c>
      <c r="J1086" s="16">
        <v>4</v>
      </c>
      <c r="K1086" s="16">
        <v>5</v>
      </c>
      <c r="L1086" s="19">
        <v>2.7100635498903793</v>
      </c>
      <c r="M1086" s="16">
        <v>2</v>
      </c>
      <c r="N1086" s="16">
        <v>10</v>
      </c>
      <c r="O1086" s="17">
        <v>990</v>
      </c>
      <c r="P1086" s="18">
        <v>0</v>
      </c>
    </row>
    <row r="1087" spans="2:16" ht="36" customHeight="1" outlineLevel="1" x14ac:dyDescent="0.45">
      <c r="B1087" s="13" t="s">
        <v>82</v>
      </c>
      <c r="C1087" s="14" t="s">
        <v>59</v>
      </c>
      <c r="D1087" s="14" t="s">
        <v>1280</v>
      </c>
      <c r="E1087" s="15" t="s">
        <v>70</v>
      </c>
      <c r="F1087" s="15"/>
      <c r="G1087" s="16">
        <v>2</v>
      </c>
      <c r="H1087" s="16">
        <v>10</v>
      </c>
      <c r="I1087" s="19">
        <v>6.3</v>
      </c>
      <c r="J1087" s="16">
        <v>4</v>
      </c>
      <c r="K1087" s="16">
        <v>5</v>
      </c>
      <c r="L1087" s="19">
        <v>2.7100635498903793</v>
      </c>
      <c r="M1087" s="16">
        <v>2</v>
      </c>
      <c r="N1087" s="16">
        <v>10</v>
      </c>
      <c r="O1087" s="17">
        <v>990</v>
      </c>
      <c r="P1087" s="18">
        <v>0</v>
      </c>
    </row>
    <row r="1088" spans="2:16" ht="36" customHeight="1" outlineLevel="1" x14ac:dyDescent="0.45">
      <c r="B1088" s="13" t="s">
        <v>84</v>
      </c>
      <c r="C1088" s="14" t="s">
        <v>56</v>
      </c>
      <c r="D1088" s="14" t="s">
        <v>1281</v>
      </c>
      <c r="E1088" s="15" t="s">
        <v>70</v>
      </c>
      <c r="F1088" s="15"/>
      <c r="G1088" s="16">
        <v>8</v>
      </c>
      <c r="H1088" s="16">
        <v>8</v>
      </c>
      <c r="I1088" s="16">
        <v>8</v>
      </c>
      <c r="J1088" s="16">
        <v>8</v>
      </c>
      <c r="K1088" s="16">
        <v>8</v>
      </c>
      <c r="L1088" s="15" t="s">
        <v>86</v>
      </c>
      <c r="M1088" s="16">
        <v>8</v>
      </c>
      <c r="N1088" s="16">
        <v>8</v>
      </c>
      <c r="O1088" s="17">
        <v>999</v>
      </c>
      <c r="P1088" s="18">
        <v>0</v>
      </c>
    </row>
    <row r="1089" spans="2:16" ht="36" customHeight="1" outlineLevel="1" x14ac:dyDescent="0.45">
      <c r="B1089" s="13" t="s">
        <v>84</v>
      </c>
      <c r="C1089" s="14" t="s">
        <v>59</v>
      </c>
      <c r="D1089" s="14" t="s">
        <v>1281</v>
      </c>
      <c r="E1089" s="15" t="s">
        <v>70</v>
      </c>
      <c r="F1089" s="15"/>
      <c r="G1089" s="16">
        <v>8</v>
      </c>
      <c r="H1089" s="16">
        <v>8</v>
      </c>
      <c r="I1089" s="16">
        <v>8</v>
      </c>
      <c r="J1089" s="16">
        <v>8</v>
      </c>
      <c r="K1089" s="16">
        <v>8</v>
      </c>
      <c r="L1089" s="15" t="s">
        <v>86</v>
      </c>
      <c r="M1089" s="16">
        <v>8</v>
      </c>
      <c r="N1089" s="16">
        <v>8</v>
      </c>
      <c r="O1089" s="17">
        <v>999</v>
      </c>
      <c r="P1089" s="18">
        <v>0</v>
      </c>
    </row>
    <row r="1090" spans="2:16" ht="36" customHeight="1" outlineLevel="1" x14ac:dyDescent="0.45">
      <c r="B1090" s="13" t="s">
        <v>61</v>
      </c>
      <c r="C1090" s="14" t="s">
        <v>56</v>
      </c>
      <c r="D1090" s="14" t="s">
        <v>428</v>
      </c>
      <c r="E1090" s="15" t="s">
        <v>70</v>
      </c>
      <c r="F1090" s="15"/>
      <c r="G1090" s="16">
        <v>1</v>
      </c>
      <c r="H1090" s="16">
        <v>10</v>
      </c>
      <c r="I1090" s="19">
        <v>6.5380000000000003</v>
      </c>
      <c r="J1090" s="16">
        <v>10</v>
      </c>
      <c r="K1090" s="16">
        <v>7</v>
      </c>
      <c r="L1090" s="19">
        <v>3.1544423447745054</v>
      </c>
      <c r="M1090" s="16">
        <v>1</v>
      </c>
      <c r="N1090" s="16">
        <v>10</v>
      </c>
      <c r="O1090" s="17">
        <v>0</v>
      </c>
      <c r="P1090" s="18">
        <v>0</v>
      </c>
    </row>
    <row r="1091" spans="2:16" ht="36" customHeight="1" outlineLevel="1" x14ac:dyDescent="0.45">
      <c r="B1091" s="13" t="s">
        <v>61</v>
      </c>
      <c r="C1091" s="14" t="s">
        <v>59</v>
      </c>
      <c r="D1091" s="14" t="s">
        <v>428</v>
      </c>
      <c r="E1091" s="15" t="s">
        <v>70</v>
      </c>
      <c r="F1091" s="15"/>
      <c r="G1091" s="16">
        <v>1</v>
      </c>
      <c r="H1091" s="16">
        <v>10</v>
      </c>
      <c r="I1091" s="19">
        <v>6.5828635851183765</v>
      </c>
      <c r="J1091" s="16">
        <v>10</v>
      </c>
      <c r="K1091" s="16">
        <v>7</v>
      </c>
      <c r="L1091" s="19">
        <v>3.1331727489236734</v>
      </c>
      <c r="M1091" s="16">
        <v>1</v>
      </c>
      <c r="N1091" s="16">
        <v>10</v>
      </c>
      <c r="O1091" s="17">
        <v>113</v>
      </c>
      <c r="P1091" s="18">
        <v>0</v>
      </c>
    </row>
    <row r="1092" spans="2:16" ht="36" customHeight="1" outlineLevel="1" x14ac:dyDescent="0.45">
      <c r="B1092" s="13" t="s">
        <v>61</v>
      </c>
      <c r="C1092" s="14" t="s">
        <v>56</v>
      </c>
      <c r="D1092" s="14" t="s">
        <v>428</v>
      </c>
      <c r="E1092" s="15" t="s">
        <v>70</v>
      </c>
      <c r="F1092" s="15"/>
      <c r="G1092" s="15" t="s">
        <v>86</v>
      </c>
      <c r="H1092" s="15" t="s">
        <v>86</v>
      </c>
      <c r="I1092" s="15" t="s">
        <v>86</v>
      </c>
      <c r="J1092" s="15" t="s">
        <v>86</v>
      </c>
      <c r="K1092" s="15" t="s">
        <v>86</v>
      </c>
      <c r="L1092" s="15" t="s">
        <v>86</v>
      </c>
      <c r="M1092" s="15" t="s">
        <v>86</v>
      </c>
      <c r="N1092" s="15" t="s">
        <v>86</v>
      </c>
      <c r="O1092" s="17">
        <v>1000</v>
      </c>
      <c r="P1092" s="18">
        <v>0</v>
      </c>
    </row>
    <row r="1093" spans="2:16" ht="36" customHeight="1" outlineLevel="1" x14ac:dyDescent="0.45">
      <c r="B1093" s="13" t="s">
        <v>61</v>
      </c>
      <c r="C1093" s="14" t="s">
        <v>59</v>
      </c>
      <c r="D1093" s="14" t="s">
        <v>428</v>
      </c>
      <c r="E1093" s="15" t="s">
        <v>70</v>
      </c>
      <c r="F1093" s="15"/>
      <c r="G1093" s="16">
        <v>6</v>
      </c>
      <c r="H1093" s="16">
        <v>10</v>
      </c>
      <c r="I1093" s="19">
        <v>8.6666666666666661</v>
      </c>
      <c r="J1093" s="16">
        <v>10</v>
      </c>
      <c r="K1093" s="16">
        <v>10</v>
      </c>
      <c r="L1093" s="19">
        <v>2.3094010767585034</v>
      </c>
      <c r="M1093" s="16">
        <v>6</v>
      </c>
      <c r="N1093" s="16">
        <v>10</v>
      </c>
      <c r="O1093" s="17">
        <v>997</v>
      </c>
      <c r="P1093" s="18">
        <v>0</v>
      </c>
    </row>
    <row r="1094" spans="2:16" ht="36" customHeight="1" outlineLevel="1" x14ac:dyDescent="0.45">
      <c r="B1094" s="13" t="s">
        <v>61</v>
      </c>
      <c r="C1094" s="14" t="s">
        <v>56</v>
      </c>
      <c r="D1094" s="14" t="s">
        <v>428</v>
      </c>
      <c r="E1094" s="15" t="s">
        <v>70</v>
      </c>
      <c r="F1094" s="15"/>
      <c r="G1094" s="15" t="s">
        <v>86</v>
      </c>
      <c r="H1094" s="15" t="s">
        <v>86</v>
      </c>
      <c r="I1094" s="15" t="s">
        <v>86</v>
      </c>
      <c r="J1094" s="15" t="s">
        <v>86</v>
      </c>
      <c r="K1094" s="15" t="s">
        <v>86</v>
      </c>
      <c r="L1094" s="15" t="s">
        <v>86</v>
      </c>
      <c r="M1094" s="15" t="s">
        <v>86</v>
      </c>
      <c r="N1094" s="15" t="s">
        <v>86</v>
      </c>
      <c r="O1094" s="17">
        <v>1000</v>
      </c>
      <c r="P1094" s="18">
        <v>0</v>
      </c>
    </row>
    <row r="1095" spans="2:16" ht="36" customHeight="1" outlineLevel="1" x14ac:dyDescent="0.45">
      <c r="B1095" s="13" t="s">
        <v>61</v>
      </c>
      <c r="C1095" s="14" t="s">
        <v>59</v>
      </c>
      <c r="D1095" s="14" t="s">
        <v>428</v>
      </c>
      <c r="E1095" s="15" t="s">
        <v>70</v>
      </c>
      <c r="F1095" s="15"/>
      <c r="G1095" s="15" t="s">
        <v>86</v>
      </c>
      <c r="H1095" s="15" t="s">
        <v>86</v>
      </c>
      <c r="I1095" s="15" t="s">
        <v>86</v>
      </c>
      <c r="J1095" s="15" t="s">
        <v>86</v>
      </c>
      <c r="K1095" s="15" t="s">
        <v>86</v>
      </c>
      <c r="L1095" s="15" t="s">
        <v>86</v>
      </c>
      <c r="M1095" s="15" t="s">
        <v>86</v>
      </c>
      <c r="N1095" s="15" t="s">
        <v>86</v>
      </c>
      <c r="O1095" s="17">
        <v>1000</v>
      </c>
      <c r="P1095" s="18">
        <v>0</v>
      </c>
    </row>
    <row r="1096" spans="2:16" ht="36" customHeight="1" outlineLevel="1" x14ac:dyDescent="0.45">
      <c r="B1096" s="13" t="s">
        <v>61</v>
      </c>
      <c r="C1096" s="14" t="s">
        <v>56</v>
      </c>
      <c r="D1096" s="14" t="s">
        <v>428</v>
      </c>
      <c r="E1096" s="15" t="s">
        <v>70</v>
      </c>
      <c r="F1096" s="15"/>
      <c r="G1096" s="15" t="s">
        <v>86</v>
      </c>
      <c r="H1096" s="15" t="s">
        <v>86</v>
      </c>
      <c r="I1096" s="15" t="s">
        <v>86</v>
      </c>
      <c r="J1096" s="15" t="s">
        <v>86</v>
      </c>
      <c r="K1096" s="15" t="s">
        <v>86</v>
      </c>
      <c r="L1096" s="15" t="s">
        <v>86</v>
      </c>
      <c r="M1096" s="15" t="s">
        <v>86</v>
      </c>
      <c r="N1096" s="15" t="s">
        <v>86</v>
      </c>
      <c r="O1096" s="17">
        <v>1000</v>
      </c>
      <c r="P1096" s="18">
        <v>0</v>
      </c>
    </row>
    <row r="1097" spans="2:16" ht="36" customHeight="1" outlineLevel="1" x14ac:dyDescent="0.45">
      <c r="B1097" s="13" t="s">
        <v>61</v>
      </c>
      <c r="C1097" s="14" t="s">
        <v>59</v>
      </c>
      <c r="D1097" s="14" t="s">
        <v>428</v>
      </c>
      <c r="E1097" s="15" t="s">
        <v>70</v>
      </c>
      <c r="F1097" s="15"/>
      <c r="G1097" s="15" t="s">
        <v>86</v>
      </c>
      <c r="H1097" s="15" t="s">
        <v>86</v>
      </c>
      <c r="I1097" s="15" t="s">
        <v>86</v>
      </c>
      <c r="J1097" s="15" t="s">
        <v>86</v>
      </c>
      <c r="K1097" s="15" t="s">
        <v>86</v>
      </c>
      <c r="L1097" s="15" t="s">
        <v>86</v>
      </c>
      <c r="M1097" s="15" t="s">
        <v>86</v>
      </c>
      <c r="N1097" s="15" t="s">
        <v>86</v>
      </c>
      <c r="O1097" s="17">
        <v>1000</v>
      </c>
      <c r="P1097" s="18">
        <v>0</v>
      </c>
    </row>
    <row r="1098" spans="2:16" ht="36" customHeight="1" outlineLevel="1" x14ac:dyDescent="0.45">
      <c r="B1098" s="13" t="s">
        <v>64</v>
      </c>
      <c r="C1098" s="14" t="s">
        <v>56</v>
      </c>
      <c r="D1098" s="14" t="s">
        <v>429</v>
      </c>
      <c r="E1098" s="15" t="s">
        <v>63</v>
      </c>
      <c r="F1098" s="15"/>
      <c r="G1098" s="16">
        <v>1</v>
      </c>
      <c r="H1098" s="16">
        <v>10</v>
      </c>
      <c r="I1098" s="19">
        <v>6.54</v>
      </c>
      <c r="J1098" s="16">
        <v>10</v>
      </c>
      <c r="K1098" s="16">
        <v>7</v>
      </c>
      <c r="L1098" s="19">
        <v>3.1534654500001102</v>
      </c>
      <c r="M1098" s="16">
        <v>1</v>
      </c>
      <c r="N1098" s="16">
        <v>10</v>
      </c>
      <c r="O1098" s="17">
        <v>0</v>
      </c>
      <c r="P1098" s="18">
        <v>0</v>
      </c>
    </row>
    <row r="1099" spans="2:16" ht="36" customHeight="1" outlineLevel="1" x14ac:dyDescent="0.45">
      <c r="B1099" s="13" t="s">
        <v>64</v>
      </c>
      <c r="C1099" s="14" t="s">
        <v>59</v>
      </c>
      <c r="D1099" s="14" t="s">
        <v>429</v>
      </c>
      <c r="E1099" s="15" t="s">
        <v>63</v>
      </c>
      <c r="F1099" s="15"/>
      <c r="G1099" s="16">
        <v>1</v>
      </c>
      <c r="H1099" s="16">
        <v>10</v>
      </c>
      <c r="I1099" s="19">
        <v>6.54</v>
      </c>
      <c r="J1099" s="16">
        <v>10</v>
      </c>
      <c r="K1099" s="16">
        <v>7</v>
      </c>
      <c r="L1099" s="19">
        <v>3.1534654500001102</v>
      </c>
      <c r="M1099" s="16">
        <v>1</v>
      </c>
      <c r="N1099" s="16">
        <v>10</v>
      </c>
      <c r="O1099" s="17">
        <v>0</v>
      </c>
      <c r="P1099" s="18">
        <v>0</v>
      </c>
    </row>
    <row r="1100" spans="2:16" ht="36" customHeight="1" outlineLevel="1" x14ac:dyDescent="0.45">
      <c r="B1100" s="13" t="s">
        <v>66</v>
      </c>
      <c r="C1100" s="14" t="s">
        <v>56</v>
      </c>
      <c r="D1100" s="14" t="s">
        <v>430</v>
      </c>
      <c r="E1100" s="15" t="s">
        <v>63</v>
      </c>
      <c r="F1100" s="15"/>
      <c r="G1100" s="16">
        <v>1</v>
      </c>
      <c r="H1100" s="16">
        <v>10</v>
      </c>
      <c r="I1100" s="19">
        <v>6.4491150442477876</v>
      </c>
      <c r="J1100" s="16">
        <v>10</v>
      </c>
      <c r="K1100" s="16">
        <v>7</v>
      </c>
      <c r="L1100" s="19">
        <v>3.1516826343997857</v>
      </c>
      <c r="M1100" s="16">
        <v>1</v>
      </c>
      <c r="N1100" s="16">
        <v>10</v>
      </c>
      <c r="O1100" s="17">
        <v>548</v>
      </c>
      <c r="P1100" s="18">
        <v>0</v>
      </c>
    </row>
    <row r="1101" spans="2:16" ht="36" customHeight="1" outlineLevel="1" x14ac:dyDescent="0.45">
      <c r="B1101" s="13" t="s">
        <v>66</v>
      </c>
      <c r="C1101" s="14" t="s">
        <v>59</v>
      </c>
      <c r="D1101" s="14" t="s">
        <v>430</v>
      </c>
      <c r="E1101" s="15" t="s">
        <v>63</v>
      </c>
      <c r="F1101" s="15"/>
      <c r="G1101" s="16">
        <v>1</v>
      </c>
      <c r="H1101" s="16">
        <v>10</v>
      </c>
      <c r="I1101" s="19">
        <v>6.48109243697479</v>
      </c>
      <c r="J1101" s="16">
        <v>10</v>
      </c>
      <c r="K1101" s="16">
        <v>7</v>
      </c>
      <c r="L1101" s="19">
        <v>3.1592236994262359</v>
      </c>
      <c r="M1101" s="16">
        <v>1</v>
      </c>
      <c r="N1101" s="16">
        <v>10</v>
      </c>
      <c r="O1101" s="17">
        <v>524</v>
      </c>
      <c r="P1101" s="18">
        <v>0</v>
      </c>
    </row>
    <row r="1102" spans="2:16" ht="36" customHeight="1" outlineLevel="1" x14ac:dyDescent="0.45">
      <c r="B1102" s="13" t="s">
        <v>68</v>
      </c>
      <c r="C1102" s="14" t="s">
        <v>56</v>
      </c>
      <c r="D1102" s="14" t="s">
        <v>431</v>
      </c>
      <c r="E1102" s="15" t="s">
        <v>70</v>
      </c>
      <c r="F1102" s="15"/>
      <c r="G1102" s="16">
        <v>1</v>
      </c>
      <c r="H1102" s="16">
        <v>10</v>
      </c>
      <c r="I1102" s="19">
        <v>6.0233644859813085</v>
      </c>
      <c r="J1102" s="16">
        <v>10</v>
      </c>
      <c r="K1102" s="16">
        <v>6</v>
      </c>
      <c r="L1102" s="19">
        <v>3.2188435633478059</v>
      </c>
      <c r="M1102" s="16">
        <v>1</v>
      </c>
      <c r="N1102" s="16">
        <v>10</v>
      </c>
      <c r="O1102" s="17">
        <v>786</v>
      </c>
      <c r="P1102" s="18">
        <v>0</v>
      </c>
    </row>
    <row r="1103" spans="2:16" ht="36" customHeight="1" outlineLevel="1" x14ac:dyDescent="0.45">
      <c r="B1103" s="13" t="s">
        <v>68</v>
      </c>
      <c r="C1103" s="14" t="s">
        <v>59</v>
      </c>
      <c r="D1103" s="14" t="s">
        <v>431</v>
      </c>
      <c r="E1103" s="15" t="s">
        <v>70</v>
      </c>
      <c r="F1103" s="15"/>
      <c r="G1103" s="16">
        <v>1</v>
      </c>
      <c r="H1103" s="16">
        <v>10</v>
      </c>
      <c r="I1103" s="19">
        <v>6.0787037037037033</v>
      </c>
      <c r="J1103" s="16">
        <v>10</v>
      </c>
      <c r="K1103" s="16">
        <v>6</v>
      </c>
      <c r="L1103" s="19">
        <v>3.2404866394783038</v>
      </c>
      <c r="M1103" s="16">
        <v>1</v>
      </c>
      <c r="N1103" s="16">
        <v>10</v>
      </c>
      <c r="O1103" s="17">
        <v>784</v>
      </c>
      <c r="P1103" s="18">
        <v>0</v>
      </c>
    </row>
    <row r="1104" spans="2:16" ht="36" customHeight="1" outlineLevel="1" x14ac:dyDescent="0.45">
      <c r="B1104" s="13" t="s">
        <v>71</v>
      </c>
      <c r="C1104" s="14" t="s">
        <v>56</v>
      </c>
      <c r="D1104" s="14" t="s">
        <v>432</v>
      </c>
      <c r="E1104" s="15" t="s">
        <v>70</v>
      </c>
      <c r="F1104" s="15"/>
      <c r="G1104" s="16">
        <v>1</v>
      </c>
      <c r="H1104" s="16">
        <v>10</v>
      </c>
      <c r="I1104" s="19">
        <v>6.5106382978723403</v>
      </c>
      <c r="J1104" s="16">
        <v>10</v>
      </c>
      <c r="K1104" s="16">
        <v>7</v>
      </c>
      <c r="L1104" s="19">
        <v>3.0928882047058397</v>
      </c>
      <c r="M1104" s="16">
        <v>1</v>
      </c>
      <c r="N1104" s="16">
        <v>10</v>
      </c>
      <c r="O1104" s="17">
        <v>859</v>
      </c>
      <c r="P1104" s="18">
        <v>0</v>
      </c>
    </row>
    <row r="1105" spans="2:16" ht="36" customHeight="1" outlineLevel="1" x14ac:dyDescent="0.45">
      <c r="B1105" s="13" t="s">
        <v>71</v>
      </c>
      <c r="C1105" s="14" t="s">
        <v>59</v>
      </c>
      <c r="D1105" s="14" t="s">
        <v>432</v>
      </c>
      <c r="E1105" s="15" t="s">
        <v>70</v>
      </c>
      <c r="F1105" s="15"/>
      <c r="G1105" s="16">
        <v>1</v>
      </c>
      <c r="H1105" s="16">
        <v>10</v>
      </c>
      <c r="I1105" s="19">
        <v>6.5142857142857142</v>
      </c>
      <c r="J1105" s="16">
        <v>10</v>
      </c>
      <c r="K1105" s="16">
        <v>7</v>
      </c>
      <c r="L1105" s="19">
        <v>3.1198729781506245</v>
      </c>
      <c r="M1105" s="16">
        <v>1</v>
      </c>
      <c r="N1105" s="16">
        <v>10</v>
      </c>
      <c r="O1105" s="17">
        <v>860</v>
      </c>
      <c r="P1105" s="18">
        <v>0</v>
      </c>
    </row>
    <row r="1106" spans="2:16" ht="36" customHeight="1" outlineLevel="1" x14ac:dyDescent="0.45">
      <c r="B1106" s="13" t="s">
        <v>1184</v>
      </c>
      <c r="C1106" s="14" t="s">
        <v>56</v>
      </c>
      <c r="D1106" s="14" t="s">
        <v>433</v>
      </c>
      <c r="E1106" s="15" t="s">
        <v>70</v>
      </c>
      <c r="F1106" s="15"/>
      <c r="G1106" s="16">
        <v>1</v>
      </c>
      <c r="H1106" s="16">
        <v>10</v>
      </c>
      <c r="I1106" s="19">
        <v>5.5285714285714285</v>
      </c>
      <c r="J1106" s="16">
        <v>10</v>
      </c>
      <c r="K1106" s="16">
        <v>6</v>
      </c>
      <c r="L1106" s="19">
        <v>3.437733617132114</v>
      </c>
      <c r="M1106" s="16">
        <v>1</v>
      </c>
      <c r="N1106" s="16">
        <v>10</v>
      </c>
      <c r="O1106" s="17">
        <v>930</v>
      </c>
      <c r="P1106" s="18">
        <v>0</v>
      </c>
    </row>
    <row r="1107" spans="2:16" ht="36" customHeight="1" outlineLevel="1" x14ac:dyDescent="0.45">
      <c r="B1107" s="13" t="s">
        <v>1184</v>
      </c>
      <c r="C1107" s="14" t="s">
        <v>59</v>
      </c>
      <c r="D1107" s="14" t="s">
        <v>433</v>
      </c>
      <c r="E1107" s="15" t="s">
        <v>70</v>
      </c>
      <c r="F1107" s="15"/>
      <c r="G1107" s="16">
        <v>1</v>
      </c>
      <c r="H1107" s="16">
        <v>10</v>
      </c>
      <c r="I1107" s="19">
        <v>5.5882352941176467</v>
      </c>
      <c r="J1107" s="16">
        <v>10</v>
      </c>
      <c r="K1107" s="16">
        <v>6</v>
      </c>
      <c r="L1107" s="19">
        <v>3.5036667109504438</v>
      </c>
      <c r="M1107" s="16">
        <v>1</v>
      </c>
      <c r="N1107" s="16">
        <v>10</v>
      </c>
      <c r="O1107" s="17">
        <v>932</v>
      </c>
      <c r="P1107" s="18">
        <v>0</v>
      </c>
    </row>
    <row r="1108" spans="2:16" ht="36" customHeight="1" outlineLevel="1" x14ac:dyDescent="0.45">
      <c r="B1108" s="13" t="s">
        <v>1185</v>
      </c>
      <c r="C1108" s="14" t="s">
        <v>56</v>
      </c>
      <c r="D1108" s="14" t="s">
        <v>434</v>
      </c>
      <c r="E1108" s="15" t="s">
        <v>70</v>
      </c>
      <c r="F1108" s="15"/>
      <c r="G1108" s="16">
        <v>1</v>
      </c>
      <c r="H1108" s="16">
        <v>10</v>
      </c>
      <c r="I1108" s="19">
        <v>6.2857142857142856</v>
      </c>
      <c r="J1108" s="16">
        <v>10</v>
      </c>
      <c r="K1108" s="16">
        <v>7</v>
      </c>
      <c r="L1108" s="19">
        <v>3.0870623442118386</v>
      </c>
      <c r="M1108" s="16">
        <v>1</v>
      </c>
      <c r="N1108" s="16">
        <v>10</v>
      </c>
      <c r="O1108" s="17">
        <v>937</v>
      </c>
      <c r="P1108" s="18">
        <v>0</v>
      </c>
    </row>
    <row r="1109" spans="2:16" ht="36" customHeight="1" outlineLevel="1" x14ac:dyDescent="0.45">
      <c r="B1109" s="13" t="s">
        <v>1185</v>
      </c>
      <c r="C1109" s="14" t="s">
        <v>59</v>
      </c>
      <c r="D1109" s="14" t="s">
        <v>434</v>
      </c>
      <c r="E1109" s="15" t="s">
        <v>70</v>
      </c>
      <c r="F1109" s="15"/>
      <c r="G1109" s="16">
        <v>1</v>
      </c>
      <c r="H1109" s="16">
        <v>10</v>
      </c>
      <c r="I1109" s="19">
        <v>6.4918032786885247</v>
      </c>
      <c r="J1109" s="16">
        <v>10</v>
      </c>
      <c r="K1109" s="16">
        <v>7</v>
      </c>
      <c r="L1109" s="19">
        <v>3.0420549568763113</v>
      </c>
      <c r="M1109" s="16">
        <v>1</v>
      </c>
      <c r="N1109" s="16">
        <v>10</v>
      </c>
      <c r="O1109" s="17">
        <v>939</v>
      </c>
      <c r="P1109" s="18">
        <v>0</v>
      </c>
    </row>
    <row r="1110" spans="2:16" ht="36" customHeight="1" outlineLevel="1" x14ac:dyDescent="0.45">
      <c r="B1110" s="13" t="s">
        <v>73</v>
      </c>
      <c r="C1110" s="14" t="s">
        <v>56</v>
      </c>
      <c r="D1110" s="14" t="s">
        <v>1282</v>
      </c>
      <c r="E1110" s="15" t="s">
        <v>63</v>
      </c>
      <c r="F1110" s="15"/>
      <c r="G1110" s="16">
        <v>1</v>
      </c>
      <c r="H1110" s="16">
        <v>10</v>
      </c>
      <c r="I1110" s="19">
        <v>6.5389999999999997</v>
      </c>
      <c r="J1110" s="16">
        <v>10</v>
      </c>
      <c r="K1110" s="16">
        <v>7</v>
      </c>
      <c r="L1110" s="19">
        <v>3.1544301275237512</v>
      </c>
      <c r="M1110" s="16">
        <v>1</v>
      </c>
      <c r="N1110" s="16">
        <v>10</v>
      </c>
      <c r="O1110" s="17">
        <v>0</v>
      </c>
      <c r="P1110" s="18">
        <v>0</v>
      </c>
    </row>
    <row r="1111" spans="2:16" ht="36" customHeight="1" outlineLevel="1" x14ac:dyDescent="0.45">
      <c r="B1111" s="13" t="s">
        <v>73</v>
      </c>
      <c r="C1111" s="14" t="s">
        <v>59</v>
      </c>
      <c r="D1111" s="14" t="s">
        <v>1282</v>
      </c>
      <c r="E1111" s="15" t="s">
        <v>63</v>
      </c>
      <c r="F1111" s="15"/>
      <c r="G1111" s="16">
        <v>1</v>
      </c>
      <c r="H1111" s="16">
        <v>10</v>
      </c>
      <c r="I1111" s="19">
        <v>6.5389999999999997</v>
      </c>
      <c r="J1111" s="16">
        <v>10</v>
      </c>
      <c r="K1111" s="16">
        <v>7</v>
      </c>
      <c r="L1111" s="19">
        <v>3.1544301275237512</v>
      </c>
      <c r="M1111" s="16">
        <v>1</v>
      </c>
      <c r="N1111" s="16">
        <v>10</v>
      </c>
      <c r="O1111" s="17">
        <v>0</v>
      </c>
      <c r="P1111" s="18">
        <v>0</v>
      </c>
    </row>
    <row r="1112" spans="2:16" ht="36" customHeight="1" outlineLevel="1" x14ac:dyDescent="0.45">
      <c r="B1112" s="13" t="s">
        <v>75</v>
      </c>
      <c r="C1112" s="14" t="s">
        <v>56</v>
      </c>
      <c r="D1112" s="14" t="s">
        <v>435</v>
      </c>
      <c r="E1112" s="15" t="s">
        <v>63</v>
      </c>
      <c r="F1112" s="15"/>
      <c r="G1112" s="16">
        <v>1</v>
      </c>
      <c r="H1112" s="16">
        <v>10</v>
      </c>
      <c r="I1112" s="19">
        <v>6.54</v>
      </c>
      <c r="J1112" s="16">
        <v>10</v>
      </c>
      <c r="K1112" s="16">
        <v>7</v>
      </c>
      <c r="L1112" s="19">
        <v>3.1553694484729409</v>
      </c>
      <c r="M1112" s="16">
        <v>1</v>
      </c>
      <c r="N1112" s="16">
        <v>10</v>
      </c>
      <c r="O1112" s="17">
        <v>0</v>
      </c>
      <c r="P1112" s="18">
        <v>0</v>
      </c>
    </row>
    <row r="1113" spans="2:16" ht="36" customHeight="1" outlineLevel="1" x14ac:dyDescent="0.45">
      <c r="B1113" s="13" t="s">
        <v>75</v>
      </c>
      <c r="C1113" s="14" t="s">
        <v>59</v>
      </c>
      <c r="D1113" s="14" t="s">
        <v>435</v>
      </c>
      <c r="E1113" s="15" t="s">
        <v>63</v>
      </c>
      <c r="F1113" s="15"/>
      <c r="G1113" s="16">
        <v>1</v>
      </c>
      <c r="H1113" s="16">
        <v>10</v>
      </c>
      <c r="I1113" s="19">
        <v>6.54</v>
      </c>
      <c r="J1113" s="16">
        <v>10</v>
      </c>
      <c r="K1113" s="16">
        <v>7</v>
      </c>
      <c r="L1113" s="19">
        <v>3.1553694484729409</v>
      </c>
      <c r="M1113" s="16">
        <v>1</v>
      </c>
      <c r="N1113" s="16">
        <v>10</v>
      </c>
      <c r="O1113" s="17">
        <v>0</v>
      </c>
      <c r="P1113" s="18">
        <v>0</v>
      </c>
    </row>
    <row r="1114" spans="2:16" ht="36" customHeight="1" outlineLevel="1" x14ac:dyDescent="0.45">
      <c r="B1114" s="13" t="s">
        <v>77</v>
      </c>
      <c r="C1114" s="14" t="s">
        <v>56</v>
      </c>
      <c r="D1114" s="14" t="s">
        <v>436</v>
      </c>
      <c r="E1114" s="15" t="s">
        <v>70</v>
      </c>
      <c r="F1114" s="15"/>
      <c r="G1114" s="16">
        <v>1</v>
      </c>
      <c r="H1114" s="16">
        <v>10</v>
      </c>
      <c r="I1114" s="19">
        <v>6.480845442536328</v>
      </c>
      <c r="J1114" s="16">
        <v>10</v>
      </c>
      <c r="K1114" s="16">
        <v>7</v>
      </c>
      <c r="L1114" s="19">
        <v>3.1624809970604169</v>
      </c>
      <c r="M1114" s="16">
        <v>1</v>
      </c>
      <c r="N1114" s="16">
        <v>10</v>
      </c>
      <c r="O1114" s="17">
        <v>243</v>
      </c>
      <c r="P1114" s="18">
        <v>0</v>
      </c>
    </row>
    <row r="1115" spans="2:16" ht="36" customHeight="1" outlineLevel="1" x14ac:dyDescent="0.45">
      <c r="B1115" s="13" t="s">
        <v>77</v>
      </c>
      <c r="C1115" s="14" t="s">
        <v>59</v>
      </c>
      <c r="D1115" s="14" t="s">
        <v>436</v>
      </c>
      <c r="E1115" s="15" t="s">
        <v>70</v>
      </c>
      <c r="F1115" s="15"/>
      <c r="G1115" s="16">
        <v>1</v>
      </c>
      <c r="H1115" s="16">
        <v>10</v>
      </c>
      <c r="I1115" s="19">
        <v>6.480845442536328</v>
      </c>
      <c r="J1115" s="16">
        <v>10</v>
      </c>
      <c r="K1115" s="16">
        <v>7</v>
      </c>
      <c r="L1115" s="19">
        <v>3.1624809970604169</v>
      </c>
      <c r="M1115" s="16">
        <v>1</v>
      </c>
      <c r="N1115" s="16">
        <v>10</v>
      </c>
      <c r="O1115" s="17">
        <v>243</v>
      </c>
      <c r="P1115" s="18">
        <v>0</v>
      </c>
    </row>
    <row r="1116" spans="2:16" ht="36" customHeight="1" outlineLevel="1" x14ac:dyDescent="0.45">
      <c r="B1116" s="13" t="s">
        <v>79</v>
      </c>
      <c r="C1116" s="14" t="s">
        <v>56</v>
      </c>
      <c r="D1116" s="14" t="s">
        <v>437</v>
      </c>
      <c r="E1116" s="15" t="s">
        <v>70</v>
      </c>
      <c r="F1116" s="15"/>
      <c r="G1116" s="16">
        <v>1</v>
      </c>
      <c r="H1116" s="16">
        <v>10</v>
      </c>
      <c r="I1116" s="19">
        <v>6.3859060402684564</v>
      </c>
      <c r="J1116" s="16">
        <v>10</v>
      </c>
      <c r="K1116" s="16">
        <v>7</v>
      </c>
      <c r="L1116" s="19">
        <v>3.2122559938875401</v>
      </c>
      <c r="M1116" s="16">
        <v>1</v>
      </c>
      <c r="N1116" s="16">
        <v>10</v>
      </c>
      <c r="O1116" s="17">
        <v>702</v>
      </c>
      <c r="P1116" s="18">
        <v>0</v>
      </c>
    </row>
    <row r="1117" spans="2:16" ht="36" customHeight="1" outlineLevel="1" x14ac:dyDescent="0.45">
      <c r="B1117" s="13" t="s">
        <v>79</v>
      </c>
      <c r="C1117" s="14" t="s">
        <v>59</v>
      </c>
      <c r="D1117" s="14" t="s">
        <v>437</v>
      </c>
      <c r="E1117" s="15" t="s">
        <v>70</v>
      </c>
      <c r="F1117" s="15"/>
      <c r="G1117" s="16">
        <v>1</v>
      </c>
      <c r="H1117" s="16">
        <v>10</v>
      </c>
      <c r="I1117" s="19">
        <v>6.3859060402684564</v>
      </c>
      <c r="J1117" s="16">
        <v>10</v>
      </c>
      <c r="K1117" s="16">
        <v>7</v>
      </c>
      <c r="L1117" s="19">
        <v>3.2122559938875401</v>
      </c>
      <c r="M1117" s="16">
        <v>1</v>
      </c>
      <c r="N1117" s="16">
        <v>10</v>
      </c>
      <c r="O1117" s="17">
        <v>702</v>
      </c>
      <c r="P1117" s="18">
        <v>0</v>
      </c>
    </row>
    <row r="1118" spans="2:16" ht="36" customHeight="1" outlineLevel="1" x14ac:dyDescent="0.45">
      <c r="B1118" s="13" t="s">
        <v>80</v>
      </c>
      <c r="C1118" s="14" t="s">
        <v>56</v>
      </c>
      <c r="D1118" s="14" t="s">
        <v>438</v>
      </c>
      <c r="E1118" s="15" t="s">
        <v>70</v>
      </c>
      <c r="F1118" s="15"/>
      <c r="G1118" s="16">
        <v>1</v>
      </c>
      <c r="H1118" s="16">
        <v>10</v>
      </c>
      <c r="I1118" s="19">
        <v>6.1515151515151514</v>
      </c>
      <c r="J1118" s="16">
        <v>10</v>
      </c>
      <c r="K1118" s="16">
        <v>7</v>
      </c>
      <c r="L1118" s="19">
        <v>3.306136133091941</v>
      </c>
      <c r="M1118" s="16">
        <v>1</v>
      </c>
      <c r="N1118" s="16">
        <v>10</v>
      </c>
      <c r="O1118" s="17">
        <v>934</v>
      </c>
      <c r="P1118" s="18">
        <v>0</v>
      </c>
    </row>
    <row r="1119" spans="2:16" ht="36" customHeight="1" outlineLevel="1" x14ac:dyDescent="0.45">
      <c r="B1119" s="13" t="s">
        <v>80</v>
      </c>
      <c r="C1119" s="14" t="s">
        <v>59</v>
      </c>
      <c r="D1119" s="14" t="s">
        <v>438</v>
      </c>
      <c r="E1119" s="15" t="s">
        <v>70</v>
      </c>
      <c r="F1119" s="15"/>
      <c r="G1119" s="16">
        <v>1</v>
      </c>
      <c r="H1119" s="16">
        <v>10</v>
      </c>
      <c r="I1119" s="19">
        <v>6.1515151515151514</v>
      </c>
      <c r="J1119" s="16">
        <v>10</v>
      </c>
      <c r="K1119" s="16">
        <v>7</v>
      </c>
      <c r="L1119" s="19">
        <v>3.306136133091941</v>
      </c>
      <c r="M1119" s="16">
        <v>1</v>
      </c>
      <c r="N1119" s="16">
        <v>10</v>
      </c>
      <c r="O1119" s="17">
        <v>934</v>
      </c>
      <c r="P1119" s="18">
        <v>0</v>
      </c>
    </row>
    <row r="1120" spans="2:16" ht="36" customHeight="1" outlineLevel="1" x14ac:dyDescent="0.45">
      <c r="B1120" s="13" t="s">
        <v>82</v>
      </c>
      <c r="C1120" s="14" t="s">
        <v>56</v>
      </c>
      <c r="D1120" s="14" t="s">
        <v>1283</v>
      </c>
      <c r="E1120" s="15" t="s">
        <v>70</v>
      </c>
      <c r="F1120" s="15"/>
      <c r="G1120" s="16">
        <v>2</v>
      </c>
      <c r="H1120" s="16">
        <v>10</v>
      </c>
      <c r="I1120" s="19">
        <v>5.125</v>
      </c>
      <c r="J1120" s="16">
        <v>2</v>
      </c>
      <c r="K1120" s="16">
        <v>3</v>
      </c>
      <c r="L1120" s="19">
        <v>3.7961446607992015</v>
      </c>
      <c r="M1120" s="16">
        <v>2</v>
      </c>
      <c r="N1120" s="16">
        <v>10</v>
      </c>
      <c r="O1120" s="17">
        <v>992</v>
      </c>
      <c r="P1120" s="18">
        <v>0</v>
      </c>
    </row>
    <row r="1121" spans="2:16" ht="36" customHeight="1" outlineLevel="1" x14ac:dyDescent="0.45">
      <c r="B1121" s="13" t="s">
        <v>82</v>
      </c>
      <c r="C1121" s="14" t="s">
        <v>59</v>
      </c>
      <c r="D1121" s="14" t="s">
        <v>1283</v>
      </c>
      <c r="E1121" s="15" t="s">
        <v>70</v>
      </c>
      <c r="F1121" s="15"/>
      <c r="G1121" s="16">
        <v>2</v>
      </c>
      <c r="H1121" s="16">
        <v>10</v>
      </c>
      <c r="I1121" s="19">
        <v>5.125</v>
      </c>
      <c r="J1121" s="16">
        <v>2</v>
      </c>
      <c r="K1121" s="16">
        <v>3</v>
      </c>
      <c r="L1121" s="19">
        <v>3.7961446607992015</v>
      </c>
      <c r="M1121" s="16">
        <v>2</v>
      </c>
      <c r="N1121" s="16">
        <v>10</v>
      </c>
      <c r="O1121" s="17">
        <v>992</v>
      </c>
      <c r="P1121" s="18">
        <v>0</v>
      </c>
    </row>
    <row r="1122" spans="2:16" ht="36" customHeight="1" outlineLevel="1" x14ac:dyDescent="0.45">
      <c r="B1122" s="13" t="s">
        <v>84</v>
      </c>
      <c r="C1122" s="14" t="s">
        <v>56</v>
      </c>
      <c r="D1122" s="14" t="s">
        <v>1284</v>
      </c>
      <c r="E1122" s="15" t="s">
        <v>70</v>
      </c>
      <c r="F1122" s="15"/>
      <c r="G1122" s="16">
        <v>1</v>
      </c>
      <c r="H1122" s="16">
        <v>2</v>
      </c>
      <c r="I1122" s="19">
        <v>1.5</v>
      </c>
      <c r="J1122" s="16">
        <v>1</v>
      </c>
      <c r="K1122" s="16">
        <v>1</v>
      </c>
      <c r="L1122" s="19">
        <v>0.70710678118654757</v>
      </c>
      <c r="M1122" s="16">
        <v>1</v>
      </c>
      <c r="N1122" s="16">
        <v>2</v>
      </c>
      <c r="O1122" s="17">
        <v>998</v>
      </c>
      <c r="P1122" s="18">
        <v>0</v>
      </c>
    </row>
    <row r="1123" spans="2:16" ht="36" customHeight="1" outlineLevel="1" x14ac:dyDescent="0.45">
      <c r="B1123" s="13" t="s">
        <v>84</v>
      </c>
      <c r="C1123" s="14" t="s">
        <v>59</v>
      </c>
      <c r="D1123" s="14" t="s">
        <v>1284</v>
      </c>
      <c r="E1123" s="15" t="s">
        <v>70</v>
      </c>
      <c r="F1123" s="15"/>
      <c r="G1123" s="16">
        <v>1</v>
      </c>
      <c r="H1123" s="16">
        <v>2</v>
      </c>
      <c r="I1123" s="19">
        <v>1.5</v>
      </c>
      <c r="J1123" s="16">
        <v>1</v>
      </c>
      <c r="K1123" s="16">
        <v>1</v>
      </c>
      <c r="L1123" s="19">
        <v>0.70710678118654757</v>
      </c>
      <c r="M1123" s="16">
        <v>1</v>
      </c>
      <c r="N1123" s="16">
        <v>2</v>
      </c>
      <c r="O1123" s="17">
        <v>998</v>
      </c>
      <c r="P1123" s="18">
        <v>0</v>
      </c>
    </row>
    <row r="1124" spans="2:16" ht="36" customHeight="1" outlineLevel="1" x14ac:dyDescent="0.45">
      <c r="B1124" s="13" t="s">
        <v>61</v>
      </c>
      <c r="C1124" s="14" t="s">
        <v>56</v>
      </c>
      <c r="D1124" s="14" t="s">
        <v>439</v>
      </c>
      <c r="E1124" s="15" t="s">
        <v>70</v>
      </c>
      <c r="F1124" s="15"/>
      <c r="G1124" s="16">
        <v>1</v>
      </c>
      <c r="H1124" s="16">
        <v>10</v>
      </c>
      <c r="I1124" s="19">
        <v>6.5380000000000003</v>
      </c>
      <c r="J1124" s="16">
        <v>10</v>
      </c>
      <c r="K1124" s="16">
        <v>7</v>
      </c>
      <c r="L1124" s="19">
        <v>3.1547596593890486</v>
      </c>
      <c r="M1124" s="16">
        <v>1</v>
      </c>
      <c r="N1124" s="16">
        <v>10</v>
      </c>
      <c r="O1124" s="17">
        <v>0</v>
      </c>
      <c r="P1124" s="18">
        <v>0</v>
      </c>
    </row>
    <row r="1125" spans="2:16" ht="36" customHeight="1" outlineLevel="1" x14ac:dyDescent="0.45">
      <c r="B1125" s="13" t="s">
        <v>61</v>
      </c>
      <c r="C1125" s="14" t="s">
        <v>59</v>
      </c>
      <c r="D1125" s="14" t="s">
        <v>439</v>
      </c>
      <c r="E1125" s="15" t="s">
        <v>70</v>
      </c>
      <c r="F1125" s="15"/>
      <c r="G1125" s="16">
        <v>1</v>
      </c>
      <c r="H1125" s="16">
        <v>10</v>
      </c>
      <c r="I1125" s="19">
        <v>6.494343891402715</v>
      </c>
      <c r="J1125" s="16">
        <v>10</v>
      </c>
      <c r="K1125" s="16">
        <v>7</v>
      </c>
      <c r="L1125" s="19">
        <v>3.15420439172836</v>
      </c>
      <c r="M1125" s="16">
        <v>1</v>
      </c>
      <c r="N1125" s="16">
        <v>10</v>
      </c>
      <c r="O1125" s="17">
        <v>116</v>
      </c>
      <c r="P1125" s="18">
        <v>0</v>
      </c>
    </row>
    <row r="1126" spans="2:16" ht="36" customHeight="1" outlineLevel="1" x14ac:dyDescent="0.45">
      <c r="B1126" s="13" t="s">
        <v>61</v>
      </c>
      <c r="C1126" s="14" t="s">
        <v>56</v>
      </c>
      <c r="D1126" s="14" t="s">
        <v>439</v>
      </c>
      <c r="E1126" s="15" t="s">
        <v>70</v>
      </c>
      <c r="F1126" s="15"/>
      <c r="G1126" s="15" t="s">
        <v>86</v>
      </c>
      <c r="H1126" s="15" t="s">
        <v>86</v>
      </c>
      <c r="I1126" s="15" t="s">
        <v>86</v>
      </c>
      <c r="J1126" s="15" t="s">
        <v>86</v>
      </c>
      <c r="K1126" s="15" t="s">
        <v>86</v>
      </c>
      <c r="L1126" s="15" t="s">
        <v>86</v>
      </c>
      <c r="M1126" s="15" t="s">
        <v>86</v>
      </c>
      <c r="N1126" s="15" t="s">
        <v>86</v>
      </c>
      <c r="O1126" s="17">
        <v>1000</v>
      </c>
      <c r="P1126" s="18">
        <v>0</v>
      </c>
    </row>
    <row r="1127" spans="2:16" ht="36" customHeight="1" outlineLevel="1" x14ac:dyDescent="0.45">
      <c r="B1127" s="13" t="s">
        <v>61</v>
      </c>
      <c r="C1127" s="14" t="s">
        <v>59</v>
      </c>
      <c r="D1127" s="14" t="s">
        <v>439</v>
      </c>
      <c r="E1127" s="15" t="s">
        <v>70</v>
      </c>
      <c r="F1127" s="15"/>
      <c r="G1127" s="16">
        <v>2</v>
      </c>
      <c r="H1127" s="16">
        <v>10</v>
      </c>
      <c r="I1127" s="19">
        <v>6.333333333333333</v>
      </c>
      <c r="J1127" s="16">
        <v>2</v>
      </c>
      <c r="K1127" s="16">
        <v>7</v>
      </c>
      <c r="L1127" s="19">
        <v>4.0414518843273806</v>
      </c>
      <c r="M1127" s="16">
        <v>2</v>
      </c>
      <c r="N1127" s="16">
        <v>10</v>
      </c>
      <c r="O1127" s="17">
        <v>997</v>
      </c>
      <c r="P1127" s="18">
        <v>0</v>
      </c>
    </row>
    <row r="1128" spans="2:16" ht="36" customHeight="1" outlineLevel="1" x14ac:dyDescent="0.45">
      <c r="B1128" s="13" t="s">
        <v>61</v>
      </c>
      <c r="C1128" s="14" t="s">
        <v>56</v>
      </c>
      <c r="D1128" s="14" t="s">
        <v>439</v>
      </c>
      <c r="E1128" s="15" t="s">
        <v>70</v>
      </c>
      <c r="F1128" s="15"/>
      <c r="G1128" s="15" t="s">
        <v>86</v>
      </c>
      <c r="H1128" s="15" t="s">
        <v>86</v>
      </c>
      <c r="I1128" s="15" t="s">
        <v>86</v>
      </c>
      <c r="J1128" s="15" t="s">
        <v>86</v>
      </c>
      <c r="K1128" s="15" t="s">
        <v>86</v>
      </c>
      <c r="L1128" s="15" t="s">
        <v>86</v>
      </c>
      <c r="M1128" s="15" t="s">
        <v>86</v>
      </c>
      <c r="N1128" s="15" t="s">
        <v>86</v>
      </c>
      <c r="O1128" s="17">
        <v>1000</v>
      </c>
      <c r="P1128" s="18">
        <v>0</v>
      </c>
    </row>
    <row r="1129" spans="2:16" ht="36" customHeight="1" outlineLevel="1" x14ac:dyDescent="0.45">
      <c r="B1129" s="13" t="s">
        <v>61</v>
      </c>
      <c r="C1129" s="14" t="s">
        <v>59</v>
      </c>
      <c r="D1129" s="14" t="s">
        <v>439</v>
      </c>
      <c r="E1129" s="15" t="s">
        <v>70</v>
      </c>
      <c r="F1129" s="15"/>
      <c r="G1129" s="15" t="s">
        <v>86</v>
      </c>
      <c r="H1129" s="15" t="s">
        <v>86</v>
      </c>
      <c r="I1129" s="15" t="s">
        <v>86</v>
      </c>
      <c r="J1129" s="15" t="s">
        <v>86</v>
      </c>
      <c r="K1129" s="15" t="s">
        <v>86</v>
      </c>
      <c r="L1129" s="15" t="s">
        <v>86</v>
      </c>
      <c r="M1129" s="15" t="s">
        <v>86</v>
      </c>
      <c r="N1129" s="15" t="s">
        <v>86</v>
      </c>
      <c r="O1129" s="17">
        <v>1000</v>
      </c>
      <c r="P1129" s="18">
        <v>0</v>
      </c>
    </row>
    <row r="1130" spans="2:16" ht="36" customHeight="1" outlineLevel="1" x14ac:dyDescent="0.45">
      <c r="B1130" s="13" t="s">
        <v>61</v>
      </c>
      <c r="C1130" s="14" t="s">
        <v>56</v>
      </c>
      <c r="D1130" s="14" t="s">
        <v>439</v>
      </c>
      <c r="E1130" s="15" t="s">
        <v>70</v>
      </c>
      <c r="F1130" s="15"/>
      <c r="G1130" s="15" t="s">
        <v>86</v>
      </c>
      <c r="H1130" s="15" t="s">
        <v>86</v>
      </c>
      <c r="I1130" s="15" t="s">
        <v>86</v>
      </c>
      <c r="J1130" s="15" t="s">
        <v>86</v>
      </c>
      <c r="K1130" s="15" t="s">
        <v>86</v>
      </c>
      <c r="L1130" s="15" t="s">
        <v>86</v>
      </c>
      <c r="M1130" s="15" t="s">
        <v>86</v>
      </c>
      <c r="N1130" s="15" t="s">
        <v>86</v>
      </c>
      <c r="O1130" s="17">
        <v>1000</v>
      </c>
      <c r="P1130" s="18">
        <v>0</v>
      </c>
    </row>
    <row r="1131" spans="2:16" ht="36" customHeight="1" outlineLevel="1" x14ac:dyDescent="0.45">
      <c r="B1131" s="13" t="s">
        <v>61</v>
      </c>
      <c r="C1131" s="14" t="s">
        <v>59</v>
      </c>
      <c r="D1131" s="14" t="s">
        <v>439</v>
      </c>
      <c r="E1131" s="15" t="s">
        <v>70</v>
      </c>
      <c r="F1131" s="15"/>
      <c r="G1131" s="15" t="s">
        <v>86</v>
      </c>
      <c r="H1131" s="15" t="s">
        <v>86</v>
      </c>
      <c r="I1131" s="15" t="s">
        <v>86</v>
      </c>
      <c r="J1131" s="15" t="s">
        <v>86</v>
      </c>
      <c r="K1131" s="15" t="s">
        <v>86</v>
      </c>
      <c r="L1131" s="15" t="s">
        <v>86</v>
      </c>
      <c r="M1131" s="15" t="s">
        <v>86</v>
      </c>
      <c r="N1131" s="15" t="s">
        <v>86</v>
      </c>
      <c r="O1131" s="17">
        <v>1000</v>
      </c>
      <c r="P1131" s="18">
        <v>0</v>
      </c>
    </row>
    <row r="1132" spans="2:16" ht="36" customHeight="1" outlineLevel="1" x14ac:dyDescent="0.45">
      <c r="B1132" s="13" t="s">
        <v>64</v>
      </c>
      <c r="C1132" s="14" t="s">
        <v>56</v>
      </c>
      <c r="D1132" s="14" t="s">
        <v>440</v>
      </c>
      <c r="E1132" s="15" t="s">
        <v>63</v>
      </c>
      <c r="F1132" s="15"/>
      <c r="G1132" s="16">
        <v>1</v>
      </c>
      <c r="H1132" s="16">
        <v>10</v>
      </c>
      <c r="I1132" s="19">
        <v>6.5380000000000003</v>
      </c>
      <c r="J1132" s="16">
        <v>10</v>
      </c>
      <c r="K1132" s="16">
        <v>7</v>
      </c>
      <c r="L1132" s="19">
        <v>3.1544423447745067</v>
      </c>
      <c r="M1132" s="16">
        <v>1</v>
      </c>
      <c r="N1132" s="16">
        <v>10</v>
      </c>
      <c r="O1132" s="17">
        <v>0</v>
      </c>
      <c r="P1132" s="18">
        <v>0</v>
      </c>
    </row>
    <row r="1133" spans="2:16" ht="36" customHeight="1" outlineLevel="1" x14ac:dyDescent="0.45">
      <c r="B1133" s="13" t="s">
        <v>64</v>
      </c>
      <c r="C1133" s="14" t="s">
        <v>59</v>
      </c>
      <c r="D1133" s="14" t="s">
        <v>440</v>
      </c>
      <c r="E1133" s="15" t="s">
        <v>63</v>
      </c>
      <c r="F1133" s="15"/>
      <c r="G1133" s="16">
        <v>1</v>
      </c>
      <c r="H1133" s="16">
        <v>10</v>
      </c>
      <c r="I1133" s="19">
        <v>6.5380000000000003</v>
      </c>
      <c r="J1133" s="16">
        <v>10</v>
      </c>
      <c r="K1133" s="16">
        <v>7</v>
      </c>
      <c r="L1133" s="19">
        <v>3.1544423447745067</v>
      </c>
      <c r="M1133" s="16">
        <v>1</v>
      </c>
      <c r="N1133" s="16">
        <v>10</v>
      </c>
      <c r="O1133" s="17">
        <v>0</v>
      </c>
      <c r="P1133" s="18">
        <v>0</v>
      </c>
    </row>
    <row r="1134" spans="2:16" ht="36" customHeight="1" outlineLevel="1" x14ac:dyDescent="0.45">
      <c r="B1134" s="13" t="s">
        <v>66</v>
      </c>
      <c r="C1134" s="14" t="s">
        <v>56</v>
      </c>
      <c r="D1134" s="14" t="s">
        <v>441</v>
      </c>
      <c r="E1134" s="15" t="s">
        <v>63</v>
      </c>
      <c r="F1134" s="15"/>
      <c r="G1134" s="16">
        <v>1</v>
      </c>
      <c r="H1134" s="16">
        <v>10</v>
      </c>
      <c r="I1134" s="19">
        <v>6.8183807439824946</v>
      </c>
      <c r="J1134" s="16">
        <v>10</v>
      </c>
      <c r="K1134" s="16">
        <v>7</v>
      </c>
      <c r="L1134" s="19">
        <v>3.0355805254754689</v>
      </c>
      <c r="M1134" s="16">
        <v>1</v>
      </c>
      <c r="N1134" s="16">
        <v>10</v>
      </c>
      <c r="O1134" s="17">
        <v>543</v>
      </c>
      <c r="P1134" s="18">
        <v>0</v>
      </c>
    </row>
    <row r="1135" spans="2:16" ht="36" customHeight="1" outlineLevel="1" x14ac:dyDescent="0.45">
      <c r="B1135" s="13" t="s">
        <v>66</v>
      </c>
      <c r="C1135" s="14" t="s">
        <v>59</v>
      </c>
      <c r="D1135" s="14" t="s">
        <v>441</v>
      </c>
      <c r="E1135" s="15" t="s">
        <v>63</v>
      </c>
      <c r="F1135" s="15"/>
      <c r="G1135" s="16">
        <v>1</v>
      </c>
      <c r="H1135" s="16">
        <v>10</v>
      </c>
      <c r="I1135" s="19">
        <v>6.75</v>
      </c>
      <c r="J1135" s="16">
        <v>10</v>
      </c>
      <c r="K1135" s="16">
        <v>7</v>
      </c>
      <c r="L1135" s="19">
        <v>3.057122158701516</v>
      </c>
      <c r="M1135" s="16">
        <v>1</v>
      </c>
      <c r="N1135" s="16">
        <v>10</v>
      </c>
      <c r="O1135" s="17">
        <v>512</v>
      </c>
      <c r="P1135" s="18">
        <v>0</v>
      </c>
    </row>
    <row r="1136" spans="2:16" ht="36" customHeight="1" outlineLevel="1" x14ac:dyDescent="0.45">
      <c r="B1136" s="13" t="s">
        <v>68</v>
      </c>
      <c r="C1136" s="14" t="s">
        <v>56</v>
      </c>
      <c r="D1136" s="14" t="s">
        <v>442</v>
      </c>
      <c r="E1136" s="15" t="s">
        <v>70</v>
      </c>
      <c r="F1136" s="15"/>
      <c r="G1136" s="16">
        <v>1</v>
      </c>
      <c r="H1136" s="16">
        <v>10</v>
      </c>
      <c r="I1136" s="19">
        <v>6.7538461538461538</v>
      </c>
      <c r="J1136" s="16">
        <v>10</v>
      </c>
      <c r="K1136" s="16">
        <v>7</v>
      </c>
      <c r="L1136" s="19">
        <v>3.1015332219282805</v>
      </c>
      <c r="M1136" s="16">
        <v>1</v>
      </c>
      <c r="N1136" s="16">
        <v>10</v>
      </c>
      <c r="O1136" s="17">
        <v>805</v>
      </c>
      <c r="P1136" s="18">
        <v>0</v>
      </c>
    </row>
    <row r="1137" spans="2:16" ht="36" customHeight="1" outlineLevel="1" x14ac:dyDescent="0.45">
      <c r="B1137" s="13" t="s">
        <v>68</v>
      </c>
      <c r="C1137" s="14" t="s">
        <v>59</v>
      </c>
      <c r="D1137" s="14" t="s">
        <v>442</v>
      </c>
      <c r="E1137" s="15" t="s">
        <v>70</v>
      </c>
      <c r="F1137" s="15"/>
      <c r="G1137" s="16">
        <v>1</v>
      </c>
      <c r="H1137" s="16">
        <v>10</v>
      </c>
      <c r="I1137" s="19">
        <v>6.7536945812807883</v>
      </c>
      <c r="J1137" s="16">
        <v>10</v>
      </c>
      <c r="K1137" s="16">
        <v>7</v>
      </c>
      <c r="L1137" s="19">
        <v>3.1400358901461831</v>
      </c>
      <c r="M1137" s="16">
        <v>1</v>
      </c>
      <c r="N1137" s="16">
        <v>10</v>
      </c>
      <c r="O1137" s="17">
        <v>797</v>
      </c>
      <c r="P1137" s="18">
        <v>0</v>
      </c>
    </row>
    <row r="1138" spans="2:16" ht="36" customHeight="1" outlineLevel="1" x14ac:dyDescent="0.45">
      <c r="B1138" s="13" t="s">
        <v>71</v>
      </c>
      <c r="C1138" s="14" t="s">
        <v>56</v>
      </c>
      <c r="D1138" s="14" t="s">
        <v>443</v>
      </c>
      <c r="E1138" s="15" t="s">
        <v>70</v>
      </c>
      <c r="F1138" s="15"/>
      <c r="G1138" s="16">
        <v>1</v>
      </c>
      <c r="H1138" s="16">
        <v>10</v>
      </c>
      <c r="I1138" s="19">
        <v>6.4296875</v>
      </c>
      <c r="J1138" s="16">
        <v>10</v>
      </c>
      <c r="K1138" s="16">
        <v>7</v>
      </c>
      <c r="L1138" s="19">
        <v>3.3571725865064717</v>
      </c>
      <c r="M1138" s="16">
        <v>1</v>
      </c>
      <c r="N1138" s="16">
        <v>10</v>
      </c>
      <c r="O1138" s="17">
        <v>872</v>
      </c>
      <c r="P1138" s="18">
        <v>0</v>
      </c>
    </row>
    <row r="1139" spans="2:16" ht="36" customHeight="1" outlineLevel="1" x14ac:dyDescent="0.45">
      <c r="B1139" s="13" t="s">
        <v>71</v>
      </c>
      <c r="C1139" s="14" t="s">
        <v>59</v>
      </c>
      <c r="D1139" s="14" t="s">
        <v>443</v>
      </c>
      <c r="E1139" s="15" t="s">
        <v>70</v>
      </c>
      <c r="F1139" s="15"/>
      <c r="G1139" s="16">
        <v>1</v>
      </c>
      <c r="H1139" s="16">
        <v>10</v>
      </c>
      <c r="I1139" s="19">
        <v>6.4609375</v>
      </c>
      <c r="J1139" s="16">
        <v>10</v>
      </c>
      <c r="K1139" s="16">
        <v>7</v>
      </c>
      <c r="L1139" s="19">
        <v>3.3341524174098107</v>
      </c>
      <c r="M1139" s="16">
        <v>1</v>
      </c>
      <c r="N1139" s="16">
        <v>10</v>
      </c>
      <c r="O1139" s="17">
        <v>872</v>
      </c>
      <c r="P1139" s="18">
        <v>0</v>
      </c>
    </row>
    <row r="1140" spans="2:16" ht="36" customHeight="1" outlineLevel="1" x14ac:dyDescent="0.45">
      <c r="B1140" s="13" t="s">
        <v>1184</v>
      </c>
      <c r="C1140" s="14" t="s">
        <v>56</v>
      </c>
      <c r="D1140" s="14" t="s">
        <v>444</v>
      </c>
      <c r="E1140" s="15" t="s">
        <v>70</v>
      </c>
      <c r="F1140" s="15"/>
      <c r="G1140" s="16">
        <v>1</v>
      </c>
      <c r="H1140" s="16">
        <v>10</v>
      </c>
      <c r="I1140" s="19">
        <v>6.6714285714285717</v>
      </c>
      <c r="J1140" s="16">
        <v>10</v>
      </c>
      <c r="K1140" s="16">
        <v>8</v>
      </c>
      <c r="L1140" s="19">
        <v>3.2380054183133975</v>
      </c>
      <c r="M1140" s="16">
        <v>1</v>
      </c>
      <c r="N1140" s="16">
        <v>10</v>
      </c>
      <c r="O1140" s="17">
        <v>930</v>
      </c>
      <c r="P1140" s="18">
        <v>0</v>
      </c>
    </row>
    <row r="1141" spans="2:16" ht="36" customHeight="1" outlineLevel="1" x14ac:dyDescent="0.45">
      <c r="B1141" s="13" t="s">
        <v>1184</v>
      </c>
      <c r="C1141" s="14" t="s">
        <v>59</v>
      </c>
      <c r="D1141" s="14" t="s">
        <v>444</v>
      </c>
      <c r="E1141" s="15" t="s">
        <v>70</v>
      </c>
      <c r="F1141" s="15"/>
      <c r="G1141" s="16">
        <v>1</v>
      </c>
      <c r="H1141" s="16">
        <v>10</v>
      </c>
      <c r="I1141" s="19">
        <v>6.788732394366197</v>
      </c>
      <c r="J1141" s="16">
        <v>10</v>
      </c>
      <c r="K1141" s="16">
        <v>8</v>
      </c>
      <c r="L1141" s="19">
        <v>3.2333772390832047</v>
      </c>
      <c r="M1141" s="16">
        <v>1</v>
      </c>
      <c r="N1141" s="16">
        <v>10</v>
      </c>
      <c r="O1141" s="17">
        <v>929</v>
      </c>
      <c r="P1141" s="18">
        <v>0</v>
      </c>
    </row>
    <row r="1142" spans="2:16" ht="36" customHeight="1" outlineLevel="1" x14ac:dyDescent="0.45">
      <c r="B1142" s="13" t="s">
        <v>1185</v>
      </c>
      <c r="C1142" s="14" t="s">
        <v>56</v>
      </c>
      <c r="D1142" s="14" t="s">
        <v>445</v>
      </c>
      <c r="E1142" s="15" t="s">
        <v>70</v>
      </c>
      <c r="F1142" s="15"/>
      <c r="G1142" s="16">
        <v>1</v>
      </c>
      <c r="H1142" s="16">
        <v>10</v>
      </c>
      <c r="I1142" s="19">
        <v>6.8833333333333337</v>
      </c>
      <c r="J1142" s="16">
        <v>10</v>
      </c>
      <c r="K1142" s="16">
        <v>8</v>
      </c>
      <c r="L1142" s="19">
        <v>3.0977940027729129</v>
      </c>
      <c r="M1142" s="16">
        <v>1</v>
      </c>
      <c r="N1142" s="16">
        <v>10</v>
      </c>
      <c r="O1142" s="17">
        <v>940</v>
      </c>
      <c r="P1142" s="18">
        <v>0</v>
      </c>
    </row>
    <row r="1143" spans="2:16" ht="36" customHeight="1" outlineLevel="1" x14ac:dyDescent="0.45">
      <c r="B1143" s="13" t="s">
        <v>1185</v>
      </c>
      <c r="C1143" s="14" t="s">
        <v>59</v>
      </c>
      <c r="D1143" s="14" t="s">
        <v>445</v>
      </c>
      <c r="E1143" s="15" t="s">
        <v>70</v>
      </c>
      <c r="F1143" s="15"/>
      <c r="G1143" s="16">
        <v>1</v>
      </c>
      <c r="H1143" s="16">
        <v>10</v>
      </c>
      <c r="I1143" s="19">
        <v>7.0847457627118642</v>
      </c>
      <c r="J1143" s="16">
        <v>10</v>
      </c>
      <c r="K1143" s="16">
        <v>8</v>
      </c>
      <c r="L1143" s="19">
        <v>3.0529134507380413</v>
      </c>
      <c r="M1143" s="16">
        <v>1</v>
      </c>
      <c r="N1143" s="16">
        <v>10</v>
      </c>
      <c r="O1143" s="17">
        <v>941</v>
      </c>
      <c r="P1143" s="18">
        <v>0</v>
      </c>
    </row>
    <row r="1144" spans="2:16" ht="36" customHeight="1" outlineLevel="1" x14ac:dyDescent="0.45">
      <c r="B1144" s="13" t="s">
        <v>73</v>
      </c>
      <c r="C1144" s="14" t="s">
        <v>56</v>
      </c>
      <c r="D1144" s="14" t="s">
        <v>1285</v>
      </c>
      <c r="E1144" s="15" t="s">
        <v>63</v>
      </c>
      <c r="F1144" s="15"/>
      <c r="G1144" s="16">
        <v>1</v>
      </c>
      <c r="H1144" s="16">
        <v>10</v>
      </c>
      <c r="I1144" s="19">
        <v>6.54</v>
      </c>
      <c r="J1144" s="16">
        <v>10</v>
      </c>
      <c r="K1144" s="16">
        <v>7</v>
      </c>
      <c r="L1144" s="19">
        <v>3.1531480051438106</v>
      </c>
      <c r="M1144" s="16">
        <v>1</v>
      </c>
      <c r="N1144" s="16">
        <v>10</v>
      </c>
      <c r="O1144" s="17">
        <v>0</v>
      </c>
      <c r="P1144" s="18">
        <v>0</v>
      </c>
    </row>
    <row r="1145" spans="2:16" ht="36" customHeight="1" outlineLevel="1" x14ac:dyDescent="0.45">
      <c r="B1145" s="13" t="s">
        <v>73</v>
      </c>
      <c r="C1145" s="14" t="s">
        <v>59</v>
      </c>
      <c r="D1145" s="14" t="s">
        <v>1285</v>
      </c>
      <c r="E1145" s="15" t="s">
        <v>63</v>
      </c>
      <c r="F1145" s="15"/>
      <c r="G1145" s="16">
        <v>1</v>
      </c>
      <c r="H1145" s="16">
        <v>10</v>
      </c>
      <c r="I1145" s="19">
        <v>6.54</v>
      </c>
      <c r="J1145" s="16">
        <v>10</v>
      </c>
      <c r="K1145" s="16">
        <v>7</v>
      </c>
      <c r="L1145" s="19">
        <v>3.1531480051438106</v>
      </c>
      <c r="M1145" s="16">
        <v>1</v>
      </c>
      <c r="N1145" s="16">
        <v>10</v>
      </c>
      <c r="O1145" s="17">
        <v>0</v>
      </c>
      <c r="P1145" s="18">
        <v>0</v>
      </c>
    </row>
    <row r="1146" spans="2:16" ht="36" customHeight="1" outlineLevel="1" x14ac:dyDescent="0.45">
      <c r="B1146" s="13" t="s">
        <v>75</v>
      </c>
      <c r="C1146" s="14" t="s">
        <v>56</v>
      </c>
      <c r="D1146" s="14" t="s">
        <v>446</v>
      </c>
      <c r="E1146" s="15" t="s">
        <v>63</v>
      </c>
      <c r="F1146" s="15"/>
      <c r="G1146" s="16">
        <v>1</v>
      </c>
      <c r="H1146" s="16">
        <v>10</v>
      </c>
      <c r="I1146" s="19">
        <v>6.5369999999999999</v>
      </c>
      <c r="J1146" s="16">
        <v>10</v>
      </c>
      <c r="K1146" s="16">
        <v>7</v>
      </c>
      <c r="L1146" s="19">
        <v>3.1557233068806148</v>
      </c>
      <c r="M1146" s="16">
        <v>1</v>
      </c>
      <c r="N1146" s="16">
        <v>10</v>
      </c>
      <c r="O1146" s="17">
        <v>0</v>
      </c>
      <c r="P1146" s="18">
        <v>0</v>
      </c>
    </row>
    <row r="1147" spans="2:16" ht="36" customHeight="1" outlineLevel="1" x14ac:dyDescent="0.45">
      <c r="B1147" s="13" t="s">
        <v>75</v>
      </c>
      <c r="C1147" s="14" t="s">
        <v>59</v>
      </c>
      <c r="D1147" s="14" t="s">
        <v>446</v>
      </c>
      <c r="E1147" s="15" t="s">
        <v>63</v>
      </c>
      <c r="F1147" s="15"/>
      <c r="G1147" s="16">
        <v>1</v>
      </c>
      <c r="H1147" s="16">
        <v>10</v>
      </c>
      <c r="I1147" s="19">
        <v>6.5369999999999999</v>
      </c>
      <c r="J1147" s="16">
        <v>10</v>
      </c>
      <c r="K1147" s="16">
        <v>7</v>
      </c>
      <c r="L1147" s="19">
        <v>3.1557233068806148</v>
      </c>
      <c r="M1147" s="16">
        <v>1</v>
      </c>
      <c r="N1147" s="16">
        <v>10</v>
      </c>
      <c r="O1147" s="17">
        <v>0</v>
      </c>
      <c r="P1147" s="18">
        <v>0</v>
      </c>
    </row>
    <row r="1148" spans="2:16" ht="36" customHeight="1" outlineLevel="1" x14ac:dyDescent="0.45">
      <c r="B1148" s="13" t="s">
        <v>77</v>
      </c>
      <c r="C1148" s="14" t="s">
        <v>56</v>
      </c>
      <c r="D1148" s="14" t="s">
        <v>447</v>
      </c>
      <c r="E1148" s="15" t="s">
        <v>70</v>
      </c>
      <c r="F1148" s="15"/>
      <c r="G1148" s="16">
        <v>1</v>
      </c>
      <c r="H1148" s="16">
        <v>10</v>
      </c>
      <c r="I1148" s="19">
        <v>6.4960732984293195</v>
      </c>
      <c r="J1148" s="16">
        <v>10</v>
      </c>
      <c r="K1148" s="16">
        <v>7</v>
      </c>
      <c r="L1148" s="19">
        <v>3.1599949026733789</v>
      </c>
      <c r="M1148" s="16">
        <v>1</v>
      </c>
      <c r="N1148" s="16">
        <v>10</v>
      </c>
      <c r="O1148" s="17">
        <v>236</v>
      </c>
      <c r="P1148" s="18">
        <v>0</v>
      </c>
    </row>
    <row r="1149" spans="2:16" ht="36" customHeight="1" outlineLevel="1" x14ac:dyDescent="0.45">
      <c r="B1149" s="13" t="s">
        <v>77</v>
      </c>
      <c r="C1149" s="14" t="s">
        <v>59</v>
      </c>
      <c r="D1149" s="14" t="s">
        <v>447</v>
      </c>
      <c r="E1149" s="15" t="s">
        <v>70</v>
      </c>
      <c r="F1149" s="15"/>
      <c r="G1149" s="16">
        <v>1</v>
      </c>
      <c r="H1149" s="16">
        <v>10</v>
      </c>
      <c r="I1149" s="19">
        <v>6.4960732984293195</v>
      </c>
      <c r="J1149" s="16">
        <v>10</v>
      </c>
      <c r="K1149" s="16">
        <v>7</v>
      </c>
      <c r="L1149" s="19">
        <v>3.1599949026733789</v>
      </c>
      <c r="M1149" s="16">
        <v>1</v>
      </c>
      <c r="N1149" s="16">
        <v>10</v>
      </c>
      <c r="O1149" s="17">
        <v>236</v>
      </c>
      <c r="P1149" s="18">
        <v>0</v>
      </c>
    </row>
    <row r="1150" spans="2:16" ht="36" customHeight="1" outlineLevel="1" x14ac:dyDescent="0.45">
      <c r="B1150" s="13" t="s">
        <v>79</v>
      </c>
      <c r="C1150" s="14" t="s">
        <v>56</v>
      </c>
      <c r="D1150" s="14" t="s">
        <v>448</v>
      </c>
      <c r="E1150" s="15" t="s">
        <v>70</v>
      </c>
      <c r="F1150" s="15"/>
      <c r="G1150" s="16">
        <v>1</v>
      </c>
      <c r="H1150" s="16">
        <v>10</v>
      </c>
      <c r="I1150" s="19">
        <v>6.8356164383561646</v>
      </c>
      <c r="J1150" s="16">
        <v>10</v>
      </c>
      <c r="K1150" s="16">
        <v>8</v>
      </c>
      <c r="L1150" s="19">
        <v>3.1394341365500473</v>
      </c>
      <c r="M1150" s="16">
        <v>1</v>
      </c>
      <c r="N1150" s="16">
        <v>10</v>
      </c>
      <c r="O1150" s="17">
        <v>708</v>
      </c>
      <c r="P1150" s="18">
        <v>0</v>
      </c>
    </row>
    <row r="1151" spans="2:16" ht="36" customHeight="1" outlineLevel="1" x14ac:dyDescent="0.45">
      <c r="B1151" s="13" t="s">
        <v>79</v>
      </c>
      <c r="C1151" s="14" t="s">
        <v>59</v>
      </c>
      <c r="D1151" s="14" t="s">
        <v>448</v>
      </c>
      <c r="E1151" s="15" t="s">
        <v>70</v>
      </c>
      <c r="F1151" s="15"/>
      <c r="G1151" s="16">
        <v>1</v>
      </c>
      <c r="H1151" s="16">
        <v>10</v>
      </c>
      <c r="I1151" s="19">
        <v>6.8356164383561646</v>
      </c>
      <c r="J1151" s="16">
        <v>10</v>
      </c>
      <c r="K1151" s="16">
        <v>8</v>
      </c>
      <c r="L1151" s="19">
        <v>3.1394341365500473</v>
      </c>
      <c r="M1151" s="16">
        <v>1</v>
      </c>
      <c r="N1151" s="16">
        <v>10</v>
      </c>
      <c r="O1151" s="17">
        <v>708</v>
      </c>
      <c r="P1151" s="18">
        <v>0</v>
      </c>
    </row>
    <row r="1152" spans="2:16" ht="36" customHeight="1" outlineLevel="1" x14ac:dyDescent="0.45">
      <c r="B1152" s="13" t="s">
        <v>80</v>
      </c>
      <c r="C1152" s="14" t="s">
        <v>56</v>
      </c>
      <c r="D1152" s="14" t="s">
        <v>449</v>
      </c>
      <c r="E1152" s="15" t="s">
        <v>70</v>
      </c>
      <c r="F1152" s="15"/>
      <c r="G1152" s="16">
        <v>1</v>
      </c>
      <c r="H1152" s="16">
        <v>10</v>
      </c>
      <c r="I1152" s="19">
        <v>7.0526315789473681</v>
      </c>
      <c r="J1152" s="16">
        <v>10</v>
      </c>
      <c r="K1152" s="16">
        <v>8</v>
      </c>
      <c r="L1152" s="19">
        <v>2.9905867355013114</v>
      </c>
      <c r="M1152" s="16">
        <v>1</v>
      </c>
      <c r="N1152" s="16">
        <v>10</v>
      </c>
      <c r="O1152" s="17">
        <v>943</v>
      </c>
      <c r="P1152" s="18">
        <v>0</v>
      </c>
    </row>
    <row r="1153" spans="2:16" ht="36" customHeight="1" outlineLevel="1" x14ac:dyDescent="0.45">
      <c r="B1153" s="13" t="s">
        <v>80</v>
      </c>
      <c r="C1153" s="14" t="s">
        <v>59</v>
      </c>
      <c r="D1153" s="14" t="s">
        <v>449</v>
      </c>
      <c r="E1153" s="15" t="s">
        <v>70</v>
      </c>
      <c r="F1153" s="15"/>
      <c r="G1153" s="16">
        <v>1</v>
      </c>
      <c r="H1153" s="16">
        <v>10</v>
      </c>
      <c r="I1153" s="19">
        <v>7.0526315789473681</v>
      </c>
      <c r="J1153" s="16">
        <v>10</v>
      </c>
      <c r="K1153" s="16">
        <v>8</v>
      </c>
      <c r="L1153" s="19">
        <v>2.9905867355013114</v>
      </c>
      <c r="M1153" s="16">
        <v>1</v>
      </c>
      <c r="N1153" s="16">
        <v>10</v>
      </c>
      <c r="O1153" s="17">
        <v>943</v>
      </c>
      <c r="P1153" s="18">
        <v>0</v>
      </c>
    </row>
    <row r="1154" spans="2:16" ht="36" customHeight="1" outlineLevel="1" x14ac:dyDescent="0.45">
      <c r="B1154" s="13" t="s">
        <v>82</v>
      </c>
      <c r="C1154" s="14" t="s">
        <v>56</v>
      </c>
      <c r="D1154" s="14" t="s">
        <v>1286</v>
      </c>
      <c r="E1154" s="15" t="s">
        <v>70</v>
      </c>
      <c r="F1154" s="15"/>
      <c r="G1154" s="16">
        <v>7</v>
      </c>
      <c r="H1154" s="16">
        <v>10</v>
      </c>
      <c r="I1154" s="19">
        <v>9.4285714285714288</v>
      </c>
      <c r="J1154" s="16">
        <v>10</v>
      </c>
      <c r="K1154" s="16">
        <v>10</v>
      </c>
      <c r="L1154" s="19">
        <v>1.1338934190276817</v>
      </c>
      <c r="M1154" s="16">
        <v>7</v>
      </c>
      <c r="N1154" s="16">
        <v>10</v>
      </c>
      <c r="O1154" s="17">
        <v>993</v>
      </c>
      <c r="P1154" s="18">
        <v>0</v>
      </c>
    </row>
    <row r="1155" spans="2:16" ht="36" customHeight="1" outlineLevel="1" x14ac:dyDescent="0.45">
      <c r="B1155" s="13" t="s">
        <v>82</v>
      </c>
      <c r="C1155" s="14" t="s">
        <v>59</v>
      </c>
      <c r="D1155" s="14" t="s">
        <v>1286</v>
      </c>
      <c r="E1155" s="15" t="s">
        <v>70</v>
      </c>
      <c r="F1155" s="15"/>
      <c r="G1155" s="16">
        <v>7</v>
      </c>
      <c r="H1155" s="16">
        <v>10</v>
      </c>
      <c r="I1155" s="19">
        <v>9.4285714285714288</v>
      </c>
      <c r="J1155" s="16">
        <v>10</v>
      </c>
      <c r="K1155" s="16">
        <v>10</v>
      </c>
      <c r="L1155" s="19">
        <v>1.1338934190276817</v>
      </c>
      <c r="M1155" s="16">
        <v>7</v>
      </c>
      <c r="N1155" s="16">
        <v>10</v>
      </c>
      <c r="O1155" s="17">
        <v>993</v>
      </c>
      <c r="P1155" s="18">
        <v>0</v>
      </c>
    </row>
    <row r="1156" spans="2:16" ht="36" customHeight="1" outlineLevel="1" x14ac:dyDescent="0.45">
      <c r="B1156" s="13" t="s">
        <v>84</v>
      </c>
      <c r="C1156" s="14" t="s">
        <v>56</v>
      </c>
      <c r="D1156" s="14" t="s">
        <v>1287</v>
      </c>
      <c r="E1156" s="15" t="s">
        <v>70</v>
      </c>
      <c r="F1156" s="15"/>
      <c r="G1156" s="15" t="s">
        <v>86</v>
      </c>
      <c r="H1156" s="15" t="s">
        <v>86</v>
      </c>
      <c r="I1156" s="15" t="s">
        <v>86</v>
      </c>
      <c r="J1156" s="15" t="s">
        <v>86</v>
      </c>
      <c r="K1156" s="15" t="s">
        <v>86</v>
      </c>
      <c r="L1156" s="15" t="s">
        <v>86</v>
      </c>
      <c r="M1156" s="15" t="s">
        <v>86</v>
      </c>
      <c r="N1156" s="15" t="s">
        <v>86</v>
      </c>
      <c r="O1156" s="17">
        <v>1000</v>
      </c>
      <c r="P1156" s="18">
        <v>0</v>
      </c>
    </row>
    <row r="1157" spans="2:16" ht="36" customHeight="1" outlineLevel="1" x14ac:dyDescent="0.45">
      <c r="B1157" s="13" t="s">
        <v>84</v>
      </c>
      <c r="C1157" s="14" t="s">
        <v>59</v>
      </c>
      <c r="D1157" s="14" t="s">
        <v>1287</v>
      </c>
      <c r="E1157" s="15" t="s">
        <v>70</v>
      </c>
      <c r="F1157" s="15"/>
      <c r="G1157" s="15" t="s">
        <v>86</v>
      </c>
      <c r="H1157" s="15" t="s">
        <v>86</v>
      </c>
      <c r="I1157" s="15" t="s">
        <v>86</v>
      </c>
      <c r="J1157" s="15" t="s">
        <v>86</v>
      </c>
      <c r="K1157" s="15" t="s">
        <v>86</v>
      </c>
      <c r="L1157" s="15" t="s">
        <v>86</v>
      </c>
      <c r="M1157" s="15" t="s">
        <v>86</v>
      </c>
      <c r="N1157" s="15" t="s">
        <v>86</v>
      </c>
      <c r="O1157" s="17">
        <v>1000</v>
      </c>
      <c r="P1157" s="18">
        <v>0</v>
      </c>
    </row>
    <row r="1158" spans="2:16" ht="36" customHeight="1" outlineLevel="1" x14ac:dyDescent="0.45">
      <c r="B1158" s="13" t="s">
        <v>61</v>
      </c>
      <c r="C1158" s="14" t="s">
        <v>56</v>
      </c>
      <c r="D1158" s="14" t="s">
        <v>450</v>
      </c>
      <c r="E1158" s="15" t="s">
        <v>70</v>
      </c>
      <c r="F1158" s="15"/>
      <c r="G1158" s="16">
        <v>1</v>
      </c>
      <c r="H1158" s="16">
        <v>10</v>
      </c>
      <c r="I1158" s="19">
        <v>6.54</v>
      </c>
      <c r="J1158" s="16">
        <v>10</v>
      </c>
      <c r="K1158" s="16">
        <v>7</v>
      </c>
      <c r="L1158" s="19">
        <v>3.1541002438648644</v>
      </c>
      <c r="M1158" s="16">
        <v>1</v>
      </c>
      <c r="N1158" s="16">
        <v>10</v>
      </c>
      <c r="O1158" s="17">
        <v>0</v>
      </c>
      <c r="P1158" s="18">
        <v>0</v>
      </c>
    </row>
    <row r="1159" spans="2:16" ht="36" customHeight="1" outlineLevel="1" x14ac:dyDescent="0.45">
      <c r="B1159" s="13" t="s">
        <v>61</v>
      </c>
      <c r="C1159" s="14" t="s">
        <v>59</v>
      </c>
      <c r="D1159" s="14" t="s">
        <v>450</v>
      </c>
      <c r="E1159" s="15" t="s">
        <v>70</v>
      </c>
      <c r="F1159" s="15"/>
      <c r="G1159" s="16">
        <v>1</v>
      </c>
      <c r="H1159" s="16">
        <v>10</v>
      </c>
      <c r="I1159" s="19">
        <v>6.5034013605442178</v>
      </c>
      <c r="J1159" s="16">
        <v>10</v>
      </c>
      <c r="K1159" s="16">
        <v>7</v>
      </c>
      <c r="L1159" s="19">
        <v>3.1609295095376542</v>
      </c>
      <c r="M1159" s="16">
        <v>1</v>
      </c>
      <c r="N1159" s="16">
        <v>10</v>
      </c>
      <c r="O1159" s="17">
        <v>118</v>
      </c>
      <c r="P1159" s="18">
        <v>0</v>
      </c>
    </row>
    <row r="1160" spans="2:16" ht="36" customHeight="1" outlineLevel="1" x14ac:dyDescent="0.45">
      <c r="B1160" s="13" t="s">
        <v>61</v>
      </c>
      <c r="C1160" s="14" t="s">
        <v>56</v>
      </c>
      <c r="D1160" s="14" t="s">
        <v>450</v>
      </c>
      <c r="E1160" s="15" t="s">
        <v>70</v>
      </c>
      <c r="F1160" s="15"/>
      <c r="G1160" s="15" t="s">
        <v>86</v>
      </c>
      <c r="H1160" s="15" t="s">
        <v>86</v>
      </c>
      <c r="I1160" s="15" t="s">
        <v>86</v>
      </c>
      <c r="J1160" s="15" t="s">
        <v>86</v>
      </c>
      <c r="K1160" s="15" t="s">
        <v>86</v>
      </c>
      <c r="L1160" s="15" t="s">
        <v>86</v>
      </c>
      <c r="M1160" s="15" t="s">
        <v>86</v>
      </c>
      <c r="N1160" s="15" t="s">
        <v>86</v>
      </c>
      <c r="O1160" s="17">
        <v>1000</v>
      </c>
      <c r="P1160" s="18">
        <v>0</v>
      </c>
    </row>
    <row r="1161" spans="2:16" ht="36" customHeight="1" outlineLevel="1" x14ac:dyDescent="0.45">
      <c r="B1161" s="13" t="s">
        <v>61</v>
      </c>
      <c r="C1161" s="14" t="s">
        <v>59</v>
      </c>
      <c r="D1161" s="14" t="s">
        <v>450</v>
      </c>
      <c r="E1161" s="15" t="s">
        <v>70</v>
      </c>
      <c r="F1161" s="15"/>
      <c r="G1161" s="16">
        <v>2</v>
      </c>
      <c r="H1161" s="16">
        <v>10</v>
      </c>
      <c r="I1161" s="19">
        <v>5.75</v>
      </c>
      <c r="J1161" s="16">
        <v>2</v>
      </c>
      <c r="K1161" s="16">
        <v>4</v>
      </c>
      <c r="L1161" s="19">
        <v>3.5</v>
      </c>
      <c r="M1161" s="16">
        <v>2</v>
      </c>
      <c r="N1161" s="16">
        <v>10</v>
      </c>
      <c r="O1161" s="17">
        <v>996</v>
      </c>
      <c r="P1161" s="18">
        <v>0</v>
      </c>
    </row>
    <row r="1162" spans="2:16" ht="36" customHeight="1" outlineLevel="1" x14ac:dyDescent="0.45">
      <c r="B1162" s="13" t="s">
        <v>61</v>
      </c>
      <c r="C1162" s="14" t="s">
        <v>56</v>
      </c>
      <c r="D1162" s="14" t="s">
        <v>450</v>
      </c>
      <c r="E1162" s="15" t="s">
        <v>70</v>
      </c>
      <c r="F1162" s="15"/>
      <c r="G1162" s="15" t="s">
        <v>86</v>
      </c>
      <c r="H1162" s="15" t="s">
        <v>86</v>
      </c>
      <c r="I1162" s="15" t="s">
        <v>86</v>
      </c>
      <c r="J1162" s="15" t="s">
        <v>86</v>
      </c>
      <c r="K1162" s="15" t="s">
        <v>86</v>
      </c>
      <c r="L1162" s="15" t="s">
        <v>86</v>
      </c>
      <c r="M1162" s="15" t="s">
        <v>86</v>
      </c>
      <c r="N1162" s="15" t="s">
        <v>86</v>
      </c>
      <c r="O1162" s="17">
        <v>1000</v>
      </c>
      <c r="P1162" s="18">
        <v>0</v>
      </c>
    </row>
    <row r="1163" spans="2:16" ht="36" customHeight="1" outlineLevel="1" x14ac:dyDescent="0.45">
      <c r="B1163" s="13" t="s">
        <v>61</v>
      </c>
      <c r="C1163" s="14" t="s">
        <v>59</v>
      </c>
      <c r="D1163" s="14" t="s">
        <v>450</v>
      </c>
      <c r="E1163" s="15" t="s">
        <v>70</v>
      </c>
      <c r="F1163" s="15"/>
      <c r="G1163" s="15" t="s">
        <v>86</v>
      </c>
      <c r="H1163" s="15" t="s">
        <v>86</v>
      </c>
      <c r="I1163" s="15" t="s">
        <v>86</v>
      </c>
      <c r="J1163" s="15" t="s">
        <v>86</v>
      </c>
      <c r="K1163" s="15" t="s">
        <v>86</v>
      </c>
      <c r="L1163" s="15" t="s">
        <v>86</v>
      </c>
      <c r="M1163" s="15" t="s">
        <v>86</v>
      </c>
      <c r="N1163" s="15" t="s">
        <v>86</v>
      </c>
      <c r="O1163" s="17">
        <v>1000</v>
      </c>
      <c r="P1163" s="18">
        <v>0</v>
      </c>
    </row>
    <row r="1164" spans="2:16" ht="36" customHeight="1" outlineLevel="1" x14ac:dyDescent="0.45">
      <c r="B1164" s="13" t="s">
        <v>61</v>
      </c>
      <c r="C1164" s="14" t="s">
        <v>56</v>
      </c>
      <c r="D1164" s="14" t="s">
        <v>450</v>
      </c>
      <c r="E1164" s="15" t="s">
        <v>70</v>
      </c>
      <c r="F1164" s="15"/>
      <c r="G1164" s="15" t="s">
        <v>86</v>
      </c>
      <c r="H1164" s="15" t="s">
        <v>86</v>
      </c>
      <c r="I1164" s="15" t="s">
        <v>86</v>
      </c>
      <c r="J1164" s="15" t="s">
        <v>86</v>
      </c>
      <c r="K1164" s="15" t="s">
        <v>86</v>
      </c>
      <c r="L1164" s="15" t="s">
        <v>86</v>
      </c>
      <c r="M1164" s="15" t="s">
        <v>86</v>
      </c>
      <c r="N1164" s="15" t="s">
        <v>86</v>
      </c>
      <c r="O1164" s="17">
        <v>1000</v>
      </c>
      <c r="P1164" s="18">
        <v>0</v>
      </c>
    </row>
    <row r="1165" spans="2:16" ht="36" customHeight="1" outlineLevel="1" x14ac:dyDescent="0.45">
      <c r="B1165" s="13" t="s">
        <v>61</v>
      </c>
      <c r="C1165" s="14" t="s">
        <v>59</v>
      </c>
      <c r="D1165" s="14" t="s">
        <v>450</v>
      </c>
      <c r="E1165" s="15" t="s">
        <v>70</v>
      </c>
      <c r="F1165" s="15"/>
      <c r="G1165" s="15" t="s">
        <v>86</v>
      </c>
      <c r="H1165" s="15" t="s">
        <v>86</v>
      </c>
      <c r="I1165" s="15" t="s">
        <v>86</v>
      </c>
      <c r="J1165" s="15" t="s">
        <v>86</v>
      </c>
      <c r="K1165" s="15" t="s">
        <v>86</v>
      </c>
      <c r="L1165" s="15" t="s">
        <v>86</v>
      </c>
      <c r="M1165" s="15" t="s">
        <v>86</v>
      </c>
      <c r="N1165" s="15" t="s">
        <v>86</v>
      </c>
      <c r="O1165" s="17">
        <v>1000</v>
      </c>
      <c r="P1165" s="18">
        <v>0</v>
      </c>
    </row>
    <row r="1166" spans="2:16" ht="36" customHeight="1" outlineLevel="1" x14ac:dyDescent="0.45">
      <c r="B1166" s="13" t="s">
        <v>64</v>
      </c>
      <c r="C1166" s="14" t="s">
        <v>56</v>
      </c>
      <c r="D1166" s="14" t="s">
        <v>451</v>
      </c>
      <c r="E1166" s="15" t="s">
        <v>63</v>
      </c>
      <c r="F1166" s="15"/>
      <c r="G1166" s="16">
        <v>1</v>
      </c>
      <c r="H1166" s="16">
        <v>10</v>
      </c>
      <c r="I1166" s="19">
        <v>6.5369999999999999</v>
      </c>
      <c r="J1166" s="16">
        <v>10</v>
      </c>
      <c r="K1166" s="16">
        <v>7</v>
      </c>
      <c r="L1166" s="19">
        <v>3.1554060891726019</v>
      </c>
      <c r="M1166" s="16">
        <v>1</v>
      </c>
      <c r="N1166" s="16">
        <v>10</v>
      </c>
      <c r="O1166" s="17">
        <v>0</v>
      </c>
      <c r="P1166" s="18">
        <v>0</v>
      </c>
    </row>
    <row r="1167" spans="2:16" ht="36" customHeight="1" outlineLevel="1" x14ac:dyDescent="0.45">
      <c r="B1167" s="13" t="s">
        <v>64</v>
      </c>
      <c r="C1167" s="14" t="s">
        <v>59</v>
      </c>
      <c r="D1167" s="14" t="s">
        <v>451</v>
      </c>
      <c r="E1167" s="15" t="s">
        <v>63</v>
      </c>
      <c r="F1167" s="15"/>
      <c r="G1167" s="16">
        <v>1</v>
      </c>
      <c r="H1167" s="16">
        <v>10</v>
      </c>
      <c r="I1167" s="19">
        <v>6.5369999999999999</v>
      </c>
      <c r="J1167" s="16">
        <v>10</v>
      </c>
      <c r="K1167" s="16">
        <v>7</v>
      </c>
      <c r="L1167" s="19">
        <v>3.1554060891726019</v>
      </c>
      <c r="M1167" s="16">
        <v>1</v>
      </c>
      <c r="N1167" s="16">
        <v>10</v>
      </c>
      <c r="O1167" s="17">
        <v>0</v>
      </c>
      <c r="P1167" s="18">
        <v>0</v>
      </c>
    </row>
    <row r="1168" spans="2:16" ht="36" customHeight="1" outlineLevel="1" x14ac:dyDescent="0.45">
      <c r="B1168" s="13" t="s">
        <v>66</v>
      </c>
      <c r="C1168" s="14" t="s">
        <v>56</v>
      </c>
      <c r="D1168" s="14" t="s">
        <v>452</v>
      </c>
      <c r="E1168" s="15" t="s">
        <v>63</v>
      </c>
      <c r="F1168" s="15"/>
      <c r="G1168" s="16">
        <v>1</v>
      </c>
      <c r="H1168" s="16">
        <v>10</v>
      </c>
      <c r="I1168" s="19">
        <v>6.391774891774892</v>
      </c>
      <c r="J1168" s="16">
        <v>10</v>
      </c>
      <c r="K1168" s="16">
        <v>7</v>
      </c>
      <c r="L1168" s="19">
        <v>3.1848641309686139</v>
      </c>
      <c r="M1168" s="16">
        <v>1</v>
      </c>
      <c r="N1168" s="16">
        <v>10</v>
      </c>
      <c r="O1168" s="17">
        <v>538</v>
      </c>
      <c r="P1168" s="18">
        <v>0</v>
      </c>
    </row>
    <row r="1169" spans="2:16" ht="36" customHeight="1" outlineLevel="1" x14ac:dyDescent="0.45">
      <c r="B1169" s="13" t="s">
        <v>66</v>
      </c>
      <c r="C1169" s="14" t="s">
        <v>59</v>
      </c>
      <c r="D1169" s="14" t="s">
        <v>452</v>
      </c>
      <c r="E1169" s="15" t="s">
        <v>63</v>
      </c>
      <c r="F1169" s="15"/>
      <c r="G1169" s="16">
        <v>1</v>
      </c>
      <c r="H1169" s="16">
        <v>10</v>
      </c>
      <c r="I1169" s="19">
        <v>6.4016393442622954</v>
      </c>
      <c r="J1169" s="16">
        <v>10</v>
      </c>
      <c r="K1169" s="16">
        <v>7</v>
      </c>
      <c r="L1169" s="19">
        <v>3.1801743035038967</v>
      </c>
      <c r="M1169" s="16">
        <v>1</v>
      </c>
      <c r="N1169" s="16">
        <v>10</v>
      </c>
      <c r="O1169" s="17">
        <v>512</v>
      </c>
      <c r="P1169" s="18">
        <v>0</v>
      </c>
    </row>
    <row r="1170" spans="2:16" ht="36" customHeight="1" outlineLevel="1" x14ac:dyDescent="0.45">
      <c r="B1170" s="13" t="s">
        <v>68</v>
      </c>
      <c r="C1170" s="14" t="s">
        <v>56</v>
      </c>
      <c r="D1170" s="14" t="s">
        <v>453</v>
      </c>
      <c r="E1170" s="15" t="s">
        <v>70</v>
      </c>
      <c r="F1170" s="15"/>
      <c r="G1170" s="16">
        <v>1</v>
      </c>
      <c r="H1170" s="16">
        <v>10</v>
      </c>
      <c r="I1170" s="19">
        <v>6.4493392070484585</v>
      </c>
      <c r="J1170" s="16">
        <v>10</v>
      </c>
      <c r="K1170" s="16">
        <v>7</v>
      </c>
      <c r="L1170" s="19">
        <v>3.17496247687468</v>
      </c>
      <c r="M1170" s="16">
        <v>1</v>
      </c>
      <c r="N1170" s="16">
        <v>10</v>
      </c>
      <c r="O1170" s="17">
        <v>773</v>
      </c>
      <c r="P1170" s="18">
        <v>0</v>
      </c>
    </row>
    <row r="1171" spans="2:16" ht="36" customHeight="1" outlineLevel="1" x14ac:dyDescent="0.45">
      <c r="B1171" s="13" t="s">
        <v>68</v>
      </c>
      <c r="C1171" s="14" t="s">
        <v>59</v>
      </c>
      <c r="D1171" s="14" t="s">
        <v>453</v>
      </c>
      <c r="E1171" s="15" t="s">
        <v>70</v>
      </c>
      <c r="F1171" s="15"/>
      <c r="G1171" s="16">
        <v>1</v>
      </c>
      <c r="H1171" s="16">
        <v>10</v>
      </c>
      <c r="I1171" s="19">
        <v>6.5065502183406112</v>
      </c>
      <c r="J1171" s="16">
        <v>10</v>
      </c>
      <c r="K1171" s="16">
        <v>7</v>
      </c>
      <c r="L1171" s="19">
        <v>3.1921231005264228</v>
      </c>
      <c r="M1171" s="16">
        <v>1</v>
      </c>
      <c r="N1171" s="16">
        <v>10</v>
      </c>
      <c r="O1171" s="17">
        <v>771</v>
      </c>
      <c r="P1171" s="18">
        <v>0</v>
      </c>
    </row>
    <row r="1172" spans="2:16" ht="36" customHeight="1" outlineLevel="1" x14ac:dyDescent="0.45">
      <c r="B1172" s="13" t="s">
        <v>71</v>
      </c>
      <c r="C1172" s="14" t="s">
        <v>56</v>
      </c>
      <c r="D1172" s="14" t="s">
        <v>454</v>
      </c>
      <c r="E1172" s="15" t="s">
        <v>70</v>
      </c>
      <c r="F1172" s="15"/>
      <c r="G1172" s="16">
        <v>1</v>
      </c>
      <c r="H1172" s="16">
        <v>10</v>
      </c>
      <c r="I1172" s="19">
        <v>6.1908396946564883</v>
      </c>
      <c r="J1172" s="16">
        <v>10</v>
      </c>
      <c r="K1172" s="16">
        <v>7</v>
      </c>
      <c r="L1172" s="19">
        <v>3.1891993299905552</v>
      </c>
      <c r="M1172" s="16">
        <v>1</v>
      </c>
      <c r="N1172" s="16">
        <v>10</v>
      </c>
      <c r="O1172" s="17">
        <v>869</v>
      </c>
      <c r="P1172" s="18">
        <v>0</v>
      </c>
    </row>
    <row r="1173" spans="2:16" ht="36" customHeight="1" outlineLevel="1" x14ac:dyDescent="0.45">
      <c r="B1173" s="13" t="s">
        <v>71</v>
      </c>
      <c r="C1173" s="14" t="s">
        <v>59</v>
      </c>
      <c r="D1173" s="14" t="s">
        <v>454</v>
      </c>
      <c r="E1173" s="15" t="s">
        <v>70</v>
      </c>
      <c r="F1173" s="15"/>
      <c r="G1173" s="16">
        <v>1</v>
      </c>
      <c r="H1173" s="16">
        <v>10</v>
      </c>
      <c r="I1173" s="19">
        <v>6.1384615384615389</v>
      </c>
      <c r="J1173" s="16">
        <v>10</v>
      </c>
      <c r="K1173" s="16">
        <v>7</v>
      </c>
      <c r="L1173" s="19">
        <v>3.2439660054084549</v>
      </c>
      <c r="M1173" s="16">
        <v>1</v>
      </c>
      <c r="N1173" s="16">
        <v>10</v>
      </c>
      <c r="O1173" s="17">
        <v>870</v>
      </c>
      <c r="P1173" s="18">
        <v>0</v>
      </c>
    </row>
    <row r="1174" spans="2:16" ht="36" customHeight="1" outlineLevel="1" x14ac:dyDescent="0.45">
      <c r="B1174" s="13" t="s">
        <v>1184</v>
      </c>
      <c r="C1174" s="14" t="s">
        <v>56</v>
      </c>
      <c r="D1174" s="14" t="s">
        <v>455</v>
      </c>
      <c r="E1174" s="15" t="s">
        <v>70</v>
      </c>
      <c r="F1174" s="15"/>
      <c r="G1174" s="16">
        <v>1</v>
      </c>
      <c r="H1174" s="16">
        <v>10</v>
      </c>
      <c r="I1174" s="19">
        <v>6.225352112676056</v>
      </c>
      <c r="J1174" s="16">
        <v>10</v>
      </c>
      <c r="K1174" s="16">
        <v>7</v>
      </c>
      <c r="L1174" s="19">
        <v>3.406704243519961</v>
      </c>
      <c r="M1174" s="16">
        <v>1</v>
      </c>
      <c r="N1174" s="16">
        <v>10</v>
      </c>
      <c r="O1174" s="17">
        <v>929</v>
      </c>
      <c r="P1174" s="18">
        <v>0</v>
      </c>
    </row>
    <row r="1175" spans="2:16" ht="36" customHeight="1" outlineLevel="1" x14ac:dyDescent="0.45">
      <c r="B1175" s="13" t="s">
        <v>1184</v>
      </c>
      <c r="C1175" s="14" t="s">
        <v>59</v>
      </c>
      <c r="D1175" s="14" t="s">
        <v>455</v>
      </c>
      <c r="E1175" s="15" t="s">
        <v>70</v>
      </c>
      <c r="F1175" s="15"/>
      <c r="G1175" s="16">
        <v>1</v>
      </c>
      <c r="H1175" s="16">
        <v>10</v>
      </c>
      <c r="I1175" s="19">
        <v>6.4666666666666668</v>
      </c>
      <c r="J1175" s="16">
        <v>10</v>
      </c>
      <c r="K1175" s="16">
        <v>8</v>
      </c>
      <c r="L1175" s="19">
        <v>3.350406725343241</v>
      </c>
      <c r="M1175" s="16">
        <v>1</v>
      </c>
      <c r="N1175" s="16">
        <v>10</v>
      </c>
      <c r="O1175" s="17">
        <v>925</v>
      </c>
      <c r="P1175" s="18">
        <v>0</v>
      </c>
    </row>
    <row r="1176" spans="2:16" ht="36" customHeight="1" outlineLevel="1" x14ac:dyDescent="0.45">
      <c r="B1176" s="13" t="s">
        <v>1185</v>
      </c>
      <c r="C1176" s="14" t="s">
        <v>56</v>
      </c>
      <c r="D1176" s="14" t="s">
        <v>456</v>
      </c>
      <c r="E1176" s="15" t="s">
        <v>70</v>
      </c>
      <c r="F1176" s="15"/>
      <c r="G1176" s="16">
        <v>1</v>
      </c>
      <c r="H1176" s="16">
        <v>10</v>
      </c>
      <c r="I1176" s="19">
        <v>6.5333333333333332</v>
      </c>
      <c r="J1176" s="16">
        <v>10</v>
      </c>
      <c r="K1176" s="16">
        <v>7</v>
      </c>
      <c r="L1176" s="19">
        <v>3.1808040059541205</v>
      </c>
      <c r="M1176" s="16">
        <v>1</v>
      </c>
      <c r="N1176" s="16">
        <v>10</v>
      </c>
      <c r="O1176" s="17">
        <v>940</v>
      </c>
      <c r="P1176" s="18">
        <v>0</v>
      </c>
    </row>
    <row r="1177" spans="2:16" ht="36" customHeight="1" outlineLevel="1" x14ac:dyDescent="0.45">
      <c r="B1177" s="13" t="s">
        <v>1185</v>
      </c>
      <c r="C1177" s="14" t="s">
        <v>59</v>
      </c>
      <c r="D1177" s="14" t="s">
        <v>456</v>
      </c>
      <c r="E1177" s="15" t="s">
        <v>70</v>
      </c>
      <c r="F1177" s="15"/>
      <c r="G1177" s="16">
        <v>1</v>
      </c>
      <c r="H1177" s="16">
        <v>10</v>
      </c>
      <c r="I1177" s="19">
        <v>6.1147540983606561</v>
      </c>
      <c r="J1177" s="16">
        <v>10</v>
      </c>
      <c r="K1177" s="16">
        <v>6</v>
      </c>
      <c r="L1177" s="19">
        <v>3.1469475191881719</v>
      </c>
      <c r="M1177" s="16">
        <v>1</v>
      </c>
      <c r="N1177" s="16">
        <v>10</v>
      </c>
      <c r="O1177" s="17">
        <v>939</v>
      </c>
      <c r="P1177" s="18">
        <v>0</v>
      </c>
    </row>
    <row r="1178" spans="2:16" ht="36" customHeight="1" outlineLevel="1" x14ac:dyDescent="0.45">
      <c r="B1178" s="13" t="s">
        <v>73</v>
      </c>
      <c r="C1178" s="14" t="s">
        <v>56</v>
      </c>
      <c r="D1178" s="14" t="s">
        <v>1288</v>
      </c>
      <c r="E1178" s="15" t="s">
        <v>63</v>
      </c>
      <c r="F1178" s="15"/>
      <c r="G1178" s="16">
        <v>1</v>
      </c>
      <c r="H1178" s="16">
        <v>10</v>
      </c>
      <c r="I1178" s="19">
        <v>6.5369999999999999</v>
      </c>
      <c r="J1178" s="16">
        <v>10</v>
      </c>
      <c r="K1178" s="16">
        <v>7</v>
      </c>
      <c r="L1178" s="19">
        <v>3.1550888395710066</v>
      </c>
      <c r="M1178" s="16">
        <v>1</v>
      </c>
      <c r="N1178" s="16">
        <v>10</v>
      </c>
      <c r="O1178" s="17">
        <v>0</v>
      </c>
      <c r="P1178" s="18">
        <v>0</v>
      </c>
    </row>
    <row r="1179" spans="2:16" ht="36" customHeight="1" outlineLevel="1" x14ac:dyDescent="0.45">
      <c r="B1179" s="13" t="s">
        <v>73</v>
      </c>
      <c r="C1179" s="14" t="s">
        <v>59</v>
      </c>
      <c r="D1179" s="14" t="s">
        <v>1288</v>
      </c>
      <c r="E1179" s="15" t="s">
        <v>63</v>
      </c>
      <c r="F1179" s="15"/>
      <c r="G1179" s="16">
        <v>1</v>
      </c>
      <c r="H1179" s="16">
        <v>10</v>
      </c>
      <c r="I1179" s="19">
        <v>6.5369999999999999</v>
      </c>
      <c r="J1179" s="16">
        <v>10</v>
      </c>
      <c r="K1179" s="16">
        <v>7</v>
      </c>
      <c r="L1179" s="19">
        <v>3.1550888395710066</v>
      </c>
      <c r="M1179" s="16">
        <v>1</v>
      </c>
      <c r="N1179" s="16">
        <v>10</v>
      </c>
      <c r="O1179" s="17">
        <v>0</v>
      </c>
      <c r="P1179" s="18">
        <v>0</v>
      </c>
    </row>
    <row r="1180" spans="2:16" ht="36" customHeight="1" outlineLevel="1" x14ac:dyDescent="0.45">
      <c r="B1180" s="13" t="s">
        <v>75</v>
      </c>
      <c r="C1180" s="14" t="s">
        <v>56</v>
      </c>
      <c r="D1180" s="14" t="s">
        <v>457</v>
      </c>
      <c r="E1180" s="15" t="s">
        <v>63</v>
      </c>
      <c r="F1180" s="15"/>
      <c r="G1180" s="16">
        <v>1</v>
      </c>
      <c r="H1180" s="16">
        <v>10</v>
      </c>
      <c r="I1180" s="19">
        <v>6.5369999999999999</v>
      </c>
      <c r="J1180" s="16">
        <v>10</v>
      </c>
      <c r="K1180" s="16">
        <v>7</v>
      </c>
      <c r="L1180" s="19">
        <v>3.1541368993085128</v>
      </c>
      <c r="M1180" s="16">
        <v>1</v>
      </c>
      <c r="N1180" s="16">
        <v>10</v>
      </c>
      <c r="O1180" s="17">
        <v>0</v>
      </c>
      <c r="P1180" s="18">
        <v>0</v>
      </c>
    </row>
    <row r="1181" spans="2:16" ht="36" customHeight="1" outlineLevel="1" x14ac:dyDescent="0.45">
      <c r="B1181" s="13" t="s">
        <v>75</v>
      </c>
      <c r="C1181" s="14" t="s">
        <v>59</v>
      </c>
      <c r="D1181" s="14" t="s">
        <v>457</v>
      </c>
      <c r="E1181" s="15" t="s">
        <v>63</v>
      </c>
      <c r="F1181" s="15"/>
      <c r="G1181" s="16">
        <v>1</v>
      </c>
      <c r="H1181" s="16">
        <v>10</v>
      </c>
      <c r="I1181" s="19">
        <v>6.5369999999999999</v>
      </c>
      <c r="J1181" s="16">
        <v>10</v>
      </c>
      <c r="K1181" s="16">
        <v>7</v>
      </c>
      <c r="L1181" s="19">
        <v>3.1541368993085128</v>
      </c>
      <c r="M1181" s="16">
        <v>1</v>
      </c>
      <c r="N1181" s="16">
        <v>10</v>
      </c>
      <c r="O1181" s="17">
        <v>0</v>
      </c>
      <c r="P1181" s="18">
        <v>0</v>
      </c>
    </row>
    <row r="1182" spans="2:16" ht="36" customHeight="1" outlineLevel="1" x14ac:dyDescent="0.45">
      <c r="B1182" s="13" t="s">
        <v>77</v>
      </c>
      <c r="C1182" s="14" t="s">
        <v>56</v>
      </c>
      <c r="D1182" s="14" t="s">
        <v>458</v>
      </c>
      <c r="E1182" s="15" t="s">
        <v>70</v>
      </c>
      <c r="F1182" s="15"/>
      <c r="G1182" s="16">
        <v>1</v>
      </c>
      <c r="H1182" s="16">
        <v>10</v>
      </c>
      <c r="I1182" s="19">
        <v>6.6506666666666669</v>
      </c>
      <c r="J1182" s="16">
        <v>10</v>
      </c>
      <c r="K1182" s="16">
        <v>7</v>
      </c>
      <c r="L1182" s="19">
        <v>3.1309801880784556</v>
      </c>
      <c r="M1182" s="16">
        <v>1</v>
      </c>
      <c r="N1182" s="16">
        <v>10</v>
      </c>
      <c r="O1182" s="17">
        <v>250</v>
      </c>
      <c r="P1182" s="18">
        <v>0</v>
      </c>
    </row>
    <row r="1183" spans="2:16" ht="36" customHeight="1" outlineLevel="1" x14ac:dyDescent="0.45">
      <c r="B1183" s="13" t="s">
        <v>77</v>
      </c>
      <c r="C1183" s="14" t="s">
        <v>59</v>
      </c>
      <c r="D1183" s="14" t="s">
        <v>458</v>
      </c>
      <c r="E1183" s="15" t="s">
        <v>70</v>
      </c>
      <c r="F1183" s="15"/>
      <c r="G1183" s="16">
        <v>1</v>
      </c>
      <c r="H1183" s="16">
        <v>10</v>
      </c>
      <c r="I1183" s="19">
        <v>6.6506666666666669</v>
      </c>
      <c r="J1183" s="16">
        <v>10</v>
      </c>
      <c r="K1183" s="16">
        <v>7</v>
      </c>
      <c r="L1183" s="19">
        <v>3.1309801880784556</v>
      </c>
      <c r="M1183" s="16">
        <v>1</v>
      </c>
      <c r="N1183" s="16">
        <v>10</v>
      </c>
      <c r="O1183" s="17">
        <v>250</v>
      </c>
      <c r="P1183" s="18">
        <v>0</v>
      </c>
    </row>
    <row r="1184" spans="2:16" ht="36" customHeight="1" outlineLevel="1" x14ac:dyDescent="0.45">
      <c r="B1184" s="13" t="s">
        <v>79</v>
      </c>
      <c r="C1184" s="14" t="s">
        <v>56</v>
      </c>
      <c r="D1184" s="14" t="s">
        <v>459</v>
      </c>
      <c r="E1184" s="15" t="s">
        <v>70</v>
      </c>
      <c r="F1184" s="15"/>
      <c r="G1184" s="16">
        <v>1</v>
      </c>
      <c r="H1184" s="16">
        <v>10</v>
      </c>
      <c r="I1184" s="19">
        <v>6.4029304029304033</v>
      </c>
      <c r="J1184" s="16">
        <v>10</v>
      </c>
      <c r="K1184" s="16">
        <v>7</v>
      </c>
      <c r="L1184" s="19">
        <v>3.1081472964552312</v>
      </c>
      <c r="M1184" s="16">
        <v>1</v>
      </c>
      <c r="N1184" s="16">
        <v>10</v>
      </c>
      <c r="O1184" s="17">
        <v>727</v>
      </c>
      <c r="P1184" s="18">
        <v>0</v>
      </c>
    </row>
    <row r="1185" spans="2:16" ht="36" customHeight="1" outlineLevel="1" x14ac:dyDescent="0.45">
      <c r="B1185" s="13" t="s">
        <v>79</v>
      </c>
      <c r="C1185" s="14" t="s">
        <v>59</v>
      </c>
      <c r="D1185" s="14" t="s">
        <v>459</v>
      </c>
      <c r="E1185" s="15" t="s">
        <v>70</v>
      </c>
      <c r="F1185" s="15"/>
      <c r="G1185" s="16">
        <v>1</v>
      </c>
      <c r="H1185" s="16">
        <v>10</v>
      </c>
      <c r="I1185" s="19">
        <v>6.4029304029304033</v>
      </c>
      <c r="J1185" s="16">
        <v>10</v>
      </c>
      <c r="K1185" s="16">
        <v>7</v>
      </c>
      <c r="L1185" s="19">
        <v>3.1081472964552312</v>
      </c>
      <c r="M1185" s="16">
        <v>1</v>
      </c>
      <c r="N1185" s="16">
        <v>10</v>
      </c>
      <c r="O1185" s="17">
        <v>727</v>
      </c>
      <c r="P1185" s="18">
        <v>0</v>
      </c>
    </row>
    <row r="1186" spans="2:16" ht="36" customHeight="1" outlineLevel="1" x14ac:dyDescent="0.45">
      <c r="B1186" s="13" t="s">
        <v>80</v>
      </c>
      <c r="C1186" s="14" t="s">
        <v>56</v>
      </c>
      <c r="D1186" s="14" t="s">
        <v>460</v>
      </c>
      <c r="E1186" s="15" t="s">
        <v>70</v>
      </c>
      <c r="F1186" s="15"/>
      <c r="G1186" s="16">
        <v>1</v>
      </c>
      <c r="H1186" s="16">
        <v>10</v>
      </c>
      <c r="I1186" s="19">
        <v>6.4078947368421053</v>
      </c>
      <c r="J1186" s="16">
        <v>10</v>
      </c>
      <c r="K1186" s="16">
        <v>6</v>
      </c>
      <c r="L1186" s="19">
        <v>3.2380143363032321</v>
      </c>
      <c r="M1186" s="16">
        <v>1</v>
      </c>
      <c r="N1186" s="16">
        <v>10</v>
      </c>
      <c r="O1186" s="17">
        <v>924</v>
      </c>
      <c r="P1186" s="18">
        <v>0</v>
      </c>
    </row>
    <row r="1187" spans="2:16" ht="36" customHeight="1" outlineLevel="1" x14ac:dyDescent="0.45">
      <c r="B1187" s="13" t="s">
        <v>80</v>
      </c>
      <c r="C1187" s="14" t="s">
        <v>59</v>
      </c>
      <c r="D1187" s="14" t="s">
        <v>460</v>
      </c>
      <c r="E1187" s="15" t="s">
        <v>70</v>
      </c>
      <c r="F1187" s="15"/>
      <c r="G1187" s="16">
        <v>1</v>
      </c>
      <c r="H1187" s="16">
        <v>10</v>
      </c>
      <c r="I1187" s="19">
        <v>6.4078947368421053</v>
      </c>
      <c r="J1187" s="16">
        <v>10</v>
      </c>
      <c r="K1187" s="16">
        <v>6</v>
      </c>
      <c r="L1187" s="19">
        <v>3.2380143363032321</v>
      </c>
      <c r="M1187" s="16">
        <v>1</v>
      </c>
      <c r="N1187" s="16">
        <v>10</v>
      </c>
      <c r="O1187" s="17">
        <v>924</v>
      </c>
      <c r="P1187" s="18">
        <v>0</v>
      </c>
    </row>
    <row r="1188" spans="2:16" ht="36" customHeight="1" outlineLevel="1" x14ac:dyDescent="0.45">
      <c r="B1188" s="13" t="s">
        <v>82</v>
      </c>
      <c r="C1188" s="14" t="s">
        <v>56</v>
      </c>
      <c r="D1188" s="14" t="s">
        <v>1289</v>
      </c>
      <c r="E1188" s="15" t="s">
        <v>70</v>
      </c>
      <c r="F1188" s="15"/>
      <c r="G1188" s="16">
        <v>1</v>
      </c>
      <c r="H1188" s="16">
        <v>10</v>
      </c>
      <c r="I1188" s="19">
        <v>7.0769230769230766</v>
      </c>
      <c r="J1188" s="16">
        <v>10</v>
      </c>
      <c r="K1188" s="16">
        <v>8</v>
      </c>
      <c r="L1188" s="19">
        <v>3.1214723679042464</v>
      </c>
      <c r="M1188" s="16">
        <v>1</v>
      </c>
      <c r="N1188" s="16">
        <v>10</v>
      </c>
      <c r="O1188" s="17">
        <v>987</v>
      </c>
      <c r="P1188" s="18">
        <v>0</v>
      </c>
    </row>
    <row r="1189" spans="2:16" ht="36" customHeight="1" outlineLevel="1" x14ac:dyDescent="0.45">
      <c r="B1189" s="13" t="s">
        <v>82</v>
      </c>
      <c r="C1189" s="14" t="s">
        <v>59</v>
      </c>
      <c r="D1189" s="14" t="s">
        <v>1289</v>
      </c>
      <c r="E1189" s="15" t="s">
        <v>70</v>
      </c>
      <c r="F1189" s="15"/>
      <c r="G1189" s="16">
        <v>1</v>
      </c>
      <c r="H1189" s="16">
        <v>10</v>
      </c>
      <c r="I1189" s="19">
        <v>7.0769230769230766</v>
      </c>
      <c r="J1189" s="16">
        <v>10</v>
      </c>
      <c r="K1189" s="16">
        <v>8</v>
      </c>
      <c r="L1189" s="19">
        <v>3.1214723679042464</v>
      </c>
      <c r="M1189" s="16">
        <v>1</v>
      </c>
      <c r="N1189" s="16">
        <v>10</v>
      </c>
      <c r="O1189" s="17">
        <v>987</v>
      </c>
      <c r="P1189" s="18">
        <v>0</v>
      </c>
    </row>
    <row r="1190" spans="2:16" ht="36" customHeight="1" outlineLevel="1" x14ac:dyDescent="0.45">
      <c r="B1190" s="13" t="s">
        <v>84</v>
      </c>
      <c r="C1190" s="14" t="s">
        <v>56</v>
      </c>
      <c r="D1190" s="14" t="s">
        <v>1290</v>
      </c>
      <c r="E1190" s="15" t="s">
        <v>70</v>
      </c>
      <c r="F1190" s="15"/>
      <c r="G1190" s="16">
        <v>10</v>
      </c>
      <c r="H1190" s="16">
        <v>10</v>
      </c>
      <c r="I1190" s="16">
        <v>10</v>
      </c>
      <c r="J1190" s="16">
        <v>10</v>
      </c>
      <c r="K1190" s="16">
        <v>10</v>
      </c>
      <c r="L1190" s="15" t="s">
        <v>86</v>
      </c>
      <c r="M1190" s="16">
        <v>10</v>
      </c>
      <c r="N1190" s="16">
        <v>10</v>
      </c>
      <c r="O1190" s="17">
        <v>999</v>
      </c>
      <c r="P1190" s="18">
        <v>0</v>
      </c>
    </row>
    <row r="1191" spans="2:16" ht="36" customHeight="1" outlineLevel="1" x14ac:dyDescent="0.45">
      <c r="B1191" s="13" t="s">
        <v>84</v>
      </c>
      <c r="C1191" s="14" t="s">
        <v>59</v>
      </c>
      <c r="D1191" s="14" t="s">
        <v>1290</v>
      </c>
      <c r="E1191" s="15" t="s">
        <v>70</v>
      </c>
      <c r="F1191" s="15"/>
      <c r="G1191" s="16">
        <v>10</v>
      </c>
      <c r="H1191" s="16">
        <v>10</v>
      </c>
      <c r="I1191" s="16">
        <v>10</v>
      </c>
      <c r="J1191" s="16">
        <v>10</v>
      </c>
      <c r="K1191" s="16">
        <v>10</v>
      </c>
      <c r="L1191" s="15" t="s">
        <v>86</v>
      </c>
      <c r="M1191" s="16">
        <v>10</v>
      </c>
      <c r="N1191" s="16">
        <v>10</v>
      </c>
      <c r="O1191" s="17">
        <v>999</v>
      </c>
      <c r="P1191" s="18">
        <v>0</v>
      </c>
    </row>
    <row r="1192" spans="2:16" ht="36" customHeight="1" outlineLevel="1" x14ac:dyDescent="0.45">
      <c r="B1192" s="13" t="s">
        <v>61</v>
      </c>
      <c r="C1192" s="14" t="s">
        <v>56</v>
      </c>
      <c r="D1192" s="14" t="s">
        <v>461</v>
      </c>
      <c r="E1192" s="15" t="s">
        <v>70</v>
      </c>
      <c r="F1192" s="15"/>
      <c r="G1192" s="16">
        <v>1</v>
      </c>
      <c r="H1192" s="16">
        <v>10</v>
      </c>
      <c r="I1192" s="19">
        <v>6.5359999999999996</v>
      </c>
      <c r="J1192" s="16">
        <v>10</v>
      </c>
      <c r="K1192" s="16">
        <v>7</v>
      </c>
      <c r="L1192" s="19">
        <v>3.15383110686839</v>
      </c>
      <c r="M1192" s="16">
        <v>1</v>
      </c>
      <c r="N1192" s="16">
        <v>10</v>
      </c>
      <c r="O1192" s="17">
        <v>0</v>
      </c>
      <c r="P1192" s="18">
        <v>0</v>
      </c>
    </row>
    <row r="1193" spans="2:16" ht="36" customHeight="1" outlineLevel="1" x14ac:dyDescent="0.45">
      <c r="B1193" s="13" t="s">
        <v>61</v>
      </c>
      <c r="C1193" s="14" t="s">
        <v>59</v>
      </c>
      <c r="D1193" s="14" t="s">
        <v>461</v>
      </c>
      <c r="E1193" s="15" t="s">
        <v>70</v>
      </c>
      <c r="F1193" s="15"/>
      <c r="G1193" s="16">
        <v>1</v>
      </c>
      <c r="H1193" s="16">
        <v>10</v>
      </c>
      <c r="I1193" s="19">
        <v>6.5603156708004509</v>
      </c>
      <c r="J1193" s="16">
        <v>10</v>
      </c>
      <c r="K1193" s="16">
        <v>7</v>
      </c>
      <c r="L1193" s="19">
        <v>3.1344087456271374</v>
      </c>
      <c r="M1193" s="16">
        <v>1</v>
      </c>
      <c r="N1193" s="16">
        <v>10</v>
      </c>
      <c r="O1193" s="17">
        <v>113</v>
      </c>
      <c r="P1193" s="18">
        <v>0</v>
      </c>
    </row>
    <row r="1194" spans="2:16" ht="36" customHeight="1" outlineLevel="1" x14ac:dyDescent="0.45">
      <c r="B1194" s="13" t="s">
        <v>61</v>
      </c>
      <c r="C1194" s="14" t="s">
        <v>56</v>
      </c>
      <c r="D1194" s="14" t="s">
        <v>461</v>
      </c>
      <c r="E1194" s="15" t="s">
        <v>70</v>
      </c>
      <c r="F1194" s="15"/>
      <c r="G1194" s="15" t="s">
        <v>86</v>
      </c>
      <c r="H1194" s="15" t="s">
        <v>86</v>
      </c>
      <c r="I1194" s="15" t="s">
        <v>86</v>
      </c>
      <c r="J1194" s="15" t="s">
        <v>86</v>
      </c>
      <c r="K1194" s="15" t="s">
        <v>86</v>
      </c>
      <c r="L1194" s="15" t="s">
        <v>86</v>
      </c>
      <c r="M1194" s="15" t="s">
        <v>86</v>
      </c>
      <c r="N1194" s="15" t="s">
        <v>86</v>
      </c>
      <c r="O1194" s="17">
        <v>1000</v>
      </c>
      <c r="P1194" s="18">
        <v>0</v>
      </c>
    </row>
    <row r="1195" spans="2:16" ht="36" customHeight="1" outlineLevel="1" x14ac:dyDescent="0.45">
      <c r="B1195" s="13" t="s">
        <v>61</v>
      </c>
      <c r="C1195" s="14" t="s">
        <v>59</v>
      </c>
      <c r="D1195" s="14" t="s">
        <v>461</v>
      </c>
      <c r="E1195" s="15" t="s">
        <v>70</v>
      </c>
      <c r="F1195" s="15"/>
      <c r="G1195" s="16">
        <v>10</v>
      </c>
      <c r="H1195" s="16">
        <v>10</v>
      </c>
      <c r="I1195" s="16">
        <v>10</v>
      </c>
      <c r="J1195" s="16">
        <v>10</v>
      </c>
      <c r="K1195" s="16">
        <v>10</v>
      </c>
      <c r="L1195" s="15" t="s">
        <v>86</v>
      </c>
      <c r="M1195" s="16">
        <v>10</v>
      </c>
      <c r="N1195" s="16">
        <v>10</v>
      </c>
      <c r="O1195" s="17">
        <v>999</v>
      </c>
      <c r="P1195" s="18">
        <v>0</v>
      </c>
    </row>
    <row r="1196" spans="2:16" ht="36" customHeight="1" outlineLevel="1" x14ac:dyDescent="0.45">
      <c r="B1196" s="13" t="s">
        <v>61</v>
      </c>
      <c r="C1196" s="14" t="s">
        <v>56</v>
      </c>
      <c r="D1196" s="14" t="s">
        <v>461</v>
      </c>
      <c r="E1196" s="15" t="s">
        <v>70</v>
      </c>
      <c r="F1196" s="15"/>
      <c r="G1196" s="15" t="s">
        <v>86</v>
      </c>
      <c r="H1196" s="15" t="s">
        <v>86</v>
      </c>
      <c r="I1196" s="15" t="s">
        <v>86</v>
      </c>
      <c r="J1196" s="15" t="s">
        <v>86</v>
      </c>
      <c r="K1196" s="15" t="s">
        <v>86</v>
      </c>
      <c r="L1196" s="15" t="s">
        <v>86</v>
      </c>
      <c r="M1196" s="15" t="s">
        <v>86</v>
      </c>
      <c r="N1196" s="15" t="s">
        <v>86</v>
      </c>
      <c r="O1196" s="17">
        <v>1000</v>
      </c>
      <c r="P1196" s="18">
        <v>0</v>
      </c>
    </row>
    <row r="1197" spans="2:16" ht="36" customHeight="1" outlineLevel="1" x14ac:dyDescent="0.45">
      <c r="B1197" s="13" t="s">
        <v>61</v>
      </c>
      <c r="C1197" s="14" t="s">
        <v>59</v>
      </c>
      <c r="D1197" s="14" t="s">
        <v>461</v>
      </c>
      <c r="E1197" s="15" t="s">
        <v>70</v>
      </c>
      <c r="F1197" s="15"/>
      <c r="G1197" s="15" t="s">
        <v>86</v>
      </c>
      <c r="H1197" s="15" t="s">
        <v>86</v>
      </c>
      <c r="I1197" s="15" t="s">
        <v>86</v>
      </c>
      <c r="J1197" s="15" t="s">
        <v>86</v>
      </c>
      <c r="K1197" s="15" t="s">
        <v>86</v>
      </c>
      <c r="L1197" s="15" t="s">
        <v>86</v>
      </c>
      <c r="M1197" s="15" t="s">
        <v>86</v>
      </c>
      <c r="N1197" s="15" t="s">
        <v>86</v>
      </c>
      <c r="O1197" s="17">
        <v>1000</v>
      </c>
      <c r="P1197" s="18">
        <v>0</v>
      </c>
    </row>
    <row r="1198" spans="2:16" ht="36" customHeight="1" outlineLevel="1" x14ac:dyDescent="0.45">
      <c r="B1198" s="13" t="s">
        <v>61</v>
      </c>
      <c r="C1198" s="14" t="s">
        <v>56</v>
      </c>
      <c r="D1198" s="14" t="s">
        <v>461</v>
      </c>
      <c r="E1198" s="15" t="s">
        <v>70</v>
      </c>
      <c r="F1198" s="15"/>
      <c r="G1198" s="15" t="s">
        <v>86</v>
      </c>
      <c r="H1198" s="15" t="s">
        <v>86</v>
      </c>
      <c r="I1198" s="15" t="s">
        <v>86</v>
      </c>
      <c r="J1198" s="15" t="s">
        <v>86</v>
      </c>
      <c r="K1198" s="15" t="s">
        <v>86</v>
      </c>
      <c r="L1198" s="15" t="s">
        <v>86</v>
      </c>
      <c r="M1198" s="15" t="s">
        <v>86</v>
      </c>
      <c r="N1198" s="15" t="s">
        <v>86</v>
      </c>
      <c r="O1198" s="17">
        <v>1000</v>
      </c>
      <c r="P1198" s="18">
        <v>0</v>
      </c>
    </row>
    <row r="1199" spans="2:16" ht="36" customHeight="1" outlineLevel="1" x14ac:dyDescent="0.45">
      <c r="B1199" s="13" t="s">
        <v>61</v>
      </c>
      <c r="C1199" s="14" t="s">
        <v>59</v>
      </c>
      <c r="D1199" s="14" t="s">
        <v>461</v>
      </c>
      <c r="E1199" s="15" t="s">
        <v>70</v>
      </c>
      <c r="F1199" s="15"/>
      <c r="G1199" s="15" t="s">
        <v>86</v>
      </c>
      <c r="H1199" s="15" t="s">
        <v>86</v>
      </c>
      <c r="I1199" s="15" t="s">
        <v>86</v>
      </c>
      <c r="J1199" s="15" t="s">
        <v>86</v>
      </c>
      <c r="K1199" s="15" t="s">
        <v>86</v>
      </c>
      <c r="L1199" s="15" t="s">
        <v>86</v>
      </c>
      <c r="M1199" s="15" t="s">
        <v>86</v>
      </c>
      <c r="N1199" s="15" t="s">
        <v>86</v>
      </c>
      <c r="O1199" s="17">
        <v>1000</v>
      </c>
      <c r="P1199" s="18">
        <v>0</v>
      </c>
    </row>
    <row r="1200" spans="2:16" ht="36" customHeight="1" outlineLevel="1" x14ac:dyDescent="0.45">
      <c r="B1200" s="13" t="s">
        <v>64</v>
      </c>
      <c r="C1200" s="14" t="s">
        <v>56</v>
      </c>
      <c r="D1200" s="14" t="s">
        <v>462</v>
      </c>
      <c r="E1200" s="15" t="s">
        <v>63</v>
      </c>
      <c r="F1200" s="15"/>
      <c r="G1200" s="16">
        <v>1</v>
      </c>
      <c r="H1200" s="16">
        <v>10</v>
      </c>
      <c r="I1200" s="19">
        <v>6.5389999999999997</v>
      </c>
      <c r="J1200" s="16">
        <v>10</v>
      </c>
      <c r="K1200" s="16">
        <v>7</v>
      </c>
      <c r="L1200" s="19">
        <v>3.1560163877013565</v>
      </c>
      <c r="M1200" s="16">
        <v>1</v>
      </c>
      <c r="N1200" s="16">
        <v>10</v>
      </c>
      <c r="O1200" s="17">
        <v>0</v>
      </c>
      <c r="P1200" s="18">
        <v>0</v>
      </c>
    </row>
    <row r="1201" spans="2:16" ht="36" customHeight="1" outlineLevel="1" x14ac:dyDescent="0.45">
      <c r="B1201" s="13" t="s">
        <v>64</v>
      </c>
      <c r="C1201" s="14" t="s">
        <v>59</v>
      </c>
      <c r="D1201" s="14" t="s">
        <v>462</v>
      </c>
      <c r="E1201" s="15" t="s">
        <v>63</v>
      </c>
      <c r="F1201" s="15"/>
      <c r="G1201" s="16">
        <v>1</v>
      </c>
      <c r="H1201" s="16">
        <v>10</v>
      </c>
      <c r="I1201" s="19">
        <v>6.5389999999999997</v>
      </c>
      <c r="J1201" s="16">
        <v>10</v>
      </c>
      <c r="K1201" s="16">
        <v>7</v>
      </c>
      <c r="L1201" s="19">
        <v>3.1560163877013565</v>
      </c>
      <c r="M1201" s="16">
        <v>1</v>
      </c>
      <c r="N1201" s="16">
        <v>10</v>
      </c>
      <c r="O1201" s="17">
        <v>0</v>
      </c>
      <c r="P1201" s="18">
        <v>0</v>
      </c>
    </row>
    <row r="1202" spans="2:16" ht="36" customHeight="1" outlineLevel="1" x14ac:dyDescent="0.45">
      <c r="B1202" s="13" t="s">
        <v>66</v>
      </c>
      <c r="C1202" s="14" t="s">
        <v>56</v>
      </c>
      <c r="D1202" s="14" t="s">
        <v>463</v>
      </c>
      <c r="E1202" s="15" t="s">
        <v>63</v>
      </c>
      <c r="F1202" s="15"/>
      <c r="G1202" s="16">
        <v>1</v>
      </c>
      <c r="H1202" s="16">
        <v>10</v>
      </c>
      <c r="I1202" s="19">
        <v>6.3991769547325106</v>
      </c>
      <c r="J1202" s="16">
        <v>10</v>
      </c>
      <c r="K1202" s="16">
        <v>7</v>
      </c>
      <c r="L1202" s="19">
        <v>3.1670206724548717</v>
      </c>
      <c r="M1202" s="16">
        <v>1</v>
      </c>
      <c r="N1202" s="16">
        <v>10</v>
      </c>
      <c r="O1202" s="17">
        <v>514</v>
      </c>
      <c r="P1202" s="18">
        <v>0</v>
      </c>
    </row>
    <row r="1203" spans="2:16" ht="36" customHeight="1" outlineLevel="1" x14ac:dyDescent="0.45">
      <c r="B1203" s="13" t="s">
        <v>66</v>
      </c>
      <c r="C1203" s="14" t="s">
        <v>59</v>
      </c>
      <c r="D1203" s="14" t="s">
        <v>463</v>
      </c>
      <c r="E1203" s="15" t="s">
        <v>63</v>
      </c>
      <c r="F1203" s="15"/>
      <c r="G1203" s="16">
        <v>1</v>
      </c>
      <c r="H1203" s="16">
        <v>10</v>
      </c>
      <c r="I1203" s="19">
        <v>6.4832347140039444</v>
      </c>
      <c r="J1203" s="16">
        <v>10</v>
      </c>
      <c r="K1203" s="16">
        <v>7</v>
      </c>
      <c r="L1203" s="19">
        <v>3.1637170735513491</v>
      </c>
      <c r="M1203" s="16">
        <v>1</v>
      </c>
      <c r="N1203" s="16">
        <v>10</v>
      </c>
      <c r="O1203" s="17">
        <v>493</v>
      </c>
      <c r="P1203" s="18">
        <v>0</v>
      </c>
    </row>
    <row r="1204" spans="2:16" ht="36" customHeight="1" outlineLevel="1" x14ac:dyDescent="0.45">
      <c r="B1204" s="13" t="s">
        <v>68</v>
      </c>
      <c r="C1204" s="14" t="s">
        <v>56</v>
      </c>
      <c r="D1204" s="14" t="s">
        <v>464</v>
      </c>
      <c r="E1204" s="15" t="s">
        <v>70</v>
      </c>
      <c r="F1204" s="15"/>
      <c r="G1204" s="16">
        <v>1</v>
      </c>
      <c r="H1204" s="16">
        <v>10</v>
      </c>
      <c r="I1204" s="19">
        <v>6.490654205607477</v>
      </c>
      <c r="J1204" s="16">
        <v>10</v>
      </c>
      <c r="K1204" s="16">
        <v>7</v>
      </c>
      <c r="L1204" s="19">
        <v>3.2046630552532736</v>
      </c>
      <c r="M1204" s="16">
        <v>1</v>
      </c>
      <c r="N1204" s="16">
        <v>10</v>
      </c>
      <c r="O1204" s="17">
        <v>786</v>
      </c>
      <c r="P1204" s="18">
        <v>0</v>
      </c>
    </row>
    <row r="1205" spans="2:16" ht="36" customHeight="1" outlineLevel="1" x14ac:dyDescent="0.45">
      <c r="B1205" s="13" t="s">
        <v>68</v>
      </c>
      <c r="C1205" s="14" t="s">
        <v>59</v>
      </c>
      <c r="D1205" s="14" t="s">
        <v>464</v>
      </c>
      <c r="E1205" s="15" t="s">
        <v>70</v>
      </c>
      <c r="F1205" s="15"/>
      <c r="G1205" s="16">
        <v>1</v>
      </c>
      <c r="H1205" s="16">
        <v>10</v>
      </c>
      <c r="I1205" s="19">
        <v>6.4734299516908216</v>
      </c>
      <c r="J1205" s="16">
        <v>10</v>
      </c>
      <c r="K1205" s="16">
        <v>7</v>
      </c>
      <c r="L1205" s="19">
        <v>3.2061862720889356</v>
      </c>
      <c r="M1205" s="16">
        <v>1</v>
      </c>
      <c r="N1205" s="16">
        <v>10</v>
      </c>
      <c r="O1205" s="17">
        <v>793</v>
      </c>
      <c r="P1205" s="18">
        <v>0</v>
      </c>
    </row>
    <row r="1206" spans="2:16" ht="36" customHeight="1" outlineLevel="1" x14ac:dyDescent="0.45">
      <c r="B1206" s="13" t="s">
        <v>71</v>
      </c>
      <c r="C1206" s="14" t="s">
        <v>56</v>
      </c>
      <c r="D1206" s="14" t="s">
        <v>465</v>
      </c>
      <c r="E1206" s="15" t="s">
        <v>70</v>
      </c>
      <c r="F1206" s="15"/>
      <c r="G1206" s="16">
        <v>1</v>
      </c>
      <c r="H1206" s="16">
        <v>10</v>
      </c>
      <c r="I1206" s="19">
        <v>6.8484848484848486</v>
      </c>
      <c r="J1206" s="16">
        <v>10</v>
      </c>
      <c r="K1206" s="16">
        <v>8</v>
      </c>
      <c r="L1206" s="19">
        <v>3.1270424738651159</v>
      </c>
      <c r="M1206" s="16">
        <v>1</v>
      </c>
      <c r="N1206" s="16">
        <v>10</v>
      </c>
      <c r="O1206" s="17">
        <v>868</v>
      </c>
      <c r="P1206" s="18">
        <v>0</v>
      </c>
    </row>
    <row r="1207" spans="2:16" ht="36" customHeight="1" outlineLevel="1" x14ac:dyDescent="0.45">
      <c r="B1207" s="13" t="s">
        <v>71</v>
      </c>
      <c r="C1207" s="14" t="s">
        <v>59</v>
      </c>
      <c r="D1207" s="14" t="s">
        <v>465</v>
      </c>
      <c r="E1207" s="15" t="s">
        <v>70</v>
      </c>
      <c r="F1207" s="15"/>
      <c r="G1207" s="16">
        <v>1</v>
      </c>
      <c r="H1207" s="16">
        <v>10</v>
      </c>
      <c r="I1207" s="19">
        <v>6.9318181818181817</v>
      </c>
      <c r="J1207" s="16">
        <v>10</v>
      </c>
      <c r="K1207" s="16">
        <v>8</v>
      </c>
      <c r="L1207" s="19">
        <v>3.1795942460860056</v>
      </c>
      <c r="M1207" s="16">
        <v>1</v>
      </c>
      <c r="N1207" s="16">
        <v>10</v>
      </c>
      <c r="O1207" s="17">
        <v>868</v>
      </c>
      <c r="P1207" s="18">
        <v>0</v>
      </c>
    </row>
    <row r="1208" spans="2:16" ht="36" customHeight="1" outlineLevel="1" x14ac:dyDescent="0.45">
      <c r="B1208" s="13" t="s">
        <v>1184</v>
      </c>
      <c r="C1208" s="14" t="s">
        <v>56</v>
      </c>
      <c r="D1208" s="14" t="s">
        <v>466</v>
      </c>
      <c r="E1208" s="15" t="s">
        <v>70</v>
      </c>
      <c r="F1208" s="15"/>
      <c r="G1208" s="16">
        <v>1</v>
      </c>
      <c r="H1208" s="16">
        <v>10</v>
      </c>
      <c r="I1208" s="19">
        <v>6.5396825396825395</v>
      </c>
      <c r="J1208" s="16">
        <v>10</v>
      </c>
      <c r="K1208" s="16">
        <v>7</v>
      </c>
      <c r="L1208" s="19">
        <v>3.0097979614188706</v>
      </c>
      <c r="M1208" s="16">
        <v>1</v>
      </c>
      <c r="N1208" s="16">
        <v>10</v>
      </c>
      <c r="O1208" s="17">
        <v>937</v>
      </c>
      <c r="P1208" s="18">
        <v>0</v>
      </c>
    </row>
    <row r="1209" spans="2:16" ht="36" customHeight="1" outlineLevel="1" x14ac:dyDescent="0.45">
      <c r="B1209" s="13" t="s">
        <v>1184</v>
      </c>
      <c r="C1209" s="14" t="s">
        <v>59</v>
      </c>
      <c r="D1209" s="14" t="s">
        <v>466</v>
      </c>
      <c r="E1209" s="15" t="s">
        <v>70</v>
      </c>
      <c r="F1209" s="15"/>
      <c r="G1209" s="16">
        <v>1</v>
      </c>
      <c r="H1209" s="16">
        <v>10</v>
      </c>
      <c r="I1209" s="19">
        <v>6.4444444444444446</v>
      </c>
      <c r="J1209" s="16">
        <v>10</v>
      </c>
      <c r="K1209" s="16">
        <v>7</v>
      </c>
      <c r="L1209" s="19">
        <v>2.9988050188731239</v>
      </c>
      <c r="M1209" s="16">
        <v>1</v>
      </c>
      <c r="N1209" s="16">
        <v>10</v>
      </c>
      <c r="O1209" s="17">
        <v>937</v>
      </c>
      <c r="P1209" s="18">
        <v>0</v>
      </c>
    </row>
    <row r="1210" spans="2:16" ht="36" customHeight="1" outlineLevel="1" x14ac:dyDescent="0.45">
      <c r="B1210" s="13" t="s">
        <v>1185</v>
      </c>
      <c r="C1210" s="14" t="s">
        <v>56</v>
      </c>
      <c r="D1210" s="14" t="s">
        <v>467</v>
      </c>
      <c r="E1210" s="15" t="s">
        <v>70</v>
      </c>
      <c r="F1210" s="15"/>
      <c r="G1210" s="16">
        <v>1</v>
      </c>
      <c r="H1210" s="16">
        <v>10</v>
      </c>
      <c r="I1210" s="19">
        <v>6.1607142857142856</v>
      </c>
      <c r="J1210" s="16">
        <v>10</v>
      </c>
      <c r="K1210" s="16">
        <v>6</v>
      </c>
      <c r="L1210" s="19">
        <v>3.217999297781073</v>
      </c>
      <c r="M1210" s="16">
        <v>1</v>
      </c>
      <c r="N1210" s="16">
        <v>10</v>
      </c>
      <c r="O1210" s="17">
        <v>944</v>
      </c>
      <c r="P1210" s="18">
        <v>0</v>
      </c>
    </row>
    <row r="1211" spans="2:16" ht="36" customHeight="1" outlineLevel="1" x14ac:dyDescent="0.45">
      <c r="B1211" s="13" t="s">
        <v>1185</v>
      </c>
      <c r="C1211" s="14" t="s">
        <v>59</v>
      </c>
      <c r="D1211" s="14" t="s">
        <v>467</v>
      </c>
      <c r="E1211" s="15" t="s">
        <v>70</v>
      </c>
      <c r="F1211" s="15"/>
      <c r="G1211" s="16">
        <v>1</v>
      </c>
      <c r="H1211" s="16">
        <v>10</v>
      </c>
      <c r="I1211" s="19">
        <v>6.290909090909091</v>
      </c>
      <c r="J1211" s="16">
        <v>10</v>
      </c>
      <c r="K1211" s="16">
        <v>7</v>
      </c>
      <c r="L1211" s="19">
        <v>3.2011151255676586</v>
      </c>
      <c r="M1211" s="16">
        <v>1</v>
      </c>
      <c r="N1211" s="16">
        <v>10</v>
      </c>
      <c r="O1211" s="17">
        <v>945</v>
      </c>
      <c r="P1211" s="18">
        <v>0</v>
      </c>
    </row>
    <row r="1212" spans="2:16" ht="36" customHeight="1" outlineLevel="1" x14ac:dyDescent="0.45">
      <c r="B1212" s="13" t="s">
        <v>73</v>
      </c>
      <c r="C1212" s="14" t="s">
        <v>56</v>
      </c>
      <c r="D1212" s="14" t="s">
        <v>1291</v>
      </c>
      <c r="E1212" s="15" t="s">
        <v>63</v>
      </c>
      <c r="F1212" s="15"/>
      <c r="G1212" s="16">
        <v>1</v>
      </c>
      <c r="H1212" s="16">
        <v>10</v>
      </c>
      <c r="I1212" s="19">
        <v>6.5380000000000003</v>
      </c>
      <c r="J1212" s="16">
        <v>10</v>
      </c>
      <c r="K1212" s="16">
        <v>7</v>
      </c>
      <c r="L1212" s="19">
        <v>3.1560285988115648</v>
      </c>
      <c r="M1212" s="16">
        <v>1</v>
      </c>
      <c r="N1212" s="16">
        <v>10</v>
      </c>
      <c r="O1212" s="17">
        <v>0</v>
      </c>
      <c r="P1212" s="18">
        <v>0</v>
      </c>
    </row>
    <row r="1213" spans="2:16" ht="36" customHeight="1" outlineLevel="1" x14ac:dyDescent="0.45">
      <c r="B1213" s="13" t="s">
        <v>73</v>
      </c>
      <c r="C1213" s="14" t="s">
        <v>59</v>
      </c>
      <c r="D1213" s="14" t="s">
        <v>1291</v>
      </c>
      <c r="E1213" s="15" t="s">
        <v>63</v>
      </c>
      <c r="F1213" s="15"/>
      <c r="G1213" s="16">
        <v>1</v>
      </c>
      <c r="H1213" s="16">
        <v>10</v>
      </c>
      <c r="I1213" s="19">
        <v>6.5380000000000003</v>
      </c>
      <c r="J1213" s="16">
        <v>10</v>
      </c>
      <c r="K1213" s="16">
        <v>7</v>
      </c>
      <c r="L1213" s="19">
        <v>3.1560285988115648</v>
      </c>
      <c r="M1213" s="16">
        <v>1</v>
      </c>
      <c r="N1213" s="16">
        <v>10</v>
      </c>
      <c r="O1213" s="17">
        <v>0</v>
      </c>
      <c r="P1213" s="18">
        <v>0</v>
      </c>
    </row>
    <row r="1214" spans="2:16" ht="36" customHeight="1" outlineLevel="1" x14ac:dyDescent="0.45">
      <c r="B1214" s="13" t="s">
        <v>75</v>
      </c>
      <c r="C1214" s="14" t="s">
        <v>56</v>
      </c>
      <c r="D1214" s="14" t="s">
        <v>468</v>
      </c>
      <c r="E1214" s="15" t="s">
        <v>63</v>
      </c>
      <c r="F1214" s="15"/>
      <c r="G1214" s="16">
        <v>1</v>
      </c>
      <c r="H1214" s="16">
        <v>10</v>
      </c>
      <c r="I1214" s="19">
        <v>6.5389999999999997</v>
      </c>
      <c r="J1214" s="16">
        <v>10</v>
      </c>
      <c r="K1214" s="16">
        <v>7</v>
      </c>
      <c r="L1214" s="19">
        <v>3.1541127797571704</v>
      </c>
      <c r="M1214" s="16">
        <v>1</v>
      </c>
      <c r="N1214" s="16">
        <v>10</v>
      </c>
      <c r="O1214" s="17">
        <v>0</v>
      </c>
      <c r="P1214" s="18">
        <v>0</v>
      </c>
    </row>
    <row r="1215" spans="2:16" ht="36" customHeight="1" outlineLevel="1" x14ac:dyDescent="0.45">
      <c r="B1215" s="13" t="s">
        <v>75</v>
      </c>
      <c r="C1215" s="14" t="s">
        <v>59</v>
      </c>
      <c r="D1215" s="14" t="s">
        <v>468</v>
      </c>
      <c r="E1215" s="15" t="s">
        <v>63</v>
      </c>
      <c r="F1215" s="15"/>
      <c r="G1215" s="16">
        <v>1</v>
      </c>
      <c r="H1215" s="16">
        <v>10</v>
      </c>
      <c r="I1215" s="19">
        <v>6.5389999999999997</v>
      </c>
      <c r="J1215" s="16">
        <v>10</v>
      </c>
      <c r="K1215" s="16">
        <v>7</v>
      </c>
      <c r="L1215" s="19">
        <v>3.1541127797571704</v>
      </c>
      <c r="M1215" s="16">
        <v>1</v>
      </c>
      <c r="N1215" s="16">
        <v>10</v>
      </c>
      <c r="O1215" s="17">
        <v>0</v>
      </c>
      <c r="P1215" s="18">
        <v>0</v>
      </c>
    </row>
    <row r="1216" spans="2:16" ht="36" customHeight="1" outlineLevel="1" x14ac:dyDescent="0.45">
      <c r="B1216" s="13" t="s">
        <v>77</v>
      </c>
      <c r="C1216" s="14" t="s">
        <v>56</v>
      </c>
      <c r="D1216" s="14" t="s">
        <v>469</v>
      </c>
      <c r="E1216" s="15" t="s">
        <v>70</v>
      </c>
      <c r="F1216" s="15"/>
      <c r="G1216" s="16">
        <v>1</v>
      </c>
      <c r="H1216" s="16">
        <v>10</v>
      </c>
      <c r="I1216" s="19">
        <v>6.5081081081081082</v>
      </c>
      <c r="J1216" s="16">
        <v>10</v>
      </c>
      <c r="K1216" s="16">
        <v>7</v>
      </c>
      <c r="L1216" s="19">
        <v>3.1714540684769879</v>
      </c>
      <c r="M1216" s="16">
        <v>1</v>
      </c>
      <c r="N1216" s="16">
        <v>10</v>
      </c>
      <c r="O1216" s="17">
        <v>260</v>
      </c>
      <c r="P1216" s="18">
        <v>0</v>
      </c>
    </row>
    <row r="1217" spans="2:16" ht="36" customHeight="1" outlineLevel="1" x14ac:dyDescent="0.45">
      <c r="B1217" s="13" t="s">
        <v>77</v>
      </c>
      <c r="C1217" s="14" t="s">
        <v>59</v>
      </c>
      <c r="D1217" s="14" t="s">
        <v>469</v>
      </c>
      <c r="E1217" s="15" t="s">
        <v>70</v>
      </c>
      <c r="F1217" s="15"/>
      <c r="G1217" s="16">
        <v>1</v>
      </c>
      <c r="H1217" s="16">
        <v>10</v>
      </c>
      <c r="I1217" s="19">
        <v>6.5081081081081082</v>
      </c>
      <c r="J1217" s="16">
        <v>10</v>
      </c>
      <c r="K1217" s="16">
        <v>7</v>
      </c>
      <c r="L1217" s="19">
        <v>3.1714540684769879</v>
      </c>
      <c r="M1217" s="16">
        <v>1</v>
      </c>
      <c r="N1217" s="16">
        <v>10</v>
      </c>
      <c r="O1217" s="17">
        <v>260</v>
      </c>
      <c r="P1217" s="18">
        <v>0</v>
      </c>
    </row>
    <row r="1218" spans="2:16" ht="36" customHeight="1" outlineLevel="1" x14ac:dyDescent="0.45">
      <c r="B1218" s="13" t="s">
        <v>79</v>
      </c>
      <c r="C1218" s="14" t="s">
        <v>56</v>
      </c>
      <c r="D1218" s="14" t="s">
        <v>470</v>
      </c>
      <c r="E1218" s="15" t="s">
        <v>70</v>
      </c>
      <c r="F1218" s="15"/>
      <c r="G1218" s="16">
        <v>1</v>
      </c>
      <c r="H1218" s="16">
        <v>10</v>
      </c>
      <c r="I1218" s="19">
        <v>6.4775086505190309</v>
      </c>
      <c r="J1218" s="16">
        <v>10</v>
      </c>
      <c r="K1218" s="16">
        <v>7</v>
      </c>
      <c r="L1218" s="19">
        <v>3.1689157617329666</v>
      </c>
      <c r="M1218" s="16">
        <v>1</v>
      </c>
      <c r="N1218" s="16">
        <v>10</v>
      </c>
      <c r="O1218" s="17">
        <v>711</v>
      </c>
      <c r="P1218" s="18">
        <v>0</v>
      </c>
    </row>
    <row r="1219" spans="2:16" ht="36" customHeight="1" outlineLevel="1" x14ac:dyDescent="0.45">
      <c r="B1219" s="13" t="s">
        <v>79</v>
      </c>
      <c r="C1219" s="14" t="s">
        <v>59</v>
      </c>
      <c r="D1219" s="14" t="s">
        <v>470</v>
      </c>
      <c r="E1219" s="15" t="s">
        <v>70</v>
      </c>
      <c r="F1219" s="15"/>
      <c r="G1219" s="16">
        <v>1</v>
      </c>
      <c r="H1219" s="16">
        <v>10</v>
      </c>
      <c r="I1219" s="19">
        <v>6.4775086505190309</v>
      </c>
      <c r="J1219" s="16">
        <v>10</v>
      </c>
      <c r="K1219" s="16">
        <v>7</v>
      </c>
      <c r="L1219" s="19">
        <v>3.1689157617329666</v>
      </c>
      <c r="M1219" s="16">
        <v>1</v>
      </c>
      <c r="N1219" s="16">
        <v>10</v>
      </c>
      <c r="O1219" s="17">
        <v>711</v>
      </c>
      <c r="P1219" s="18">
        <v>0</v>
      </c>
    </row>
    <row r="1220" spans="2:16" ht="36" customHeight="1" outlineLevel="1" x14ac:dyDescent="0.45">
      <c r="B1220" s="13" t="s">
        <v>80</v>
      </c>
      <c r="C1220" s="14" t="s">
        <v>56</v>
      </c>
      <c r="D1220" s="14" t="s">
        <v>471</v>
      </c>
      <c r="E1220" s="15" t="s">
        <v>70</v>
      </c>
      <c r="F1220" s="15"/>
      <c r="G1220" s="16">
        <v>1</v>
      </c>
      <c r="H1220" s="16">
        <v>10</v>
      </c>
      <c r="I1220" s="19">
        <v>6.882352941176471</v>
      </c>
      <c r="J1220" s="16">
        <v>10</v>
      </c>
      <c r="K1220" s="16">
        <v>7</v>
      </c>
      <c r="L1220" s="19">
        <v>2.8843244843624025</v>
      </c>
      <c r="M1220" s="16">
        <v>1</v>
      </c>
      <c r="N1220" s="16">
        <v>10</v>
      </c>
      <c r="O1220" s="17">
        <v>915</v>
      </c>
      <c r="P1220" s="18">
        <v>0</v>
      </c>
    </row>
    <row r="1221" spans="2:16" ht="36" customHeight="1" outlineLevel="1" x14ac:dyDescent="0.45">
      <c r="B1221" s="13" t="s">
        <v>80</v>
      </c>
      <c r="C1221" s="14" t="s">
        <v>59</v>
      </c>
      <c r="D1221" s="14" t="s">
        <v>471</v>
      </c>
      <c r="E1221" s="15" t="s">
        <v>70</v>
      </c>
      <c r="F1221" s="15"/>
      <c r="G1221" s="16">
        <v>1</v>
      </c>
      <c r="H1221" s="16">
        <v>10</v>
      </c>
      <c r="I1221" s="19">
        <v>6.882352941176471</v>
      </c>
      <c r="J1221" s="16">
        <v>10</v>
      </c>
      <c r="K1221" s="16">
        <v>7</v>
      </c>
      <c r="L1221" s="19">
        <v>2.8843244843624025</v>
      </c>
      <c r="M1221" s="16">
        <v>1</v>
      </c>
      <c r="N1221" s="16">
        <v>10</v>
      </c>
      <c r="O1221" s="17">
        <v>915</v>
      </c>
      <c r="P1221" s="18">
        <v>0</v>
      </c>
    </row>
    <row r="1222" spans="2:16" ht="36" customHeight="1" outlineLevel="1" x14ac:dyDescent="0.45">
      <c r="B1222" s="13" t="s">
        <v>82</v>
      </c>
      <c r="C1222" s="14" t="s">
        <v>56</v>
      </c>
      <c r="D1222" s="14" t="s">
        <v>1292</v>
      </c>
      <c r="E1222" s="15" t="s">
        <v>70</v>
      </c>
      <c r="F1222" s="15"/>
      <c r="G1222" s="16">
        <v>1</v>
      </c>
      <c r="H1222" s="16">
        <v>10</v>
      </c>
      <c r="I1222" s="19">
        <v>6.2</v>
      </c>
      <c r="J1222" s="16">
        <v>10</v>
      </c>
      <c r="K1222" s="16">
        <v>5</v>
      </c>
      <c r="L1222" s="19">
        <v>3.4576806613039839</v>
      </c>
      <c r="M1222" s="16">
        <v>1</v>
      </c>
      <c r="N1222" s="16">
        <v>10</v>
      </c>
      <c r="O1222" s="17">
        <v>990</v>
      </c>
      <c r="P1222" s="18">
        <v>0</v>
      </c>
    </row>
    <row r="1223" spans="2:16" ht="36" customHeight="1" outlineLevel="1" x14ac:dyDescent="0.45">
      <c r="B1223" s="13" t="s">
        <v>82</v>
      </c>
      <c r="C1223" s="14" t="s">
        <v>59</v>
      </c>
      <c r="D1223" s="14" t="s">
        <v>1292</v>
      </c>
      <c r="E1223" s="15" t="s">
        <v>70</v>
      </c>
      <c r="F1223" s="15"/>
      <c r="G1223" s="16">
        <v>1</v>
      </c>
      <c r="H1223" s="16">
        <v>10</v>
      </c>
      <c r="I1223" s="19">
        <v>6.2</v>
      </c>
      <c r="J1223" s="16">
        <v>10</v>
      </c>
      <c r="K1223" s="16">
        <v>5</v>
      </c>
      <c r="L1223" s="19">
        <v>3.4576806613039839</v>
      </c>
      <c r="M1223" s="16">
        <v>1</v>
      </c>
      <c r="N1223" s="16">
        <v>10</v>
      </c>
      <c r="O1223" s="17">
        <v>990</v>
      </c>
      <c r="P1223" s="18">
        <v>0</v>
      </c>
    </row>
    <row r="1224" spans="2:16" ht="36" customHeight="1" outlineLevel="1" x14ac:dyDescent="0.45">
      <c r="B1224" s="13" t="s">
        <v>84</v>
      </c>
      <c r="C1224" s="14" t="s">
        <v>56</v>
      </c>
      <c r="D1224" s="14" t="s">
        <v>1293</v>
      </c>
      <c r="E1224" s="15" t="s">
        <v>70</v>
      </c>
      <c r="F1224" s="15"/>
      <c r="G1224" s="16">
        <v>6</v>
      </c>
      <c r="H1224" s="16">
        <v>6</v>
      </c>
      <c r="I1224" s="16">
        <v>6</v>
      </c>
      <c r="J1224" s="16">
        <v>6</v>
      </c>
      <c r="K1224" s="16">
        <v>6</v>
      </c>
      <c r="L1224" s="15" t="s">
        <v>86</v>
      </c>
      <c r="M1224" s="16">
        <v>6</v>
      </c>
      <c r="N1224" s="16">
        <v>6</v>
      </c>
      <c r="O1224" s="17">
        <v>999</v>
      </c>
      <c r="P1224" s="18">
        <v>0</v>
      </c>
    </row>
    <row r="1225" spans="2:16" ht="36" customHeight="1" outlineLevel="1" x14ac:dyDescent="0.45">
      <c r="B1225" s="13" t="s">
        <v>84</v>
      </c>
      <c r="C1225" s="14" t="s">
        <v>59</v>
      </c>
      <c r="D1225" s="14" t="s">
        <v>1293</v>
      </c>
      <c r="E1225" s="15" t="s">
        <v>70</v>
      </c>
      <c r="F1225" s="15"/>
      <c r="G1225" s="16">
        <v>6</v>
      </c>
      <c r="H1225" s="16">
        <v>6</v>
      </c>
      <c r="I1225" s="16">
        <v>6</v>
      </c>
      <c r="J1225" s="16">
        <v>6</v>
      </c>
      <c r="K1225" s="16">
        <v>6</v>
      </c>
      <c r="L1225" s="15" t="s">
        <v>86</v>
      </c>
      <c r="M1225" s="16">
        <v>6</v>
      </c>
      <c r="N1225" s="16">
        <v>6</v>
      </c>
      <c r="O1225" s="17">
        <v>999</v>
      </c>
      <c r="P1225" s="18">
        <v>0</v>
      </c>
    </row>
    <row r="1226" spans="2:16" ht="36" customHeight="1" outlineLevel="1" x14ac:dyDescent="0.45">
      <c r="B1226" s="13" t="s">
        <v>61</v>
      </c>
      <c r="C1226" s="14" t="s">
        <v>56</v>
      </c>
      <c r="D1226" s="14" t="s">
        <v>472</v>
      </c>
      <c r="E1226" s="15" t="s">
        <v>70</v>
      </c>
      <c r="F1226" s="15"/>
      <c r="G1226" s="16">
        <v>1</v>
      </c>
      <c r="H1226" s="16">
        <v>10</v>
      </c>
      <c r="I1226" s="19">
        <v>6.54</v>
      </c>
      <c r="J1226" s="16">
        <v>10</v>
      </c>
      <c r="K1226" s="16">
        <v>7</v>
      </c>
      <c r="L1226" s="19">
        <v>3.1547349099967801</v>
      </c>
      <c r="M1226" s="16">
        <v>1</v>
      </c>
      <c r="N1226" s="16">
        <v>10</v>
      </c>
      <c r="O1226" s="17">
        <v>0</v>
      </c>
      <c r="P1226" s="18">
        <v>0</v>
      </c>
    </row>
    <row r="1227" spans="2:16" ht="36" customHeight="1" outlineLevel="1" x14ac:dyDescent="0.45">
      <c r="B1227" s="13" t="s">
        <v>61</v>
      </c>
      <c r="C1227" s="14" t="s">
        <v>59</v>
      </c>
      <c r="D1227" s="14" t="s">
        <v>472</v>
      </c>
      <c r="E1227" s="15" t="s">
        <v>70</v>
      </c>
      <c r="F1227" s="15"/>
      <c r="G1227" s="16">
        <v>1</v>
      </c>
      <c r="H1227" s="16">
        <v>10</v>
      </c>
      <c r="I1227" s="19">
        <v>6.5056179775280896</v>
      </c>
      <c r="J1227" s="16">
        <v>10</v>
      </c>
      <c r="K1227" s="16">
        <v>7</v>
      </c>
      <c r="L1227" s="19">
        <v>3.1889276789241818</v>
      </c>
      <c r="M1227" s="16">
        <v>1</v>
      </c>
      <c r="N1227" s="16">
        <v>10</v>
      </c>
      <c r="O1227" s="17">
        <v>110</v>
      </c>
      <c r="P1227" s="18">
        <v>0</v>
      </c>
    </row>
    <row r="1228" spans="2:16" ht="36" customHeight="1" outlineLevel="1" x14ac:dyDescent="0.45">
      <c r="B1228" s="13" t="s">
        <v>61</v>
      </c>
      <c r="C1228" s="14" t="s">
        <v>56</v>
      </c>
      <c r="D1228" s="14" t="s">
        <v>472</v>
      </c>
      <c r="E1228" s="15" t="s">
        <v>70</v>
      </c>
      <c r="F1228" s="15"/>
      <c r="G1228" s="15" t="s">
        <v>86</v>
      </c>
      <c r="H1228" s="15" t="s">
        <v>86</v>
      </c>
      <c r="I1228" s="15" t="s">
        <v>86</v>
      </c>
      <c r="J1228" s="15" t="s">
        <v>86</v>
      </c>
      <c r="K1228" s="15" t="s">
        <v>86</v>
      </c>
      <c r="L1228" s="15" t="s">
        <v>86</v>
      </c>
      <c r="M1228" s="15" t="s">
        <v>86</v>
      </c>
      <c r="N1228" s="15" t="s">
        <v>86</v>
      </c>
      <c r="O1228" s="17">
        <v>1000</v>
      </c>
      <c r="P1228" s="18">
        <v>0</v>
      </c>
    </row>
    <row r="1229" spans="2:16" ht="36" customHeight="1" outlineLevel="1" x14ac:dyDescent="0.45">
      <c r="B1229" s="13" t="s">
        <v>61</v>
      </c>
      <c r="C1229" s="14" t="s">
        <v>59</v>
      </c>
      <c r="D1229" s="14" t="s">
        <v>472</v>
      </c>
      <c r="E1229" s="15" t="s">
        <v>70</v>
      </c>
      <c r="F1229" s="15"/>
      <c r="G1229" s="16">
        <v>2</v>
      </c>
      <c r="H1229" s="16">
        <v>2</v>
      </c>
      <c r="I1229" s="16">
        <v>2</v>
      </c>
      <c r="J1229" s="16">
        <v>2</v>
      </c>
      <c r="K1229" s="16">
        <v>2</v>
      </c>
      <c r="L1229" s="15" t="s">
        <v>86</v>
      </c>
      <c r="M1229" s="16">
        <v>2</v>
      </c>
      <c r="N1229" s="16">
        <v>2</v>
      </c>
      <c r="O1229" s="17">
        <v>999</v>
      </c>
      <c r="P1229" s="18">
        <v>0</v>
      </c>
    </row>
    <row r="1230" spans="2:16" ht="36" customHeight="1" outlineLevel="1" x14ac:dyDescent="0.45">
      <c r="B1230" s="13" t="s">
        <v>61</v>
      </c>
      <c r="C1230" s="14" t="s">
        <v>56</v>
      </c>
      <c r="D1230" s="14" t="s">
        <v>472</v>
      </c>
      <c r="E1230" s="15" t="s">
        <v>70</v>
      </c>
      <c r="F1230" s="15"/>
      <c r="G1230" s="15" t="s">
        <v>86</v>
      </c>
      <c r="H1230" s="15" t="s">
        <v>86</v>
      </c>
      <c r="I1230" s="15" t="s">
        <v>86</v>
      </c>
      <c r="J1230" s="15" t="s">
        <v>86</v>
      </c>
      <c r="K1230" s="15" t="s">
        <v>86</v>
      </c>
      <c r="L1230" s="15" t="s">
        <v>86</v>
      </c>
      <c r="M1230" s="15" t="s">
        <v>86</v>
      </c>
      <c r="N1230" s="15" t="s">
        <v>86</v>
      </c>
      <c r="O1230" s="17">
        <v>1000</v>
      </c>
      <c r="P1230" s="18">
        <v>0</v>
      </c>
    </row>
    <row r="1231" spans="2:16" ht="36" customHeight="1" outlineLevel="1" x14ac:dyDescent="0.45">
      <c r="B1231" s="13" t="s">
        <v>61</v>
      </c>
      <c r="C1231" s="14" t="s">
        <v>59</v>
      </c>
      <c r="D1231" s="14" t="s">
        <v>472</v>
      </c>
      <c r="E1231" s="15" t="s">
        <v>70</v>
      </c>
      <c r="F1231" s="15"/>
      <c r="G1231" s="15" t="s">
        <v>86</v>
      </c>
      <c r="H1231" s="15" t="s">
        <v>86</v>
      </c>
      <c r="I1231" s="15" t="s">
        <v>86</v>
      </c>
      <c r="J1231" s="15" t="s">
        <v>86</v>
      </c>
      <c r="K1231" s="15" t="s">
        <v>86</v>
      </c>
      <c r="L1231" s="15" t="s">
        <v>86</v>
      </c>
      <c r="M1231" s="15" t="s">
        <v>86</v>
      </c>
      <c r="N1231" s="15" t="s">
        <v>86</v>
      </c>
      <c r="O1231" s="17">
        <v>1000</v>
      </c>
      <c r="P1231" s="18">
        <v>0</v>
      </c>
    </row>
    <row r="1232" spans="2:16" ht="36" customHeight="1" outlineLevel="1" x14ac:dyDescent="0.45">
      <c r="B1232" s="13" t="s">
        <v>61</v>
      </c>
      <c r="C1232" s="14" t="s">
        <v>56</v>
      </c>
      <c r="D1232" s="14" t="s">
        <v>472</v>
      </c>
      <c r="E1232" s="15" t="s">
        <v>70</v>
      </c>
      <c r="F1232" s="15"/>
      <c r="G1232" s="15" t="s">
        <v>86</v>
      </c>
      <c r="H1232" s="15" t="s">
        <v>86</v>
      </c>
      <c r="I1232" s="15" t="s">
        <v>86</v>
      </c>
      <c r="J1232" s="15" t="s">
        <v>86</v>
      </c>
      <c r="K1232" s="15" t="s">
        <v>86</v>
      </c>
      <c r="L1232" s="15" t="s">
        <v>86</v>
      </c>
      <c r="M1232" s="15" t="s">
        <v>86</v>
      </c>
      <c r="N1232" s="15" t="s">
        <v>86</v>
      </c>
      <c r="O1232" s="17">
        <v>1000</v>
      </c>
      <c r="P1232" s="18">
        <v>0</v>
      </c>
    </row>
    <row r="1233" spans="2:16" ht="36" customHeight="1" outlineLevel="1" x14ac:dyDescent="0.45">
      <c r="B1233" s="13" t="s">
        <v>61</v>
      </c>
      <c r="C1233" s="14" t="s">
        <v>59</v>
      </c>
      <c r="D1233" s="14" t="s">
        <v>472</v>
      </c>
      <c r="E1233" s="15" t="s">
        <v>70</v>
      </c>
      <c r="F1233" s="15"/>
      <c r="G1233" s="15" t="s">
        <v>86</v>
      </c>
      <c r="H1233" s="15" t="s">
        <v>86</v>
      </c>
      <c r="I1233" s="15" t="s">
        <v>86</v>
      </c>
      <c r="J1233" s="15" t="s">
        <v>86</v>
      </c>
      <c r="K1233" s="15" t="s">
        <v>86</v>
      </c>
      <c r="L1233" s="15" t="s">
        <v>86</v>
      </c>
      <c r="M1233" s="15" t="s">
        <v>86</v>
      </c>
      <c r="N1233" s="15" t="s">
        <v>86</v>
      </c>
      <c r="O1233" s="17">
        <v>1000</v>
      </c>
      <c r="P1233" s="18">
        <v>0</v>
      </c>
    </row>
    <row r="1234" spans="2:16" ht="36" customHeight="1" outlineLevel="1" x14ac:dyDescent="0.45">
      <c r="B1234" s="13" t="s">
        <v>64</v>
      </c>
      <c r="C1234" s="14" t="s">
        <v>56</v>
      </c>
      <c r="D1234" s="14" t="s">
        <v>473</v>
      </c>
      <c r="E1234" s="15" t="s">
        <v>63</v>
      </c>
      <c r="F1234" s="15"/>
      <c r="G1234" s="16">
        <v>1</v>
      </c>
      <c r="H1234" s="16">
        <v>10</v>
      </c>
      <c r="I1234" s="19">
        <v>6.54</v>
      </c>
      <c r="J1234" s="16">
        <v>10</v>
      </c>
      <c r="K1234" s="16">
        <v>7</v>
      </c>
      <c r="L1234" s="19">
        <v>3.1544175928926128</v>
      </c>
      <c r="M1234" s="16">
        <v>1</v>
      </c>
      <c r="N1234" s="16">
        <v>10</v>
      </c>
      <c r="O1234" s="17">
        <v>0</v>
      </c>
      <c r="P1234" s="18">
        <v>0</v>
      </c>
    </row>
    <row r="1235" spans="2:16" ht="36" customHeight="1" outlineLevel="1" x14ac:dyDescent="0.45">
      <c r="B1235" s="13" t="s">
        <v>64</v>
      </c>
      <c r="C1235" s="14" t="s">
        <v>59</v>
      </c>
      <c r="D1235" s="14" t="s">
        <v>473</v>
      </c>
      <c r="E1235" s="15" t="s">
        <v>63</v>
      </c>
      <c r="F1235" s="15"/>
      <c r="G1235" s="16">
        <v>1</v>
      </c>
      <c r="H1235" s="16">
        <v>10</v>
      </c>
      <c r="I1235" s="19">
        <v>6.54</v>
      </c>
      <c r="J1235" s="16">
        <v>10</v>
      </c>
      <c r="K1235" s="16">
        <v>7</v>
      </c>
      <c r="L1235" s="19">
        <v>3.1544175928926128</v>
      </c>
      <c r="M1235" s="16">
        <v>1</v>
      </c>
      <c r="N1235" s="16">
        <v>10</v>
      </c>
      <c r="O1235" s="17">
        <v>0</v>
      </c>
      <c r="P1235" s="18">
        <v>0</v>
      </c>
    </row>
    <row r="1236" spans="2:16" ht="36" customHeight="1" outlineLevel="1" x14ac:dyDescent="0.45">
      <c r="B1236" s="13" t="s">
        <v>66</v>
      </c>
      <c r="C1236" s="14" t="s">
        <v>56</v>
      </c>
      <c r="D1236" s="14" t="s">
        <v>474</v>
      </c>
      <c r="E1236" s="15" t="s">
        <v>63</v>
      </c>
      <c r="F1236" s="15"/>
      <c r="G1236" s="16">
        <v>1</v>
      </c>
      <c r="H1236" s="16">
        <v>10</v>
      </c>
      <c r="I1236" s="19">
        <v>6.531177829099307</v>
      </c>
      <c r="J1236" s="16">
        <v>10</v>
      </c>
      <c r="K1236" s="16">
        <v>7</v>
      </c>
      <c r="L1236" s="19">
        <v>3.2474452563269942</v>
      </c>
      <c r="M1236" s="16">
        <v>1</v>
      </c>
      <c r="N1236" s="16">
        <v>10</v>
      </c>
      <c r="O1236" s="17">
        <v>567</v>
      </c>
      <c r="P1236" s="18">
        <v>0</v>
      </c>
    </row>
    <row r="1237" spans="2:16" ht="36" customHeight="1" outlineLevel="1" x14ac:dyDescent="0.45">
      <c r="B1237" s="13" t="s">
        <v>66</v>
      </c>
      <c r="C1237" s="14" t="s">
        <v>59</v>
      </c>
      <c r="D1237" s="14" t="s">
        <v>474</v>
      </c>
      <c r="E1237" s="15" t="s">
        <v>63</v>
      </c>
      <c r="F1237" s="15"/>
      <c r="G1237" s="16">
        <v>1</v>
      </c>
      <c r="H1237" s="16">
        <v>10</v>
      </c>
      <c r="I1237" s="19">
        <v>6.5692963752665241</v>
      </c>
      <c r="J1237" s="16">
        <v>10</v>
      </c>
      <c r="K1237" s="16">
        <v>7</v>
      </c>
      <c r="L1237" s="19">
        <v>3.2387206862187932</v>
      </c>
      <c r="M1237" s="16">
        <v>1</v>
      </c>
      <c r="N1237" s="16">
        <v>10</v>
      </c>
      <c r="O1237" s="17">
        <v>531</v>
      </c>
      <c r="P1237" s="18">
        <v>0</v>
      </c>
    </row>
    <row r="1238" spans="2:16" ht="36" customHeight="1" outlineLevel="1" x14ac:dyDescent="0.45">
      <c r="B1238" s="13" t="s">
        <v>68</v>
      </c>
      <c r="C1238" s="14" t="s">
        <v>56</v>
      </c>
      <c r="D1238" s="14" t="s">
        <v>475</v>
      </c>
      <c r="E1238" s="15" t="s">
        <v>70</v>
      </c>
      <c r="F1238" s="15"/>
      <c r="G1238" s="16">
        <v>1</v>
      </c>
      <c r="H1238" s="16">
        <v>10</v>
      </c>
      <c r="I1238" s="19">
        <v>6.6857142857142859</v>
      </c>
      <c r="J1238" s="16">
        <v>10</v>
      </c>
      <c r="K1238" s="16">
        <v>7</v>
      </c>
      <c r="L1238" s="19">
        <v>3.1067584476344554</v>
      </c>
      <c r="M1238" s="16">
        <v>1</v>
      </c>
      <c r="N1238" s="16">
        <v>10</v>
      </c>
      <c r="O1238" s="17">
        <v>790</v>
      </c>
      <c r="P1238" s="18">
        <v>0</v>
      </c>
    </row>
    <row r="1239" spans="2:16" ht="36" customHeight="1" outlineLevel="1" x14ac:dyDescent="0.45">
      <c r="B1239" s="13" t="s">
        <v>68</v>
      </c>
      <c r="C1239" s="14" t="s">
        <v>59</v>
      </c>
      <c r="D1239" s="14" t="s">
        <v>475</v>
      </c>
      <c r="E1239" s="15" t="s">
        <v>70</v>
      </c>
      <c r="F1239" s="15"/>
      <c r="G1239" s="16">
        <v>1</v>
      </c>
      <c r="H1239" s="16">
        <v>10</v>
      </c>
      <c r="I1239" s="19">
        <v>6.6712328767123283</v>
      </c>
      <c r="J1239" s="16">
        <v>10</v>
      </c>
      <c r="K1239" s="16">
        <v>7</v>
      </c>
      <c r="L1239" s="19">
        <v>3.0682816270295952</v>
      </c>
      <c r="M1239" s="16">
        <v>1</v>
      </c>
      <c r="N1239" s="16">
        <v>10</v>
      </c>
      <c r="O1239" s="17">
        <v>781</v>
      </c>
      <c r="P1239" s="18">
        <v>0</v>
      </c>
    </row>
    <row r="1240" spans="2:16" ht="36" customHeight="1" outlineLevel="1" x14ac:dyDescent="0.45">
      <c r="B1240" s="13" t="s">
        <v>71</v>
      </c>
      <c r="C1240" s="14" t="s">
        <v>56</v>
      </c>
      <c r="D1240" s="14" t="s">
        <v>476</v>
      </c>
      <c r="E1240" s="15" t="s">
        <v>70</v>
      </c>
      <c r="F1240" s="15"/>
      <c r="G1240" s="16">
        <v>1</v>
      </c>
      <c r="H1240" s="16">
        <v>10</v>
      </c>
      <c r="I1240" s="19">
        <v>6.562043795620438</v>
      </c>
      <c r="J1240" s="16">
        <v>10</v>
      </c>
      <c r="K1240" s="16">
        <v>7</v>
      </c>
      <c r="L1240" s="19">
        <v>3.2828908393021106</v>
      </c>
      <c r="M1240" s="16">
        <v>1</v>
      </c>
      <c r="N1240" s="16">
        <v>10</v>
      </c>
      <c r="O1240" s="17">
        <v>863</v>
      </c>
      <c r="P1240" s="18">
        <v>0</v>
      </c>
    </row>
    <row r="1241" spans="2:16" ht="36" customHeight="1" outlineLevel="1" x14ac:dyDescent="0.45">
      <c r="B1241" s="13" t="s">
        <v>71</v>
      </c>
      <c r="C1241" s="14" t="s">
        <v>59</v>
      </c>
      <c r="D1241" s="14" t="s">
        <v>476</v>
      </c>
      <c r="E1241" s="15" t="s">
        <v>70</v>
      </c>
      <c r="F1241" s="15"/>
      <c r="G1241" s="16">
        <v>1</v>
      </c>
      <c r="H1241" s="16">
        <v>10</v>
      </c>
      <c r="I1241" s="19">
        <v>6.5136986301369859</v>
      </c>
      <c r="J1241" s="16">
        <v>10</v>
      </c>
      <c r="K1241" s="16">
        <v>7</v>
      </c>
      <c r="L1241" s="19">
        <v>3.3347414755194773</v>
      </c>
      <c r="M1241" s="16">
        <v>1</v>
      </c>
      <c r="N1241" s="16">
        <v>10</v>
      </c>
      <c r="O1241" s="17">
        <v>854</v>
      </c>
      <c r="P1241" s="18">
        <v>0</v>
      </c>
    </row>
    <row r="1242" spans="2:16" ht="36" customHeight="1" outlineLevel="1" x14ac:dyDescent="0.45">
      <c r="B1242" s="13" t="s">
        <v>1184</v>
      </c>
      <c r="C1242" s="14" t="s">
        <v>56</v>
      </c>
      <c r="D1242" s="14" t="s">
        <v>477</v>
      </c>
      <c r="E1242" s="15" t="s">
        <v>70</v>
      </c>
      <c r="F1242" s="15"/>
      <c r="G1242" s="16">
        <v>1</v>
      </c>
      <c r="H1242" s="16">
        <v>10</v>
      </c>
      <c r="I1242" s="19">
        <v>6.870967741935484</v>
      </c>
      <c r="J1242" s="16">
        <v>10</v>
      </c>
      <c r="K1242" s="16">
        <v>7</v>
      </c>
      <c r="L1242" s="19">
        <v>3.0594324501408994</v>
      </c>
      <c r="M1242" s="16">
        <v>1</v>
      </c>
      <c r="N1242" s="16">
        <v>10</v>
      </c>
      <c r="O1242" s="17">
        <v>938</v>
      </c>
      <c r="P1242" s="18">
        <v>0</v>
      </c>
    </row>
    <row r="1243" spans="2:16" ht="36" customHeight="1" outlineLevel="1" x14ac:dyDescent="0.45">
      <c r="B1243" s="13" t="s">
        <v>1184</v>
      </c>
      <c r="C1243" s="14" t="s">
        <v>59</v>
      </c>
      <c r="D1243" s="14" t="s">
        <v>477</v>
      </c>
      <c r="E1243" s="15" t="s">
        <v>70</v>
      </c>
      <c r="F1243" s="15"/>
      <c r="G1243" s="16">
        <v>1</v>
      </c>
      <c r="H1243" s="16">
        <v>10</v>
      </c>
      <c r="I1243" s="19">
        <v>6.9850746268656714</v>
      </c>
      <c r="J1243" s="16">
        <v>10</v>
      </c>
      <c r="K1243" s="16">
        <v>8</v>
      </c>
      <c r="L1243" s="19">
        <v>3.0870822613409317</v>
      </c>
      <c r="M1243" s="16">
        <v>1</v>
      </c>
      <c r="N1243" s="16">
        <v>10</v>
      </c>
      <c r="O1243" s="17">
        <v>933</v>
      </c>
      <c r="P1243" s="18">
        <v>0</v>
      </c>
    </row>
    <row r="1244" spans="2:16" ht="36" customHeight="1" outlineLevel="1" x14ac:dyDescent="0.45">
      <c r="B1244" s="13" t="s">
        <v>1185</v>
      </c>
      <c r="C1244" s="14" t="s">
        <v>56</v>
      </c>
      <c r="D1244" s="14" t="s">
        <v>478</v>
      </c>
      <c r="E1244" s="15" t="s">
        <v>70</v>
      </c>
      <c r="F1244" s="15"/>
      <c r="G1244" s="16">
        <v>1</v>
      </c>
      <c r="H1244" s="16">
        <v>10</v>
      </c>
      <c r="I1244" s="19">
        <v>6.4716981132075473</v>
      </c>
      <c r="J1244" s="16">
        <v>10</v>
      </c>
      <c r="K1244" s="16">
        <v>7</v>
      </c>
      <c r="L1244" s="19">
        <v>3.2557864085165331</v>
      </c>
      <c r="M1244" s="16">
        <v>1</v>
      </c>
      <c r="N1244" s="16">
        <v>10</v>
      </c>
      <c r="O1244" s="17">
        <v>947</v>
      </c>
      <c r="P1244" s="18">
        <v>0</v>
      </c>
    </row>
    <row r="1245" spans="2:16" ht="36" customHeight="1" outlineLevel="1" x14ac:dyDescent="0.45">
      <c r="B1245" s="13" t="s">
        <v>1185</v>
      </c>
      <c r="C1245" s="14" t="s">
        <v>59</v>
      </c>
      <c r="D1245" s="14" t="s">
        <v>478</v>
      </c>
      <c r="E1245" s="15" t="s">
        <v>70</v>
      </c>
      <c r="F1245" s="15"/>
      <c r="G1245" s="16">
        <v>1</v>
      </c>
      <c r="H1245" s="16">
        <v>10</v>
      </c>
      <c r="I1245" s="19">
        <v>6.6379310344827589</v>
      </c>
      <c r="J1245" s="16">
        <v>10</v>
      </c>
      <c r="K1245" s="16">
        <v>7</v>
      </c>
      <c r="L1245" s="19">
        <v>3.1937344134934329</v>
      </c>
      <c r="M1245" s="16">
        <v>1</v>
      </c>
      <c r="N1245" s="16">
        <v>10</v>
      </c>
      <c r="O1245" s="17">
        <v>942</v>
      </c>
      <c r="P1245" s="18">
        <v>0</v>
      </c>
    </row>
    <row r="1246" spans="2:16" ht="36" customHeight="1" outlineLevel="1" x14ac:dyDescent="0.45">
      <c r="B1246" s="13" t="s">
        <v>73</v>
      </c>
      <c r="C1246" s="14" t="s">
        <v>56</v>
      </c>
      <c r="D1246" s="14" t="s">
        <v>1294</v>
      </c>
      <c r="E1246" s="15" t="s">
        <v>63</v>
      </c>
      <c r="F1246" s="15"/>
      <c r="G1246" s="16">
        <v>1</v>
      </c>
      <c r="H1246" s="16">
        <v>10</v>
      </c>
      <c r="I1246" s="19">
        <v>6.5380000000000003</v>
      </c>
      <c r="J1246" s="16">
        <v>10</v>
      </c>
      <c r="K1246" s="16">
        <v>7</v>
      </c>
      <c r="L1246" s="19">
        <v>3.1547596593890437</v>
      </c>
      <c r="M1246" s="16">
        <v>1</v>
      </c>
      <c r="N1246" s="16">
        <v>10</v>
      </c>
      <c r="O1246" s="17">
        <v>0</v>
      </c>
      <c r="P1246" s="18">
        <v>0</v>
      </c>
    </row>
    <row r="1247" spans="2:16" ht="36" customHeight="1" outlineLevel="1" x14ac:dyDescent="0.45">
      <c r="B1247" s="13" t="s">
        <v>73</v>
      </c>
      <c r="C1247" s="14" t="s">
        <v>59</v>
      </c>
      <c r="D1247" s="14" t="s">
        <v>1294</v>
      </c>
      <c r="E1247" s="15" t="s">
        <v>63</v>
      </c>
      <c r="F1247" s="15"/>
      <c r="G1247" s="16">
        <v>1</v>
      </c>
      <c r="H1247" s="16">
        <v>10</v>
      </c>
      <c r="I1247" s="19">
        <v>6.5380000000000003</v>
      </c>
      <c r="J1247" s="16">
        <v>10</v>
      </c>
      <c r="K1247" s="16">
        <v>7</v>
      </c>
      <c r="L1247" s="19">
        <v>3.1547596593890437</v>
      </c>
      <c r="M1247" s="16">
        <v>1</v>
      </c>
      <c r="N1247" s="16">
        <v>10</v>
      </c>
      <c r="O1247" s="17">
        <v>0</v>
      </c>
      <c r="P1247" s="18">
        <v>0</v>
      </c>
    </row>
    <row r="1248" spans="2:16" ht="36" customHeight="1" outlineLevel="1" x14ac:dyDescent="0.45">
      <c r="B1248" s="13" t="s">
        <v>75</v>
      </c>
      <c r="C1248" s="14" t="s">
        <v>56</v>
      </c>
      <c r="D1248" s="14" t="s">
        <v>479</v>
      </c>
      <c r="E1248" s="15" t="s">
        <v>63</v>
      </c>
      <c r="F1248" s="15"/>
      <c r="G1248" s="16">
        <v>1</v>
      </c>
      <c r="H1248" s="16">
        <v>10</v>
      </c>
      <c r="I1248" s="19">
        <v>6.5369999999999999</v>
      </c>
      <c r="J1248" s="16">
        <v>10</v>
      </c>
      <c r="K1248" s="16">
        <v>7</v>
      </c>
      <c r="L1248" s="19">
        <v>3.1554060891725979</v>
      </c>
      <c r="M1248" s="16">
        <v>1</v>
      </c>
      <c r="N1248" s="16">
        <v>10</v>
      </c>
      <c r="O1248" s="17">
        <v>0</v>
      </c>
      <c r="P1248" s="18">
        <v>0</v>
      </c>
    </row>
    <row r="1249" spans="2:16" ht="36" customHeight="1" outlineLevel="1" x14ac:dyDescent="0.45">
      <c r="B1249" s="13" t="s">
        <v>75</v>
      </c>
      <c r="C1249" s="14" t="s">
        <v>59</v>
      </c>
      <c r="D1249" s="14" t="s">
        <v>479</v>
      </c>
      <c r="E1249" s="15" t="s">
        <v>63</v>
      </c>
      <c r="F1249" s="15"/>
      <c r="G1249" s="16">
        <v>1</v>
      </c>
      <c r="H1249" s="16">
        <v>10</v>
      </c>
      <c r="I1249" s="19">
        <v>6.5369999999999999</v>
      </c>
      <c r="J1249" s="16">
        <v>10</v>
      </c>
      <c r="K1249" s="16">
        <v>7</v>
      </c>
      <c r="L1249" s="19">
        <v>3.1554060891725979</v>
      </c>
      <c r="M1249" s="16">
        <v>1</v>
      </c>
      <c r="N1249" s="16">
        <v>10</v>
      </c>
      <c r="O1249" s="17">
        <v>0</v>
      </c>
      <c r="P1249" s="18">
        <v>0</v>
      </c>
    </row>
    <row r="1250" spans="2:16" ht="36" customHeight="1" outlineLevel="1" x14ac:dyDescent="0.45">
      <c r="B1250" s="13" t="s">
        <v>77</v>
      </c>
      <c r="C1250" s="14" t="s">
        <v>56</v>
      </c>
      <c r="D1250" s="14" t="s">
        <v>480</v>
      </c>
      <c r="E1250" s="15" t="s">
        <v>70</v>
      </c>
      <c r="F1250" s="15"/>
      <c r="G1250" s="16">
        <v>1</v>
      </c>
      <c r="H1250" s="16">
        <v>10</v>
      </c>
      <c r="I1250" s="19">
        <v>6.5013623978201638</v>
      </c>
      <c r="J1250" s="16">
        <v>10</v>
      </c>
      <c r="K1250" s="16">
        <v>7</v>
      </c>
      <c r="L1250" s="19">
        <v>3.1626009116011278</v>
      </c>
      <c r="M1250" s="16">
        <v>1</v>
      </c>
      <c r="N1250" s="16">
        <v>10</v>
      </c>
      <c r="O1250" s="17">
        <v>266</v>
      </c>
      <c r="P1250" s="18">
        <v>0</v>
      </c>
    </row>
    <row r="1251" spans="2:16" ht="36" customHeight="1" outlineLevel="1" x14ac:dyDescent="0.45">
      <c r="B1251" s="13" t="s">
        <v>77</v>
      </c>
      <c r="C1251" s="14" t="s">
        <v>59</v>
      </c>
      <c r="D1251" s="14" t="s">
        <v>480</v>
      </c>
      <c r="E1251" s="15" t="s">
        <v>70</v>
      </c>
      <c r="F1251" s="15"/>
      <c r="G1251" s="16">
        <v>1</v>
      </c>
      <c r="H1251" s="16">
        <v>10</v>
      </c>
      <c r="I1251" s="19">
        <v>6.5013623978201638</v>
      </c>
      <c r="J1251" s="16">
        <v>10</v>
      </c>
      <c r="K1251" s="16">
        <v>7</v>
      </c>
      <c r="L1251" s="19">
        <v>3.1626009116011278</v>
      </c>
      <c r="M1251" s="16">
        <v>1</v>
      </c>
      <c r="N1251" s="16">
        <v>10</v>
      </c>
      <c r="O1251" s="17">
        <v>266</v>
      </c>
      <c r="P1251" s="18">
        <v>0</v>
      </c>
    </row>
    <row r="1252" spans="2:16" ht="36" customHeight="1" outlineLevel="1" x14ac:dyDescent="0.45">
      <c r="B1252" s="13" t="s">
        <v>79</v>
      </c>
      <c r="C1252" s="14" t="s">
        <v>56</v>
      </c>
      <c r="D1252" s="14" t="s">
        <v>481</v>
      </c>
      <c r="E1252" s="15" t="s">
        <v>70</v>
      </c>
      <c r="F1252" s="15"/>
      <c r="G1252" s="16">
        <v>1</v>
      </c>
      <c r="H1252" s="16">
        <v>10</v>
      </c>
      <c r="I1252" s="19">
        <v>6.5536332179930792</v>
      </c>
      <c r="J1252" s="16">
        <v>10</v>
      </c>
      <c r="K1252" s="16">
        <v>7</v>
      </c>
      <c r="L1252" s="19">
        <v>3.1652511557367342</v>
      </c>
      <c r="M1252" s="16">
        <v>1</v>
      </c>
      <c r="N1252" s="16">
        <v>10</v>
      </c>
      <c r="O1252" s="17">
        <v>711</v>
      </c>
      <c r="P1252" s="18">
        <v>0</v>
      </c>
    </row>
    <row r="1253" spans="2:16" ht="36" customHeight="1" outlineLevel="1" x14ac:dyDescent="0.45">
      <c r="B1253" s="13" t="s">
        <v>79</v>
      </c>
      <c r="C1253" s="14" t="s">
        <v>59</v>
      </c>
      <c r="D1253" s="14" t="s">
        <v>481</v>
      </c>
      <c r="E1253" s="15" t="s">
        <v>70</v>
      </c>
      <c r="F1253" s="15"/>
      <c r="G1253" s="16">
        <v>1</v>
      </c>
      <c r="H1253" s="16">
        <v>10</v>
      </c>
      <c r="I1253" s="19">
        <v>6.5536332179930792</v>
      </c>
      <c r="J1253" s="16">
        <v>10</v>
      </c>
      <c r="K1253" s="16">
        <v>7</v>
      </c>
      <c r="L1253" s="19">
        <v>3.1652511557367342</v>
      </c>
      <c r="M1253" s="16">
        <v>1</v>
      </c>
      <c r="N1253" s="16">
        <v>10</v>
      </c>
      <c r="O1253" s="17">
        <v>711</v>
      </c>
      <c r="P1253" s="18">
        <v>0</v>
      </c>
    </row>
    <row r="1254" spans="2:16" ht="36" customHeight="1" outlineLevel="1" x14ac:dyDescent="0.45">
      <c r="B1254" s="13" t="s">
        <v>80</v>
      </c>
      <c r="C1254" s="14" t="s">
        <v>56</v>
      </c>
      <c r="D1254" s="14" t="s">
        <v>482</v>
      </c>
      <c r="E1254" s="15" t="s">
        <v>70</v>
      </c>
      <c r="F1254" s="15"/>
      <c r="G1254" s="16">
        <v>1</v>
      </c>
      <c r="H1254" s="16">
        <v>10</v>
      </c>
      <c r="I1254" s="19">
        <v>6.518987341772152</v>
      </c>
      <c r="J1254" s="16">
        <v>10</v>
      </c>
      <c r="K1254" s="16">
        <v>7</v>
      </c>
      <c r="L1254" s="19">
        <v>3.3044676808351241</v>
      </c>
      <c r="M1254" s="16">
        <v>1</v>
      </c>
      <c r="N1254" s="16">
        <v>10</v>
      </c>
      <c r="O1254" s="17">
        <v>921</v>
      </c>
      <c r="P1254" s="18">
        <v>0</v>
      </c>
    </row>
    <row r="1255" spans="2:16" ht="36" customHeight="1" outlineLevel="1" x14ac:dyDescent="0.45">
      <c r="B1255" s="13" t="s">
        <v>80</v>
      </c>
      <c r="C1255" s="14" t="s">
        <v>59</v>
      </c>
      <c r="D1255" s="14" t="s">
        <v>482</v>
      </c>
      <c r="E1255" s="15" t="s">
        <v>70</v>
      </c>
      <c r="F1255" s="15"/>
      <c r="G1255" s="16">
        <v>1</v>
      </c>
      <c r="H1255" s="16">
        <v>10</v>
      </c>
      <c r="I1255" s="19">
        <v>6.518987341772152</v>
      </c>
      <c r="J1255" s="16">
        <v>10</v>
      </c>
      <c r="K1255" s="16">
        <v>7</v>
      </c>
      <c r="L1255" s="19">
        <v>3.3044676808351241</v>
      </c>
      <c r="M1255" s="16">
        <v>1</v>
      </c>
      <c r="N1255" s="16">
        <v>10</v>
      </c>
      <c r="O1255" s="17">
        <v>921</v>
      </c>
      <c r="P1255" s="18">
        <v>0</v>
      </c>
    </row>
    <row r="1256" spans="2:16" ht="36" customHeight="1" outlineLevel="1" x14ac:dyDescent="0.45">
      <c r="B1256" s="13" t="s">
        <v>82</v>
      </c>
      <c r="C1256" s="14" t="s">
        <v>56</v>
      </c>
      <c r="D1256" s="14" t="s">
        <v>1295</v>
      </c>
      <c r="E1256" s="15" t="s">
        <v>70</v>
      </c>
      <c r="F1256" s="15"/>
      <c r="G1256" s="16">
        <v>1</v>
      </c>
      <c r="H1256" s="16">
        <v>10</v>
      </c>
      <c r="I1256" s="19">
        <v>6.4615384615384617</v>
      </c>
      <c r="J1256" s="16">
        <v>10</v>
      </c>
      <c r="K1256" s="16">
        <v>7</v>
      </c>
      <c r="L1256" s="19">
        <v>3.2304639660422518</v>
      </c>
      <c r="M1256" s="16">
        <v>1</v>
      </c>
      <c r="N1256" s="16">
        <v>10</v>
      </c>
      <c r="O1256" s="17">
        <v>987</v>
      </c>
      <c r="P1256" s="18">
        <v>0</v>
      </c>
    </row>
    <row r="1257" spans="2:16" ht="36" customHeight="1" outlineLevel="1" x14ac:dyDescent="0.45">
      <c r="B1257" s="13" t="s">
        <v>82</v>
      </c>
      <c r="C1257" s="14" t="s">
        <v>59</v>
      </c>
      <c r="D1257" s="14" t="s">
        <v>1295</v>
      </c>
      <c r="E1257" s="15" t="s">
        <v>70</v>
      </c>
      <c r="F1257" s="15"/>
      <c r="G1257" s="16">
        <v>1</v>
      </c>
      <c r="H1257" s="16">
        <v>10</v>
      </c>
      <c r="I1257" s="19">
        <v>6.4615384615384617</v>
      </c>
      <c r="J1257" s="16">
        <v>10</v>
      </c>
      <c r="K1257" s="16">
        <v>7</v>
      </c>
      <c r="L1257" s="19">
        <v>3.2304639660422518</v>
      </c>
      <c r="M1257" s="16">
        <v>1</v>
      </c>
      <c r="N1257" s="16">
        <v>10</v>
      </c>
      <c r="O1257" s="17">
        <v>987</v>
      </c>
      <c r="P1257" s="18">
        <v>0</v>
      </c>
    </row>
    <row r="1258" spans="2:16" ht="36" customHeight="1" outlineLevel="1" x14ac:dyDescent="0.45">
      <c r="B1258" s="13" t="s">
        <v>84</v>
      </c>
      <c r="C1258" s="14" t="s">
        <v>56</v>
      </c>
      <c r="D1258" s="14" t="s">
        <v>1296</v>
      </c>
      <c r="E1258" s="15" t="s">
        <v>70</v>
      </c>
      <c r="F1258" s="15"/>
      <c r="G1258" s="16">
        <v>1</v>
      </c>
      <c r="H1258" s="16">
        <v>8</v>
      </c>
      <c r="I1258" s="16">
        <v>4</v>
      </c>
      <c r="J1258" s="16">
        <v>1</v>
      </c>
      <c r="K1258" s="16">
        <v>3</v>
      </c>
      <c r="L1258" s="19">
        <v>3.6055512754639891</v>
      </c>
      <c r="M1258" s="16">
        <v>1</v>
      </c>
      <c r="N1258" s="16">
        <v>8</v>
      </c>
      <c r="O1258" s="17">
        <v>997</v>
      </c>
      <c r="P1258" s="18">
        <v>0</v>
      </c>
    </row>
    <row r="1259" spans="2:16" ht="36" customHeight="1" outlineLevel="1" x14ac:dyDescent="0.45">
      <c r="B1259" s="13" t="s">
        <v>84</v>
      </c>
      <c r="C1259" s="14" t="s">
        <v>59</v>
      </c>
      <c r="D1259" s="14" t="s">
        <v>1296</v>
      </c>
      <c r="E1259" s="15" t="s">
        <v>70</v>
      </c>
      <c r="F1259" s="15"/>
      <c r="G1259" s="16">
        <v>1</v>
      </c>
      <c r="H1259" s="16">
        <v>8</v>
      </c>
      <c r="I1259" s="16">
        <v>4</v>
      </c>
      <c r="J1259" s="16">
        <v>1</v>
      </c>
      <c r="K1259" s="16">
        <v>3</v>
      </c>
      <c r="L1259" s="19">
        <v>3.6055512754639891</v>
      </c>
      <c r="M1259" s="16">
        <v>1</v>
      </c>
      <c r="N1259" s="16">
        <v>8</v>
      </c>
      <c r="O1259" s="17">
        <v>997</v>
      </c>
      <c r="P1259" s="18">
        <v>0</v>
      </c>
    </row>
    <row r="1260" spans="2:16" ht="36" customHeight="1" outlineLevel="1" x14ac:dyDescent="0.45">
      <c r="B1260" s="13" t="s">
        <v>61</v>
      </c>
      <c r="C1260" s="14" t="s">
        <v>56</v>
      </c>
      <c r="D1260" s="14" t="s">
        <v>483</v>
      </c>
      <c r="E1260" s="15" t="s">
        <v>70</v>
      </c>
      <c r="F1260" s="15"/>
      <c r="G1260" s="16">
        <v>1</v>
      </c>
      <c r="H1260" s="16">
        <v>10</v>
      </c>
      <c r="I1260" s="19">
        <v>6.5380000000000003</v>
      </c>
      <c r="J1260" s="16">
        <v>10</v>
      </c>
      <c r="K1260" s="16">
        <v>7</v>
      </c>
      <c r="L1260" s="19">
        <v>3.15126744128239</v>
      </c>
      <c r="M1260" s="16">
        <v>1</v>
      </c>
      <c r="N1260" s="16">
        <v>10</v>
      </c>
      <c r="O1260" s="17">
        <v>0</v>
      </c>
      <c r="P1260" s="18">
        <v>0</v>
      </c>
    </row>
    <row r="1261" spans="2:16" ht="36" customHeight="1" outlineLevel="1" x14ac:dyDescent="0.45">
      <c r="B1261" s="13" t="s">
        <v>61</v>
      </c>
      <c r="C1261" s="14" t="s">
        <v>59</v>
      </c>
      <c r="D1261" s="14" t="s">
        <v>483</v>
      </c>
      <c r="E1261" s="15" t="s">
        <v>70</v>
      </c>
      <c r="F1261" s="15"/>
      <c r="G1261" s="16">
        <v>1</v>
      </c>
      <c r="H1261" s="16">
        <v>10</v>
      </c>
      <c r="I1261" s="19">
        <v>6.5152542372881355</v>
      </c>
      <c r="J1261" s="16">
        <v>10</v>
      </c>
      <c r="K1261" s="16">
        <v>7</v>
      </c>
      <c r="L1261" s="19">
        <v>3.1538678522782324</v>
      </c>
      <c r="M1261" s="16">
        <v>1</v>
      </c>
      <c r="N1261" s="16">
        <v>10</v>
      </c>
      <c r="O1261" s="17">
        <v>115</v>
      </c>
      <c r="P1261" s="18">
        <v>0</v>
      </c>
    </row>
    <row r="1262" spans="2:16" ht="36" customHeight="1" outlineLevel="1" x14ac:dyDescent="0.45">
      <c r="B1262" s="13" t="s">
        <v>61</v>
      </c>
      <c r="C1262" s="14" t="s">
        <v>56</v>
      </c>
      <c r="D1262" s="14" t="s">
        <v>483</v>
      </c>
      <c r="E1262" s="15" t="s">
        <v>70</v>
      </c>
      <c r="F1262" s="15"/>
      <c r="G1262" s="15" t="s">
        <v>86</v>
      </c>
      <c r="H1262" s="15" t="s">
        <v>86</v>
      </c>
      <c r="I1262" s="15" t="s">
        <v>86</v>
      </c>
      <c r="J1262" s="15" t="s">
        <v>86</v>
      </c>
      <c r="K1262" s="15" t="s">
        <v>86</v>
      </c>
      <c r="L1262" s="15" t="s">
        <v>86</v>
      </c>
      <c r="M1262" s="15" t="s">
        <v>86</v>
      </c>
      <c r="N1262" s="15" t="s">
        <v>86</v>
      </c>
      <c r="O1262" s="17">
        <v>1000</v>
      </c>
      <c r="P1262" s="18">
        <v>0</v>
      </c>
    </row>
    <row r="1263" spans="2:16" ht="36" customHeight="1" outlineLevel="1" x14ac:dyDescent="0.45">
      <c r="B1263" s="13" t="s">
        <v>61</v>
      </c>
      <c r="C1263" s="14" t="s">
        <v>59</v>
      </c>
      <c r="D1263" s="14" t="s">
        <v>483</v>
      </c>
      <c r="E1263" s="15" t="s">
        <v>70</v>
      </c>
      <c r="F1263" s="15"/>
      <c r="G1263" s="16">
        <v>5</v>
      </c>
      <c r="H1263" s="16">
        <v>10</v>
      </c>
      <c r="I1263" s="19">
        <v>8.8000000000000007</v>
      </c>
      <c r="J1263" s="16">
        <v>10</v>
      </c>
      <c r="K1263" s="16">
        <v>10</v>
      </c>
      <c r="L1263" s="19">
        <v>2.16794833886788</v>
      </c>
      <c r="M1263" s="16">
        <v>5</v>
      </c>
      <c r="N1263" s="16">
        <v>10</v>
      </c>
      <c r="O1263" s="17">
        <v>995</v>
      </c>
      <c r="P1263" s="18">
        <v>0</v>
      </c>
    </row>
    <row r="1264" spans="2:16" ht="36" customHeight="1" outlineLevel="1" x14ac:dyDescent="0.45">
      <c r="B1264" s="13" t="s">
        <v>61</v>
      </c>
      <c r="C1264" s="14" t="s">
        <v>56</v>
      </c>
      <c r="D1264" s="14" t="s">
        <v>483</v>
      </c>
      <c r="E1264" s="15" t="s">
        <v>70</v>
      </c>
      <c r="F1264" s="15"/>
      <c r="G1264" s="15" t="s">
        <v>86</v>
      </c>
      <c r="H1264" s="15" t="s">
        <v>86</v>
      </c>
      <c r="I1264" s="15" t="s">
        <v>86</v>
      </c>
      <c r="J1264" s="15" t="s">
        <v>86</v>
      </c>
      <c r="K1264" s="15" t="s">
        <v>86</v>
      </c>
      <c r="L1264" s="15" t="s">
        <v>86</v>
      </c>
      <c r="M1264" s="15" t="s">
        <v>86</v>
      </c>
      <c r="N1264" s="15" t="s">
        <v>86</v>
      </c>
      <c r="O1264" s="17">
        <v>1000</v>
      </c>
      <c r="P1264" s="18">
        <v>0</v>
      </c>
    </row>
    <row r="1265" spans="2:16" ht="36" customHeight="1" outlineLevel="1" x14ac:dyDescent="0.45">
      <c r="B1265" s="13" t="s">
        <v>61</v>
      </c>
      <c r="C1265" s="14" t="s">
        <v>59</v>
      </c>
      <c r="D1265" s="14" t="s">
        <v>483</v>
      </c>
      <c r="E1265" s="15" t="s">
        <v>70</v>
      </c>
      <c r="F1265" s="15"/>
      <c r="G1265" s="15" t="s">
        <v>86</v>
      </c>
      <c r="H1265" s="15" t="s">
        <v>86</v>
      </c>
      <c r="I1265" s="15" t="s">
        <v>86</v>
      </c>
      <c r="J1265" s="15" t="s">
        <v>86</v>
      </c>
      <c r="K1265" s="15" t="s">
        <v>86</v>
      </c>
      <c r="L1265" s="15" t="s">
        <v>86</v>
      </c>
      <c r="M1265" s="15" t="s">
        <v>86</v>
      </c>
      <c r="N1265" s="15" t="s">
        <v>86</v>
      </c>
      <c r="O1265" s="17">
        <v>1000</v>
      </c>
      <c r="P1265" s="18">
        <v>0</v>
      </c>
    </row>
    <row r="1266" spans="2:16" ht="36" customHeight="1" outlineLevel="1" x14ac:dyDescent="0.45">
      <c r="B1266" s="13" t="s">
        <v>61</v>
      </c>
      <c r="C1266" s="14" t="s">
        <v>56</v>
      </c>
      <c r="D1266" s="14" t="s">
        <v>483</v>
      </c>
      <c r="E1266" s="15" t="s">
        <v>70</v>
      </c>
      <c r="F1266" s="15"/>
      <c r="G1266" s="15" t="s">
        <v>86</v>
      </c>
      <c r="H1266" s="15" t="s">
        <v>86</v>
      </c>
      <c r="I1266" s="15" t="s">
        <v>86</v>
      </c>
      <c r="J1266" s="15" t="s">
        <v>86</v>
      </c>
      <c r="K1266" s="15" t="s">
        <v>86</v>
      </c>
      <c r="L1266" s="15" t="s">
        <v>86</v>
      </c>
      <c r="M1266" s="15" t="s">
        <v>86</v>
      </c>
      <c r="N1266" s="15" t="s">
        <v>86</v>
      </c>
      <c r="O1266" s="17">
        <v>1000</v>
      </c>
      <c r="P1266" s="18">
        <v>0</v>
      </c>
    </row>
    <row r="1267" spans="2:16" ht="36" customHeight="1" outlineLevel="1" x14ac:dyDescent="0.45">
      <c r="B1267" s="13" t="s">
        <v>61</v>
      </c>
      <c r="C1267" s="14" t="s">
        <v>59</v>
      </c>
      <c r="D1267" s="14" t="s">
        <v>483</v>
      </c>
      <c r="E1267" s="15" t="s">
        <v>70</v>
      </c>
      <c r="F1267" s="15"/>
      <c r="G1267" s="15" t="s">
        <v>86</v>
      </c>
      <c r="H1267" s="15" t="s">
        <v>86</v>
      </c>
      <c r="I1267" s="15" t="s">
        <v>86</v>
      </c>
      <c r="J1267" s="15" t="s">
        <v>86</v>
      </c>
      <c r="K1267" s="15" t="s">
        <v>86</v>
      </c>
      <c r="L1267" s="15" t="s">
        <v>86</v>
      </c>
      <c r="M1267" s="15" t="s">
        <v>86</v>
      </c>
      <c r="N1267" s="15" t="s">
        <v>86</v>
      </c>
      <c r="O1267" s="17">
        <v>1000</v>
      </c>
      <c r="P1267" s="18">
        <v>0</v>
      </c>
    </row>
    <row r="1268" spans="2:16" ht="36" customHeight="1" outlineLevel="1" x14ac:dyDescent="0.45">
      <c r="B1268" s="13" t="s">
        <v>64</v>
      </c>
      <c r="C1268" s="14" t="s">
        <v>56</v>
      </c>
      <c r="D1268" s="14" t="s">
        <v>484</v>
      </c>
      <c r="E1268" s="15" t="s">
        <v>63</v>
      </c>
      <c r="F1268" s="15"/>
      <c r="G1268" s="16">
        <v>1</v>
      </c>
      <c r="H1268" s="16">
        <v>10</v>
      </c>
      <c r="I1268" s="19">
        <v>6.5380000000000003</v>
      </c>
      <c r="J1268" s="16">
        <v>10</v>
      </c>
      <c r="K1268" s="16">
        <v>7</v>
      </c>
      <c r="L1268" s="19">
        <v>3.1553941928881866</v>
      </c>
      <c r="M1268" s="16">
        <v>1</v>
      </c>
      <c r="N1268" s="16">
        <v>10</v>
      </c>
      <c r="O1268" s="17">
        <v>0</v>
      </c>
      <c r="P1268" s="18">
        <v>0</v>
      </c>
    </row>
    <row r="1269" spans="2:16" ht="36" customHeight="1" outlineLevel="1" x14ac:dyDescent="0.45">
      <c r="B1269" s="13" t="s">
        <v>64</v>
      </c>
      <c r="C1269" s="14" t="s">
        <v>59</v>
      </c>
      <c r="D1269" s="14" t="s">
        <v>484</v>
      </c>
      <c r="E1269" s="15" t="s">
        <v>63</v>
      </c>
      <c r="F1269" s="15"/>
      <c r="G1269" s="16">
        <v>1</v>
      </c>
      <c r="H1269" s="16">
        <v>10</v>
      </c>
      <c r="I1269" s="19">
        <v>6.5380000000000003</v>
      </c>
      <c r="J1269" s="16">
        <v>10</v>
      </c>
      <c r="K1269" s="16">
        <v>7</v>
      </c>
      <c r="L1269" s="19">
        <v>3.1553941928881866</v>
      </c>
      <c r="M1269" s="16">
        <v>1</v>
      </c>
      <c r="N1269" s="16">
        <v>10</v>
      </c>
      <c r="O1269" s="17">
        <v>0</v>
      </c>
      <c r="P1269" s="18">
        <v>0</v>
      </c>
    </row>
    <row r="1270" spans="2:16" ht="36" customHeight="1" outlineLevel="1" x14ac:dyDescent="0.45">
      <c r="B1270" s="13" t="s">
        <v>66</v>
      </c>
      <c r="C1270" s="14" t="s">
        <v>56</v>
      </c>
      <c r="D1270" s="14" t="s">
        <v>485</v>
      </c>
      <c r="E1270" s="15" t="s">
        <v>63</v>
      </c>
      <c r="F1270" s="15"/>
      <c r="G1270" s="16">
        <v>1</v>
      </c>
      <c r="H1270" s="16">
        <v>10</v>
      </c>
      <c r="I1270" s="19">
        <v>6.5387840670859543</v>
      </c>
      <c r="J1270" s="16">
        <v>10</v>
      </c>
      <c r="K1270" s="16">
        <v>7</v>
      </c>
      <c r="L1270" s="19">
        <v>3.1651106472218884</v>
      </c>
      <c r="M1270" s="16">
        <v>1</v>
      </c>
      <c r="N1270" s="16">
        <v>10</v>
      </c>
      <c r="O1270" s="17">
        <v>523</v>
      </c>
      <c r="P1270" s="18">
        <v>0</v>
      </c>
    </row>
    <row r="1271" spans="2:16" ht="36" customHeight="1" outlineLevel="1" x14ac:dyDescent="0.45">
      <c r="B1271" s="13" t="s">
        <v>66</v>
      </c>
      <c r="C1271" s="14" t="s">
        <v>59</v>
      </c>
      <c r="D1271" s="14" t="s">
        <v>485</v>
      </c>
      <c r="E1271" s="15" t="s">
        <v>63</v>
      </c>
      <c r="F1271" s="15"/>
      <c r="G1271" s="16">
        <v>1</v>
      </c>
      <c r="H1271" s="16">
        <v>10</v>
      </c>
      <c r="I1271" s="19">
        <v>6.55</v>
      </c>
      <c r="J1271" s="16">
        <v>10</v>
      </c>
      <c r="K1271" s="16">
        <v>7</v>
      </c>
      <c r="L1271" s="19">
        <v>3.132910828689679</v>
      </c>
      <c r="M1271" s="16">
        <v>1</v>
      </c>
      <c r="N1271" s="16">
        <v>10</v>
      </c>
      <c r="O1271" s="17">
        <v>500</v>
      </c>
      <c r="P1271" s="18">
        <v>0</v>
      </c>
    </row>
    <row r="1272" spans="2:16" ht="36" customHeight="1" outlineLevel="1" x14ac:dyDescent="0.45">
      <c r="B1272" s="13" t="s">
        <v>68</v>
      </c>
      <c r="C1272" s="14" t="s">
        <v>56</v>
      </c>
      <c r="D1272" s="14" t="s">
        <v>486</v>
      </c>
      <c r="E1272" s="15" t="s">
        <v>70</v>
      </c>
      <c r="F1272" s="15"/>
      <c r="G1272" s="16">
        <v>1</v>
      </c>
      <c r="H1272" s="16">
        <v>10</v>
      </c>
      <c r="I1272" s="19">
        <v>6.4220183486238529</v>
      </c>
      <c r="J1272" s="16">
        <v>10</v>
      </c>
      <c r="K1272" s="16">
        <v>7</v>
      </c>
      <c r="L1272" s="19">
        <v>3.1979070862644936</v>
      </c>
      <c r="M1272" s="16">
        <v>1</v>
      </c>
      <c r="N1272" s="16">
        <v>10</v>
      </c>
      <c r="O1272" s="17">
        <v>782</v>
      </c>
      <c r="P1272" s="18">
        <v>0</v>
      </c>
    </row>
    <row r="1273" spans="2:16" ht="36" customHeight="1" outlineLevel="1" x14ac:dyDescent="0.45">
      <c r="B1273" s="13" t="s">
        <v>68</v>
      </c>
      <c r="C1273" s="14" t="s">
        <v>59</v>
      </c>
      <c r="D1273" s="14" t="s">
        <v>486</v>
      </c>
      <c r="E1273" s="15" t="s">
        <v>70</v>
      </c>
      <c r="F1273" s="15"/>
      <c r="G1273" s="16">
        <v>1</v>
      </c>
      <c r="H1273" s="16">
        <v>10</v>
      </c>
      <c r="I1273" s="19">
        <v>6.4115044247787614</v>
      </c>
      <c r="J1273" s="16">
        <v>10</v>
      </c>
      <c r="K1273" s="16">
        <v>7</v>
      </c>
      <c r="L1273" s="19">
        <v>3.2281608720037309</v>
      </c>
      <c r="M1273" s="16">
        <v>1</v>
      </c>
      <c r="N1273" s="16">
        <v>10</v>
      </c>
      <c r="O1273" s="17">
        <v>774</v>
      </c>
      <c r="P1273" s="18">
        <v>0</v>
      </c>
    </row>
    <row r="1274" spans="2:16" ht="36" customHeight="1" outlineLevel="1" x14ac:dyDescent="0.45">
      <c r="B1274" s="13" t="s">
        <v>71</v>
      </c>
      <c r="C1274" s="14" t="s">
        <v>56</v>
      </c>
      <c r="D1274" s="14" t="s">
        <v>487</v>
      </c>
      <c r="E1274" s="15" t="s">
        <v>70</v>
      </c>
      <c r="F1274" s="15"/>
      <c r="G1274" s="16">
        <v>1</v>
      </c>
      <c r="H1274" s="16">
        <v>10</v>
      </c>
      <c r="I1274" s="19">
        <v>6.4925373134328357</v>
      </c>
      <c r="J1274" s="16">
        <v>10</v>
      </c>
      <c r="K1274" s="16">
        <v>7</v>
      </c>
      <c r="L1274" s="19">
        <v>3.2322302378740471</v>
      </c>
      <c r="M1274" s="16">
        <v>1</v>
      </c>
      <c r="N1274" s="16">
        <v>10</v>
      </c>
      <c r="O1274" s="17">
        <v>866</v>
      </c>
      <c r="P1274" s="18">
        <v>0</v>
      </c>
    </row>
    <row r="1275" spans="2:16" ht="36" customHeight="1" outlineLevel="1" x14ac:dyDescent="0.45">
      <c r="B1275" s="13" t="s">
        <v>71</v>
      </c>
      <c r="C1275" s="14" t="s">
        <v>59</v>
      </c>
      <c r="D1275" s="14" t="s">
        <v>487</v>
      </c>
      <c r="E1275" s="15" t="s">
        <v>70</v>
      </c>
      <c r="F1275" s="15"/>
      <c r="G1275" s="16">
        <v>1</v>
      </c>
      <c r="H1275" s="16">
        <v>10</v>
      </c>
      <c r="I1275" s="19">
        <v>6.5925925925925926</v>
      </c>
      <c r="J1275" s="16">
        <v>10</v>
      </c>
      <c r="K1275" s="16">
        <v>7</v>
      </c>
      <c r="L1275" s="19">
        <v>3.160616547391697</v>
      </c>
      <c r="M1275" s="16">
        <v>1</v>
      </c>
      <c r="N1275" s="16">
        <v>10</v>
      </c>
      <c r="O1275" s="17">
        <v>865</v>
      </c>
      <c r="P1275" s="18">
        <v>0</v>
      </c>
    </row>
    <row r="1276" spans="2:16" ht="36" customHeight="1" outlineLevel="1" x14ac:dyDescent="0.45">
      <c r="B1276" s="13" t="s">
        <v>1184</v>
      </c>
      <c r="C1276" s="14" t="s">
        <v>56</v>
      </c>
      <c r="D1276" s="14" t="s">
        <v>488</v>
      </c>
      <c r="E1276" s="15" t="s">
        <v>70</v>
      </c>
      <c r="F1276" s="15"/>
      <c r="G1276" s="16">
        <v>1</v>
      </c>
      <c r="H1276" s="16">
        <v>10</v>
      </c>
      <c r="I1276" s="19">
        <v>7.0317460317460316</v>
      </c>
      <c r="J1276" s="16">
        <v>10</v>
      </c>
      <c r="K1276" s="16">
        <v>9</v>
      </c>
      <c r="L1276" s="19">
        <v>3.1875172559596368</v>
      </c>
      <c r="M1276" s="16">
        <v>1</v>
      </c>
      <c r="N1276" s="16">
        <v>10</v>
      </c>
      <c r="O1276" s="17">
        <v>937</v>
      </c>
      <c r="P1276" s="18">
        <v>0</v>
      </c>
    </row>
    <row r="1277" spans="2:16" ht="36" customHeight="1" outlineLevel="1" x14ac:dyDescent="0.45">
      <c r="B1277" s="13" t="s">
        <v>1184</v>
      </c>
      <c r="C1277" s="14" t="s">
        <v>59</v>
      </c>
      <c r="D1277" s="14" t="s">
        <v>488</v>
      </c>
      <c r="E1277" s="15" t="s">
        <v>70</v>
      </c>
      <c r="F1277" s="15"/>
      <c r="G1277" s="16">
        <v>1</v>
      </c>
      <c r="H1277" s="16">
        <v>10</v>
      </c>
      <c r="I1277" s="19">
        <v>7.140625</v>
      </c>
      <c r="J1277" s="16">
        <v>10</v>
      </c>
      <c r="K1277" s="16">
        <v>9</v>
      </c>
      <c r="L1277" s="19">
        <v>3.111000387768927</v>
      </c>
      <c r="M1277" s="16">
        <v>1</v>
      </c>
      <c r="N1277" s="16">
        <v>10</v>
      </c>
      <c r="O1277" s="17">
        <v>936</v>
      </c>
      <c r="P1277" s="18">
        <v>0</v>
      </c>
    </row>
    <row r="1278" spans="2:16" ht="36" customHeight="1" outlineLevel="1" x14ac:dyDescent="0.45">
      <c r="B1278" s="13" t="s">
        <v>1185</v>
      </c>
      <c r="C1278" s="14" t="s">
        <v>56</v>
      </c>
      <c r="D1278" s="14" t="s">
        <v>489</v>
      </c>
      <c r="E1278" s="15" t="s">
        <v>70</v>
      </c>
      <c r="F1278" s="15"/>
      <c r="G1278" s="16">
        <v>1</v>
      </c>
      <c r="H1278" s="16">
        <v>10</v>
      </c>
      <c r="I1278" s="19">
        <v>6.6964285714285712</v>
      </c>
      <c r="J1278" s="16">
        <v>10</v>
      </c>
      <c r="K1278" s="16">
        <v>8</v>
      </c>
      <c r="L1278" s="19">
        <v>3.3678676440045079</v>
      </c>
      <c r="M1278" s="16">
        <v>1</v>
      </c>
      <c r="N1278" s="16">
        <v>10</v>
      </c>
      <c r="O1278" s="17">
        <v>944</v>
      </c>
      <c r="P1278" s="18">
        <v>0</v>
      </c>
    </row>
    <row r="1279" spans="2:16" ht="36" customHeight="1" outlineLevel="1" x14ac:dyDescent="0.45">
      <c r="B1279" s="13" t="s">
        <v>1185</v>
      </c>
      <c r="C1279" s="14" t="s">
        <v>59</v>
      </c>
      <c r="D1279" s="14" t="s">
        <v>489</v>
      </c>
      <c r="E1279" s="15" t="s">
        <v>70</v>
      </c>
      <c r="F1279" s="15"/>
      <c r="G1279" s="16">
        <v>1</v>
      </c>
      <c r="H1279" s="16">
        <v>10</v>
      </c>
      <c r="I1279" s="19">
        <v>6.8421052631578947</v>
      </c>
      <c r="J1279" s="16">
        <v>10</v>
      </c>
      <c r="K1279" s="16">
        <v>8</v>
      </c>
      <c r="L1279" s="19">
        <v>3.3636155806566372</v>
      </c>
      <c r="M1279" s="16">
        <v>1</v>
      </c>
      <c r="N1279" s="16">
        <v>10</v>
      </c>
      <c r="O1279" s="17">
        <v>943</v>
      </c>
      <c r="P1279" s="18">
        <v>0</v>
      </c>
    </row>
    <row r="1280" spans="2:16" ht="36" customHeight="1" outlineLevel="1" x14ac:dyDescent="0.45">
      <c r="B1280" s="13" t="s">
        <v>73</v>
      </c>
      <c r="C1280" s="14" t="s">
        <v>56</v>
      </c>
      <c r="D1280" s="14" t="s">
        <v>1297</v>
      </c>
      <c r="E1280" s="15" t="s">
        <v>63</v>
      </c>
      <c r="F1280" s="15"/>
      <c r="G1280" s="16">
        <v>1</v>
      </c>
      <c r="H1280" s="16">
        <v>10</v>
      </c>
      <c r="I1280" s="19">
        <v>6.5380000000000003</v>
      </c>
      <c r="J1280" s="16">
        <v>10</v>
      </c>
      <c r="K1280" s="16">
        <v>7</v>
      </c>
      <c r="L1280" s="19">
        <v>3.1547596593890468</v>
      </c>
      <c r="M1280" s="16">
        <v>1</v>
      </c>
      <c r="N1280" s="16">
        <v>10</v>
      </c>
      <c r="O1280" s="17">
        <v>0</v>
      </c>
      <c r="P1280" s="18">
        <v>0</v>
      </c>
    </row>
    <row r="1281" spans="2:16" ht="36" customHeight="1" outlineLevel="1" x14ac:dyDescent="0.45">
      <c r="B1281" s="13" t="s">
        <v>73</v>
      </c>
      <c r="C1281" s="14" t="s">
        <v>59</v>
      </c>
      <c r="D1281" s="14" t="s">
        <v>1297</v>
      </c>
      <c r="E1281" s="15" t="s">
        <v>63</v>
      </c>
      <c r="F1281" s="15"/>
      <c r="G1281" s="16">
        <v>1</v>
      </c>
      <c r="H1281" s="16">
        <v>10</v>
      </c>
      <c r="I1281" s="19">
        <v>6.5380000000000003</v>
      </c>
      <c r="J1281" s="16">
        <v>10</v>
      </c>
      <c r="K1281" s="16">
        <v>7</v>
      </c>
      <c r="L1281" s="19">
        <v>3.1547596593890468</v>
      </c>
      <c r="M1281" s="16">
        <v>1</v>
      </c>
      <c r="N1281" s="16">
        <v>10</v>
      </c>
      <c r="O1281" s="17">
        <v>0</v>
      </c>
      <c r="P1281" s="18">
        <v>0</v>
      </c>
    </row>
    <row r="1282" spans="2:16" ht="36" customHeight="1" outlineLevel="1" x14ac:dyDescent="0.45">
      <c r="B1282" s="13" t="s">
        <v>75</v>
      </c>
      <c r="C1282" s="14" t="s">
        <v>56</v>
      </c>
      <c r="D1282" s="14" t="s">
        <v>490</v>
      </c>
      <c r="E1282" s="15" t="s">
        <v>63</v>
      </c>
      <c r="F1282" s="15"/>
      <c r="G1282" s="16">
        <v>1</v>
      </c>
      <c r="H1282" s="16">
        <v>10</v>
      </c>
      <c r="I1282" s="19">
        <v>6.54</v>
      </c>
      <c r="J1282" s="16">
        <v>10</v>
      </c>
      <c r="K1282" s="16">
        <v>7</v>
      </c>
      <c r="L1282" s="19">
        <v>3.1537828629039164</v>
      </c>
      <c r="M1282" s="16">
        <v>1</v>
      </c>
      <c r="N1282" s="16">
        <v>10</v>
      </c>
      <c r="O1282" s="17">
        <v>0</v>
      </c>
      <c r="P1282" s="18">
        <v>0</v>
      </c>
    </row>
    <row r="1283" spans="2:16" ht="36" customHeight="1" outlineLevel="1" x14ac:dyDescent="0.45">
      <c r="B1283" s="13" t="s">
        <v>75</v>
      </c>
      <c r="C1283" s="14" t="s">
        <v>59</v>
      </c>
      <c r="D1283" s="14" t="s">
        <v>490</v>
      </c>
      <c r="E1283" s="15" t="s">
        <v>63</v>
      </c>
      <c r="F1283" s="15"/>
      <c r="G1283" s="16">
        <v>1</v>
      </c>
      <c r="H1283" s="16">
        <v>10</v>
      </c>
      <c r="I1283" s="19">
        <v>6.54</v>
      </c>
      <c r="J1283" s="16">
        <v>10</v>
      </c>
      <c r="K1283" s="16">
        <v>7</v>
      </c>
      <c r="L1283" s="19">
        <v>3.1537828629039164</v>
      </c>
      <c r="M1283" s="16">
        <v>1</v>
      </c>
      <c r="N1283" s="16">
        <v>10</v>
      </c>
      <c r="O1283" s="17">
        <v>0</v>
      </c>
      <c r="P1283" s="18">
        <v>0</v>
      </c>
    </row>
    <row r="1284" spans="2:16" ht="36" customHeight="1" outlineLevel="1" x14ac:dyDescent="0.45">
      <c r="B1284" s="13" t="s">
        <v>77</v>
      </c>
      <c r="C1284" s="14" t="s">
        <v>56</v>
      </c>
      <c r="D1284" s="14" t="s">
        <v>491</v>
      </c>
      <c r="E1284" s="15" t="s">
        <v>70</v>
      </c>
      <c r="F1284" s="15"/>
      <c r="G1284" s="16">
        <v>1</v>
      </c>
      <c r="H1284" s="16">
        <v>10</v>
      </c>
      <c r="I1284" s="19">
        <v>6.5673854447439357</v>
      </c>
      <c r="J1284" s="16">
        <v>10</v>
      </c>
      <c r="K1284" s="16">
        <v>7</v>
      </c>
      <c r="L1284" s="19">
        <v>3.183147833816959</v>
      </c>
      <c r="M1284" s="16">
        <v>1</v>
      </c>
      <c r="N1284" s="16">
        <v>10</v>
      </c>
      <c r="O1284" s="17">
        <v>258</v>
      </c>
      <c r="P1284" s="18">
        <v>0</v>
      </c>
    </row>
    <row r="1285" spans="2:16" ht="36" customHeight="1" outlineLevel="1" x14ac:dyDescent="0.45">
      <c r="B1285" s="13" t="s">
        <v>77</v>
      </c>
      <c r="C1285" s="14" t="s">
        <v>59</v>
      </c>
      <c r="D1285" s="14" t="s">
        <v>491</v>
      </c>
      <c r="E1285" s="15" t="s">
        <v>70</v>
      </c>
      <c r="F1285" s="15"/>
      <c r="G1285" s="16">
        <v>1</v>
      </c>
      <c r="H1285" s="16">
        <v>10</v>
      </c>
      <c r="I1285" s="19">
        <v>6.5673854447439357</v>
      </c>
      <c r="J1285" s="16">
        <v>10</v>
      </c>
      <c r="K1285" s="16">
        <v>7</v>
      </c>
      <c r="L1285" s="19">
        <v>3.183147833816959</v>
      </c>
      <c r="M1285" s="16">
        <v>1</v>
      </c>
      <c r="N1285" s="16">
        <v>10</v>
      </c>
      <c r="O1285" s="17">
        <v>258</v>
      </c>
      <c r="P1285" s="18">
        <v>0</v>
      </c>
    </row>
    <row r="1286" spans="2:16" ht="36" customHeight="1" outlineLevel="1" x14ac:dyDescent="0.45">
      <c r="B1286" s="13" t="s">
        <v>79</v>
      </c>
      <c r="C1286" s="14" t="s">
        <v>56</v>
      </c>
      <c r="D1286" s="14" t="s">
        <v>492</v>
      </c>
      <c r="E1286" s="15" t="s">
        <v>70</v>
      </c>
      <c r="F1286" s="15"/>
      <c r="G1286" s="16">
        <v>1</v>
      </c>
      <c r="H1286" s="16">
        <v>10</v>
      </c>
      <c r="I1286" s="19">
        <v>6.5912162162162158</v>
      </c>
      <c r="J1286" s="16">
        <v>10</v>
      </c>
      <c r="K1286" s="16">
        <v>7</v>
      </c>
      <c r="L1286" s="19">
        <v>3.208852776760347</v>
      </c>
      <c r="M1286" s="16">
        <v>1</v>
      </c>
      <c r="N1286" s="16">
        <v>10</v>
      </c>
      <c r="O1286" s="17">
        <v>704</v>
      </c>
      <c r="P1286" s="18">
        <v>0</v>
      </c>
    </row>
    <row r="1287" spans="2:16" ht="36" customHeight="1" outlineLevel="1" x14ac:dyDescent="0.45">
      <c r="B1287" s="13" t="s">
        <v>79</v>
      </c>
      <c r="C1287" s="14" t="s">
        <v>59</v>
      </c>
      <c r="D1287" s="14" t="s">
        <v>492</v>
      </c>
      <c r="E1287" s="15" t="s">
        <v>70</v>
      </c>
      <c r="F1287" s="15"/>
      <c r="G1287" s="16">
        <v>1</v>
      </c>
      <c r="H1287" s="16">
        <v>10</v>
      </c>
      <c r="I1287" s="19">
        <v>6.5912162162162158</v>
      </c>
      <c r="J1287" s="16">
        <v>10</v>
      </c>
      <c r="K1287" s="16">
        <v>7</v>
      </c>
      <c r="L1287" s="19">
        <v>3.208852776760347</v>
      </c>
      <c r="M1287" s="16">
        <v>1</v>
      </c>
      <c r="N1287" s="16">
        <v>10</v>
      </c>
      <c r="O1287" s="17">
        <v>704</v>
      </c>
      <c r="P1287" s="18">
        <v>0</v>
      </c>
    </row>
    <row r="1288" spans="2:16" ht="36" customHeight="1" outlineLevel="1" x14ac:dyDescent="0.45">
      <c r="B1288" s="13" t="s">
        <v>80</v>
      </c>
      <c r="C1288" s="14" t="s">
        <v>56</v>
      </c>
      <c r="D1288" s="14" t="s">
        <v>493</v>
      </c>
      <c r="E1288" s="15" t="s">
        <v>70</v>
      </c>
      <c r="F1288" s="15"/>
      <c r="G1288" s="16">
        <v>1</v>
      </c>
      <c r="H1288" s="16">
        <v>10</v>
      </c>
      <c r="I1288" s="19">
        <v>5.9230769230769234</v>
      </c>
      <c r="J1288" s="16">
        <v>10</v>
      </c>
      <c r="K1288" s="16">
        <v>6</v>
      </c>
      <c r="L1288" s="19">
        <v>3.0634319618061343</v>
      </c>
      <c r="M1288" s="16">
        <v>1</v>
      </c>
      <c r="N1288" s="16">
        <v>10</v>
      </c>
      <c r="O1288" s="17">
        <v>935</v>
      </c>
      <c r="P1288" s="18">
        <v>0</v>
      </c>
    </row>
    <row r="1289" spans="2:16" ht="36" customHeight="1" outlineLevel="1" x14ac:dyDescent="0.45">
      <c r="B1289" s="13" t="s">
        <v>80</v>
      </c>
      <c r="C1289" s="14" t="s">
        <v>59</v>
      </c>
      <c r="D1289" s="14" t="s">
        <v>493</v>
      </c>
      <c r="E1289" s="15" t="s">
        <v>70</v>
      </c>
      <c r="F1289" s="15"/>
      <c r="G1289" s="16">
        <v>1</v>
      </c>
      <c r="H1289" s="16">
        <v>10</v>
      </c>
      <c r="I1289" s="19">
        <v>5.9230769230769234</v>
      </c>
      <c r="J1289" s="16">
        <v>10</v>
      </c>
      <c r="K1289" s="16">
        <v>6</v>
      </c>
      <c r="L1289" s="19">
        <v>3.0634319618061343</v>
      </c>
      <c r="M1289" s="16">
        <v>1</v>
      </c>
      <c r="N1289" s="16">
        <v>10</v>
      </c>
      <c r="O1289" s="17">
        <v>935</v>
      </c>
      <c r="P1289" s="18">
        <v>0</v>
      </c>
    </row>
    <row r="1290" spans="2:16" ht="36" customHeight="1" outlineLevel="1" x14ac:dyDescent="0.45">
      <c r="B1290" s="13" t="s">
        <v>82</v>
      </c>
      <c r="C1290" s="14" t="s">
        <v>56</v>
      </c>
      <c r="D1290" s="14" t="s">
        <v>1298</v>
      </c>
      <c r="E1290" s="15" t="s">
        <v>70</v>
      </c>
      <c r="F1290" s="15"/>
      <c r="G1290" s="16">
        <v>1</v>
      </c>
      <c r="H1290" s="16">
        <v>10</v>
      </c>
      <c r="I1290" s="19">
        <v>6.5</v>
      </c>
      <c r="J1290" s="16">
        <v>10</v>
      </c>
      <c r="K1290" s="16">
        <v>7</v>
      </c>
      <c r="L1290" s="19">
        <v>3.6532388159212705</v>
      </c>
      <c r="M1290" s="16">
        <v>1</v>
      </c>
      <c r="N1290" s="16">
        <v>10</v>
      </c>
      <c r="O1290" s="17">
        <v>986</v>
      </c>
      <c r="P1290" s="18">
        <v>0</v>
      </c>
    </row>
    <row r="1291" spans="2:16" ht="36" customHeight="1" outlineLevel="1" x14ac:dyDescent="0.45">
      <c r="B1291" s="13" t="s">
        <v>82</v>
      </c>
      <c r="C1291" s="14" t="s">
        <v>59</v>
      </c>
      <c r="D1291" s="14" t="s">
        <v>1298</v>
      </c>
      <c r="E1291" s="15" t="s">
        <v>70</v>
      </c>
      <c r="F1291" s="15"/>
      <c r="G1291" s="16">
        <v>1</v>
      </c>
      <c r="H1291" s="16">
        <v>10</v>
      </c>
      <c r="I1291" s="19">
        <v>6.5</v>
      </c>
      <c r="J1291" s="16">
        <v>10</v>
      </c>
      <c r="K1291" s="16">
        <v>7</v>
      </c>
      <c r="L1291" s="19">
        <v>3.6532388159212705</v>
      </c>
      <c r="M1291" s="16">
        <v>1</v>
      </c>
      <c r="N1291" s="16">
        <v>10</v>
      </c>
      <c r="O1291" s="17">
        <v>986</v>
      </c>
      <c r="P1291" s="18">
        <v>0</v>
      </c>
    </row>
    <row r="1292" spans="2:16" ht="36" customHeight="1" outlineLevel="1" x14ac:dyDescent="0.45">
      <c r="B1292" s="13" t="s">
        <v>84</v>
      </c>
      <c r="C1292" s="14" t="s">
        <v>56</v>
      </c>
      <c r="D1292" s="14" t="s">
        <v>1299</v>
      </c>
      <c r="E1292" s="15" t="s">
        <v>70</v>
      </c>
      <c r="F1292" s="15"/>
      <c r="G1292" s="16">
        <v>2</v>
      </c>
      <c r="H1292" s="16">
        <v>6</v>
      </c>
      <c r="I1292" s="16">
        <v>4</v>
      </c>
      <c r="J1292" s="16">
        <v>2</v>
      </c>
      <c r="K1292" s="16">
        <v>2</v>
      </c>
      <c r="L1292" s="19">
        <v>2.8284271247461903</v>
      </c>
      <c r="M1292" s="16">
        <v>2</v>
      </c>
      <c r="N1292" s="16">
        <v>6</v>
      </c>
      <c r="O1292" s="17">
        <v>998</v>
      </c>
      <c r="P1292" s="18">
        <v>0</v>
      </c>
    </row>
    <row r="1293" spans="2:16" ht="36" customHeight="1" outlineLevel="1" x14ac:dyDescent="0.45">
      <c r="B1293" s="13" t="s">
        <v>84</v>
      </c>
      <c r="C1293" s="14" t="s">
        <v>59</v>
      </c>
      <c r="D1293" s="14" t="s">
        <v>1299</v>
      </c>
      <c r="E1293" s="15" t="s">
        <v>70</v>
      </c>
      <c r="F1293" s="15"/>
      <c r="G1293" s="16">
        <v>2</v>
      </c>
      <c r="H1293" s="16">
        <v>6</v>
      </c>
      <c r="I1293" s="16">
        <v>4</v>
      </c>
      <c r="J1293" s="16">
        <v>2</v>
      </c>
      <c r="K1293" s="16">
        <v>2</v>
      </c>
      <c r="L1293" s="19">
        <v>2.8284271247461903</v>
      </c>
      <c r="M1293" s="16">
        <v>2</v>
      </c>
      <c r="N1293" s="16">
        <v>6</v>
      </c>
      <c r="O1293" s="17">
        <v>998</v>
      </c>
      <c r="P1293" s="18">
        <v>0</v>
      </c>
    </row>
    <row r="1294" spans="2:16" ht="36" customHeight="1" outlineLevel="1" x14ac:dyDescent="0.45">
      <c r="B1294" s="13" t="s">
        <v>61</v>
      </c>
      <c r="C1294" s="14" t="s">
        <v>56</v>
      </c>
      <c r="D1294" s="14" t="s">
        <v>494</v>
      </c>
      <c r="E1294" s="15" t="s">
        <v>70</v>
      </c>
      <c r="F1294" s="15"/>
      <c r="G1294" s="16">
        <v>1</v>
      </c>
      <c r="H1294" s="16">
        <v>10</v>
      </c>
      <c r="I1294" s="19">
        <v>6.54</v>
      </c>
      <c r="J1294" s="16">
        <v>10</v>
      </c>
      <c r="K1294" s="16">
        <v>7</v>
      </c>
      <c r="L1294" s="19">
        <v>3.1544175928926097</v>
      </c>
      <c r="M1294" s="16">
        <v>1</v>
      </c>
      <c r="N1294" s="16">
        <v>10</v>
      </c>
      <c r="O1294" s="17">
        <v>0</v>
      </c>
      <c r="P1294" s="18">
        <v>0</v>
      </c>
    </row>
    <row r="1295" spans="2:16" ht="36" customHeight="1" outlineLevel="1" x14ac:dyDescent="0.45">
      <c r="B1295" s="13" t="s">
        <v>61</v>
      </c>
      <c r="C1295" s="14" t="s">
        <v>59</v>
      </c>
      <c r="D1295" s="14" t="s">
        <v>494</v>
      </c>
      <c r="E1295" s="15" t="s">
        <v>70</v>
      </c>
      <c r="F1295" s="15"/>
      <c r="G1295" s="16">
        <v>1</v>
      </c>
      <c r="H1295" s="16">
        <v>10</v>
      </c>
      <c r="I1295" s="19">
        <v>6.4803149606299213</v>
      </c>
      <c r="J1295" s="16">
        <v>10</v>
      </c>
      <c r="K1295" s="16">
        <v>7</v>
      </c>
      <c r="L1295" s="19">
        <v>3.1597670529037378</v>
      </c>
      <c r="M1295" s="16">
        <v>1</v>
      </c>
      <c r="N1295" s="16">
        <v>10</v>
      </c>
      <c r="O1295" s="17">
        <v>111</v>
      </c>
      <c r="P1295" s="18">
        <v>0</v>
      </c>
    </row>
    <row r="1296" spans="2:16" ht="36" customHeight="1" outlineLevel="1" x14ac:dyDescent="0.45">
      <c r="B1296" s="13" t="s">
        <v>61</v>
      </c>
      <c r="C1296" s="14" t="s">
        <v>56</v>
      </c>
      <c r="D1296" s="14" t="s">
        <v>494</v>
      </c>
      <c r="E1296" s="15" t="s">
        <v>70</v>
      </c>
      <c r="F1296" s="15"/>
      <c r="G1296" s="15" t="s">
        <v>86</v>
      </c>
      <c r="H1296" s="15" t="s">
        <v>86</v>
      </c>
      <c r="I1296" s="15" t="s">
        <v>86</v>
      </c>
      <c r="J1296" s="15" t="s">
        <v>86</v>
      </c>
      <c r="K1296" s="15" t="s">
        <v>86</v>
      </c>
      <c r="L1296" s="15" t="s">
        <v>86</v>
      </c>
      <c r="M1296" s="15" t="s">
        <v>86</v>
      </c>
      <c r="N1296" s="15" t="s">
        <v>86</v>
      </c>
      <c r="O1296" s="17">
        <v>1000</v>
      </c>
      <c r="P1296" s="18">
        <v>0</v>
      </c>
    </row>
    <row r="1297" spans="2:16" ht="36" customHeight="1" outlineLevel="1" x14ac:dyDescent="0.45">
      <c r="B1297" s="13" t="s">
        <v>61</v>
      </c>
      <c r="C1297" s="14" t="s">
        <v>59</v>
      </c>
      <c r="D1297" s="14" t="s">
        <v>494</v>
      </c>
      <c r="E1297" s="15" t="s">
        <v>70</v>
      </c>
      <c r="F1297" s="15"/>
      <c r="G1297" s="16">
        <v>1</v>
      </c>
      <c r="H1297" s="16">
        <v>10</v>
      </c>
      <c r="I1297" s="19">
        <v>6.6</v>
      </c>
      <c r="J1297" s="16">
        <v>1</v>
      </c>
      <c r="K1297" s="16">
        <v>8</v>
      </c>
      <c r="L1297" s="19">
        <v>3.646916505762094</v>
      </c>
      <c r="M1297" s="16">
        <v>1</v>
      </c>
      <c r="N1297" s="16">
        <v>10</v>
      </c>
      <c r="O1297" s="17">
        <v>995</v>
      </c>
      <c r="P1297" s="18">
        <v>0</v>
      </c>
    </row>
    <row r="1298" spans="2:16" ht="36" customHeight="1" outlineLevel="1" x14ac:dyDescent="0.45">
      <c r="B1298" s="13" t="s">
        <v>61</v>
      </c>
      <c r="C1298" s="14" t="s">
        <v>56</v>
      </c>
      <c r="D1298" s="14" t="s">
        <v>494</v>
      </c>
      <c r="E1298" s="15" t="s">
        <v>70</v>
      </c>
      <c r="F1298" s="15"/>
      <c r="G1298" s="15" t="s">
        <v>86</v>
      </c>
      <c r="H1298" s="15" t="s">
        <v>86</v>
      </c>
      <c r="I1298" s="15" t="s">
        <v>86</v>
      </c>
      <c r="J1298" s="15" t="s">
        <v>86</v>
      </c>
      <c r="K1298" s="15" t="s">
        <v>86</v>
      </c>
      <c r="L1298" s="15" t="s">
        <v>86</v>
      </c>
      <c r="M1298" s="15" t="s">
        <v>86</v>
      </c>
      <c r="N1298" s="15" t="s">
        <v>86</v>
      </c>
      <c r="O1298" s="17">
        <v>1000</v>
      </c>
      <c r="P1298" s="18">
        <v>0</v>
      </c>
    </row>
    <row r="1299" spans="2:16" ht="36" customHeight="1" outlineLevel="1" x14ac:dyDescent="0.45">
      <c r="B1299" s="13" t="s">
        <v>61</v>
      </c>
      <c r="C1299" s="14" t="s">
        <v>59</v>
      </c>
      <c r="D1299" s="14" t="s">
        <v>494</v>
      </c>
      <c r="E1299" s="15" t="s">
        <v>70</v>
      </c>
      <c r="F1299" s="15"/>
      <c r="G1299" s="15" t="s">
        <v>86</v>
      </c>
      <c r="H1299" s="15" t="s">
        <v>86</v>
      </c>
      <c r="I1299" s="15" t="s">
        <v>86</v>
      </c>
      <c r="J1299" s="15" t="s">
        <v>86</v>
      </c>
      <c r="K1299" s="15" t="s">
        <v>86</v>
      </c>
      <c r="L1299" s="15" t="s">
        <v>86</v>
      </c>
      <c r="M1299" s="15" t="s">
        <v>86</v>
      </c>
      <c r="N1299" s="15" t="s">
        <v>86</v>
      </c>
      <c r="O1299" s="17">
        <v>1000</v>
      </c>
      <c r="P1299" s="18">
        <v>0</v>
      </c>
    </row>
    <row r="1300" spans="2:16" ht="36" customHeight="1" outlineLevel="1" x14ac:dyDescent="0.45">
      <c r="B1300" s="13" t="s">
        <v>61</v>
      </c>
      <c r="C1300" s="14" t="s">
        <v>56</v>
      </c>
      <c r="D1300" s="14" t="s">
        <v>494</v>
      </c>
      <c r="E1300" s="15" t="s">
        <v>70</v>
      </c>
      <c r="F1300" s="15"/>
      <c r="G1300" s="15" t="s">
        <v>86</v>
      </c>
      <c r="H1300" s="15" t="s">
        <v>86</v>
      </c>
      <c r="I1300" s="15" t="s">
        <v>86</v>
      </c>
      <c r="J1300" s="15" t="s">
        <v>86</v>
      </c>
      <c r="K1300" s="15" t="s">
        <v>86</v>
      </c>
      <c r="L1300" s="15" t="s">
        <v>86</v>
      </c>
      <c r="M1300" s="15" t="s">
        <v>86</v>
      </c>
      <c r="N1300" s="15" t="s">
        <v>86</v>
      </c>
      <c r="O1300" s="17">
        <v>1000</v>
      </c>
      <c r="P1300" s="18">
        <v>0</v>
      </c>
    </row>
    <row r="1301" spans="2:16" ht="36" customHeight="1" outlineLevel="1" x14ac:dyDescent="0.45">
      <c r="B1301" s="13" t="s">
        <v>61</v>
      </c>
      <c r="C1301" s="14" t="s">
        <v>59</v>
      </c>
      <c r="D1301" s="14" t="s">
        <v>494</v>
      </c>
      <c r="E1301" s="15" t="s">
        <v>70</v>
      </c>
      <c r="F1301" s="15"/>
      <c r="G1301" s="15" t="s">
        <v>86</v>
      </c>
      <c r="H1301" s="15" t="s">
        <v>86</v>
      </c>
      <c r="I1301" s="15" t="s">
        <v>86</v>
      </c>
      <c r="J1301" s="15" t="s">
        <v>86</v>
      </c>
      <c r="K1301" s="15" t="s">
        <v>86</v>
      </c>
      <c r="L1301" s="15" t="s">
        <v>86</v>
      </c>
      <c r="M1301" s="15" t="s">
        <v>86</v>
      </c>
      <c r="N1301" s="15" t="s">
        <v>86</v>
      </c>
      <c r="O1301" s="17">
        <v>1000</v>
      </c>
      <c r="P1301" s="18">
        <v>0</v>
      </c>
    </row>
    <row r="1302" spans="2:16" ht="36" customHeight="1" outlineLevel="1" x14ac:dyDescent="0.45">
      <c r="B1302" s="13" t="s">
        <v>64</v>
      </c>
      <c r="C1302" s="14" t="s">
        <v>56</v>
      </c>
      <c r="D1302" s="14" t="s">
        <v>495</v>
      </c>
      <c r="E1302" s="15" t="s">
        <v>63</v>
      </c>
      <c r="F1302" s="15"/>
      <c r="G1302" s="16">
        <v>1</v>
      </c>
      <c r="H1302" s="16">
        <v>10</v>
      </c>
      <c r="I1302" s="19">
        <v>6.5380000000000003</v>
      </c>
      <c r="J1302" s="16">
        <v>10</v>
      </c>
      <c r="K1302" s="16">
        <v>7</v>
      </c>
      <c r="L1302" s="19">
        <v>3.1560285988115671</v>
      </c>
      <c r="M1302" s="16">
        <v>1</v>
      </c>
      <c r="N1302" s="16">
        <v>10</v>
      </c>
      <c r="O1302" s="17">
        <v>0</v>
      </c>
      <c r="P1302" s="18">
        <v>0</v>
      </c>
    </row>
    <row r="1303" spans="2:16" ht="36" customHeight="1" outlineLevel="1" x14ac:dyDescent="0.45">
      <c r="B1303" s="13" t="s">
        <v>64</v>
      </c>
      <c r="C1303" s="14" t="s">
        <v>59</v>
      </c>
      <c r="D1303" s="14" t="s">
        <v>495</v>
      </c>
      <c r="E1303" s="15" t="s">
        <v>63</v>
      </c>
      <c r="F1303" s="15"/>
      <c r="G1303" s="16">
        <v>1</v>
      </c>
      <c r="H1303" s="16">
        <v>10</v>
      </c>
      <c r="I1303" s="19">
        <v>6.5380000000000003</v>
      </c>
      <c r="J1303" s="16">
        <v>10</v>
      </c>
      <c r="K1303" s="16">
        <v>7</v>
      </c>
      <c r="L1303" s="19">
        <v>3.1560285988115671</v>
      </c>
      <c r="M1303" s="16">
        <v>1</v>
      </c>
      <c r="N1303" s="16">
        <v>10</v>
      </c>
      <c r="O1303" s="17">
        <v>0</v>
      </c>
      <c r="P1303" s="18">
        <v>0</v>
      </c>
    </row>
    <row r="1304" spans="2:16" ht="36" customHeight="1" outlineLevel="1" x14ac:dyDescent="0.45">
      <c r="B1304" s="13" t="s">
        <v>66</v>
      </c>
      <c r="C1304" s="14" t="s">
        <v>56</v>
      </c>
      <c r="D1304" s="14" t="s">
        <v>496</v>
      </c>
      <c r="E1304" s="15" t="s">
        <v>63</v>
      </c>
      <c r="F1304" s="15"/>
      <c r="G1304" s="16">
        <v>1</v>
      </c>
      <c r="H1304" s="16">
        <v>10</v>
      </c>
      <c r="I1304" s="19">
        <v>6.4869565217391303</v>
      </c>
      <c r="J1304" s="16">
        <v>10</v>
      </c>
      <c r="K1304" s="16">
        <v>7</v>
      </c>
      <c r="L1304" s="19">
        <v>3.1927620141738169</v>
      </c>
      <c r="M1304" s="16">
        <v>1</v>
      </c>
      <c r="N1304" s="16">
        <v>10</v>
      </c>
      <c r="O1304" s="17">
        <v>540</v>
      </c>
      <c r="P1304" s="18">
        <v>0</v>
      </c>
    </row>
    <row r="1305" spans="2:16" ht="36" customHeight="1" outlineLevel="1" x14ac:dyDescent="0.45">
      <c r="B1305" s="13" t="s">
        <v>66</v>
      </c>
      <c r="C1305" s="14" t="s">
        <v>59</v>
      </c>
      <c r="D1305" s="14" t="s">
        <v>496</v>
      </c>
      <c r="E1305" s="15" t="s">
        <v>63</v>
      </c>
      <c r="F1305" s="15"/>
      <c r="G1305" s="16">
        <v>1</v>
      </c>
      <c r="H1305" s="16">
        <v>10</v>
      </c>
      <c r="I1305" s="19">
        <v>6.4567404426559358</v>
      </c>
      <c r="J1305" s="16">
        <v>10</v>
      </c>
      <c r="K1305" s="16">
        <v>7</v>
      </c>
      <c r="L1305" s="19">
        <v>3.1918873725472263</v>
      </c>
      <c r="M1305" s="16">
        <v>1</v>
      </c>
      <c r="N1305" s="16">
        <v>10</v>
      </c>
      <c r="O1305" s="17">
        <v>503</v>
      </c>
      <c r="P1305" s="18">
        <v>0</v>
      </c>
    </row>
    <row r="1306" spans="2:16" ht="36" customHeight="1" outlineLevel="1" x14ac:dyDescent="0.45">
      <c r="B1306" s="13" t="s">
        <v>68</v>
      </c>
      <c r="C1306" s="14" t="s">
        <v>56</v>
      </c>
      <c r="D1306" s="14" t="s">
        <v>497</v>
      </c>
      <c r="E1306" s="15" t="s">
        <v>70</v>
      </c>
      <c r="F1306" s="15"/>
      <c r="G1306" s="16">
        <v>1</v>
      </c>
      <c r="H1306" s="16">
        <v>10</v>
      </c>
      <c r="I1306" s="19">
        <v>6.7163461538461542</v>
      </c>
      <c r="J1306" s="16">
        <v>10</v>
      </c>
      <c r="K1306" s="16">
        <v>7</v>
      </c>
      <c r="L1306" s="19">
        <v>3.0074500273551132</v>
      </c>
      <c r="M1306" s="16">
        <v>1</v>
      </c>
      <c r="N1306" s="16">
        <v>10</v>
      </c>
      <c r="O1306" s="17">
        <v>792</v>
      </c>
      <c r="P1306" s="18">
        <v>0</v>
      </c>
    </row>
    <row r="1307" spans="2:16" ht="36" customHeight="1" outlineLevel="1" x14ac:dyDescent="0.45">
      <c r="B1307" s="13" t="s">
        <v>68</v>
      </c>
      <c r="C1307" s="14" t="s">
        <v>59</v>
      </c>
      <c r="D1307" s="14" t="s">
        <v>497</v>
      </c>
      <c r="E1307" s="15" t="s">
        <v>70</v>
      </c>
      <c r="F1307" s="15"/>
      <c r="G1307" s="16">
        <v>1</v>
      </c>
      <c r="H1307" s="16">
        <v>10</v>
      </c>
      <c r="I1307" s="19">
        <v>6.6972477064220186</v>
      </c>
      <c r="J1307" s="16">
        <v>10</v>
      </c>
      <c r="K1307" s="16">
        <v>7</v>
      </c>
      <c r="L1307" s="19">
        <v>3.0480169186727704</v>
      </c>
      <c r="M1307" s="16">
        <v>1</v>
      </c>
      <c r="N1307" s="16">
        <v>10</v>
      </c>
      <c r="O1307" s="17">
        <v>782</v>
      </c>
      <c r="P1307" s="18">
        <v>0</v>
      </c>
    </row>
    <row r="1308" spans="2:16" ht="36" customHeight="1" outlineLevel="1" x14ac:dyDescent="0.45">
      <c r="B1308" s="13" t="s">
        <v>71</v>
      </c>
      <c r="C1308" s="14" t="s">
        <v>56</v>
      </c>
      <c r="D1308" s="14" t="s">
        <v>498</v>
      </c>
      <c r="E1308" s="15" t="s">
        <v>70</v>
      </c>
      <c r="F1308" s="15"/>
      <c r="G1308" s="16">
        <v>1</v>
      </c>
      <c r="H1308" s="16">
        <v>10</v>
      </c>
      <c r="I1308" s="19">
        <v>6.282258064516129</v>
      </c>
      <c r="J1308" s="16">
        <v>10</v>
      </c>
      <c r="K1308" s="16">
        <v>7</v>
      </c>
      <c r="L1308" s="19">
        <v>3.2045711351916562</v>
      </c>
      <c r="M1308" s="16">
        <v>1</v>
      </c>
      <c r="N1308" s="16">
        <v>10</v>
      </c>
      <c r="O1308" s="17">
        <v>876</v>
      </c>
      <c r="P1308" s="18">
        <v>0</v>
      </c>
    </row>
    <row r="1309" spans="2:16" ht="36" customHeight="1" outlineLevel="1" x14ac:dyDescent="0.45">
      <c r="B1309" s="13" t="s">
        <v>71</v>
      </c>
      <c r="C1309" s="14" t="s">
        <v>59</v>
      </c>
      <c r="D1309" s="14" t="s">
        <v>498</v>
      </c>
      <c r="E1309" s="15" t="s">
        <v>70</v>
      </c>
      <c r="F1309" s="15"/>
      <c r="G1309" s="16">
        <v>1</v>
      </c>
      <c r="H1309" s="16">
        <v>10</v>
      </c>
      <c r="I1309" s="19">
        <v>6.384615384615385</v>
      </c>
      <c r="J1309" s="16">
        <v>10</v>
      </c>
      <c r="K1309" s="16">
        <v>7</v>
      </c>
      <c r="L1309" s="19">
        <v>3.1924926845408335</v>
      </c>
      <c r="M1309" s="16">
        <v>1</v>
      </c>
      <c r="N1309" s="16">
        <v>10</v>
      </c>
      <c r="O1309" s="17">
        <v>870</v>
      </c>
      <c r="P1309" s="18">
        <v>0</v>
      </c>
    </row>
    <row r="1310" spans="2:16" ht="36" customHeight="1" outlineLevel="1" x14ac:dyDescent="0.45">
      <c r="B1310" s="13" t="s">
        <v>1184</v>
      </c>
      <c r="C1310" s="14" t="s">
        <v>56</v>
      </c>
      <c r="D1310" s="14" t="s">
        <v>499</v>
      </c>
      <c r="E1310" s="15" t="s">
        <v>70</v>
      </c>
      <c r="F1310" s="15"/>
      <c r="G1310" s="16">
        <v>1</v>
      </c>
      <c r="H1310" s="16">
        <v>10</v>
      </c>
      <c r="I1310" s="19">
        <v>6.5217391304347823</v>
      </c>
      <c r="J1310" s="16">
        <v>10</v>
      </c>
      <c r="K1310" s="16">
        <v>7</v>
      </c>
      <c r="L1310" s="19">
        <v>2.8932410873914085</v>
      </c>
      <c r="M1310" s="16">
        <v>1</v>
      </c>
      <c r="N1310" s="16">
        <v>10</v>
      </c>
      <c r="O1310" s="17">
        <v>931</v>
      </c>
      <c r="P1310" s="18">
        <v>0</v>
      </c>
    </row>
    <row r="1311" spans="2:16" ht="36" customHeight="1" outlineLevel="1" x14ac:dyDescent="0.45">
      <c r="B1311" s="13" t="s">
        <v>1184</v>
      </c>
      <c r="C1311" s="14" t="s">
        <v>59</v>
      </c>
      <c r="D1311" s="14" t="s">
        <v>499</v>
      </c>
      <c r="E1311" s="15" t="s">
        <v>70</v>
      </c>
      <c r="F1311" s="15"/>
      <c r="G1311" s="16">
        <v>1</v>
      </c>
      <c r="H1311" s="16">
        <v>10</v>
      </c>
      <c r="I1311" s="19">
        <v>6.619718309859155</v>
      </c>
      <c r="J1311" s="16">
        <v>10</v>
      </c>
      <c r="K1311" s="16">
        <v>7</v>
      </c>
      <c r="L1311" s="19">
        <v>2.9099150561146652</v>
      </c>
      <c r="M1311" s="16">
        <v>1</v>
      </c>
      <c r="N1311" s="16">
        <v>10</v>
      </c>
      <c r="O1311" s="17">
        <v>929</v>
      </c>
      <c r="P1311" s="18">
        <v>0</v>
      </c>
    </row>
    <row r="1312" spans="2:16" ht="36" customHeight="1" outlineLevel="1" x14ac:dyDescent="0.45">
      <c r="B1312" s="13" t="s">
        <v>1185</v>
      </c>
      <c r="C1312" s="14" t="s">
        <v>56</v>
      </c>
      <c r="D1312" s="14" t="s">
        <v>500</v>
      </c>
      <c r="E1312" s="15" t="s">
        <v>70</v>
      </c>
      <c r="F1312" s="15"/>
      <c r="G1312" s="16">
        <v>1</v>
      </c>
      <c r="H1312" s="16">
        <v>10</v>
      </c>
      <c r="I1312" s="19">
        <v>5.5245901639344259</v>
      </c>
      <c r="J1312" s="16">
        <v>10</v>
      </c>
      <c r="K1312" s="16">
        <v>5</v>
      </c>
      <c r="L1312" s="19">
        <v>3.3396933860114024</v>
      </c>
      <c r="M1312" s="16">
        <v>1</v>
      </c>
      <c r="N1312" s="16">
        <v>10</v>
      </c>
      <c r="O1312" s="17">
        <v>939</v>
      </c>
      <c r="P1312" s="18">
        <v>0</v>
      </c>
    </row>
    <row r="1313" spans="2:16" ht="36" customHeight="1" outlineLevel="1" x14ac:dyDescent="0.45">
      <c r="B1313" s="13" t="s">
        <v>1185</v>
      </c>
      <c r="C1313" s="14" t="s">
        <v>59</v>
      </c>
      <c r="D1313" s="14" t="s">
        <v>500</v>
      </c>
      <c r="E1313" s="15" t="s">
        <v>70</v>
      </c>
      <c r="F1313" s="15"/>
      <c r="G1313" s="16">
        <v>1</v>
      </c>
      <c r="H1313" s="16">
        <v>10</v>
      </c>
      <c r="I1313" s="19">
        <v>5.435483870967742</v>
      </c>
      <c r="J1313" s="16">
        <v>10</v>
      </c>
      <c r="K1313" s="16">
        <v>5</v>
      </c>
      <c r="L1313" s="19">
        <v>3.3073240520066216</v>
      </c>
      <c r="M1313" s="16">
        <v>1</v>
      </c>
      <c r="N1313" s="16">
        <v>10</v>
      </c>
      <c r="O1313" s="17">
        <v>938</v>
      </c>
      <c r="P1313" s="18">
        <v>0</v>
      </c>
    </row>
    <row r="1314" spans="2:16" ht="36" customHeight="1" outlineLevel="1" x14ac:dyDescent="0.45">
      <c r="B1314" s="13" t="s">
        <v>73</v>
      </c>
      <c r="C1314" s="14" t="s">
        <v>56</v>
      </c>
      <c r="D1314" s="14" t="s">
        <v>1300</v>
      </c>
      <c r="E1314" s="15" t="s">
        <v>63</v>
      </c>
      <c r="F1314" s="15"/>
      <c r="G1314" s="16">
        <v>1</v>
      </c>
      <c r="H1314" s="16">
        <v>10</v>
      </c>
      <c r="I1314" s="19">
        <v>6.5389999999999997</v>
      </c>
      <c r="J1314" s="16">
        <v>10</v>
      </c>
      <c r="K1314" s="16">
        <v>7</v>
      </c>
      <c r="L1314" s="19">
        <v>3.153477988415887</v>
      </c>
      <c r="M1314" s="16">
        <v>1</v>
      </c>
      <c r="N1314" s="16">
        <v>10</v>
      </c>
      <c r="O1314" s="17">
        <v>0</v>
      </c>
      <c r="P1314" s="18">
        <v>0</v>
      </c>
    </row>
    <row r="1315" spans="2:16" ht="36" customHeight="1" outlineLevel="1" x14ac:dyDescent="0.45">
      <c r="B1315" s="13" t="s">
        <v>73</v>
      </c>
      <c r="C1315" s="14" t="s">
        <v>59</v>
      </c>
      <c r="D1315" s="14" t="s">
        <v>1300</v>
      </c>
      <c r="E1315" s="15" t="s">
        <v>63</v>
      </c>
      <c r="F1315" s="15"/>
      <c r="G1315" s="16">
        <v>1</v>
      </c>
      <c r="H1315" s="16">
        <v>10</v>
      </c>
      <c r="I1315" s="19">
        <v>6.5389999999999997</v>
      </c>
      <c r="J1315" s="16">
        <v>10</v>
      </c>
      <c r="K1315" s="16">
        <v>7</v>
      </c>
      <c r="L1315" s="19">
        <v>3.153477988415887</v>
      </c>
      <c r="M1315" s="16">
        <v>1</v>
      </c>
      <c r="N1315" s="16">
        <v>10</v>
      </c>
      <c r="O1315" s="17">
        <v>0</v>
      </c>
      <c r="P1315" s="18">
        <v>0</v>
      </c>
    </row>
    <row r="1316" spans="2:16" ht="36" customHeight="1" outlineLevel="1" x14ac:dyDescent="0.45">
      <c r="B1316" s="13" t="s">
        <v>75</v>
      </c>
      <c r="C1316" s="14" t="s">
        <v>56</v>
      </c>
      <c r="D1316" s="14" t="s">
        <v>501</v>
      </c>
      <c r="E1316" s="15" t="s">
        <v>63</v>
      </c>
      <c r="F1316" s="15"/>
      <c r="G1316" s="16">
        <v>1</v>
      </c>
      <c r="H1316" s="16">
        <v>10</v>
      </c>
      <c r="I1316" s="19">
        <v>6.5380000000000003</v>
      </c>
      <c r="J1316" s="16">
        <v>10</v>
      </c>
      <c r="K1316" s="16">
        <v>7</v>
      </c>
      <c r="L1316" s="19">
        <v>3.1550769420903966</v>
      </c>
      <c r="M1316" s="16">
        <v>1</v>
      </c>
      <c r="N1316" s="16">
        <v>10</v>
      </c>
      <c r="O1316" s="17">
        <v>0</v>
      </c>
      <c r="P1316" s="18">
        <v>0</v>
      </c>
    </row>
    <row r="1317" spans="2:16" ht="36" customHeight="1" outlineLevel="1" x14ac:dyDescent="0.45">
      <c r="B1317" s="13" t="s">
        <v>75</v>
      </c>
      <c r="C1317" s="14" t="s">
        <v>59</v>
      </c>
      <c r="D1317" s="14" t="s">
        <v>501</v>
      </c>
      <c r="E1317" s="15" t="s">
        <v>63</v>
      </c>
      <c r="F1317" s="15"/>
      <c r="G1317" s="16">
        <v>1</v>
      </c>
      <c r="H1317" s="16">
        <v>10</v>
      </c>
      <c r="I1317" s="19">
        <v>6.5380000000000003</v>
      </c>
      <c r="J1317" s="16">
        <v>10</v>
      </c>
      <c r="K1317" s="16">
        <v>7</v>
      </c>
      <c r="L1317" s="19">
        <v>3.1550769420903966</v>
      </c>
      <c r="M1317" s="16">
        <v>1</v>
      </c>
      <c r="N1317" s="16">
        <v>10</v>
      </c>
      <c r="O1317" s="17">
        <v>0</v>
      </c>
      <c r="P1317" s="18">
        <v>0</v>
      </c>
    </row>
    <row r="1318" spans="2:16" ht="36" customHeight="1" outlineLevel="1" x14ac:dyDescent="0.45">
      <c r="B1318" s="13" t="s">
        <v>77</v>
      </c>
      <c r="C1318" s="14" t="s">
        <v>56</v>
      </c>
      <c r="D1318" s="14" t="s">
        <v>502</v>
      </c>
      <c r="E1318" s="15" t="s">
        <v>70</v>
      </c>
      <c r="F1318" s="15"/>
      <c r="G1318" s="16">
        <v>1</v>
      </c>
      <c r="H1318" s="16">
        <v>10</v>
      </c>
      <c r="I1318" s="19">
        <v>6.4625668449197864</v>
      </c>
      <c r="J1318" s="16">
        <v>10</v>
      </c>
      <c r="K1318" s="16">
        <v>7</v>
      </c>
      <c r="L1318" s="19">
        <v>3.164806444032521</v>
      </c>
      <c r="M1318" s="16">
        <v>1</v>
      </c>
      <c r="N1318" s="16">
        <v>10</v>
      </c>
      <c r="O1318" s="17">
        <v>252</v>
      </c>
      <c r="P1318" s="18">
        <v>0</v>
      </c>
    </row>
    <row r="1319" spans="2:16" ht="36" customHeight="1" outlineLevel="1" x14ac:dyDescent="0.45">
      <c r="B1319" s="13" t="s">
        <v>77</v>
      </c>
      <c r="C1319" s="14" t="s">
        <v>59</v>
      </c>
      <c r="D1319" s="14" t="s">
        <v>502</v>
      </c>
      <c r="E1319" s="15" t="s">
        <v>70</v>
      </c>
      <c r="F1319" s="15"/>
      <c r="G1319" s="16">
        <v>1</v>
      </c>
      <c r="H1319" s="16">
        <v>10</v>
      </c>
      <c r="I1319" s="19">
        <v>6.4625668449197864</v>
      </c>
      <c r="J1319" s="16">
        <v>10</v>
      </c>
      <c r="K1319" s="16">
        <v>7</v>
      </c>
      <c r="L1319" s="19">
        <v>3.164806444032521</v>
      </c>
      <c r="M1319" s="16">
        <v>1</v>
      </c>
      <c r="N1319" s="16">
        <v>10</v>
      </c>
      <c r="O1319" s="17">
        <v>252</v>
      </c>
      <c r="P1319" s="18">
        <v>0</v>
      </c>
    </row>
    <row r="1320" spans="2:16" ht="36" customHeight="1" outlineLevel="1" x14ac:dyDescent="0.45">
      <c r="B1320" s="13" t="s">
        <v>79</v>
      </c>
      <c r="C1320" s="14" t="s">
        <v>56</v>
      </c>
      <c r="D1320" s="14" t="s">
        <v>503</v>
      </c>
      <c r="E1320" s="15" t="s">
        <v>70</v>
      </c>
      <c r="F1320" s="15"/>
      <c r="G1320" s="16">
        <v>1</v>
      </c>
      <c r="H1320" s="16">
        <v>10</v>
      </c>
      <c r="I1320" s="19">
        <v>6.498257839721254</v>
      </c>
      <c r="J1320" s="16">
        <v>10</v>
      </c>
      <c r="K1320" s="16">
        <v>7</v>
      </c>
      <c r="L1320" s="19">
        <v>3.1775816159924575</v>
      </c>
      <c r="M1320" s="16">
        <v>1</v>
      </c>
      <c r="N1320" s="16">
        <v>10</v>
      </c>
      <c r="O1320" s="17">
        <v>713</v>
      </c>
      <c r="P1320" s="18">
        <v>0</v>
      </c>
    </row>
    <row r="1321" spans="2:16" ht="36" customHeight="1" outlineLevel="1" x14ac:dyDescent="0.45">
      <c r="B1321" s="13" t="s">
        <v>79</v>
      </c>
      <c r="C1321" s="14" t="s">
        <v>59</v>
      </c>
      <c r="D1321" s="14" t="s">
        <v>503</v>
      </c>
      <c r="E1321" s="15" t="s">
        <v>70</v>
      </c>
      <c r="F1321" s="15"/>
      <c r="G1321" s="16">
        <v>1</v>
      </c>
      <c r="H1321" s="16">
        <v>10</v>
      </c>
      <c r="I1321" s="19">
        <v>6.498257839721254</v>
      </c>
      <c r="J1321" s="16">
        <v>10</v>
      </c>
      <c r="K1321" s="16">
        <v>7</v>
      </c>
      <c r="L1321" s="19">
        <v>3.1775816159924575</v>
      </c>
      <c r="M1321" s="16">
        <v>1</v>
      </c>
      <c r="N1321" s="16">
        <v>10</v>
      </c>
      <c r="O1321" s="17">
        <v>713</v>
      </c>
      <c r="P1321" s="18">
        <v>0</v>
      </c>
    </row>
    <row r="1322" spans="2:16" ht="36" customHeight="1" outlineLevel="1" x14ac:dyDescent="0.45">
      <c r="B1322" s="13" t="s">
        <v>80</v>
      </c>
      <c r="C1322" s="14" t="s">
        <v>56</v>
      </c>
      <c r="D1322" s="14" t="s">
        <v>504</v>
      </c>
      <c r="E1322" s="15" t="s">
        <v>70</v>
      </c>
      <c r="F1322" s="15"/>
      <c r="G1322" s="16">
        <v>1</v>
      </c>
      <c r="H1322" s="16">
        <v>10</v>
      </c>
      <c r="I1322" s="19">
        <v>6.7397260273972606</v>
      </c>
      <c r="J1322" s="16">
        <v>10</v>
      </c>
      <c r="K1322" s="16">
        <v>7</v>
      </c>
      <c r="L1322" s="19">
        <v>3.0642535671671332</v>
      </c>
      <c r="M1322" s="16">
        <v>1</v>
      </c>
      <c r="N1322" s="16">
        <v>10</v>
      </c>
      <c r="O1322" s="17">
        <v>927</v>
      </c>
      <c r="P1322" s="18">
        <v>0</v>
      </c>
    </row>
    <row r="1323" spans="2:16" ht="36" customHeight="1" outlineLevel="1" x14ac:dyDescent="0.45">
      <c r="B1323" s="13" t="s">
        <v>80</v>
      </c>
      <c r="C1323" s="14" t="s">
        <v>59</v>
      </c>
      <c r="D1323" s="14" t="s">
        <v>504</v>
      </c>
      <c r="E1323" s="15" t="s">
        <v>70</v>
      </c>
      <c r="F1323" s="15"/>
      <c r="G1323" s="16">
        <v>1</v>
      </c>
      <c r="H1323" s="16">
        <v>10</v>
      </c>
      <c r="I1323" s="19">
        <v>6.7397260273972606</v>
      </c>
      <c r="J1323" s="16">
        <v>10</v>
      </c>
      <c r="K1323" s="16">
        <v>7</v>
      </c>
      <c r="L1323" s="19">
        <v>3.0642535671671332</v>
      </c>
      <c r="M1323" s="16">
        <v>1</v>
      </c>
      <c r="N1323" s="16">
        <v>10</v>
      </c>
      <c r="O1323" s="17">
        <v>927</v>
      </c>
      <c r="P1323" s="18">
        <v>0</v>
      </c>
    </row>
    <row r="1324" spans="2:16" ht="36" customHeight="1" outlineLevel="1" x14ac:dyDescent="0.45">
      <c r="B1324" s="13" t="s">
        <v>82</v>
      </c>
      <c r="C1324" s="14" t="s">
        <v>56</v>
      </c>
      <c r="D1324" s="14" t="s">
        <v>1301</v>
      </c>
      <c r="E1324" s="15" t="s">
        <v>70</v>
      </c>
      <c r="F1324" s="15"/>
      <c r="G1324" s="16">
        <v>6</v>
      </c>
      <c r="H1324" s="16">
        <v>10</v>
      </c>
      <c r="I1324" s="19">
        <v>6.7777777777777777</v>
      </c>
      <c r="J1324" s="16">
        <v>6</v>
      </c>
      <c r="K1324" s="16">
        <v>6</v>
      </c>
      <c r="L1324" s="19">
        <v>1.3017082793177757</v>
      </c>
      <c r="M1324" s="16">
        <v>6</v>
      </c>
      <c r="N1324" s="16">
        <v>10</v>
      </c>
      <c r="O1324" s="17">
        <v>991</v>
      </c>
      <c r="P1324" s="18">
        <v>0</v>
      </c>
    </row>
    <row r="1325" spans="2:16" ht="36" customHeight="1" outlineLevel="1" x14ac:dyDescent="0.45">
      <c r="B1325" s="13" t="s">
        <v>82</v>
      </c>
      <c r="C1325" s="14" t="s">
        <v>59</v>
      </c>
      <c r="D1325" s="14" t="s">
        <v>1301</v>
      </c>
      <c r="E1325" s="15" t="s">
        <v>70</v>
      </c>
      <c r="F1325" s="15"/>
      <c r="G1325" s="16">
        <v>6</v>
      </c>
      <c r="H1325" s="16">
        <v>10</v>
      </c>
      <c r="I1325" s="19">
        <v>6.7777777777777777</v>
      </c>
      <c r="J1325" s="16">
        <v>6</v>
      </c>
      <c r="K1325" s="16">
        <v>6</v>
      </c>
      <c r="L1325" s="19">
        <v>1.3017082793177757</v>
      </c>
      <c r="M1325" s="16">
        <v>6</v>
      </c>
      <c r="N1325" s="16">
        <v>10</v>
      </c>
      <c r="O1325" s="17">
        <v>991</v>
      </c>
      <c r="P1325" s="18">
        <v>0</v>
      </c>
    </row>
    <row r="1326" spans="2:16" ht="36" customHeight="1" outlineLevel="1" x14ac:dyDescent="0.45">
      <c r="B1326" s="13" t="s">
        <v>84</v>
      </c>
      <c r="C1326" s="14" t="s">
        <v>56</v>
      </c>
      <c r="D1326" s="14" t="s">
        <v>1302</v>
      </c>
      <c r="E1326" s="15" t="s">
        <v>70</v>
      </c>
      <c r="F1326" s="15"/>
      <c r="G1326" s="15" t="s">
        <v>86</v>
      </c>
      <c r="H1326" s="15" t="s">
        <v>86</v>
      </c>
      <c r="I1326" s="15" t="s">
        <v>86</v>
      </c>
      <c r="J1326" s="15" t="s">
        <v>86</v>
      </c>
      <c r="K1326" s="15" t="s">
        <v>86</v>
      </c>
      <c r="L1326" s="15" t="s">
        <v>86</v>
      </c>
      <c r="M1326" s="15" t="s">
        <v>86</v>
      </c>
      <c r="N1326" s="15" t="s">
        <v>86</v>
      </c>
      <c r="O1326" s="17">
        <v>1000</v>
      </c>
      <c r="P1326" s="18">
        <v>0</v>
      </c>
    </row>
    <row r="1327" spans="2:16" ht="36" customHeight="1" outlineLevel="1" x14ac:dyDescent="0.45">
      <c r="B1327" s="13" t="s">
        <v>84</v>
      </c>
      <c r="C1327" s="14" t="s">
        <v>59</v>
      </c>
      <c r="D1327" s="14" t="s">
        <v>1302</v>
      </c>
      <c r="E1327" s="15" t="s">
        <v>70</v>
      </c>
      <c r="F1327" s="15"/>
      <c r="G1327" s="15" t="s">
        <v>86</v>
      </c>
      <c r="H1327" s="15" t="s">
        <v>86</v>
      </c>
      <c r="I1327" s="15" t="s">
        <v>86</v>
      </c>
      <c r="J1327" s="15" t="s">
        <v>86</v>
      </c>
      <c r="K1327" s="15" t="s">
        <v>86</v>
      </c>
      <c r="L1327" s="15" t="s">
        <v>86</v>
      </c>
      <c r="M1327" s="15" t="s">
        <v>86</v>
      </c>
      <c r="N1327" s="15" t="s">
        <v>86</v>
      </c>
      <c r="O1327" s="17">
        <v>1000</v>
      </c>
      <c r="P1327" s="18">
        <v>0</v>
      </c>
    </row>
    <row r="1328" spans="2:16" ht="36" customHeight="1" outlineLevel="1" x14ac:dyDescent="0.45">
      <c r="B1328" s="13" t="s">
        <v>61</v>
      </c>
      <c r="C1328" s="14" t="s">
        <v>56</v>
      </c>
      <c r="D1328" s="14" t="s">
        <v>505</v>
      </c>
      <c r="E1328" s="15" t="s">
        <v>70</v>
      </c>
      <c r="F1328" s="15"/>
      <c r="G1328" s="16">
        <v>1</v>
      </c>
      <c r="H1328" s="16">
        <v>10</v>
      </c>
      <c r="I1328" s="19">
        <v>6.5389999999999997</v>
      </c>
      <c r="J1328" s="16">
        <v>10</v>
      </c>
      <c r="K1328" s="16">
        <v>7</v>
      </c>
      <c r="L1328" s="19">
        <v>3.154747443367143</v>
      </c>
      <c r="M1328" s="16">
        <v>1</v>
      </c>
      <c r="N1328" s="16">
        <v>10</v>
      </c>
      <c r="O1328" s="17">
        <v>0</v>
      </c>
      <c r="P1328" s="18">
        <v>0</v>
      </c>
    </row>
    <row r="1329" spans="2:16" ht="36" customHeight="1" outlineLevel="1" x14ac:dyDescent="0.45">
      <c r="B1329" s="13" t="s">
        <v>61</v>
      </c>
      <c r="C1329" s="14" t="s">
        <v>59</v>
      </c>
      <c r="D1329" s="14" t="s">
        <v>505</v>
      </c>
      <c r="E1329" s="15" t="s">
        <v>70</v>
      </c>
      <c r="F1329" s="15"/>
      <c r="G1329" s="16">
        <v>1</v>
      </c>
      <c r="H1329" s="16">
        <v>10</v>
      </c>
      <c r="I1329" s="19">
        <v>6.5712694877505564</v>
      </c>
      <c r="J1329" s="16">
        <v>10</v>
      </c>
      <c r="K1329" s="16">
        <v>7</v>
      </c>
      <c r="L1329" s="19">
        <v>3.1346480945170505</v>
      </c>
      <c r="M1329" s="16">
        <v>1</v>
      </c>
      <c r="N1329" s="16">
        <v>10</v>
      </c>
      <c r="O1329" s="17">
        <v>102</v>
      </c>
      <c r="P1329" s="18">
        <v>0</v>
      </c>
    </row>
    <row r="1330" spans="2:16" ht="36" customHeight="1" outlineLevel="1" x14ac:dyDescent="0.45">
      <c r="B1330" s="13" t="s">
        <v>61</v>
      </c>
      <c r="C1330" s="14" t="s">
        <v>56</v>
      </c>
      <c r="D1330" s="14" t="s">
        <v>505</v>
      </c>
      <c r="E1330" s="15" t="s">
        <v>70</v>
      </c>
      <c r="F1330" s="15"/>
      <c r="G1330" s="15" t="s">
        <v>86</v>
      </c>
      <c r="H1330" s="15" t="s">
        <v>86</v>
      </c>
      <c r="I1330" s="15" t="s">
        <v>86</v>
      </c>
      <c r="J1330" s="15" t="s">
        <v>86</v>
      </c>
      <c r="K1330" s="15" t="s">
        <v>86</v>
      </c>
      <c r="L1330" s="15" t="s">
        <v>86</v>
      </c>
      <c r="M1330" s="15" t="s">
        <v>86</v>
      </c>
      <c r="N1330" s="15" t="s">
        <v>86</v>
      </c>
      <c r="O1330" s="17">
        <v>1000</v>
      </c>
      <c r="P1330" s="18">
        <v>0</v>
      </c>
    </row>
    <row r="1331" spans="2:16" ht="36" customHeight="1" outlineLevel="1" x14ac:dyDescent="0.45">
      <c r="B1331" s="13" t="s">
        <v>61</v>
      </c>
      <c r="C1331" s="14" t="s">
        <v>59</v>
      </c>
      <c r="D1331" s="14" t="s">
        <v>505</v>
      </c>
      <c r="E1331" s="15" t="s">
        <v>70</v>
      </c>
      <c r="F1331" s="15"/>
      <c r="G1331" s="16">
        <v>7</v>
      </c>
      <c r="H1331" s="16">
        <v>7</v>
      </c>
      <c r="I1331" s="16">
        <v>7</v>
      </c>
      <c r="J1331" s="16">
        <v>7</v>
      </c>
      <c r="K1331" s="16">
        <v>7</v>
      </c>
      <c r="L1331" s="15" t="s">
        <v>86</v>
      </c>
      <c r="M1331" s="16">
        <v>7</v>
      </c>
      <c r="N1331" s="16">
        <v>7</v>
      </c>
      <c r="O1331" s="17">
        <v>999</v>
      </c>
      <c r="P1331" s="18">
        <v>0</v>
      </c>
    </row>
    <row r="1332" spans="2:16" ht="36" customHeight="1" outlineLevel="1" x14ac:dyDescent="0.45">
      <c r="B1332" s="13" t="s">
        <v>61</v>
      </c>
      <c r="C1332" s="14" t="s">
        <v>56</v>
      </c>
      <c r="D1332" s="14" t="s">
        <v>505</v>
      </c>
      <c r="E1332" s="15" t="s">
        <v>70</v>
      </c>
      <c r="F1332" s="15"/>
      <c r="G1332" s="15" t="s">
        <v>86</v>
      </c>
      <c r="H1332" s="15" t="s">
        <v>86</v>
      </c>
      <c r="I1332" s="15" t="s">
        <v>86</v>
      </c>
      <c r="J1332" s="15" t="s">
        <v>86</v>
      </c>
      <c r="K1332" s="15" t="s">
        <v>86</v>
      </c>
      <c r="L1332" s="15" t="s">
        <v>86</v>
      </c>
      <c r="M1332" s="15" t="s">
        <v>86</v>
      </c>
      <c r="N1332" s="15" t="s">
        <v>86</v>
      </c>
      <c r="O1332" s="17">
        <v>1000</v>
      </c>
      <c r="P1332" s="18">
        <v>0</v>
      </c>
    </row>
    <row r="1333" spans="2:16" ht="36" customHeight="1" outlineLevel="1" x14ac:dyDescent="0.45">
      <c r="B1333" s="13" t="s">
        <v>61</v>
      </c>
      <c r="C1333" s="14" t="s">
        <v>59</v>
      </c>
      <c r="D1333" s="14" t="s">
        <v>505</v>
      </c>
      <c r="E1333" s="15" t="s">
        <v>70</v>
      </c>
      <c r="F1333" s="15"/>
      <c r="G1333" s="15" t="s">
        <v>86</v>
      </c>
      <c r="H1333" s="15" t="s">
        <v>86</v>
      </c>
      <c r="I1333" s="15" t="s">
        <v>86</v>
      </c>
      <c r="J1333" s="15" t="s">
        <v>86</v>
      </c>
      <c r="K1333" s="15" t="s">
        <v>86</v>
      </c>
      <c r="L1333" s="15" t="s">
        <v>86</v>
      </c>
      <c r="M1333" s="15" t="s">
        <v>86</v>
      </c>
      <c r="N1333" s="15" t="s">
        <v>86</v>
      </c>
      <c r="O1333" s="17">
        <v>1000</v>
      </c>
      <c r="P1333" s="18">
        <v>0</v>
      </c>
    </row>
    <row r="1334" spans="2:16" ht="36" customHeight="1" outlineLevel="1" x14ac:dyDescent="0.45">
      <c r="B1334" s="13" t="s">
        <v>61</v>
      </c>
      <c r="C1334" s="14" t="s">
        <v>56</v>
      </c>
      <c r="D1334" s="14" t="s">
        <v>505</v>
      </c>
      <c r="E1334" s="15" t="s">
        <v>70</v>
      </c>
      <c r="F1334" s="15"/>
      <c r="G1334" s="15" t="s">
        <v>86</v>
      </c>
      <c r="H1334" s="15" t="s">
        <v>86</v>
      </c>
      <c r="I1334" s="15" t="s">
        <v>86</v>
      </c>
      <c r="J1334" s="15" t="s">
        <v>86</v>
      </c>
      <c r="K1334" s="15" t="s">
        <v>86</v>
      </c>
      <c r="L1334" s="15" t="s">
        <v>86</v>
      </c>
      <c r="M1334" s="15" t="s">
        <v>86</v>
      </c>
      <c r="N1334" s="15" t="s">
        <v>86</v>
      </c>
      <c r="O1334" s="17">
        <v>1000</v>
      </c>
      <c r="P1334" s="18">
        <v>0</v>
      </c>
    </row>
    <row r="1335" spans="2:16" ht="36" customHeight="1" outlineLevel="1" x14ac:dyDescent="0.45">
      <c r="B1335" s="13" t="s">
        <v>61</v>
      </c>
      <c r="C1335" s="14" t="s">
        <v>59</v>
      </c>
      <c r="D1335" s="14" t="s">
        <v>505</v>
      </c>
      <c r="E1335" s="15" t="s">
        <v>70</v>
      </c>
      <c r="F1335" s="15"/>
      <c r="G1335" s="15" t="s">
        <v>86</v>
      </c>
      <c r="H1335" s="15" t="s">
        <v>86</v>
      </c>
      <c r="I1335" s="15" t="s">
        <v>86</v>
      </c>
      <c r="J1335" s="15" t="s">
        <v>86</v>
      </c>
      <c r="K1335" s="15" t="s">
        <v>86</v>
      </c>
      <c r="L1335" s="15" t="s">
        <v>86</v>
      </c>
      <c r="M1335" s="15" t="s">
        <v>86</v>
      </c>
      <c r="N1335" s="15" t="s">
        <v>86</v>
      </c>
      <c r="O1335" s="17">
        <v>1000</v>
      </c>
      <c r="P1335" s="18">
        <v>0</v>
      </c>
    </row>
    <row r="1336" spans="2:16" ht="36" customHeight="1" outlineLevel="1" x14ac:dyDescent="0.45">
      <c r="B1336" s="13" t="s">
        <v>64</v>
      </c>
      <c r="C1336" s="14" t="s">
        <v>56</v>
      </c>
      <c r="D1336" s="14" t="s">
        <v>506</v>
      </c>
      <c r="E1336" s="15" t="s">
        <v>63</v>
      </c>
      <c r="F1336" s="15"/>
      <c r="G1336" s="16">
        <v>1</v>
      </c>
      <c r="H1336" s="16">
        <v>10</v>
      </c>
      <c r="I1336" s="19">
        <v>6.5369999999999999</v>
      </c>
      <c r="J1336" s="16">
        <v>10</v>
      </c>
      <c r="K1336" s="16">
        <v>7</v>
      </c>
      <c r="L1336" s="19">
        <v>3.1544542446485928</v>
      </c>
      <c r="M1336" s="16">
        <v>1</v>
      </c>
      <c r="N1336" s="16">
        <v>10</v>
      </c>
      <c r="O1336" s="17">
        <v>0</v>
      </c>
      <c r="P1336" s="18">
        <v>0</v>
      </c>
    </row>
    <row r="1337" spans="2:16" ht="36" customHeight="1" outlineLevel="1" x14ac:dyDescent="0.45">
      <c r="B1337" s="13" t="s">
        <v>64</v>
      </c>
      <c r="C1337" s="14" t="s">
        <v>59</v>
      </c>
      <c r="D1337" s="14" t="s">
        <v>506</v>
      </c>
      <c r="E1337" s="15" t="s">
        <v>63</v>
      </c>
      <c r="F1337" s="15"/>
      <c r="G1337" s="16">
        <v>1</v>
      </c>
      <c r="H1337" s="16">
        <v>10</v>
      </c>
      <c r="I1337" s="19">
        <v>6.5369999999999999</v>
      </c>
      <c r="J1337" s="16">
        <v>10</v>
      </c>
      <c r="K1337" s="16">
        <v>7</v>
      </c>
      <c r="L1337" s="19">
        <v>3.1544542446485928</v>
      </c>
      <c r="M1337" s="16">
        <v>1</v>
      </c>
      <c r="N1337" s="16">
        <v>10</v>
      </c>
      <c r="O1337" s="17">
        <v>0</v>
      </c>
      <c r="P1337" s="18">
        <v>0</v>
      </c>
    </row>
    <row r="1338" spans="2:16" ht="36" customHeight="1" outlineLevel="1" x14ac:dyDescent="0.45">
      <c r="B1338" s="13" t="s">
        <v>66</v>
      </c>
      <c r="C1338" s="14" t="s">
        <v>56</v>
      </c>
      <c r="D1338" s="14" t="s">
        <v>507</v>
      </c>
      <c r="E1338" s="15" t="s">
        <v>63</v>
      </c>
      <c r="F1338" s="15"/>
      <c r="G1338" s="16">
        <v>1</v>
      </c>
      <c r="H1338" s="16">
        <v>10</v>
      </c>
      <c r="I1338" s="19">
        <v>6.5234042553191491</v>
      </c>
      <c r="J1338" s="16">
        <v>10</v>
      </c>
      <c r="K1338" s="16">
        <v>7</v>
      </c>
      <c r="L1338" s="19">
        <v>3.1835272150859537</v>
      </c>
      <c r="M1338" s="16">
        <v>1</v>
      </c>
      <c r="N1338" s="16">
        <v>10</v>
      </c>
      <c r="O1338" s="17">
        <v>530</v>
      </c>
      <c r="P1338" s="18">
        <v>0</v>
      </c>
    </row>
    <row r="1339" spans="2:16" ht="36" customHeight="1" outlineLevel="1" x14ac:dyDescent="0.45">
      <c r="B1339" s="13" t="s">
        <v>66</v>
      </c>
      <c r="C1339" s="14" t="s">
        <v>59</v>
      </c>
      <c r="D1339" s="14" t="s">
        <v>507</v>
      </c>
      <c r="E1339" s="15" t="s">
        <v>63</v>
      </c>
      <c r="F1339" s="15"/>
      <c r="G1339" s="16">
        <v>1</v>
      </c>
      <c r="H1339" s="16">
        <v>10</v>
      </c>
      <c r="I1339" s="19">
        <v>6.5588822355289418</v>
      </c>
      <c r="J1339" s="16">
        <v>10</v>
      </c>
      <c r="K1339" s="16">
        <v>7</v>
      </c>
      <c r="L1339" s="19">
        <v>3.175378079552698</v>
      </c>
      <c r="M1339" s="16">
        <v>1</v>
      </c>
      <c r="N1339" s="16">
        <v>10</v>
      </c>
      <c r="O1339" s="17">
        <v>499</v>
      </c>
      <c r="P1339" s="18">
        <v>0</v>
      </c>
    </row>
    <row r="1340" spans="2:16" ht="36" customHeight="1" outlineLevel="1" x14ac:dyDescent="0.45">
      <c r="B1340" s="13" t="s">
        <v>68</v>
      </c>
      <c r="C1340" s="14" t="s">
        <v>56</v>
      </c>
      <c r="D1340" s="14" t="s">
        <v>508</v>
      </c>
      <c r="E1340" s="15" t="s">
        <v>70</v>
      </c>
      <c r="F1340" s="15"/>
      <c r="G1340" s="16">
        <v>1</v>
      </c>
      <c r="H1340" s="16">
        <v>10</v>
      </c>
      <c r="I1340" s="19">
        <v>6.6407766990291259</v>
      </c>
      <c r="J1340" s="16">
        <v>10</v>
      </c>
      <c r="K1340" s="16">
        <v>7</v>
      </c>
      <c r="L1340" s="19">
        <v>3.1986410801541223</v>
      </c>
      <c r="M1340" s="16">
        <v>1</v>
      </c>
      <c r="N1340" s="16">
        <v>10</v>
      </c>
      <c r="O1340" s="17">
        <v>794</v>
      </c>
      <c r="P1340" s="18">
        <v>0</v>
      </c>
    </row>
    <row r="1341" spans="2:16" ht="36" customHeight="1" outlineLevel="1" x14ac:dyDescent="0.45">
      <c r="B1341" s="13" t="s">
        <v>68</v>
      </c>
      <c r="C1341" s="14" t="s">
        <v>59</v>
      </c>
      <c r="D1341" s="14" t="s">
        <v>508</v>
      </c>
      <c r="E1341" s="15" t="s">
        <v>70</v>
      </c>
      <c r="F1341" s="15"/>
      <c r="G1341" s="16">
        <v>1</v>
      </c>
      <c r="H1341" s="16">
        <v>10</v>
      </c>
      <c r="I1341" s="19">
        <v>6.509615384615385</v>
      </c>
      <c r="J1341" s="16">
        <v>10</v>
      </c>
      <c r="K1341" s="16">
        <v>7</v>
      </c>
      <c r="L1341" s="19">
        <v>3.2422190537376032</v>
      </c>
      <c r="M1341" s="16">
        <v>1</v>
      </c>
      <c r="N1341" s="16">
        <v>10</v>
      </c>
      <c r="O1341" s="17">
        <v>792</v>
      </c>
      <c r="P1341" s="18">
        <v>0</v>
      </c>
    </row>
    <row r="1342" spans="2:16" ht="36" customHeight="1" outlineLevel="1" x14ac:dyDescent="0.45">
      <c r="B1342" s="13" t="s">
        <v>71</v>
      </c>
      <c r="C1342" s="14" t="s">
        <v>56</v>
      </c>
      <c r="D1342" s="14" t="s">
        <v>509</v>
      </c>
      <c r="E1342" s="15" t="s">
        <v>70</v>
      </c>
      <c r="F1342" s="15"/>
      <c r="G1342" s="16">
        <v>1</v>
      </c>
      <c r="H1342" s="16">
        <v>10</v>
      </c>
      <c r="I1342" s="19">
        <v>6.5984848484848486</v>
      </c>
      <c r="J1342" s="16">
        <v>10</v>
      </c>
      <c r="K1342" s="16">
        <v>7</v>
      </c>
      <c r="L1342" s="19">
        <v>3.0960695311561435</v>
      </c>
      <c r="M1342" s="16">
        <v>1</v>
      </c>
      <c r="N1342" s="16">
        <v>10</v>
      </c>
      <c r="O1342" s="17">
        <v>868</v>
      </c>
      <c r="P1342" s="18">
        <v>0</v>
      </c>
    </row>
    <row r="1343" spans="2:16" ht="36" customHeight="1" outlineLevel="1" x14ac:dyDescent="0.45">
      <c r="B1343" s="13" t="s">
        <v>71</v>
      </c>
      <c r="C1343" s="14" t="s">
        <v>59</v>
      </c>
      <c r="D1343" s="14" t="s">
        <v>509</v>
      </c>
      <c r="E1343" s="15" t="s">
        <v>70</v>
      </c>
      <c r="F1343" s="15"/>
      <c r="G1343" s="16">
        <v>1</v>
      </c>
      <c r="H1343" s="16">
        <v>10</v>
      </c>
      <c r="I1343" s="19">
        <v>6.5588235294117645</v>
      </c>
      <c r="J1343" s="16">
        <v>10</v>
      </c>
      <c r="K1343" s="16">
        <v>7</v>
      </c>
      <c r="L1343" s="19">
        <v>3.1240161850065702</v>
      </c>
      <c r="M1343" s="16">
        <v>1</v>
      </c>
      <c r="N1343" s="16">
        <v>10</v>
      </c>
      <c r="O1343" s="17">
        <v>864</v>
      </c>
      <c r="P1343" s="18">
        <v>0</v>
      </c>
    </row>
    <row r="1344" spans="2:16" ht="36" customHeight="1" outlineLevel="1" x14ac:dyDescent="0.45">
      <c r="B1344" s="13" t="s">
        <v>1184</v>
      </c>
      <c r="C1344" s="14" t="s">
        <v>56</v>
      </c>
      <c r="D1344" s="14" t="s">
        <v>510</v>
      </c>
      <c r="E1344" s="15" t="s">
        <v>70</v>
      </c>
      <c r="F1344" s="15"/>
      <c r="G1344" s="16">
        <v>1</v>
      </c>
      <c r="H1344" s="16">
        <v>10</v>
      </c>
      <c r="I1344" s="19">
        <v>6.1428571428571432</v>
      </c>
      <c r="J1344" s="16">
        <v>10</v>
      </c>
      <c r="K1344" s="16">
        <v>6</v>
      </c>
      <c r="L1344" s="19">
        <v>3.3881060598527695</v>
      </c>
      <c r="M1344" s="16">
        <v>1</v>
      </c>
      <c r="N1344" s="16">
        <v>10</v>
      </c>
      <c r="O1344" s="17">
        <v>937</v>
      </c>
      <c r="P1344" s="18">
        <v>0</v>
      </c>
    </row>
    <row r="1345" spans="2:16" ht="36" customHeight="1" outlineLevel="1" x14ac:dyDescent="0.45">
      <c r="B1345" s="13" t="s">
        <v>1184</v>
      </c>
      <c r="C1345" s="14" t="s">
        <v>59</v>
      </c>
      <c r="D1345" s="14" t="s">
        <v>510</v>
      </c>
      <c r="E1345" s="15" t="s">
        <v>70</v>
      </c>
      <c r="F1345" s="15"/>
      <c r="G1345" s="16">
        <v>1</v>
      </c>
      <c r="H1345" s="16">
        <v>10</v>
      </c>
      <c r="I1345" s="19">
        <v>6.328125</v>
      </c>
      <c r="J1345" s="16">
        <v>10</v>
      </c>
      <c r="K1345" s="16">
        <v>7</v>
      </c>
      <c r="L1345" s="19">
        <v>3.385565472920081</v>
      </c>
      <c r="M1345" s="16">
        <v>1</v>
      </c>
      <c r="N1345" s="16">
        <v>10</v>
      </c>
      <c r="O1345" s="17">
        <v>936</v>
      </c>
      <c r="P1345" s="18">
        <v>0</v>
      </c>
    </row>
    <row r="1346" spans="2:16" ht="36" customHeight="1" outlineLevel="1" x14ac:dyDescent="0.45">
      <c r="B1346" s="13" t="s">
        <v>1185</v>
      </c>
      <c r="C1346" s="14" t="s">
        <v>56</v>
      </c>
      <c r="D1346" s="14" t="s">
        <v>511</v>
      </c>
      <c r="E1346" s="15" t="s">
        <v>70</v>
      </c>
      <c r="F1346" s="15"/>
      <c r="G1346" s="16">
        <v>1</v>
      </c>
      <c r="H1346" s="16">
        <v>10</v>
      </c>
      <c r="I1346" s="19">
        <v>6.5862068965517242</v>
      </c>
      <c r="J1346" s="16">
        <v>10</v>
      </c>
      <c r="K1346" s="16">
        <v>8</v>
      </c>
      <c r="L1346" s="19">
        <v>3.3300043873245468</v>
      </c>
      <c r="M1346" s="16">
        <v>1</v>
      </c>
      <c r="N1346" s="16">
        <v>10</v>
      </c>
      <c r="O1346" s="17">
        <v>942</v>
      </c>
      <c r="P1346" s="18">
        <v>0</v>
      </c>
    </row>
    <row r="1347" spans="2:16" ht="36" customHeight="1" outlineLevel="1" x14ac:dyDescent="0.45">
      <c r="B1347" s="13" t="s">
        <v>1185</v>
      </c>
      <c r="C1347" s="14" t="s">
        <v>59</v>
      </c>
      <c r="D1347" s="14" t="s">
        <v>511</v>
      </c>
      <c r="E1347" s="15" t="s">
        <v>70</v>
      </c>
      <c r="F1347" s="15"/>
      <c r="G1347" s="16">
        <v>1</v>
      </c>
      <c r="H1347" s="16">
        <v>10</v>
      </c>
      <c r="I1347" s="19">
        <v>6.6140350877192979</v>
      </c>
      <c r="J1347" s="16">
        <v>10</v>
      </c>
      <c r="K1347" s="16">
        <v>8</v>
      </c>
      <c r="L1347" s="19">
        <v>3.271928144758248</v>
      </c>
      <c r="M1347" s="16">
        <v>1</v>
      </c>
      <c r="N1347" s="16">
        <v>10</v>
      </c>
      <c r="O1347" s="17">
        <v>943</v>
      </c>
      <c r="P1347" s="18">
        <v>0</v>
      </c>
    </row>
    <row r="1348" spans="2:16" ht="36" customHeight="1" outlineLevel="1" x14ac:dyDescent="0.45">
      <c r="B1348" s="13" t="s">
        <v>73</v>
      </c>
      <c r="C1348" s="14" t="s">
        <v>56</v>
      </c>
      <c r="D1348" s="14" t="s">
        <v>1303</v>
      </c>
      <c r="E1348" s="15" t="s">
        <v>63</v>
      </c>
      <c r="F1348" s="15"/>
      <c r="G1348" s="16">
        <v>1</v>
      </c>
      <c r="H1348" s="16">
        <v>10</v>
      </c>
      <c r="I1348" s="19">
        <v>6.5380000000000003</v>
      </c>
      <c r="J1348" s="16">
        <v>10</v>
      </c>
      <c r="K1348" s="16">
        <v>7</v>
      </c>
      <c r="L1348" s="19">
        <v>3.1553941928881879</v>
      </c>
      <c r="M1348" s="16">
        <v>1</v>
      </c>
      <c r="N1348" s="16">
        <v>10</v>
      </c>
      <c r="O1348" s="17">
        <v>0</v>
      </c>
      <c r="P1348" s="18">
        <v>0</v>
      </c>
    </row>
    <row r="1349" spans="2:16" ht="36" customHeight="1" outlineLevel="1" x14ac:dyDescent="0.45">
      <c r="B1349" s="13" t="s">
        <v>73</v>
      </c>
      <c r="C1349" s="14" t="s">
        <v>59</v>
      </c>
      <c r="D1349" s="14" t="s">
        <v>1303</v>
      </c>
      <c r="E1349" s="15" t="s">
        <v>63</v>
      </c>
      <c r="F1349" s="15"/>
      <c r="G1349" s="16">
        <v>1</v>
      </c>
      <c r="H1349" s="16">
        <v>10</v>
      </c>
      <c r="I1349" s="19">
        <v>6.5380000000000003</v>
      </c>
      <c r="J1349" s="16">
        <v>10</v>
      </c>
      <c r="K1349" s="16">
        <v>7</v>
      </c>
      <c r="L1349" s="19">
        <v>3.1553941928881879</v>
      </c>
      <c r="M1349" s="16">
        <v>1</v>
      </c>
      <c r="N1349" s="16">
        <v>10</v>
      </c>
      <c r="O1349" s="17">
        <v>0</v>
      </c>
      <c r="P1349" s="18">
        <v>0</v>
      </c>
    </row>
    <row r="1350" spans="2:16" ht="36" customHeight="1" outlineLevel="1" x14ac:dyDescent="0.45">
      <c r="B1350" s="13" t="s">
        <v>75</v>
      </c>
      <c r="C1350" s="14" t="s">
        <v>56</v>
      </c>
      <c r="D1350" s="14" t="s">
        <v>512</v>
      </c>
      <c r="E1350" s="15" t="s">
        <v>63</v>
      </c>
      <c r="F1350" s="15"/>
      <c r="G1350" s="16">
        <v>1</v>
      </c>
      <c r="H1350" s="16">
        <v>10</v>
      </c>
      <c r="I1350" s="19">
        <v>6.5369999999999999</v>
      </c>
      <c r="J1350" s="16">
        <v>10</v>
      </c>
      <c r="K1350" s="16">
        <v>7</v>
      </c>
      <c r="L1350" s="19">
        <v>3.1547715580662135</v>
      </c>
      <c r="M1350" s="16">
        <v>1</v>
      </c>
      <c r="N1350" s="16">
        <v>10</v>
      </c>
      <c r="O1350" s="17">
        <v>0</v>
      </c>
      <c r="P1350" s="18">
        <v>0</v>
      </c>
    </row>
    <row r="1351" spans="2:16" ht="36" customHeight="1" outlineLevel="1" x14ac:dyDescent="0.45">
      <c r="B1351" s="13" t="s">
        <v>75</v>
      </c>
      <c r="C1351" s="14" t="s">
        <v>59</v>
      </c>
      <c r="D1351" s="14" t="s">
        <v>512</v>
      </c>
      <c r="E1351" s="15" t="s">
        <v>63</v>
      </c>
      <c r="F1351" s="15"/>
      <c r="G1351" s="16">
        <v>1</v>
      </c>
      <c r="H1351" s="16">
        <v>10</v>
      </c>
      <c r="I1351" s="19">
        <v>6.5369999999999999</v>
      </c>
      <c r="J1351" s="16">
        <v>10</v>
      </c>
      <c r="K1351" s="16">
        <v>7</v>
      </c>
      <c r="L1351" s="19">
        <v>3.1547715580662135</v>
      </c>
      <c r="M1351" s="16">
        <v>1</v>
      </c>
      <c r="N1351" s="16">
        <v>10</v>
      </c>
      <c r="O1351" s="17">
        <v>0</v>
      </c>
      <c r="P1351" s="18">
        <v>0</v>
      </c>
    </row>
    <row r="1352" spans="2:16" ht="36" customHeight="1" outlineLevel="1" x14ac:dyDescent="0.45">
      <c r="B1352" s="13" t="s">
        <v>77</v>
      </c>
      <c r="C1352" s="14" t="s">
        <v>56</v>
      </c>
      <c r="D1352" s="14" t="s">
        <v>513</v>
      </c>
      <c r="E1352" s="15" t="s">
        <v>70</v>
      </c>
      <c r="F1352" s="15"/>
      <c r="G1352" s="16">
        <v>1</v>
      </c>
      <c r="H1352" s="16">
        <v>10</v>
      </c>
      <c r="I1352" s="19">
        <v>6.4538043478260869</v>
      </c>
      <c r="J1352" s="16">
        <v>10</v>
      </c>
      <c r="K1352" s="16">
        <v>7</v>
      </c>
      <c r="L1352" s="19">
        <v>3.2012814925153297</v>
      </c>
      <c r="M1352" s="16">
        <v>1</v>
      </c>
      <c r="N1352" s="16">
        <v>10</v>
      </c>
      <c r="O1352" s="17">
        <v>264</v>
      </c>
      <c r="P1352" s="18">
        <v>0</v>
      </c>
    </row>
    <row r="1353" spans="2:16" ht="36" customHeight="1" outlineLevel="1" x14ac:dyDescent="0.45">
      <c r="B1353" s="13" t="s">
        <v>77</v>
      </c>
      <c r="C1353" s="14" t="s">
        <v>59</v>
      </c>
      <c r="D1353" s="14" t="s">
        <v>513</v>
      </c>
      <c r="E1353" s="15" t="s">
        <v>70</v>
      </c>
      <c r="F1353" s="15"/>
      <c r="G1353" s="16">
        <v>1</v>
      </c>
      <c r="H1353" s="16">
        <v>10</v>
      </c>
      <c r="I1353" s="19">
        <v>6.4538043478260869</v>
      </c>
      <c r="J1353" s="16">
        <v>10</v>
      </c>
      <c r="K1353" s="16">
        <v>7</v>
      </c>
      <c r="L1353" s="19">
        <v>3.2012814925153297</v>
      </c>
      <c r="M1353" s="16">
        <v>1</v>
      </c>
      <c r="N1353" s="16">
        <v>10</v>
      </c>
      <c r="O1353" s="17">
        <v>264</v>
      </c>
      <c r="P1353" s="18">
        <v>0</v>
      </c>
    </row>
    <row r="1354" spans="2:16" ht="36" customHeight="1" outlineLevel="1" x14ac:dyDescent="0.45">
      <c r="B1354" s="13" t="s">
        <v>79</v>
      </c>
      <c r="C1354" s="14" t="s">
        <v>56</v>
      </c>
      <c r="D1354" s="14" t="s">
        <v>514</v>
      </c>
      <c r="E1354" s="15" t="s">
        <v>70</v>
      </c>
      <c r="F1354" s="15"/>
      <c r="G1354" s="16">
        <v>1</v>
      </c>
      <c r="H1354" s="16">
        <v>10</v>
      </c>
      <c r="I1354" s="19">
        <v>6.3754152823920265</v>
      </c>
      <c r="J1354" s="16">
        <v>10</v>
      </c>
      <c r="K1354" s="16">
        <v>7</v>
      </c>
      <c r="L1354" s="19">
        <v>3.2365506706418712</v>
      </c>
      <c r="M1354" s="16">
        <v>1</v>
      </c>
      <c r="N1354" s="16">
        <v>10</v>
      </c>
      <c r="O1354" s="17">
        <v>699</v>
      </c>
      <c r="P1354" s="18">
        <v>0</v>
      </c>
    </row>
    <row r="1355" spans="2:16" ht="36" customHeight="1" outlineLevel="1" x14ac:dyDescent="0.45">
      <c r="B1355" s="13" t="s">
        <v>79</v>
      </c>
      <c r="C1355" s="14" t="s">
        <v>59</v>
      </c>
      <c r="D1355" s="14" t="s">
        <v>514</v>
      </c>
      <c r="E1355" s="15" t="s">
        <v>70</v>
      </c>
      <c r="F1355" s="15"/>
      <c r="G1355" s="16">
        <v>1</v>
      </c>
      <c r="H1355" s="16">
        <v>10</v>
      </c>
      <c r="I1355" s="19">
        <v>6.3754152823920265</v>
      </c>
      <c r="J1355" s="16">
        <v>10</v>
      </c>
      <c r="K1355" s="16">
        <v>7</v>
      </c>
      <c r="L1355" s="19">
        <v>3.2365506706418712</v>
      </c>
      <c r="M1355" s="16">
        <v>1</v>
      </c>
      <c r="N1355" s="16">
        <v>10</v>
      </c>
      <c r="O1355" s="17">
        <v>699</v>
      </c>
      <c r="P1355" s="18">
        <v>0</v>
      </c>
    </row>
    <row r="1356" spans="2:16" ht="36" customHeight="1" outlineLevel="1" x14ac:dyDescent="0.45">
      <c r="B1356" s="13" t="s">
        <v>80</v>
      </c>
      <c r="C1356" s="14" t="s">
        <v>56</v>
      </c>
      <c r="D1356" s="14" t="s">
        <v>515</v>
      </c>
      <c r="E1356" s="15" t="s">
        <v>70</v>
      </c>
      <c r="F1356" s="15"/>
      <c r="G1356" s="16">
        <v>1</v>
      </c>
      <c r="H1356" s="16">
        <v>10</v>
      </c>
      <c r="I1356" s="19">
        <v>6.4342105263157894</v>
      </c>
      <c r="J1356" s="16">
        <v>10</v>
      </c>
      <c r="K1356" s="16">
        <v>7</v>
      </c>
      <c r="L1356" s="19">
        <v>2.994820089491363</v>
      </c>
      <c r="M1356" s="16">
        <v>1</v>
      </c>
      <c r="N1356" s="16">
        <v>10</v>
      </c>
      <c r="O1356" s="17">
        <v>924</v>
      </c>
      <c r="P1356" s="18">
        <v>0</v>
      </c>
    </row>
    <row r="1357" spans="2:16" ht="36" customHeight="1" outlineLevel="1" x14ac:dyDescent="0.45">
      <c r="B1357" s="13" t="s">
        <v>80</v>
      </c>
      <c r="C1357" s="14" t="s">
        <v>59</v>
      </c>
      <c r="D1357" s="14" t="s">
        <v>515</v>
      </c>
      <c r="E1357" s="15" t="s">
        <v>70</v>
      </c>
      <c r="F1357" s="15"/>
      <c r="G1357" s="16">
        <v>1</v>
      </c>
      <c r="H1357" s="16">
        <v>10</v>
      </c>
      <c r="I1357" s="19">
        <v>6.4342105263157894</v>
      </c>
      <c r="J1357" s="16">
        <v>10</v>
      </c>
      <c r="K1357" s="16">
        <v>7</v>
      </c>
      <c r="L1357" s="19">
        <v>2.994820089491363</v>
      </c>
      <c r="M1357" s="16">
        <v>1</v>
      </c>
      <c r="N1357" s="16">
        <v>10</v>
      </c>
      <c r="O1357" s="17">
        <v>924</v>
      </c>
      <c r="P1357" s="18">
        <v>0</v>
      </c>
    </row>
    <row r="1358" spans="2:16" ht="36" customHeight="1" outlineLevel="1" x14ac:dyDescent="0.45">
      <c r="B1358" s="13" t="s">
        <v>82</v>
      </c>
      <c r="C1358" s="14" t="s">
        <v>56</v>
      </c>
      <c r="D1358" s="14" t="s">
        <v>1304</v>
      </c>
      <c r="E1358" s="15" t="s">
        <v>70</v>
      </c>
      <c r="F1358" s="15"/>
      <c r="G1358" s="16">
        <v>1</v>
      </c>
      <c r="H1358" s="16">
        <v>10</v>
      </c>
      <c r="I1358" s="19">
        <v>6.1428571428571432</v>
      </c>
      <c r="J1358" s="16">
        <v>10</v>
      </c>
      <c r="K1358" s="16">
        <v>6</v>
      </c>
      <c r="L1358" s="19">
        <v>2.8516430582855445</v>
      </c>
      <c r="M1358" s="16">
        <v>1</v>
      </c>
      <c r="N1358" s="16">
        <v>10</v>
      </c>
      <c r="O1358" s="17">
        <v>986</v>
      </c>
      <c r="P1358" s="18">
        <v>0</v>
      </c>
    </row>
    <row r="1359" spans="2:16" ht="36" customHeight="1" outlineLevel="1" x14ac:dyDescent="0.45">
      <c r="B1359" s="13" t="s">
        <v>82</v>
      </c>
      <c r="C1359" s="14" t="s">
        <v>59</v>
      </c>
      <c r="D1359" s="14" t="s">
        <v>1304</v>
      </c>
      <c r="E1359" s="15" t="s">
        <v>70</v>
      </c>
      <c r="F1359" s="15"/>
      <c r="G1359" s="16">
        <v>1</v>
      </c>
      <c r="H1359" s="16">
        <v>10</v>
      </c>
      <c r="I1359" s="19">
        <v>6.1428571428571432</v>
      </c>
      <c r="J1359" s="16">
        <v>10</v>
      </c>
      <c r="K1359" s="16">
        <v>6</v>
      </c>
      <c r="L1359" s="19">
        <v>2.8516430582855445</v>
      </c>
      <c r="M1359" s="16">
        <v>1</v>
      </c>
      <c r="N1359" s="16">
        <v>10</v>
      </c>
      <c r="O1359" s="17">
        <v>986</v>
      </c>
      <c r="P1359" s="18">
        <v>0</v>
      </c>
    </row>
    <row r="1360" spans="2:16" ht="36" customHeight="1" outlineLevel="1" x14ac:dyDescent="0.45">
      <c r="B1360" s="13" t="s">
        <v>84</v>
      </c>
      <c r="C1360" s="14" t="s">
        <v>56</v>
      </c>
      <c r="D1360" s="14" t="s">
        <v>1305</v>
      </c>
      <c r="E1360" s="15" t="s">
        <v>70</v>
      </c>
      <c r="F1360" s="15"/>
      <c r="G1360" s="16">
        <v>2</v>
      </c>
      <c r="H1360" s="16">
        <v>9</v>
      </c>
      <c r="I1360" s="19">
        <v>5.5</v>
      </c>
      <c r="J1360" s="16">
        <v>2</v>
      </c>
      <c r="K1360" s="16">
        <v>2</v>
      </c>
      <c r="L1360" s="19">
        <v>4.9497474683058327</v>
      </c>
      <c r="M1360" s="16">
        <v>2</v>
      </c>
      <c r="N1360" s="16">
        <v>9</v>
      </c>
      <c r="O1360" s="17">
        <v>998</v>
      </c>
      <c r="P1360" s="18">
        <v>0</v>
      </c>
    </row>
    <row r="1361" spans="2:16" ht="36" customHeight="1" outlineLevel="1" x14ac:dyDescent="0.45">
      <c r="B1361" s="13" t="s">
        <v>84</v>
      </c>
      <c r="C1361" s="14" t="s">
        <v>59</v>
      </c>
      <c r="D1361" s="14" t="s">
        <v>1305</v>
      </c>
      <c r="E1361" s="15" t="s">
        <v>70</v>
      </c>
      <c r="F1361" s="15"/>
      <c r="G1361" s="16">
        <v>2</v>
      </c>
      <c r="H1361" s="16">
        <v>9</v>
      </c>
      <c r="I1361" s="19">
        <v>5.5</v>
      </c>
      <c r="J1361" s="16">
        <v>2</v>
      </c>
      <c r="K1361" s="16">
        <v>2</v>
      </c>
      <c r="L1361" s="19">
        <v>4.9497474683058327</v>
      </c>
      <c r="M1361" s="16">
        <v>2</v>
      </c>
      <c r="N1361" s="16">
        <v>9</v>
      </c>
      <c r="O1361" s="17">
        <v>998</v>
      </c>
      <c r="P1361" s="18">
        <v>0</v>
      </c>
    </row>
    <row r="1362" spans="2:16" ht="36" customHeight="1" outlineLevel="1" x14ac:dyDescent="0.45">
      <c r="B1362" s="13" t="s">
        <v>61</v>
      </c>
      <c r="C1362" s="14" t="s">
        <v>56</v>
      </c>
      <c r="D1362" s="14" t="s">
        <v>516</v>
      </c>
      <c r="E1362" s="15" t="s">
        <v>70</v>
      </c>
      <c r="F1362" s="15"/>
      <c r="G1362" s="16">
        <v>1</v>
      </c>
      <c r="H1362" s="16">
        <v>10</v>
      </c>
      <c r="I1362" s="19">
        <v>6.5369999999999999</v>
      </c>
      <c r="J1362" s="16">
        <v>10</v>
      </c>
      <c r="K1362" s="16">
        <v>7</v>
      </c>
      <c r="L1362" s="19">
        <v>3.155723306880617</v>
      </c>
      <c r="M1362" s="16">
        <v>1</v>
      </c>
      <c r="N1362" s="16">
        <v>10</v>
      </c>
      <c r="O1362" s="17">
        <v>0</v>
      </c>
      <c r="P1362" s="18">
        <v>0</v>
      </c>
    </row>
    <row r="1363" spans="2:16" ht="36" customHeight="1" outlineLevel="1" x14ac:dyDescent="0.45">
      <c r="B1363" s="13" t="s">
        <v>61</v>
      </c>
      <c r="C1363" s="14" t="s">
        <v>59</v>
      </c>
      <c r="D1363" s="14" t="s">
        <v>516</v>
      </c>
      <c r="E1363" s="15" t="s">
        <v>70</v>
      </c>
      <c r="F1363" s="15"/>
      <c r="G1363" s="16">
        <v>1</v>
      </c>
      <c r="H1363" s="16">
        <v>10</v>
      </c>
      <c r="I1363" s="19">
        <v>6.4988814317673382</v>
      </c>
      <c r="J1363" s="16">
        <v>10</v>
      </c>
      <c r="K1363" s="16">
        <v>7</v>
      </c>
      <c r="L1363" s="19">
        <v>3.1408693601532596</v>
      </c>
      <c r="M1363" s="16">
        <v>1</v>
      </c>
      <c r="N1363" s="16">
        <v>10</v>
      </c>
      <c r="O1363" s="17">
        <v>106</v>
      </c>
      <c r="P1363" s="18">
        <v>0</v>
      </c>
    </row>
    <row r="1364" spans="2:16" ht="36" customHeight="1" outlineLevel="1" x14ac:dyDescent="0.45">
      <c r="B1364" s="13" t="s">
        <v>61</v>
      </c>
      <c r="C1364" s="14" t="s">
        <v>56</v>
      </c>
      <c r="D1364" s="14" t="s">
        <v>516</v>
      </c>
      <c r="E1364" s="15" t="s">
        <v>70</v>
      </c>
      <c r="F1364" s="15"/>
      <c r="G1364" s="15" t="s">
        <v>86</v>
      </c>
      <c r="H1364" s="15" t="s">
        <v>86</v>
      </c>
      <c r="I1364" s="15" t="s">
        <v>86</v>
      </c>
      <c r="J1364" s="15" t="s">
        <v>86</v>
      </c>
      <c r="K1364" s="15" t="s">
        <v>86</v>
      </c>
      <c r="L1364" s="15" t="s">
        <v>86</v>
      </c>
      <c r="M1364" s="15" t="s">
        <v>86</v>
      </c>
      <c r="N1364" s="15" t="s">
        <v>86</v>
      </c>
      <c r="O1364" s="17">
        <v>1000</v>
      </c>
      <c r="P1364" s="18">
        <v>0</v>
      </c>
    </row>
    <row r="1365" spans="2:16" ht="36" customHeight="1" outlineLevel="1" x14ac:dyDescent="0.45">
      <c r="B1365" s="13" t="s">
        <v>61</v>
      </c>
      <c r="C1365" s="14" t="s">
        <v>59</v>
      </c>
      <c r="D1365" s="14" t="s">
        <v>516</v>
      </c>
      <c r="E1365" s="15" t="s">
        <v>70</v>
      </c>
      <c r="F1365" s="15"/>
      <c r="G1365" s="16">
        <v>10</v>
      </c>
      <c r="H1365" s="16">
        <v>10</v>
      </c>
      <c r="I1365" s="16">
        <v>10</v>
      </c>
      <c r="J1365" s="16">
        <v>10</v>
      </c>
      <c r="K1365" s="16">
        <v>10</v>
      </c>
      <c r="L1365" s="15" t="s">
        <v>86</v>
      </c>
      <c r="M1365" s="16">
        <v>10</v>
      </c>
      <c r="N1365" s="16">
        <v>10</v>
      </c>
      <c r="O1365" s="17">
        <v>999</v>
      </c>
      <c r="P1365" s="18">
        <v>0</v>
      </c>
    </row>
    <row r="1366" spans="2:16" ht="36" customHeight="1" outlineLevel="1" x14ac:dyDescent="0.45">
      <c r="B1366" s="13" t="s">
        <v>61</v>
      </c>
      <c r="C1366" s="14" t="s">
        <v>56</v>
      </c>
      <c r="D1366" s="14" t="s">
        <v>516</v>
      </c>
      <c r="E1366" s="15" t="s">
        <v>70</v>
      </c>
      <c r="F1366" s="15"/>
      <c r="G1366" s="15" t="s">
        <v>86</v>
      </c>
      <c r="H1366" s="15" t="s">
        <v>86</v>
      </c>
      <c r="I1366" s="15" t="s">
        <v>86</v>
      </c>
      <c r="J1366" s="15" t="s">
        <v>86</v>
      </c>
      <c r="K1366" s="15" t="s">
        <v>86</v>
      </c>
      <c r="L1366" s="15" t="s">
        <v>86</v>
      </c>
      <c r="M1366" s="15" t="s">
        <v>86</v>
      </c>
      <c r="N1366" s="15" t="s">
        <v>86</v>
      </c>
      <c r="O1366" s="17">
        <v>1000</v>
      </c>
      <c r="P1366" s="18">
        <v>0</v>
      </c>
    </row>
    <row r="1367" spans="2:16" ht="36" customHeight="1" outlineLevel="1" x14ac:dyDescent="0.45">
      <c r="B1367" s="13" t="s">
        <v>61</v>
      </c>
      <c r="C1367" s="14" t="s">
        <v>59</v>
      </c>
      <c r="D1367" s="14" t="s">
        <v>516</v>
      </c>
      <c r="E1367" s="15" t="s">
        <v>70</v>
      </c>
      <c r="F1367" s="15"/>
      <c r="G1367" s="15" t="s">
        <v>86</v>
      </c>
      <c r="H1367" s="15" t="s">
        <v>86</v>
      </c>
      <c r="I1367" s="15" t="s">
        <v>86</v>
      </c>
      <c r="J1367" s="15" t="s">
        <v>86</v>
      </c>
      <c r="K1367" s="15" t="s">
        <v>86</v>
      </c>
      <c r="L1367" s="15" t="s">
        <v>86</v>
      </c>
      <c r="M1367" s="15" t="s">
        <v>86</v>
      </c>
      <c r="N1367" s="15" t="s">
        <v>86</v>
      </c>
      <c r="O1367" s="17">
        <v>1000</v>
      </c>
      <c r="P1367" s="18">
        <v>0</v>
      </c>
    </row>
    <row r="1368" spans="2:16" ht="36" customHeight="1" outlineLevel="1" x14ac:dyDescent="0.45">
      <c r="B1368" s="13" t="s">
        <v>61</v>
      </c>
      <c r="C1368" s="14" t="s">
        <v>56</v>
      </c>
      <c r="D1368" s="14" t="s">
        <v>516</v>
      </c>
      <c r="E1368" s="15" t="s">
        <v>70</v>
      </c>
      <c r="F1368" s="15"/>
      <c r="G1368" s="15" t="s">
        <v>86</v>
      </c>
      <c r="H1368" s="15" t="s">
        <v>86</v>
      </c>
      <c r="I1368" s="15" t="s">
        <v>86</v>
      </c>
      <c r="J1368" s="15" t="s">
        <v>86</v>
      </c>
      <c r="K1368" s="15" t="s">
        <v>86</v>
      </c>
      <c r="L1368" s="15" t="s">
        <v>86</v>
      </c>
      <c r="M1368" s="15" t="s">
        <v>86</v>
      </c>
      <c r="N1368" s="15" t="s">
        <v>86</v>
      </c>
      <c r="O1368" s="17">
        <v>1000</v>
      </c>
      <c r="P1368" s="18">
        <v>0</v>
      </c>
    </row>
    <row r="1369" spans="2:16" ht="36" customHeight="1" outlineLevel="1" x14ac:dyDescent="0.45">
      <c r="B1369" s="13" t="s">
        <v>61</v>
      </c>
      <c r="C1369" s="14" t="s">
        <v>59</v>
      </c>
      <c r="D1369" s="14" t="s">
        <v>516</v>
      </c>
      <c r="E1369" s="15" t="s">
        <v>70</v>
      </c>
      <c r="F1369" s="15"/>
      <c r="G1369" s="15" t="s">
        <v>86</v>
      </c>
      <c r="H1369" s="15" t="s">
        <v>86</v>
      </c>
      <c r="I1369" s="15" t="s">
        <v>86</v>
      </c>
      <c r="J1369" s="15" t="s">
        <v>86</v>
      </c>
      <c r="K1369" s="15" t="s">
        <v>86</v>
      </c>
      <c r="L1369" s="15" t="s">
        <v>86</v>
      </c>
      <c r="M1369" s="15" t="s">
        <v>86</v>
      </c>
      <c r="N1369" s="15" t="s">
        <v>86</v>
      </c>
      <c r="O1369" s="17">
        <v>1000</v>
      </c>
      <c r="P1369" s="18">
        <v>0</v>
      </c>
    </row>
    <row r="1370" spans="2:16" ht="36" customHeight="1" outlineLevel="1" x14ac:dyDescent="0.45">
      <c r="B1370" s="13" t="s">
        <v>64</v>
      </c>
      <c r="C1370" s="14" t="s">
        <v>56</v>
      </c>
      <c r="D1370" s="14" t="s">
        <v>517</v>
      </c>
      <c r="E1370" s="15" t="s">
        <v>63</v>
      </c>
      <c r="F1370" s="15"/>
      <c r="G1370" s="16">
        <v>1</v>
      </c>
      <c r="H1370" s="16">
        <v>10</v>
      </c>
      <c r="I1370" s="19">
        <v>6.5389999999999997</v>
      </c>
      <c r="J1370" s="16">
        <v>10</v>
      </c>
      <c r="K1370" s="16">
        <v>7</v>
      </c>
      <c r="L1370" s="19">
        <v>3.1534779884158879</v>
      </c>
      <c r="M1370" s="16">
        <v>1</v>
      </c>
      <c r="N1370" s="16">
        <v>10</v>
      </c>
      <c r="O1370" s="17">
        <v>0</v>
      </c>
      <c r="P1370" s="18">
        <v>0</v>
      </c>
    </row>
    <row r="1371" spans="2:16" ht="36" customHeight="1" outlineLevel="1" x14ac:dyDescent="0.45">
      <c r="B1371" s="13" t="s">
        <v>64</v>
      </c>
      <c r="C1371" s="14" t="s">
        <v>59</v>
      </c>
      <c r="D1371" s="14" t="s">
        <v>517</v>
      </c>
      <c r="E1371" s="15" t="s">
        <v>63</v>
      </c>
      <c r="F1371" s="15"/>
      <c r="G1371" s="16">
        <v>1</v>
      </c>
      <c r="H1371" s="16">
        <v>10</v>
      </c>
      <c r="I1371" s="19">
        <v>6.5389999999999997</v>
      </c>
      <c r="J1371" s="16">
        <v>10</v>
      </c>
      <c r="K1371" s="16">
        <v>7</v>
      </c>
      <c r="L1371" s="19">
        <v>3.1534779884158879</v>
      </c>
      <c r="M1371" s="16">
        <v>1</v>
      </c>
      <c r="N1371" s="16">
        <v>10</v>
      </c>
      <c r="O1371" s="17">
        <v>0</v>
      </c>
      <c r="P1371" s="18">
        <v>0</v>
      </c>
    </row>
    <row r="1372" spans="2:16" ht="36" customHeight="1" outlineLevel="1" x14ac:dyDescent="0.45">
      <c r="B1372" s="13" t="s">
        <v>66</v>
      </c>
      <c r="C1372" s="14" t="s">
        <v>56</v>
      </c>
      <c r="D1372" s="14" t="s">
        <v>518</v>
      </c>
      <c r="E1372" s="15" t="s">
        <v>63</v>
      </c>
      <c r="F1372" s="15"/>
      <c r="G1372" s="16">
        <v>1</v>
      </c>
      <c r="H1372" s="16">
        <v>10</v>
      </c>
      <c r="I1372" s="19">
        <v>6.5555555555555554</v>
      </c>
      <c r="J1372" s="16">
        <v>10</v>
      </c>
      <c r="K1372" s="16">
        <v>7</v>
      </c>
      <c r="L1372" s="19">
        <v>3.1792632325117629</v>
      </c>
      <c r="M1372" s="16">
        <v>1</v>
      </c>
      <c r="N1372" s="16">
        <v>10</v>
      </c>
      <c r="O1372" s="17">
        <v>541</v>
      </c>
      <c r="P1372" s="18">
        <v>0</v>
      </c>
    </row>
    <row r="1373" spans="2:16" ht="36" customHeight="1" outlineLevel="1" x14ac:dyDescent="0.45">
      <c r="B1373" s="13" t="s">
        <v>66</v>
      </c>
      <c r="C1373" s="14" t="s">
        <v>59</v>
      </c>
      <c r="D1373" s="14" t="s">
        <v>518</v>
      </c>
      <c r="E1373" s="15" t="s">
        <v>63</v>
      </c>
      <c r="F1373" s="15"/>
      <c r="G1373" s="16">
        <v>1</v>
      </c>
      <c r="H1373" s="16">
        <v>10</v>
      </c>
      <c r="I1373" s="19">
        <v>6.558943089430894</v>
      </c>
      <c r="J1373" s="16">
        <v>10</v>
      </c>
      <c r="K1373" s="16">
        <v>7</v>
      </c>
      <c r="L1373" s="19">
        <v>3.1543106155032317</v>
      </c>
      <c r="M1373" s="16">
        <v>1</v>
      </c>
      <c r="N1373" s="16">
        <v>10</v>
      </c>
      <c r="O1373" s="17">
        <v>508</v>
      </c>
      <c r="P1373" s="18">
        <v>0</v>
      </c>
    </row>
    <row r="1374" spans="2:16" ht="36" customHeight="1" outlineLevel="1" x14ac:dyDescent="0.45">
      <c r="B1374" s="13" t="s">
        <v>68</v>
      </c>
      <c r="C1374" s="14" t="s">
        <v>56</v>
      </c>
      <c r="D1374" s="14" t="s">
        <v>519</v>
      </c>
      <c r="E1374" s="15" t="s">
        <v>70</v>
      </c>
      <c r="F1374" s="15"/>
      <c r="G1374" s="16">
        <v>1</v>
      </c>
      <c r="H1374" s="16">
        <v>10</v>
      </c>
      <c r="I1374" s="19">
        <v>6.3755274261603372</v>
      </c>
      <c r="J1374" s="16">
        <v>10</v>
      </c>
      <c r="K1374" s="16">
        <v>7</v>
      </c>
      <c r="L1374" s="19">
        <v>3.1256037105475625</v>
      </c>
      <c r="M1374" s="16">
        <v>1</v>
      </c>
      <c r="N1374" s="16">
        <v>10</v>
      </c>
      <c r="O1374" s="17">
        <v>763</v>
      </c>
      <c r="P1374" s="18">
        <v>0</v>
      </c>
    </row>
    <row r="1375" spans="2:16" ht="36" customHeight="1" outlineLevel="1" x14ac:dyDescent="0.45">
      <c r="B1375" s="13" t="s">
        <v>68</v>
      </c>
      <c r="C1375" s="14" t="s">
        <v>59</v>
      </c>
      <c r="D1375" s="14" t="s">
        <v>519</v>
      </c>
      <c r="E1375" s="15" t="s">
        <v>70</v>
      </c>
      <c r="F1375" s="15"/>
      <c r="G1375" s="16">
        <v>1</v>
      </c>
      <c r="H1375" s="16">
        <v>10</v>
      </c>
      <c r="I1375" s="19">
        <v>6.4320987654320989</v>
      </c>
      <c r="J1375" s="16">
        <v>10</v>
      </c>
      <c r="K1375" s="16">
        <v>7</v>
      </c>
      <c r="L1375" s="19">
        <v>3.1410568506420553</v>
      </c>
      <c r="M1375" s="16">
        <v>1</v>
      </c>
      <c r="N1375" s="16">
        <v>10</v>
      </c>
      <c r="O1375" s="17">
        <v>757</v>
      </c>
      <c r="P1375" s="18">
        <v>0</v>
      </c>
    </row>
    <row r="1376" spans="2:16" ht="36" customHeight="1" outlineLevel="1" x14ac:dyDescent="0.45">
      <c r="B1376" s="13" t="s">
        <v>71</v>
      </c>
      <c r="C1376" s="14" t="s">
        <v>56</v>
      </c>
      <c r="D1376" s="14" t="s">
        <v>520</v>
      </c>
      <c r="E1376" s="15" t="s">
        <v>70</v>
      </c>
      <c r="F1376" s="15"/>
      <c r="G1376" s="16">
        <v>1</v>
      </c>
      <c r="H1376" s="16">
        <v>10</v>
      </c>
      <c r="I1376" s="19">
        <v>6.7050359712230216</v>
      </c>
      <c r="J1376" s="16">
        <v>10</v>
      </c>
      <c r="K1376" s="16">
        <v>7</v>
      </c>
      <c r="L1376" s="19">
        <v>3.1333947821836183</v>
      </c>
      <c r="M1376" s="16">
        <v>1</v>
      </c>
      <c r="N1376" s="16">
        <v>10</v>
      </c>
      <c r="O1376" s="17">
        <v>861</v>
      </c>
      <c r="P1376" s="18">
        <v>0</v>
      </c>
    </row>
    <row r="1377" spans="2:16" ht="36" customHeight="1" outlineLevel="1" x14ac:dyDescent="0.45">
      <c r="B1377" s="13" t="s">
        <v>71</v>
      </c>
      <c r="C1377" s="14" t="s">
        <v>59</v>
      </c>
      <c r="D1377" s="14" t="s">
        <v>520</v>
      </c>
      <c r="E1377" s="15" t="s">
        <v>70</v>
      </c>
      <c r="F1377" s="15"/>
      <c r="G1377" s="16">
        <v>1</v>
      </c>
      <c r="H1377" s="16">
        <v>10</v>
      </c>
      <c r="I1377" s="19">
        <v>6.6170212765957448</v>
      </c>
      <c r="J1377" s="16">
        <v>10</v>
      </c>
      <c r="K1377" s="16">
        <v>7</v>
      </c>
      <c r="L1377" s="19">
        <v>3.1342795355052391</v>
      </c>
      <c r="M1377" s="16">
        <v>1</v>
      </c>
      <c r="N1377" s="16">
        <v>10</v>
      </c>
      <c r="O1377" s="17">
        <v>859</v>
      </c>
      <c r="P1377" s="18">
        <v>0</v>
      </c>
    </row>
    <row r="1378" spans="2:16" ht="36" customHeight="1" outlineLevel="1" x14ac:dyDescent="0.45">
      <c r="B1378" s="13" t="s">
        <v>1184</v>
      </c>
      <c r="C1378" s="14" t="s">
        <v>56</v>
      </c>
      <c r="D1378" s="14" t="s">
        <v>521</v>
      </c>
      <c r="E1378" s="15" t="s">
        <v>70</v>
      </c>
      <c r="F1378" s="15"/>
      <c r="G1378" s="16">
        <v>1</v>
      </c>
      <c r="H1378" s="16">
        <v>10</v>
      </c>
      <c r="I1378" s="19">
        <v>6.2602739726027394</v>
      </c>
      <c r="J1378" s="16">
        <v>10</v>
      </c>
      <c r="K1378" s="16">
        <v>7</v>
      </c>
      <c r="L1378" s="19">
        <v>3.2745966556554467</v>
      </c>
      <c r="M1378" s="16">
        <v>1</v>
      </c>
      <c r="N1378" s="16">
        <v>10</v>
      </c>
      <c r="O1378" s="17">
        <v>927</v>
      </c>
      <c r="P1378" s="18">
        <v>0</v>
      </c>
    </row>
    <row r="1379" spans="2:16" ht="36" customHeight="1" outlineLevel="1" x14ac:dyDescent="0.45">
      <c r="B1379" s="13" t="s">
        <v>1184</v>
      </c>
      <c r="C1379" s="14" t="s">
        <v>59</v>
      </c>
      <c r="D1379" s="14" t="s">
        <v>521</v>
      </c>
      <c r="E1379" s="15" t="s">
        <v>70</v>
      </c>
      <c r="F1379" s="15"/>
      <c r="G1379" s="16">
        <v>1</v>
      </c>
      <c r="H1379" s="16">
        <v>10</v>
      </c>
      <c r="I1379" s="19">
        <v>6.0933333333333337</v>
      </c>
      <c r="J1379" s="16">
        <v>10</v>
      </c>
      <c r="K1379" s="16">
        <v>6</v>
      </c>
      <c r="L1379" s="19">
        <v>3.2473412548152716</v>
      </c>
      <c r="M1379" s="16">
        <v>1</v>
      </c>
      <c r="N1379" s="16">
        <v>10</v>
      </c>
      <c r="O1379" s="17">
        <v>925</v>
      </c>
      <c r="P1379" s="18">
        <v>0</v>
      </c>
    </row>
    <row r="1380" spans="2:16" ht="36" customHeight="1" outlineLevel="1" x14ac:dyDescent="0.45">
      <c r="B1380" s="13" t="s">
        <v>1185</v>
      </c>
      <c r="C1380" s="14" t="s">
        <v>56</v>
      </c>
      <c r="D1380" s="14" t="s">
        <v>522</v>
      </c>
      <c r="E1380" s="15" t="s">
        <v>70</v>
      </c>
      <c r="F1380" s="15"/>
      <c r="G1380" s="16">
        <v>1</v>
      </c>
      <c r="H1380" s="16">
        <v>10</v>
      </c>
      <c r="I1380" s="19">
        <v>6.5441176470588234</v>
      </c>
      <c r="J1380" s="16">
        <v>10</v>
      </c>
      <c r="K1380" s="16">
        <v>7</v>
      </c>
      <c r="L1380" s="19">
        <v>3.0782521864308028</v>
      </c>
      <c r="M1380" s="16">
        <v>1</v>
      </c>
      <c r="N1380" s="16">
        <v>10</v>
      </c>
      <c r="O1380" s="17">
        <v>932</v>
      </c>
      <c r="P1380" s="18">
        <v>0</v>
      </c>
    </row>
    <row r="1381" spans="2:16" ht="36" customHeight="1" outlineLevel="1" x14ac:dyDescent="0.45">
      <c r="B1381" s="13" t="s">
        <v>1185</v>
      </c>
      <c r="C1381" s="14" t="s">
        <v>59</v>
      </c>
      <c r="D1381" s="14" t="s">
        <v>522</v>
      </c>
      <c r="E1381" s="15" t="s">
        <v>70</v>
      </c>
      <c r="F1381" s="15"/>
      <c r="G1381" s="16">
        <v>1</v>
      </c>
      <c r="H1381" s="16">
        <v>10</v>
      </c>
      <c r="I1381" s="19">
        <v>6.5797101449275361</v>
      </c>
      <c r="J1381" s="16">
        <v>10</v>
      </c>
      <c r="K1381" s="16">
        <v>7</v>
      </c>
      <c r="L1381" s="19">
        <v>3.0215198605486084</v>
      </c>
      <c r="M1381" s="16">
        <v>1</v>
      </c>
      <c r="N1381" s="16">
        <v>10</v>
      </c>
      <c r="O1381" s="17">
        <v>931</v>
      </c>
      <c r="P1381" s="18">
        <v>0</v>
      </c>
    </row>
    <row r="1382" spans="2:16" ht="36" customHeight="1" outlineLevel="1" x14ac:dyDescent="0.45">
      <c r="B1382" s="13" t="s">
        <v>73</v>
      </c>
      <c r="C1382" s="14" t="s">
        <v>56</v>
      </c>
      <c r="D1382" s="14" t="s">
        <v>1306</v>
      </c>
      <c r="E1382" s="15" t="s">
        <v>63</v>
      </c>
      <c r="F1382" s="15"/>
      <c r="G1382" s="16">
        <v>1</v>
      </c>
      <c r="H1382" s="16">
        <v>10</v>
      </c>
      <c r="I1382" s="19">
        <v>6.5410000000000004</v>
      </c>
      <c r="J1382" s="16">
        <v>10</v>
      </c>
      <c r="K1382" s="16">
        <v>7</v>
      </c>
      <c r="L1382" s="19">
        <v>3.1531351479537428</v>
      </c>
      <c r="M1382" s="16">
        <v>1</v>
      </c>
      <c r="N1382" s="16">
        <v>10</v>
      </c>
      <c r="O1382" s="17">
        <v>0</v>
      </c>
      <c r="P1382" s="18">
        <v>0</v>
      </c>
    </row>
    <row r="1383" spans="2:16" ht="36" customHeight="1" outlineLevel="1" x14ac:dyDescent="0.45">
      <c r="B1383" s="13" t="s">
        <v>73</v>
      </c>
      <c r="C1383" s="14" t="s">
        <v>59</v>
      </c>
      <c r="D1383" s="14" t="s">
        <v>1306</v>
      </c>
      <c r="E1383" s="15" t="s">
        <v>63</v>
      </c>
      <c r="F1383" s="15"/>
      <c r="G1383" s="16">
        <v>1</v>
      </c>
      <c r="H1383" s="16">
        <v>10</v>
      </c>
      <c r="I1383" s="19">
        <v>6.5410000000000004</v>
      </c>
      <c r="J1383" s="16">
        <v>10</v>
      </c>
      <c r="K1383" s="16">
        <v>7</v>
      </c>
      <c r="L1383" s="19">
        <v>3.1531351479537428</v>
      </c>
      <c r="M1383" s="16">
        <v>1</v>
      </c>
      <c r="N1383" s="16">
        <v>10</v>
      </c>
      <c r="O1383" s="17">
        <v>0</v>
      </c>
      <c r="P1383" s="18">
        <v>0</v>
      </c>
    </row>
    <row r="1384" spans="2:16" ht="36" customHeight="1" outlineLevel="1" x14ac:dyDescent="0.45">
      <c r="B1384" s="13" t="s">
        <v>75</v>
      </c>
      <c r="C1384" s="14" t="s">
        <v>56</v>
      </c>
      <c r="D1384" s="14" t="s">
        <v>523</v>
      </c>
      <c r="E1384" s="15" t="s">
        <v>63</v>
      </c>
      <c r="F1384" s="15"/>
      <c r="G1384" s="16">
        <v>1</v>
      </c>
      <c r="H1384" s="16">
        <v>10</v>
      </c>
      <c r="I1384" s="19">
        <v>6.5380000000000003</v>
      </c>
      <c r="J1384" s="16">
        <v>10</v>
      </c>
      <c r="K1384" s="16">
        <v>7</v>
      </c>
      <c r="L1384" s="19">
        <v>3.1560285988115671</v>
      </c>
      <c r="M1384" s="16">
        <v>1</v>
      </c>
      <c r="N1384" s="16">
        <v>10</v>
      </c>
      <c r="O1384" s="17">
        <v>0</v>
      </c>
      <c r="P1384" s="18">
        <v>0</v>
      </c>
    </row>
    <row r="1385" spans="2:16" ht="36" customHeight="1" outlineLevel="1" x14ac:dyDescent="0.45">
      <c r="B1385" s="13" t="s">
        <v>75</v>
      </c>
      <c r="C1385" s="14" t="s">
        <v>59</v>
      </c>
      <c r="D1385" s="14" t="s">
        <v>523</v>
      </c>
      <c r="E1385" s="15" t="s">
        <v>63</v>
      </c>
      <c r="F1385" s="15"/>
      <c r="G1385" s="16">
        <v>1</v>
      </c>
      <c r="H1385" s="16">
        <v>10</v>
      </c>
      <c r="I1385" s="19">
        <v>6.5380000000000003</v>
      </c>
      <c r="J1385" s="16">
        <v>10</v>
      </c>
      <c r="K1385" s="16">
        <v>7</v>
      </c>
      <c r="L1385" s="19">
        <v>3.1560285988115671</v>
      </c>
      <c r="M1385" s="16">
        <v>1</v>
      </c>
      <c r="N1385" s="16">
        <v>10</v>
      </c>
      <c r="O1385" s="17">
        <v>0</v>
      </c>
      <c r="P1385" s="18">
        <v>0</v>
      </c>
    </row>
    <row r="1386" spans="2:16" ht="36" customHeight="1" outlineLevel="1" x14ac:dyDescent="0.45">
      <c r="B1386" s="13" t="s">
        <v>77</v>
      </c>
      <c r="C1386" s="14" t="s">
        <v>56</v>
      </c>
      <c r="D1386" s="14" t="s">
        <v>524</v>
      </c>
      <c r="E1386" s="15" t="s">
        <v>70</v>
      </c>
      <c r="F1386" s="15"/>
      <c r="G1386" s="16">
        <v>1</v>
      </c>
      <c r="H1386" s="16">
        <v>10</v>
      </c>
      <c r="I1386" s="19">
        <v>6.5659121171770973</v>
      </c>
      <c r="J1386" s="16">
        <v>10</v>
      </c>
      <c r="K1386" s="16">
        <v>7</v>
      </c>
      <c r="L1386" s="19">
        <v>3.1259105020670281</v>
      </c>
      <c r="M1386" s="16">
        <v>1</v>
      </c>
      <c r="N1386" s="16">
        <v>10</v>
      </c>
      <c r="O1386" s="17">
        <v>249</v>
      </c>
      <c r="P1386" s="18">
        <v>0</v>
      </c>
    </row>
    <row r="1387" spans="2:16" ht="36" customHeight="1" outlineLevel="1" x14ac:dyDescent="0.45">
      <c r="B1387" s="13" t="s">
        <v>77</v>
      </c>
      <c r="C1387" s="14" t="s">
        <v>59</v>
      </c>
      <c r="D1387" s="14" t="s">
        <v>524</v>
      </c>
      <c r="E1387" s="15" t="s">
        <v>70</v>
      </c>
      <c r="F1387" s="15"/>
      <c r="G1387" s="16">
        <v>1</v>
      </c>
      <c r="H1387" s="16">
        <v>10</v>
      </c>
      <c r="I1387" s="19">
        <v>6.5659121171770973</v>
      </c>
      <c r="J1387" s="16">
        <v>10</v>
      </c>
      <c r="K1387" s="16">
        <v>7</v>
      </c>
      <c r="L1387" s="19">
        <v>3.1259105020670281</v>
      </c>
      <c r="M1387" s="16">
        <v>1</v>
      </c>
      <c r="N1387" s="16">
        <v>10</v>
      </c>
      <c r="O1387" s="17">
        <v>249</v>
      </c>
      <c r="P1387" s="18">
        <v>0</v>
      </c>
    </row>
    <row r="1388" spans="2:16" ht="36" customHeight="1" outlineLevel="1" x14ac:dyDescent="0.45">
      <c r="B1388" s="13" t="s">
        <v>79</v>
      </c>
      <c r="C1388" s="14" t="s">
        <v>56</v>
      </c>
      <c r="D1388" s="14" t="s">
        <v>525</v>
      </c>
      <c r="E1388" s="15" t="s">
        <v>70</v>
      </c>
      <c r="F1388" s="15"/>
      <c r="G1388" s="16">
        <v>1</v>
      </c>
      <c r="H1388" s="16">
        <v>10</v>
      </c>
      <c r="I1388" s="19">
        <v>6.4607142857142854</v>
      </c>
      <c r="J1388" s="16">
        <v>10</v>
      </c>
      <c r="K1388" s="16">
        <v>7</v>
      </c>
      <c r="L1388" s="19">
        <v>3.2282178007332201</v>
      </c>
      <c r="M1388" s="16">
        <v>1</v>
      </c>
      <c r="N1388" s="16">
        <v>10</v>
      </c>
      <c r="O1388" s="17">
        <v>720</v>
      </c>
      <c r="P1388" s="18">
        <v>0</v>
      </c>
    </row>
    <row r="1389" spans="2:16" ht="36" customHeight="1" outlineLevel="1" x14ac:dyDescent="0.45">
      <c r="B1389" s="13" t="s">
        <v>79</v>
      </c>
      <c r="C1389" s="14" t="s">
        <v>59</v>
      </c>
      <c r="D1389" s="14" t="s">
        <v>525</v>
      </c>
      <c r="E1389" s="15" t="s">
        <v>70</v>
      </c>
      <c r="F1389" s="15"/>
      <c r="G1389" s="16">
        <v>1</v>
      </c>
      <c r="H1389" s="16">
        <v>10</v>
      </c>
      <c r="I1389" s="19">
        <v>6.4607142857142854</v>
      </c>
      <c r="J1389" s="16">
        <v>10</v>
      </c>
      <c r="K1389" s="16">
        <v>7</v>
      </c>
      <c r="L1389" s="19">
        <v>3.2282178007332201</v>
      </c>
      <c r="M1389" s="16">
        <v>1</v>
      </c>
      <c r="N1389" s="16">
        <v>10</v>
      </c>
      <c r="O1389" s="17">
        <v>720</v>
      </c>
      <c r="P1389" s="18">
        <v>0</v>
      </c>
    </row>
    <row r="1390" spans="2:16" ht="36" customHeight="1" outlineLevel="1" x14ac:dyDescent="0.45">
      <c r="B1390" s="13" t="s">
        <v>80</v>
      </c>
      <c r="C1390" s="14" t="s">
        <v>56</v>
      </c>
      <c r="D1390" s="14" t="s">
        <v>526</v>
      </c>
      <c r="E1390" s="15" t="s">
        <v>70</v>
      </c>
      <c r="F1390" s="15"/>
      <c r="G1390" s="16">
        <v>1</v>
      </c>
      <c r="H1390" s="16">
        <v>10</v>
      </c>
      <c r="I1390" s="19">
        <v>6.82258064516129</v>
      </c>
      <c r="J1390" s="16">
        <v>10</v>
      </c>
      <c r="K1390" s="16">
        <v>8</v>
      </c>
      <c r="L1390" s="19">
        <v>3.0810057626987946</v>
      </c>
      <c r="M1390" s="16">
        <v>1</v>
      </c>
      <c r="N1390" s="16">
        <v>10</v>
      </c>
      <c r="O1390" s="17">
        <v>938</v>
      </c>
      <c r="P1390" s="18">
        <v>0</v>
      </c>
    </row>
    <row r="1391" spans="2:16" ht="36" customHeight="1" outlineLevel="1" x14ac:dyDescent="0.45">
      <c r="B1391" s="13" t="s">
        <v>80</v>
      </c>
      <c r="C1391" s="14" t="s">
        <v>59</v>
      </c>
      <c r="D1391" s="14" t="s">
        <v>526</v>
      </c>
      <c r="E1391" s="15" t="s">
        <v>70</v>
      </c>
      <c r="F1391" s="15"/>
      <c r="G1391" s="16">
        <v>1</v>
      </c>
      <c r="H1391" s="16">
        <v>10</v>
      </c>
      <c r="I1391" s="19">
        <v>6.82258064516129</v>
      </c>
      <c r="J1391" s="16">
        <v>10</v>
      </c>
      <c r="K1391" s="16">
        <v>8</v>
      </c>
      <c r="L1391" s="19">
        <v>3.0810057626987946</v>
      </c>
      <c r="M1391" s="16">
        <v>1</v>
      </c>
      <c r="N1391" s="16">
        <v>10</v>
      </c>
      <c r="O1391" s="17">
        <v>938</v>
      </c>
      <c r="P1391" s="18">
        <v>0</v>
      </c>
    </row>
    <row r="1392" spans="2:16" ht="36" customHeight="1" outlineLevel="1" x14ac:dyDescent="0.45">
      <c r="B1392" s="13" t="s">
        <v>82</v>
      </c>
      <c r="C1392" s="14" t="s">
        <v>56</v>
      </c>
      <c r="D1392" s="14" t="s">
        <v>1307</v>
      </c>
      <c r="E1392" s="15" t="s">
        <v>70</v>
      </c>
      <c r="F1392" s="15"/>
      <c r="G1392" s="16">
        <v>1</v>
      </c>
      <c r="H1392" s="16">
        <v>10</v>
      </c>
      <c r="I1392" s="16">
        <v>7</v>
      </c>
      <c r="J1392" s="16">
        <v>10</v>
      </c>
      <c r="K1392" s="16">
        <v>7</v>
      </c>
      <c r="L1392" s="19">
        <v>3.4112114616897671</v>
      </c>
      <c r="M1392" s="16">
        <v>1</v>
      </c>
      <c r="N1392" s="16">
        <v>10</v>
      </c>
      <c r="O1392" s="17">
        <v>988</v>
      </c>
      <c r="P1392" s="18">
        <v>0</v>
      </c>
    </row>
    <row r="1393" spans="2:16" ht="36" customHeight="1" outlineLevel="1" x14ac:dyDescent="0.45">
      <c r="B1393" s="13" t="s">
        <v>82</v>
      </c>
      <c r="C1393" s="14" t="s">
        <v>59</v>
      </c>
      <c r="D1393" s="14" t="s">
        <v>1307</v>
      </c>
      <c r="E1393" s="15" t="s">
        <v>70</v>
      </c>
      <c r="F1393" s="15"/>
      <c r="G1393" s="16">
        <v>1</v>
      </c>
      <c r="H1393" s="16">
        <v>10</v>
      </c>
      <c r="I1393" s="16">
        <v>7</v>
      </c>
      <c r="J1393" s="16">
        <v>10</v>
      </c>
      <c r="K1393" s="16">
        <v>7</v>
      </c>
      <c r="L1393" s="19">
        <v>3.4112114616897671</v>
      </c>
      <c r="M1393" s="16">
        <v>1</v>
      </c>
      <c r="N1393" s="16">
        <v>10</v>
      </c>
      <c r="O1393" s="17">
        <v>988</v>
      </c>
      <c r="P1393" s="18">
        <v>0</v>
      </c>
    </row>
    <row r="1394" spans="2:16" ht="36" customHeight="1" outlineLevel="1" x14ac:dyDescent="0.45">
      <c r="B1394" s="13" t="s">
        <v>84</v>
      </c>
      <c r="C1394" s="14" t="s">
        <v>56</v>
      </c>
      <c r="D1394" s="14" t="s">
        <v>1308</v>
      </c>
      <c r="E1394" s="15" t="s">
        <v>70</v>
      </c>
      <c r="F1394" s="15"/>
      <c r="G1394" s="16">
        <v>6</v>
      </c>
      <c r="H1394" s="16">
        <v>6</v>
      </c>
      <c r="I1394" s="16">
        <v>6</v>
      </c>
      <c r="J1394" s="16">
        <v>6</v>
      </c>
      <c r="K1394" s="16">
        <v>6</v>
      </c>
      <c r="L1394" s="15" t="s">
        <v>86</v>
      </c>
      <c r="M1394" s="16">
        <v>6</v>
      </c>
      <c r="N1394" s="16">
        <v>6</v>
      </c>
      <c r="O1394" s="17">
        <v>999</v>
      </c>
      <c r="P1394" s="18">
        <v>0</v>
      </c>
    </row>
    <row r="1395" spans="2:16" ht="36" customHeight="1" outlineLevel="1" x14ac:dyDescent="0.45">
      <c r="B1395" s="13" t="s">
        <v>84</v>
      </c>
      <c r="C1395" s="14" t="s">
        <v>59</v>
      </c>
      <c r="D1395" s="14" t="s">
        <v>1308</v>
      </c>
      <c r="E1395" s="15" t="s">
        <v>70</v>
      </c>
      <c r="F1395" s="15"/>
      <c r="G1395" s="16">
        <v>6</v>
      </c>
      <c r="H1395" s="16">
        <v>6</v>
      </c>
      <c r="I1395" s="16">
        <v>6</v>
      </c>
      <c r="J1395" s="16">
        <v>6</v>
      </c>
      <c r="K1395" s="16">
        <v>6</v>
      </c>
      <c r="L1395" s="15" t="s">
        <v>86</v>
      </c>
      <c r="M1395" s="16">
        <v>6</v>
      </c>
      <c r="N1395" s="16">
        <v>6</v>
      </c>
      <c r="O1395" s="17">
        <v>999</v>
      </c>
      <c r="P1395" s="18">
        <v>0</v>
      </c>
    </row>
    <row r="1396" spans="2:16" ht="36" customHeight="1" outlineLevel="1" x14ac:dyDescent="0.45">
      <c r="B1396" s="13" t="s">
        <v>61</v>
      </c>
      <c r="C1396" s="14" t="s">
        <v>56</v>
      </c>
      <c r="D1396" s="14" t="s">
        <v>527</v>
      </c>
      <c r="E1396" s="15" t="s">
        <v>70</v>
      </c>
      <c r="F1396" s="15"/>
      <c r="G1396" s="16">
        <v>1</v>
      </c>
      <c r="H1396" s="16">
        <v>10</v>
      </c>
      <c r="I1396" s="19">
        <v>6.5369999999999999</v>
      </c>
      <c r="J1396" s="16">
        <v>10</v>
      </c>
      <c r="K1396" s="16">
        <v>7</v>
      </c>
      <c r="L1396" s="19">
        <v>3.1550888395710071</v>
      </c>
      <c r="M1396" s="16">
        <v>1</v>
      </c>
      <c r="N1396" s="16">
        <v>10</v>
      </c>
      <c r="O1396" s="17">
        <v>0</v>
      </c>
      <c r="P1396" s="18">
        <v>0</v>
      </c>
    </row>
    <row r="1397" spans="2:16" ht="36" customHeight="1" outlineLevel="1" x14ac:dyDescent="0.45">
      <c r="B1397" s="13" t="s">
        <v>61</v>
      </c>
      <c r="C1397" s="14" t="s">
        <v>59</v>
      </c>
      <c r="D1397" s="14" t="s">
        <v>527</v>
      </c>
      <c r="E1397" s="15" t="s">
        <v>70</v>
      </c>
      <c r="F1397" s="15"/>
      <c r="G1397" s="16">
        <v>1</v>
      </c>
      <c r="H1397" s="16">
        <v>10</v>
      </c>
      <c r="I1397" s="19">
        <v>6.5005662514156288</v>
      </c>
      <c r="J1397" s="16">
        <v>10</v>
      </c>
      <c r="K1397" s="16">
        <v>7</v>
      </c>
      <c r="L1397" s="19">
        <v>3.1710048545909388</v>
      </c>
      <c r="M1397" s="16">
        <v>1</v>
      </c>
      <c r="N1397" s="16">
        <v>10</v>
      </c>
      <c r="O1397" s="17">
        <v>117</v>
      </c>
      <c r="P1397" s="18">
        <v>0</v>
      </c>
    </row>
    <row r="1398" spans="2:16" ht="36" customHeight="1" outlineLevel="1" x14ac:dyDescent="0.45">
      <c r="B1398" s="13" t="s">
        <v>61</v>
      </c>
      <c r="C1398" s="14" t="s">
        <v>56</v>
      </c>
      <c r="D1398" s="14" t="s">
        <v>527</v>
      </c>
      <c r="E1398" s="15" t="s">
        <v>70</v>
      </c>
      <c r="F1398" s="15"/>
      <c r="G1398" s="15" t="s">
        <v>86</v>
      </c>
      <c r="H1398" s="15" t="s">
        <v>86</v>
      </c>
      <c r="I1398" s="15" t="s">
        <v>86</v>
      </c>
      <c r="J1398" s="15" t="s">
        <v>86</v>
      </c>
      <c r="K1398" s="15" t="s">
        <v>86</v>
      </c>
      <c r="L1398" s="15" t="s">
        <v>86</v>
      </c>
      <c r="M1398" s="15" t="s">
        <v>86</v>
      </c>
      <c r="N1398" s="15" t="s">
        <v>86</v>
      </c>
      <c r="O1398" s="17">
        <v>1000</v>
      </c>
      <c r="P1398" s="18">
        <v>0</v>
      </c>
    </row>
    <row r="1399" spans="2:16" ht="36" customHeight="1" outlineLevel="1" x14ac:dyDescent="0.45">
      <c r="B1399" s="13" t="s">
        <v>61</v>
      </c>
      <c r="C1399" s="14" t="s">
        <v>59</v>
      </c>
      <c r="D1399" s="14" t="s">
        <v>527</v>
      </c>
      <c r="E1399" s="15" t="s">
        <v>70</v>
      </c>
      <c r="F1399" s="15"/>
      <c r="G1399" s="16">
        <v>2</v>
      </c>
      <c r="H1399" s="16">
        <v>10</v>
      </c>
      <c r="I1399" s="16">
        <v>7</v>
      </c>
      <c r="J1399" s="16">
        <v>2</v>
      </c>
      <c r="K1399" s="16">
        <v>9</v>
      </c>
      <c r="L1399" s="19">
        <v>4.358898943540674</v>
      </c>
      <c r="M1399" s="16">
        <v>2</v>
      </c>
      <c r="N1399" s="16">
        <v>10</v>
      </c>
      <c r="O1399" s="17">
        <v>997</v>
      </c>
      <c r="P1399" s="18">
        <v>0</v>
      </c>
    </row>
    <row r="1400" spans="2:16" ht="36" customHeight="1" outlineLevel="1" x14ac:dyDescent="0.45">
      <c r="B1400" s="13" t="s">
        <v>61</v>
      </c>
      <c r="C1400" s="14" t="s">
        <v>56</v>
      </c>
      <c r="D1400" s="14" t="s">
        <v>527</v>
      </c>
      <c r="E1400" s="15" t="s">
        <v>70</v>
      </c>
      <c r="F1400" s="15"/>
      <c r="G1400" s="15" t="s">
        <v>86</v>
      </c>
      <c r="H1400" s="15" t="s">
        <v>86</v>
      </c>
      <c r="I1400" s="15" t="s">
        <v>86</v>
      </c>
      <c r="J1400" s="15" t="s">
        <v>86</v>
      </c>
      <c r="K1400" s="15" t="s">
        <v>86</v>
      </c>
      <c r="L1400" s="15" t="s">
        <v>86</v>
      </c>
      <c r="M1400" s="15" t="s">
        <v>86</v>
      </c>
      <c r="N1400" s="15" t="s">
        <v>86</v>
      </c>
      <c r="O1400" s="17">
        <v>1000</v>
      </c>
      <c r="P1400" s="18">
        <v>0</v>
      </c>
    </row>
    <row r="1401" spans="2:16" ht="36" customHeight="1" outlineLevel="1" x14ac:dyDescent="0.45">
      <c r="B1401" s="13" t="s">
        <v>61</v>
      </c>
      <c r="C1401" s="14" t="s">
        <v>59</v>
      </c>
      <c r="D1401" s="14" t="s">
        <v>527</v>
      </c>
      <c r="E1401" s="15" t="s">
        <v>70</v>
      </c>
      <c r="F1401" s="15"/>
      <c r="G1401" s="15" t="s">
        <v>86</v>
      </c>
      <c r="H1401" s="15" t="s">
        <v>86</v>
      </c>
      <c r="I1401" s="15" t="s">
        <v>86</v>
      </c>
      <c r="J1401" s="15" t="s">
        <v>86</v>
      </c>
      <c r="K1401" s="15" t="s">
        <v>86</v>
      </c>
      <c r="L1401" s="15" t="s">
        <v>86</v>
      </c>
      <c r="M1401" s="15" t="s">
        <v>86</v>
      </c>
      <c r="N1401" s="15" t="s">
        <v>86</v>
      </c>
      <c r="O1401" s="17">
        <v>1000</v>
      </c>
      <c r="P1401" s="18">
        <v>0</v>
      </c>
    </row>
    <row r="1402" spans="2:16" ht="36" customHeight="1" outlineLevel="1" x14ac:dyDescent="0.45">
      <c r="B1402" s="13" t="s">
        <v>61</v>
      </c>
      <c r="C1402" s="14" t="s">
        <v>56</v>
      </c>
      <c r="D1402" s="14" t="s">
        <v>527</v>
      </c>
      <c r="E1402" s="15" t="s">
        <v>70</v>
      </c>
      <c r="F1402" s="15"/>
      <c r="G1402" s="15" t="s">
        <v>86</v>
      </c>
      <c r="H1402" s="15" t="s">
        <v>86</v>
      </c>
      <c r="I1402" s="15" t="s">
        <v>86</v>
      </c>
      <c r="J1402" s="15" t="s">
        <v>86</v>
      </c>
      <c r="K1402" s="15" t="s">
        <v>86</v>
      </c>
      <c r="L1402" s="15" t="s">
        <v>86</v>
      </c>
      <c r="M1402" s="15" t="s">
        <v>86</v>
      </c>
      <c r="N1402" s="15" t="s">
        <v>86</v>
      </c>
      <c r="O1402" s="17">
        <v>1000</v>
      </c>
      <c r="P1402" s="18">
        <v>0</v>
      </c>
    </row>
    <row r="1403" spans="2:16" ht="36" customHeight="1" outlineLevel="1" x14ac:dyDescent="0.45">
      <c r="B1403" s="13" t="s">
        <v>61</v>
      </c>
      <c r="C1403" s="14" t="s">
        <v>59</v>
      </c>
      <c r="D1403" s="14" t="s">
        <v>527</v>
      </c>
      <c r="E1403" s="15" t="s">
        <v>70</v>
      </c>
      <c r="F1403" s="15"/>
      <c r="G1403" s="15" t="s">
        <v>86</v>
      </c>
      <c r="H1403" s="15" t="s">
        <v>86</v>
      </c>
      <c r="I1403" s="15" t="s">
        <v>86</v>
      </c>
      <c r="J1403" s="15" t="s">
        <v>86</v>
      </c>
      <c r="K1403" s="15" t="s">
        <v>86</v>
      </c>
      <c r="L1403" s="15" t="s">
        <v>86</v>
      </c>
      <c r="M1403" s="15" t="s">
        <v>86</v>
      </c>
      <c r="N1403" s="15" t="s">
        <v>86</v>
      </c>
      <c r="O1403" s="17">
        <v>1000</v>
      </c>
      <c r="P1403" s="18">
        <v>0</v>
      </c>
    </row>
    <row r="1404" spans="2:16" ht="36" customHeight="1" outlineLevel="1" x14ac:dyDescent="0.45">
      <c r="B1404" s="13" t="s">
        <v>64</v>
      </c>
      <c r="C1404" s="14" t="s">
        <v>56</v>
      </c>
      <c r="D1404" s="14" t="s">
        <v>528</v>
      </c>
      <c r="E1404" s="15" t="s">
        <v>63</v>
      </c>
      <c r="F1404" s="15"/>
      <c r="G1404" s="16">
        <v>1</v>
      </c>
      <c r="H1404" s="16">
        <v>10</v>
      </c>
      <c r="I1404" s="19">
        <v>6.5380000000000003</v>
      </c>
      <c r="J1404" s="16">
        <v>10</v>
      </c>
      <c r="K1404" s="16">
        <v>7</v>
      </c>
      <c r="L1404" s="19">
        <v>3.1544423447745058</v>
      </c>
      <c r="M1404" s="16">
        <v>1</v>
      </c>
      <c r="N1404" s="16">
        <v>10</v>
      </c>
      <c r="O1404" s="17">
        <v>0</v>
      </c>
      <c r="P1404" s="18">
        <v>0</v>
      </c>
    </row>
    <row r="1405" spans="2:16" ht="36" customHeight="1" outlineLevel="1" x14ac:dyDescent="0.45">
      <c r="B1405" s="13" t="s">
        <v>64</v>
      </c>
      <c r="C1405" s="14" t="s">
        <v>59</v>
      </c>
      <c r="D1405" s="14" t="s">
        <v>528</v>
      </c>
      <c r="E1405" s="15" t="s">
        <v>63</v>
      </c>
      <c r="F1405" s="15"/>
      <c r="G1405" s="16">
        <v>1</v>
      </c>
      <c r="H1405" s="16">
        <v>10</v>
      </c>
      <c r="I1405" s="19">
        <v>6.5380000000000003</v>
      </c>
      <c r="J1405" s="16">
        <v>10</v>
      </c>
      <c r="K1405" s="16">
        <v>7</v>
      </c>
      <c r="L1405" s="19">
        <v>3.1544423447745058</v>
      </c>
      <c r="M1405" s="16">
        <v>1</v>
      </c>
      <c r="N1405" s="16">
        <v>10</v>
      </c>
      <c r="O1405" s="17">
        <v>0</v>
      </c>
      <c r="P1405" s="18">
        <v>0</v>
      </c>
    </row>
    <row r="1406" spans="2:16" ht="36" customHeight="1" outlineLevel="1" x14ac:dyDescent="0.45">
      <c r="B1406" s="13" t="s">
        <v>66</v>
      </c>
      <c r="C1406" s="14" t="s">
        <v>56</v>
      </c>
      <c r="D1406" s="14" t="s">
        <v>529</v>
      </c>
      <c r="E1406" s="15" t="s">
        <v>63</v>
      </c>
      <c r="F1406" s="15"/>
      <c r="G1406" s="16">
        <v>1</v>
      </c>
      <c r="H1406" s="16">
        <v>10</v>
      </c>
      <c r="I1406" s="19">
        <v>6.4339207048458151</v>
      </c>
      <c r="J1406" s="16">
        <v>10</v>
      </c>
      <c r="K1406" s="16">
        <v>7</v>
      </c>
      <c r="L1406" s="19">
        <v>3.1988952360159066</v>
      </c>
      <c r="M1406" s="16">
        <v>1</v>
      </c>
      <c r="N1406" s="16">
        <v>10</v>
      </c>
      <c r="O1406" s="17">
        <v>546</v>
      </c>
      <c r="P1406" s="18">
        <v>0</v>
      </c>
    </row>
    <row r="1407" spans="2:16" ht="36" customHeight="1" outlineLevel="1" x14ac:dyDescent="0.45">
      <c r="B1407" s="13" t="s">
        <v>66</v>
      </c>
      <c r="C1407" s="14" t="s">
        <v>59</v>
      </c>
      <c r="D1407" s="14" t="s">
        <v>529</v>
      </c>
      <c r="E1407" s="15" t="s">
        <v>63</v>
      </c>
      <c r="F1407" s="15"/>
      <c r="G1407" s="16">
        <v>1</v>
      </c>
      <c r="H1407" s="16">
        <v>10</v>
      </c>
      <c r="I1407" s="19">
        <v>6.5091277890466532</v>
      </c>
      <c r="J1407" s="16">
        <v>10</v>
      </c>
      <c r="K1407" s="16">
        <v>7</v>
      </c>
      <c r="L1407" s="19">
        <v>3.1984526635474611</v>
      </c>
      <c r="M1407" s="16">
        <v>1</v>
      </c>
      <c r="N1407" s="16">
        <v>10</v>
      </c>
      <c r="O1407" s="17">
        <v>507</v>
      </c>
      <c r="P1407" s="18">
        <v>0</v>
      </c>
    </row>
    <row r="1408" spans="2:16" ht="36" customHeight="1" outlineLevel="1" x14ac:dyDescent="0.45">
      <c r="B1408" s="13" t="s">
        <v>68</v>
      </c>
      <c r="C1408" s="14" t="s">
        <v>56</v>
      </c>
      <c r="D1408" s="14" t="s">
        <v>530</v>
      </c>
      <c r="E1408" s="15" t="s">
        <v>70</v>
      </c>
      <c r="F1408" s="15"/>
      <c r="G1408" s="16">
        <v>1</v>
      </c>
      <c r="H1408" s="16">
        <v>10</v>
      </c>
      <c r="I1408" s="19">
        <v>6.6048780487804875</v>
      </c>
      <c r="J1408" s="16">
        <v>10</v>
      </c>
      <c r="K1408" s="16">
        <v>7</v>
      </c>
      <c r="L1408" s="19">
        <v>3.1193538184789045</v>
      </c>
      <c r="M1408" s="16">
        <v>1</v>
      </c>
      <c r="N1408" s="16">
        <v>10</v>
      </c>
      <c r="O1408" s="17">
        <v>795</v>
      </c>
      <c r="P1408" s="18">
        <v>0</v>
      </c>
    </row>
    <row r="1409" spans="2:16" ht="36" customHeight="1" outlineLevel="1" x14ac:dyDescent="0.45">
      <c r="B1409" s="13" t="s">
        <v>68</v>
      </c>
      <c r="C1409" s="14" t="s">
        <v>59</v>
      </c>
      <c r="D1409" s="14" t="s">
        <v>530</v>
      </c>
      <c r="E1409" s="15" t="s">
        <v>70</v>
      </c>
      <c r="F1409" s="15"/>
      <c r="G1409" s="16">
        <v>1</v>
      </c>
      <c r="H1409" s="16">
        <v>10</v>
      </c>
      <c r="I1409" s="19">
        <v>6.5613207547169807</v>
      </c>
      <c r="J1409" s="16">
        <v>10</v>
      </c>
      <c r="K1409" s="16">
        <v>7</v>
      </c>
      <c r="L1409" s="19">
        <v>3.1459014411884354</v>
      </c>
      <c r="M1409" s="16">
        <v>1</v>
      </c>
      <c r="N1409" s="16">
        <v>10</v>
      </c>
      <c r="O1409" s="17">
        <v>788</v>
      </c>
      <c r="P1409" s="18">
        <v>0</v>
      </c>
    </row>
    <row r="1410" spans="2:16" ht="36" customHeight="1" outlineLevel="1" x14ac:dyDescent="0.45">
      <c r="B1410" s="13" t="s">
        <v>71</v>
      </c>
      <c r="C1410" s="14" t="s">
        <v>56</v>
      </c>
      <c r="D1410" s="14" t="s">
        <v>531</v>
      </c>
      <c r="E1410" s="15" t="s">
        <v>70</v>
      </c>
      <c r="F1410" s="15"/>
      <c r="G1410" s="16">
        <v>1</v>
      </c>
      <c r="H1410" s="16">
        <v>10</v>
      </c>
      <c r="I1410" s="19">
        <v>6.7625899280575537</v>
      </c>
      <c r="J1410" s="16">
        <v>10</v>
      </c>
      <c r="K1410" s="16">
        <v>8</v>
      </c>
      <c r="L1410" s="19">
        <v>3.298182929276404</v>
      </c>
      <c r="M1410" s="16">
        <v>1</v>
      </c>
      <c r="N1410" s="16">
        <v>10</v>
      </c>
      <c r="O1410" s="17">
        <v>861</v>
      </c>
      <c r="P1410" s="18">
        <v>0</v>
      </c>
    </row>
    <row r="1411" spans="2:16" ht="36" customHeight="1" outlineLevel="1" x14ac:dyDescent="0.45">
      <c r="B1411" s="13" t="s">
        <v>71</v>
      </c>
      <c r="C1411" s="14" t="s">
        <v>59</v>
      </c>
      <c r="D1411" s="14" t="s">
        <v>531</v>
      </c>
      <c r="E1411" s="15" t="s">
        <v>70</v>
      </c>
      <c r="F1411" s="15"/>
      <c r="G1411" s="16">
        <v>1</v>
      </c>
      <c r="H1411" s="16">
        <v>10</v>
      </c>
      <c r="I1411" s="19">
        <v>6.8248175182481754</v>
      </c>
      <c r="J1411" s="16">
        <v>10</v>
      </c>
      <c r="K1411" s="16">
        <v>8</v>
      </c>
      <c r="L1411" s="19">
        <v>3.2807320968734355</v>
      </c>
      <c r="M1411" s="16">
        <v>1</v>
      </c>
      <c r="N1411" s="16">
        <v>10</v>
      </c>
      <c r="O1411" s="17">
        <v>863</v>
      </c>
      <c r="P1411" s="18">
        <v>0</v>
      </c>
    </row>
    <row r="1412" spans="2:16" ht="36" customHeight="1" outlineLevel="1" x14ac:dyDescent="0.45">
      <c r="B1412" s="13" t="s">
        <v>1184</v>
      </c>
      <c r="C1412" s="14" t="s">
        <v>56</v>
      </c>
      <c r="D1412" s="14" t="s">
        <v>532</v>
      </c>
      <c r="E1412" s="15" t="s">
        <v>70</v>
      </c>
      <c r="F1412" s="15"/>
      <c r="G1412" s="16">
        <v>1</v>
      </c>
      <c r="H1412" s="16">
        <v>10</v>
      </c>
      <c r="I1412" s="19">
        <v>6.015625</v>
      </c>
      <c r="J1412" s="16">
        <v>10</v>
      </c>
      <c r="K1412" s="16">
        <v>5</v>
      </c>
      <c r="L1412" s="19">
        <v>3.4248957231258461</v>
      </c>
      <c r="M1412" s="16">
        <v>1</v>
      </c>
      <c r="N1412" s="16">
        <v>10</v>
      </c>
      <c r="O1412" s="17">
        <v>936</v>
      </c>
      <c r="P1412" s="18">
        <v>0</v>
      </c>
    </row>
    <row r="1413" spans="2:16" ht="36" customHeight="1" outlineLevel="1" x14ac:dyDescent="0.45">
      <c r="B1413" s="13" t="s">
        <v>1184</v>
      </c>
      <c r="C1413" s="14" t="s">
        <v>59</v>
      </c>
      <c r="D1413" s="14" t="s">
        <v>532</v>
      </c>
      <c r="E1413" s="15" t="s">
        <v>70</v>
      </c>
      <c r="F1413" s="15"/>
      <c r="G1413" s="16">
        <v>1</v>
      </c>
      <c r="H1413" s="16">
        <v>10</v>
      </c>
      <c r="I1413" s="19">
        <v>6.1044776119402986</v>
      </c>
      <c r="J1413" s="16">
        <v>10</v>
      </c>
      <c r="K1413" s="16">
        <v>5</v>
      </c>
      <c r="L1413" s="19">
        <v>3.4908292335958699</v>
      </c>
      <c r="M1413" s="16">
        <v>1</v>
      </c>
      <c r="N1413" s="16">
        <v>10</v>
      </c>
      <c r="O1413" s="17">
        <v>933</v>
      </c>
      <c r="P1413" s="18">
        <v>0</v>
      </c>
    </row>
    <row r="1414" spans="2:16" ht="36" customHeight="1" outlineLevel="1" x14ac:dyDescent="0.45">
      <c r="B1414" s="13" t="s">
        <v>1185</v>
      </c>
      <c r="C1414" s="14" t="s">
        <v>56</v>
      </c>
      <c r="D1414" s="14" t="s">
        <v>533</v>
      </c>
      <c r="E1414" s="15" t="s">
        <v>70</v>
      </c>
      <c r="F1414" s="15"/>
      <c r="G1414" s="16">
        <v>1</v>
      </c>
      <c r="H1414" s="16">
        <v>10</v>
      </c>
      <c r="I1414" s="19">
        <v>6.1428571428571432</v>
      </c>
      <c r="J1414" s="16">
        <v>10</v>
      </c>
      <c r="K1414" s="16">
        <v>6</v>
      </c>
      <c r="L1414" s="19">
        <v>3.2720778576454301</v>
      </c>
      <c r="M1414" s="16">
        <v>1</v>
      </c>
      <c r="N1414" s="16">
        <v>10</v>
      </c>
      <c r="O1414" s="17">
        <v>944</v>
      </c>
      <c r="P1414" s="18">
        <v>0</v>
      </c>
    </row>
    <row r="1415" spans="2:16" ht="36" customHeight="1" outlineLevel="1" x14ac:dyDescent="0.45">
      <c r="B1415" s="13" t="s">
        <v>1185</v>
      </c>
      <c r="C1415" s="14" t="s">
        <v>59</v>
      </c>
      <c r="D1415" s="14" t="s">
        <v>533</v>
      </c>
      <c r="E1415" s="15" t="s">
        <v>70</v>
      </c>
      <c r="F1415" s="15"/>
      <c r="G1415" s="16">
        <v>1</v>
      </c>
      <c r="H1415" s="16">
        <v>10</v>
      </c>
      <c r="I1415" s="19">
        <v>6.0338983050847457</v>
      </c>
      <c r="J1415" s="16">
        <v>10</v>
      </c>
      <c r="K1415" s="16">
        <v>6</v>
      </c>
      <c r="L1415" s="19">
        <v>3.2693250473671021</v>
      </c>
      <c r="M1415" s="16">
        <v>1</v>
      </c>
      <c r="N1415" s="16">
        <v>10</v>
      </c>
      <c r="O1415" s="17">
        <v>941</v>
      </c>
      <c r="P1415" s="18">
        <v>0</v>
      </c>
    </row>
    <row r="1416" spans="2:16" ht="36" customHeight="1" outlineLevel="1" x14ac:dyDescent="0.45">
      <c r="B1416" s="13" t="s">
        <v>73</v>
      </c>
      <c r="C1416" s="14" t="s">
        <v>56</v>
      </c>
      <c r="D1416" s="14" t="s">
        <v>1309</v>
      </c>
      <c r="E1416" s="15" t="s">
        <v>63</v>
      </c>
      <c r="F1416" s="15"/>
      <c r="G1416" s="16">
        <v>1</v>
      </c>
      <c r="H1416" s="16">
        <v>10</v>
      </c>
      <c r="I1416" s="19">
        <v>6.54</v>
      </c>
      <c r="J1416" s="16">
        <v>10</v>
      </c>
      <c r="K1416" s="16">
        <v>7</v>
      </c>
      <c r="L1416" s="19">
        <v>3.155052195187015</v>
      </c>
      <c r="M1416" s="16">
        <v>1</v>
      </c>
      <c r="N1416" s="16">
        <v>10</v>
      </c>
      <c r="O1416" s="17">
        <v>0</v>
      </c>
      <c r="P1416" s="18">
        <v>0</v>
      </c>
    </row>
    <row r="1417" spans="2:16" ht="36" customHeight="1" outlineLevel="1" x14ac:dyDescent="0.45">
      <c r="B1417" s="13" t="s">
        <v>73</v>
      </c>
      <c r="C1417" s="14" t="s">
        <v>59</v>
      </c>
      <c r="D1417" s="14" t="s">
        <v>1309</v>
      </c>
      <c r="E1417" s="15" t="s">
        <v>63</v>
      </c>
      <c r="F1417" s="15"/>
      <c r="G1417" s="16">
        <v>1</v>
      </c>
      <c r="H1417" s="16">
        <v>10</v>
      </c>
      <c r="I1417" s="19">
        <v>6.54</v>
      </c>
      <c r="J1417" s="16">
        <v>10</v>
      </c>
      <c r="K1417" s="16">
        <v>7</v>
      </c>
      <c r="L1417" s="19">
        <v>3.155052195187015</v>
      </c>
      <c r="M1417" s="16">
        <v>1</v>
      </c>
      <c r="N1417" s="16">
        <v>10</v>
      </c>
      <c r="O1417" s="17">
        <v>0</v>
      </c>
      <c r="P1417" s="18">
        <v>0</v>
      </c>
    </row>
    <row r="1418" spans="2:16" ht="36" customHeight="1" outlineLevel="1" x14ac:dyDescent="0.45">
      <c r="B1418" s="13" t="s">
        <v>75</v>
      </c>
      <c r="C1418" s="14" t="s">
        <v>56</v>
      </c>
      <c r="D1418" s="14" t="s">
        <v>534</v>
      </c>
      <c r="E1418" s="15" t="s">
        <v>63</v>
      </c>
      <c r="F1418" s="15"/>
      <c r="G1418" s="16">
        <v>1</v>
      </c>
      <c r="H1418" s="16">
        <v>10</v>
      </c>
      <c r="I1418" s="19">
        <v>6.54</v>
      </c>
      <c r="J1418" s="16">
        <v>10</v>
      </c>
      <c r="K1418" s="16">
        <v>7</v>
      </c>
      <c r="L1418" s="19">
        <v>3.1537828629039155</v>
      </c>
      <c r="M1418" s="16">
        <v>1</v>
      </c>
      <c r="N1418" s="16">
        <v>10</v>
      </c>
      <c r="O1418" s="17">
        <v>0</v>
      </c>
      <c r="P1418" s="18">
        <v>0</v>
      </c>
    </row>
    <row r="1419" spans="2:16" ht="36" customHeight="1" outlineLevel="1" x14ac:dyDescent="0.45">
      <c r="B1419" s="13" t="s">
        <v>75</v>
      </c>
      <c r="C1419" s="14" t="s">
        <v>59</v>
      </c>
      <c r="D1419" s="14" t="s">
        <v>534</v>
      </c>
      <c r="E1419" s="15" t="s">
        <v>63</v>
      </c>
      <c r="F1419" s="15"/>
      <c r="G1419" s="16">
        <v>1</v>
      </c>
      <c r="H1419" s="16">
        <v>10</v>
      </c>
      <c r="I1419" s="19">
        <v>6.54</v>
      </c>
      <c r="J1419" s="16">
        <v>10</v>
      </c>
      <c r="K1419" s="16">
        <v>7</v>
      </c>
      <c r="L1419" s="19">
        <v>3.1537828629039155</v>
      </c>
      <c r="M1419" s="16">
        <v>1</v>
      </c>
      <c r="N1419" s="16">
        <v>10</v>
      </c>
      <c r="O1419" s="17">
        <v>0</v>
      </c>
      <c r="P1419" s="18">
        <v>0</v>
      </c>
    </row>
    <row r="1420" spans="2:16" ht="36" customHeight="1" outlineLevel="1" x14ac:dyDescent="0.45">
      <c r="B1420" s="13" t="s">
        <v>77</v>
      </c>
      <c r="C1420" s="14" t="s">
        <v>56</v>
      </c>
      <c r="D1420" s="14" t="s">
        <v>535</v>
      </c>
      <c r="E1420" s="15" t="s">
        <v>70</v>
      </c>
      <c r="F1420" s="15"/>
      <c r="G1420" s="16">
        <v>1</v>
      </c>
      <c r="H1420" s="16">
        <v>10</v>
      </c>
      <c r="I1420" s="19">
        <v>6.573549257759784</v>
      </c>
      <c r="J1420" s="16">
        <v>10</v>
      </c>
      <c r="K1420" s="16">
        <v>7</v>
      </c>
      <c r="L1420" s="19">
        <v>3.1462636711580201</v>
      </c>
      <c r="M1420" s="16">
        <v>1</v>
      </c>
      <c r="N1420" s="16">
        <v>10</v>
      </c>
      <c r="O1420" s="17">
        <v>259</v>
      </c>
      <c r="P1420" s="18">
        <v>0</v>
      </c>
    </row>
    <row r="1421" spans="2:16" ht="36" customHeight="1" outlineLevel="1" x14ac:dyDescent="0.45">
      <c r="B1421" s="13" t="s">
        <v>77</v>
      </c>
      <c r="C1421" s="14" t="s">
        <v>59</v>
      </c>
      <c r="D1421" s="14" t="s">
        <v>535</v>
      </c>
      <c r="E1421" s="15" t="s">
        <v>70</v>
      </c>
      <c r="F1421" s="15"/>
      <c r="G1421" s="16">
        <v>1</v>
      </c>
      <c r="H1421" s="16">
        <v>10</v>
      </c>
      <c r="I1421" s="19">
        <v>6.573549257759784</v>
      </c>
      <c r="J1421" s="16">
        <v>10</v>
      </c>
      <c r="K1421" s="16">
        <v>7</v>
      </c>
      <c r="L1421" s="19">
        <v>3.1462636711580201</v>
      </c>
      <c r="M1421" s="16">
        <v>1</v>
      </c>
      <c r="N1421" s="16">
        <v>10</v>
      </c>
      <c r="O1421" s="17">
        <v>259</v>
      </c>
      <c r="P1421" s="18">
        <v>0</v>
      </c>
    </row>
    <row r="1422" spans="2:16" ht="36" customHeight="1" outlineLevel="1" x14ac:dyDescent="0.45">
      <c r="B1422" s="13" t="s">
        <v>79</v>
      </c>
      <c r="C1422" s="14" t="s">
        <v>56</v>
      </c>
      <c r="D1422" s="14" t="s">
        <v>536</v>
      </c>
      <c r="E1422" s="15" t="s">
        <v>70</v>
      </c>
      <c r="F1422" s="15"/>
      <c r="G1422" s="16">
        <v>1</v>
      </c>
      <c r="H1422" s="16">
        <v>10</v>
      </c>
      <c r="I1422" s="19">
        <v>6.5331010452961671</v>
      </c>
      <c r="J1422" s="16">
        <v>10</v>
      </c>
      <c r="K1422" s="16">
        <v>7</v>
      </c>
      <c r="L1422" s="19">
        <v>3.1971553899765714</v>
      </c>
      <c r="M1422" s="16">
        <v>1</v>
      </c>
      <c r="N1422" s="16">
        <v>10</v>
      </c>
      <c r="O1422" s="17">
        <v>713</v>
      </c>
      <c r="P1422" s="18">
        <v>0</v>
      </c>
    </row>
    <row r="1423" spans="2:16" ht="36" customHeight="1" outlineLevel="1" x14ac:dyDescent="0.45">
      <c r="B1423" s="13" t="s">
        <v>79</v>
      </c>
      <c r="C1423" s="14" t="s">
        <v>59</v>
      </c>
      <c r="D1423" s="14" t="s">
        <v>536</v>
      </c>
      <c r="E1423" s="15" t="s">
        <v>70</v>
      </c>
      <c r="F1423" s="15"/>
      <c r="G1423" s="16">
        <v>1</v>
      </c>
      <c r="H1423" s="16">
        <v>10</v>
      </c>
      <c r="I1423" s="19">
        <v>6.5331010452961671</v>
      </c>
      <c r="J1423" s="16">
        <v>10</v>
      </c>
      <c r="K1423" s="16">
        <v>7</v>
      </c>
      <c r="L1423" s="19">
        <v>3.1971553899765714</v>
      </c>
      <c r="M1423" s="16">
        <v>1</v>
      </c>
      <c r="N1423" s="16">
        <v>10</v>
      </c>
      <c r="O1423" s="17">
        <v>713</v>
      </c>
      <c r="P1423" s="18">
        <v>0</v>
      </c>
    </row>
    <row r="1424" spans="2:16" ht="36" customHeight="1" outlineLevel="1" x14ac:dyDescent="0.45">
      <c r="B1424" s="13" t="s">
        <v>80</v>
      </c>
      <c r="C1424" s="14" t="s">
        <v>56</v>
      </c>
      <c r="D1424" s="14" t="s">
        <v>537</v>
      </c>
      <c r="E1424" s="15" t="s">
        <v>70</v>
      </c>
      <c r="F1424" s="15"/>
      <c r="G1424" s="16">
        <v>1</v>
      </c>
      <c r="H1424" s="16">
        <v>10</v>
      </c>
      <c r="I1424" s="19">
        <v>6.2153846153846155</v>
      </c>
      <c r="J1424" s="16">
        <v>10</v>
      </c>
      <c r="K1424" s="16">
        <v>6</v>
      </c>
      <c r="L1424" s="19">
        <v>3.3980339338188807</v>
      </c>
      <c r="M1424" s="16">
        <v>1</v>
      </c>
      <c r="N1424" s="16">
        <v>10</v>
      </c>
      <c r="O1424" s="17">
        <v>935</v>
      </c>
      <c r="P1424" s="18">
        <v>0</v>
      </c>
    </row>
    <row r="1425" spans="2:16" ht="36" customHeight="1" outlineLevel="1" x14ac:dyDescent="0.45">
      <c r="B1425" s="13" t="s">
        <v>80</v>
      </c>
      <c r="C1425" s="14" t="s">
        <v>59</v>
      </c>
      <c r="D1425" s="14" t="s">
        <v>537</v>
      </c>
      <c r="E1425" s="15" t="s">
        <v>70</v>
      </c>
      <c r="F1425" s="15"/>
      <c r="G1425" s="16">
        <v>1</v>
      </c>
      <c r="H1425" s="16">
        <v>10</v>
      </c>
      <c r="I1425" s="19">
        <v>6.2153846153846155</v>
      </c>
      <c r="J1425" s="16">
        <v>10</v>
      </c>
      <c r="K1425" s="16">
        <v>6</v>
      </c>
      <c r="L1425" s="19">
        <v>3.3980339338188807</v>
      </c>
      <c r="M1425" s="16">
        <v>1</v>
      </c>
      <c r="N1425" s="16">
        <v>10</v>
      </c>
      <c r="O1425" s="17">
        <v>935</v>
      </c>
      <c r="P1425" s="18">
        <v>0</v>
      </c>
    </row>
    <row r="1426" spans="2:16" ht="36" customHeight="1" outlineLevel="1" x14ac:dyDescent="0.45">
      <c r="B1426" s="13" t="s">
        <v>82</v>
      </c>
      <c r="C1426" s="14" t="s">
        <v>56</v>
      </c>
      <c r="D1426" s="14" t="s">
        <v>1310</v>
      </c>
      <c r="E1426" s="15" t="s">
        <v>70</v>
      </c>
      <c r="F1426" s="15"/>
      <c r="G1426" s="16">
        <v>2</v>
      </c>
      <c r="H1426" s="16">
        <v>10</v>
      </c>
      <c r="I1426" s="19">
        <v>6.0666666666666664</v>
      </c>
      <c r="J1426" s="16">
        <v>3</v>
      </c>
      <c r="K1426" s="16">
        <v>6</v>
      </c>
      <c r="L1426" s="19">
        <v>3.011090610836324</v>
      </c>
      <c r="M1426" s="16">
        <v>2</v>
      </c>
      <c r="N1426" s="16">
        <v>10</v>
      </c>
      <c r="O1426" s="17">
        <v>985</v>
      </c>
      <c r="P1426" s="18">
        <v>0</v>
      </c>
    </row>
    <row r="1427" spans="2:16" ht="36" customHeight="1" outlineLevel="1" x14ac:dyDescent="0.45">
      <c r="B1427" s="13" t="s">
        <v>82</v>
      </c>
      <c r="C1427" s="14" t="s">
        <v>59</v>
      </c>
      <c r="D1427" s="14" t="s">
        <v>1310</v>
      </c>
      <c r="E1427" s="15" t="s">
        <v>70</v>
      </c>
      <c r="F1427" s="15"/>
      <c r="G1427" s="16">
        <v>2</v>
      </c>
      <c r="H1427" s="16">
        <v>10</v>
      </c>
      <c r="I1427" s="19">
        <v>6.0666666666666664</v>
      </c>
      <c r="J1427" s="16">
        <v>3</v>
      </c>
      <c r="K1427" s="16">
        <v>6</v>
      </c>
      <c r="L1427" s="19">
        <v>3.011090610836324</v>
      </c>
      <c r="M1427" s="16">
        <v>2</v>
      </c>
      <c r="N1427" s="16">
        <v>10</v>
      </c>
      <c r="O1427" s="17">
        <v>985</v>
      </c>
      <c r="P1427" s="18">
        <v>0</v>
      </c>
    </row>
    <row r="1428" spans="2:16" ht="36" customHeight="1" outlineLevel="1" x14ac:dyDescent="0.45">
      <c r="B1428" s="13" t="s">
        <v>84</v>
      </c>
      <c r="C1428" s="14" t="s">
        <v>56</v>
      </c>
      <c r="D1428" s="14" t="s">
        <v>1311</v>
      </c>
      <c r="E1428" s="15" t="s">
        <v>70</v>
      </c>
      <c r="F1428" s="15"/>
      <c r="G1428" s="16">
        <v>4</v>
      </c>
      <c r="H1428" s="16">
        <v>10</v>
      </c>
      <c r="I1428" s="16">
        <v>7</v>
      </c>
      <c r="J1428" s="16">
        <v>4</v>
      </c>
      <c r="K1428" s="16">
        <v>4</v>
      </c>
      <c r="L1428" s="19">
        <v>4.2426406871192848</v>
      </c>
      <c r="M1428" s="16">
        <v>4</v>
      </c>
      <c r="N1428" s="16">
        <v>10</v>
      </c>
      <c r="O1428" s="17">
        <v>998</v>
      </c>
      <c r="P1428" s="18">
        <v>0</v>
      </c>
    </row>
    <row r="1429" spans="2:16" ht="36" customHeight="1" outlineLevel="1" x14ac:dyDescent="0.45">
      <c r="B1429" s="13" t="s">
        <v>84</v>
      </c>
      <c r="C1429" s="14" t="s">
        <v>59</v>
      </c>
      <c r="D1429" s="14" t="s">
        <v>1311</v>
      </c>
      <c r="E1429" s="15" t="s">
        <v>70</v>
      </c>
      <c r="F1429" s="15"/>
      <c r="G1429" s="16">
        <v>4</v>
      </c>
      <c r="H1429" s="16">
        <v>10</v>
      </c>
      <c r="I1429" s="16">
        <v>7</v>
      </c>
      <c r="J1429" s="16">
        <v>4</v>
      </c>
      <c r="K1429" s="16">
        <v>4</v>
      </c>
      <c r="L1429" s="19">
        <v>4.2426406871192848</v>
      </c>
      <c r="M1429" s="16">
        <v>4</v>
      </c>
      <c r="N1429" s="16">
        <v>10</v>
      </c>
      <c r="O1429" s="17">
        <v>998</v>
      </c>
      <c r="P1429" s="18">
        <v>0</v>
      </c>
    </row>
    <row r="1430" spans="2:16" ht="36" customHeight="1" outlineLevel="1" x14ac:dyDescent="0.45">
      <c r="B1430" s="13" t="s">
        <v>61</v>
      </c>
      <c r="C1430" s="14" t="s">
        <v>56</v>
      </c>
      <c r="D1430" s="14" t="s">
        <v>538</v>
      </c>
      <c r="E1430" s="15" t="s">
        <v>70</v>
      </c>
      <c r="F1430" s="15"/>
      <c r="G1430" s="16">
        <v>1</v>
      </c>
      <c r="H1430" s="16">
        <v>10</v>
      </c>
      <c r="I1430" s="19">
        <v>6.5389999999999997</v>
      </c>
      <c r="J1430" s="16">
        <v>10</v>
      </c>
      <c r="K1430" s="16">
        <v>7</v>
      </c>
      <c r="L1430" s="19">
        <v>3.1541127797571682</v>
      </c>
      <c r="M1430" s="16">
        <v>1</v>
      </c>
      <c r="N1430" s="16">
        <v>10</v>
      </c>
      <c r="O1430" s="17">
        <v>0</v>
      </c>
      <c r="P1430" s="18">
        <v>0</v>
      </c>
    </row>
    <row r="1431" spans="2:16" ht="36" customHeight="1" outlineLevel="1" x14ac:dyDescent="0.45">
      <c r="B1431" s="13" t="s">
        <v>61</v>
      </c>
      <c r="C1431" s="14" t="s">
        <v>59</v>
      </c>
      <c r="D1431" s="14" t="s">
        <v>538</v>
      </c>
      <c r="E1431" s="15" t="s">
        <v>70</v>
      </c>
      <c r="F1431" s="15"/>
      <c r="G1431" s="16">
        <v>1</v>
      </c>
      <c r="H1431" s="16">
        <v>10</v>
      </c>
      <c r="I1431" s="19">
        <v>6.5421822272215975</v>
      </c>
      <c r="J1431" s="16">
        <v>10</v>
      </c>
      <c r="K1431" s="16">
        <v>7</v>
      </c>
      <c r="L1431" s="19">
        <v>3.161328151738136</v>
      </c>
      <c r="M1431" s="16">
        <v>1</v>
      </c>
      <c r="N1431" s="16">
        <v>10</v>
      </c>
      <c r="O1431" s="17">
        <v>111</v>
      </c>
      <c r="P1431" s="18">
        <v>0</v>
      </c>
    </row>
    <row r="1432" spans="2:16" ht="36" customHeight="1" outlineLevel="1" x14ac:dyDescent="0.45">
      <c r="B1432" s="13" t="s">
        <v>61</v>
      </c>
      <c r="C1432" s="14" t="s">
        <v>56</v>
      </c>
      <c r="D1432" s="14" t="s">
        <v>538</v>
      </c>
      <c r="E1432" s="15" t="s">
        <v>70</v>
      </c>
      <c r="F1432" s="15"/>
      <c r="G1432" s="15" t="s">
        <v>86</v>
      </c>
      <c r="H1432" s="15" t="s">
        <v>86</v>
      </c>
      <c r="I1432" s="15" t="s">
        <v>86</v>
      </c>
      <c r="J1432" s="15" t="s">
        <v>86</v>
      </c>
      <c r="K1432" s="15" t="s">
        <v>86</v>
      </c>
      <c r="L1432" s="15" t="s">
        <v>86</v>
      </c>
      <c r="M1432" s="15" t="s">
        <v>86</v>
      </c>
      <c r="N1432" s="15" t="s">
        <v>86</v>
      </c>
      <c r="O1432" s="17">
        <v>1000</v>
      </c>
      <c r="P1432" s="18">
        <v>0</v>
      </c>
    </row>
    <row r="1433" spans="2:16" ht="36" customHeight="1" outlineLevel="1" x14ac:dyDescent="0.45">
      <c r="B1433" s="13" t="s">
        <v>61</v>
      </c>
      <c r="C1433" s="14" t="s">
        <v>59</v>
      </c>
      <c r="D1433" s="14" t="s">
        <v>538</v>
      </c>
      <c r="E1433" s="15" t="s">
        <v>70</v>
      </c>
      <c r="F1433" s="15"/>
      <c r="G1433" s="15" t="s">
        <v>86</v>
      </c>
      <c r="H1433" s="15" t="s">
        <v>86</v>
      </c>
      <c r="I1433" s="15" t="s">
        <v>86</v>
      </c>
      <c r="J1433" s="15" t="s">
        <v>86</v>
      </c>
      <c r="K1433" s="15" t="s">
        <v>86</v>
      </c>
      <c r="L1433" s="15" t="s">
        <v>86</v>
      </c>
      <c r="M1433" s="15" t="s">
        <v>86</v>
      </c>
      <c r="N1433" s="15" t="s">
        <v>86</v>
      </c>
      <c r="O1433" s="17">
        <v>1000</v>
      </c>
      <c r="P1433" s="18">
        <v>0</v>
      </c>
    </row>
    <row r="1434" spans="2:16" ht="36" customHeight="1" outlineLevel="1" x14ac:dyDescent="0.45">
      <c r="B1434" s="13" t="s">
        <v>61</v>
      </c>
      <c r="C1434" s="14" t="s">
        <v>56</v>
      </c>
      <c r="D1434" s="14" t="s">
        <v>538</v>
      </c>
      <c r="E1434" s="15" t="s">
        <v>70</v>
      </c>
      <c r="F1434" s="15"/>
      <c r="G1434" s="15" t="s">
        <v>86</v>
      </c>
      <c r="H1434" s="15" t="s">
        <v>86</v>
      </c>
      <c r="I1434" s="15" t="s">
        <v>86</v>
      </c>
      <c r="J1434" s="15" t="s">
        <v>86</v>
      </c>
      <c r="K1434" s="15" t="s">
        <v>86</v>
      </c>
      <c r="L1434" s="15" t="s">
        <v>86</v>
      </c>
      <c r="M1434" s="15" t="s">
        <v>86</v>
      </c>
      <c r="N1434" s="15" t="s">
        <v>86</v>
      </c>
      <c r="O1434" s="17">
        <v>1000</v>
      </c>
      <c r="P1434" s="18">
        <v>0</v>
      </c>
    </row>
    <row r="1435" spans="2:16" ht="36" customHeight="1" outlineLevel="1" x14ac:dyDescent="0.45">
      <c r="B1435" s="13" t="s">
        <v>61</v>
      </c>
      <c r="C1435" s="14" t="s">
        <v>59</v>
      </c>
      <c r="D1435" s="14" t="s">
        <v>538</v>
      </c>
      <c r="E1435" s="15" t="s">
        <v>70</v>
      </c>
      <c r="F1435" s="15"/>
      <c r="G1435" s="15" t="s">
        <v>86</v>
      </c>
      <c r="H1435" s="15" t="s">
        <v>86</v>
      </c>
      <c r="I1435" s="15" t="s">
        <v>86</v>
      </c>
      <c r="J1435" s="15" t="s">
        <v>86</v>
      </c>
      <c r="K1435" s="15" t="s">
        <v>86</v>
      </c>
      <c r="L1435" s="15" t="s">
        <v>86</v>
      </c>
      <c r="M1435" s="15" t="s">
        <v>86</v>
      </c>
      <c r="N1435" s="15" t="s">
        <v>86</v>
      </c>
      <c r="O1435" s="17">
        <v>1000</v>
      </c>
      <c r="P1435" s="18">
        <v>0</v>
      </c>
    </row>
    <row r="1436" spans="2:16" ht="36" customHeight="1" outlineLevel="1" x14ac:dyDescent="0.45">
      <c r="B1436" s="13" t="s">
        <v>61</v>
      </c>
      <c r="C1436" s="14" t="s">
        <v>56</v>
      </c>
      <c r="D1436" s="14" t="s">
        <v>538</v>
      </c>
      <c r="E1436" s="15" t="s">
        <v>70</v>
      </c>
      <c r="F1436" s="15"/>
      <c r="G1436" s="15" t="s">
        <v>86</v>
      </c>
      <c r="H1436" s="15" t="s">
        <v>86</v>
      </c>
      <c r="I1436" s="15" t="s">
        <v>86</v>
      </c>
      <c r="J1436" s="15" t="s">
        <v>86</v>
      </c>
      <c r="K1436" s="15" t="s">
        <v>86</v>
      </c>
      <c r="L1436" s="15" t="s">
        <v>86</v>
      </c>
      <c r="M1436" s="15" t="s">
        <v>86</v>
      </c>
      <c r="N1436" s="15" t="s">
        <v>86</v>
      </c>
      <c r="O1436" s="17">
        <v>1000</v>
      </c>
      <c r="P1436" s="18">
        <v>0</v>
      </c>
    </row>
    <row r="1437" spans="2:16" ht="36" customHeight="1" outlineLevel="1" x14ac:dyDescent="0.45">
      <c r="B1437" s="13" t="s">
        <v>61</v>
      </c>
      <c r="C1437" s="14" t="s">
        <v>59</v>
      </c>
      <c r="D1437" s="14" t="s">
        <v>538</v>
      </c>
      <c r="E1437" s="15" t="s">
        <v>70</v>
      </c>
      <c r="F1437" s="15"/>
      <c r="G1437" s="15" t="s">
        <v>86</v>
      </c>
      <c r="H1437" s="15" t="s">
        <v>86</v>
      </c>
      <c r="I1437" s="15" t="s">
        <v>86</v>
      </c>
      <c r="J1437" s="15" t="s">
        <v>86</v>
      </c>
      <c r="K1437" s="15" t="s">
        <v>86</v>
      </c>
      <c r="L1437" s="15" t="s">
        <v>86</v>
      </c>
      <c r="M1437" s="15" t="s">
        <v>86</v>
      </c>
      <c r="N1437" s="15" t="s">
        <v>86</v>
      </c>
      <c r="O1437" s="17">
        <v>1000</v>
      </c>
      <c r="P1437" s="18">
        <v>0</v>
      </c>
    </row>
    <row r="1438" spans="2:16" ht="36" customHeight="1" outlineLevel="1" x14ac:dyDescent="0.45">
      <c r="B1438" s="13" t="s">
        <v>64</v>
      </c>
      <c r="C1438" s="14" t="s">
        <v>56</v>
      </c>
      <c r="D1438" s="14" t="s">
        <v>539</v>
      </c>
      <c r="E1438" s="15" t="s">
        <v>63</v>
      </c>
      <c r="F1438" s="15"/>
      <c r="G1438" s="16">
        <v>1</v>
      </c>
      <c r="H1438" s="16">
        <v>10</v>
      </c>
      <c r="I1438" s="19">
        <v>6.5359999999999996</v>
      </c>
      <c r="J1438" s="16">
        <v>10</v>
      </c>
      <c r="K1438" s="16">
        <v>7</v>
      </c>
      <c r="L1438" s="19">
        <v>3.1544658271496133</v>
      </c>
      <c r="M1438" s="16">
        <v>1</v>
      </c>
      <c r="N1438" s="16">
        <v>10</v>
      </c>
      <c r="O1438" s="17">
        <v>0</v>
      </c>
      <c r="P1438" s="18">
        <v>0</v>
      </c>
    </row>
    <row r="1439" spans="2:16" ht="36" customHeight="1" outlineLevel="1" x14ac:dyDescent="0.45">
      <c r="B1439" s="13" t="s">
        <v>64</v>
      </c>
      <c r="C1439" s="14" t="s">
        <v>59</v>
      </c>
      <c r="D1439" s="14" t="s">
        <v>539</v>
      </c>
      <c r="E1439" s="15" t="s">
        <v>63</v>
      </c>
      <c r="F1439" s="15"/>
      <c r="G1439" s="16">
        <v>1</v>
      </c>
      <c r="H1439" s="16">
        <v>10</v>
      </c>
      <c r="I1439" s="19">
        <v>6.5359999999999996</v>
      </c>
      <c r="J1439" s="16">
        <v>10</v>
      </c>
      <c r="K1439" s="16">
        <v>7</v>
      </c>
      <c r="L1439" s="19">
        <v>3.1544658271496133</v>
      </c>
      <c r="M1439" s="16">
        <v>1</v>
      </c>
      <c r="N1439" s="16">
        <v>10</v>
      </c>
      <c r="O1439" s="17">
        <v>0</v>
      </c>
      <c r="P1439" s="18">
        <v>0</v>
      </c>
    </row>
    <row r="1440" spans="2:16" ht="36" customHeight="1" outlineLevel="1" x14ac:dyDescent="0.45">
      <c r="B1440" s="13" t="s">
        <v>66</v>
      </c>
      <c r="C1440" s="14" t="s">
        <v>56</v>
      </c>
      <c r="D1440" s="14" t="s">
        <v>540</v>
      </c>
      <c r="E1440" s="15" t="s">
        <v>63</v>
      </c>
      <c r="F1440" s="15"/>
      <c r="G1440" s="16">
        <v>1</v>
      </c>
      <c r="H1440" s="16">
        <v>10</v>
      </c>
      <c r="I1440" s="19">
        <v>6.484076433121019</v>
      </c>
      <c r="J1440" s="16">
        <v>10</v>
      </c>
      <c r="K1440" s="16">
        <v>7</v>
      </c>
      <c r="L1440" s="19">
        <v>3.1256082210655194</v>
      </c>
      <c r="M1440" s="16">
        <v>1</v>
      </c>
      <c r="N1440" s="16">
        <v>10</v>
      </c>
      <c r="O1440" s="17">
        <v>529</v>
      </c>
      <c r="P1440" s="18">
        <v>0</v>
      </c>
    </row>
    <row r="1441" spans="2:16" ht="36" customHeight="1" outlineLevel="1" x14ac:dyDescent="0.45">
      <c r="B1441" s="13" t="s">
        <v>66</v>
      </c>
      <c r="C1441" s="14" t="s">
        <v>59</v>
      </c>
      <c r="D1441" s="14" t="s">
        <v>540</v>
      </c>
      <c r="E1441" s="15" t="s">
        <v>63</v>
      </c>
      <c r="F1441" s="15"/>
      <c r="G1441" s="16">
        <v>1</v>
      </c>
      <c r="H1441" s="16">
        <v>10</v>
      </c>
      <c r="I1441" s="19">
        <v>6.4459999999999997</v>
      </c>
      <c r="J1441" s="16">
        <v>10</v>
      </c>
      <c r="K1441" s="16">
        <v>7</v>
      </c>
      <c r="L1441" s="19">
        <v>3.1538829965475625</v>
      </c>
      <c r="M1441" s="16">
        <v>1</v>
      </c>
      <c r="N1441" s="16">
        <v>10</v>
      </c>
      <c r="O1441" s="17">
        <v>500</v>
      </c>
      <c r="P1441" s="18">
        <v>0</v>
      </c>
    </row>
    <row r="1442" spans="2:16" ht="36" customHeight="1" outlineLevel="1" x14ac:dyDescent="0.45">
      <c r="B1442" s="13" t="s">
        <v>68</v>
      </c>
      <c r="C1442" s="14" t="s">
        <v>56</v>
      </c>
      <c r="D1442" s="14" t="s">
        <v>541</v>
      </c>
      <c r="E1442" s="15" t="s">
        <v>70</v>
      </c>
      <c r="F1442" s="15"/>
      <c r="G1442" s="16">
        <v>1</v>
      </c>
      <c r="H1442" s="16">
        <v>10</v>
      </c>
      <c r="I1442" s="19">
        <v>6.2616822429906538</v>
      </c>
      <c r="J1442" s="16">
        <v>10</v>
      </c>
      <c r="K1442" s="16">
        <v>6</v>
      </c>
      <c r="L1442" s="19">
        <v>3.24532585109371</v>
      </c>
      <c r="M1442" s="16">
        <v>1</v>
      </c>
      <c r="N1442" s="16">
        <v>10</v>
      </c>
      <c r="O1442" s="17">
        <v>786</v>
      </c>
      <c r="P1442" s="18">
        <v>0</v>
      </c>
    </row>
    <row r="1443" spans="2:16" ht="36" customHeight="1" outlineLevel="1" x14ac:dyDescent="0.45">
      <c r="B1443" s="13" t="s">
        <v>68</v>
      </c>
      <c r="C1443" s="14" t="s">
        <v>59</v>
      </c>
      <c r="D1443" s="14" t="s">
        <v>541</v>
      </c>
      <c r="E1443" s="15" t="s">
        <v>70</v>
      </c>
      <c r="F1443" s="15"/>
      <c r="G1443" s="16">
        <v>1</v>
      </c>
      <c r="H1443" s="16">
        <v>10</v>
      </c>
      <c r="I1443" s="19">
        <v>6.3502304147465436</v>
      </c>
      <c r="J1443" s="16">
        <v>10</v>
      </c>
      <c r="K1443" s="16">
        <v>6</v>
      </c>
      <c r="L1443" s="19">
        <v>3.2413578033944681</v>
      </c>
      <c r="M1443" s="16">
        <v>1</v>
      </c>
      <c r="N1443" s="16">
        <v>10</v>
      </c>
      <c r="O1443" s="17">
        <v>783</v>
      </c>
      <c r="P1443" s="18">
        <v>0</v>
      </c>
    </row>
    <row r="1444" spans="2:16" ht="36" customHeight="1" outlineLevel="1" x14ac:dyDescent="0.45">
      <c r="B1444" s="13" t="s">
        <v>71</v>
      </c>
      <c r="C1444" s="14" t="s">
        <v>56</v>
      </c>
      <c r="D1444" s="14" t="s">
        <v>542</v>
      </c>
      <c r="E1444" s="15" t="s">
        <v>70</v>
      </c>
      <c r="F1444" s="15"/>
      <c r="G1444" s="16">
        <v>1</v>
      </c>
      <c r="H1444" s="16">
        <v>10</v>
      </c>
      <c r="I1444" s="19">
        <v>6.6901408450704229</v>
      </c>
      <c r="J1444" s="16">
        <v>10</v>
      </c>
      <c r="K1444" s="16">
        <v>7</v>
      </c>
      <c r="L1444" s="19">
        <v>3.2511494935895171</v>
      </c>
      <c r="M1444" s="16">
        <v>1</v>
      </c>
      <c r="N1444" s="16">
        <v>10</v>
      </c>
      <c r="O1444" s="17">
        <v>858</v>
      </c>
      <c r="P1444" s="18">
        <v>0</v>
      </c>
    </row>
    <row r="1445" spans="2:16" ht="36" customHeight="1" outlineLevel="1" x14ac:dyDescent="0.45">
      <c r="B1445" s="13" t="s">
        <v>71</v>
      </c>
      <c r="C1445" s="14" t="s">
        <v>59</v>
      </c>
      <c r="D1445" s="14" t="s">
        <v>542</v>
      </c>
      <c r="E1445" s="15" t="s">
        <v>70</v>
      </c>
      <c r="F1445" s="15"/>
      <c r="G1445" s="16">
        <v>1</v>
      </c>
      <c r="H1445" s="16">
        <v>10</v>
      </c>
      <c r="I1445" s="19">
        <v>6.774647887323944</v>
      </c>
      <c r="J1445" s="16">
        <v>10</v>
      </c>
      <c r="K1445" s="16">
        <v>7</v>
      </c>
      <c r="L1445" s="19">
        <v>3.1698812340934666</v>
      </c>
      <c r="M1445" s="16">
        <v>1</v>
      </c>
      <c r="N1445" s="16">
        <v>10</v>
      </c>
      <c r="O1445" s="17">
        <v>858</v>
      </c>
      <c r="P1445" s="18">
        <v>0</v>
      </c>
    </row>
    <row r="1446" spans="2:16" ht="36" customHeight="1" outlineLevel="1" x14ac:dyDescent="0.45">
      <c r="B1446" s="13" t="s">
        <v>1184</v>
      </c>
      <c r="C1446" s="14" t="s">
        <v>56</v>
      </c>
      <c r="D1446" s="14" t="s">
        <v>543</v>
      </c>
      <c r="E1446" s="15" t="s">
        <v>70</v>
      </c>
      <c r="F1446" s="15"/>
      <c r="G1446" s="16">
        <v>1</v>
      </c>
      <c r="H1446" s="16">
        <v>10</v>
      </c>
      <c r="I1446" s="19">
        <v>6.5522388059701493</v>
      </c>
      <c r="J1446" s="16">
        <v>10</v>
      </c>
      <c r="K1446" s="16">
        <v>7</v>
      </c>
      <c r="L1446" s="19">
        <v>3.0465260001156027</v>
      </c>
      <c r="M1446" s="16">
        <v>1</v>
      </c>
      <c r="N1446" s="16">
        <v>10</v>
      </c>
      <c r="O1446" s="17">
        <v>933</v>
      </c>
      <c r="P1446" s="18">
        <v>0</v>
      </c>
    </row>
    <row r="1447" spans="2:16" ht="36" customHeight="1" outlineLevel="1" x14ac:dyDescent="0.45">
      <c r="B1447" s="13" t="s">
        <v>1184</v>
      </c>
      <c r="C1447" s="14" t="s">
        <v>59</v>
      </c>
      <c r="D1447" s="14" t="s">
        <v>543</v>
      </c>
      <c r="E1447" s="15" t="s">
        <v>70</v>
      </c>
      <c r="F1447" s="15"/>
      <c r="G1447" s="16">
        <v>1</v>
      </c>
      <c r="H1447" s="16">
        <v>10</v>
      </c>
      <c r="I1447" s="19">
        <v>6.4776119402985071</v>
      </c>
      <c r="J1447" s="16">
        <v>10</v>
      </c>
      <c r="K1447" s="16">
        <v>7</v>
      </c>
      <c r="L1447" s="19">
        <v>3.1157381972487133</v>
      </c>
      <c r="M1447" s="16">
        <v>1</v>
      </c>
      <c r="N1447" s="16">
        <v>10</v>
      </c>
      <c r="O1447" s="17">
        <v>933</v>
      </c>
      <c r="P1447" s="18">
        <v>0</v>
      </c>
    </row>
    <row r="1448" spans="2:16" ht="36" customHeight="1" outlineLevel="1" x14ac:dyDescent="0.45">
      <c r="B1448" s="13" t="s">
        <v>1185</v>
      </c>
      <c r="C1448" s="14" t="s">
        <v>56</v>
      </c>
      <c r="D1448" s="14" t="s">
        <v>544</v>
      </c>
      <c r="E1448" s="15" t="s">
        <v>70</v>
      </c>
      <c r="F1448" s="15"/>
      <c r="G1448" s="16">
        <v>1</v>
      </c>
      <c r="H1448" s="16">
        <v>10</v>
      </c>
      <c r="I1448" s="19">
        <v>6.8103448275862073</v>
      </c>
      <c r="J1448" s="16">
        <v>10</v>
      </c>
      <c r="K1448" s="16">
        <v>8</v>
      </c>
      <c r="L1448" s="19">
        <v>3.1481372746531395</v>
      </c>
      <c r="M1448" s="16">
        <v>1</v>
      </c>
      <c r="N1448" s="16">
        <v>10</v>
      </c>
      <c r="O1448" s="17">
        <v>942</v>
      </c>
      <c r="P1448" s="18">
        <v>0</v>
      </c>
    </row>
    <row r="1449" spans="2:16" ht="36" customHeight="1" outlineLevel="1" x14ac:dyDescent="0.45">
      <c r="B1449" s="13" t="s">
        <v>1185</v>
      </c>
      <c r="C1449" s="14" t="s">
        <v>59</v>
      </c>
      <c r="D1449" s="14" t="s">
        <v>544</v>
      </c>
      <c r="E1449" s="15" t="s">
        <v>70</v>
      </c>
      <c r="F1449" s="15"/>
      <c r="G1449" s="16">
        <v>1</v>
      </c>
      <c r="H1449" s="16">
        <v>10</v>
      </c>
      <c r="I1449" s="19">
        <v>6.9818181818181815</v>
      </c>
      <c r="J1449" s="16">
        <v>10</v>
      </c>
      <c r="K1449" s="16">
        <v>8</v>
      </c>
      <c r="L1449" s="19">
        <v>3.141660973121331</v>
      </c>
      <c r="M1449" s="16">
        <v>1</v>
      </c>
      <c r="N1449" s="16">
        <v>10</v>
      </c>
      <c r="O1449" s="17">
        <v>945</v>
      </c>
      <c r="P1449" s="18">
        <v>0</v>
      </c>
    </row>
    <row r="1450" spans="2:16" ht="36" customHeight="1" outlineLevel="1" x14ac:dyDescent="0.45">
      <c r="B1450" s="13" t="s">
        <v>73</v>
      </c>
      <c r="C1450" s="14" t="s">
        <v>56</v>
      </c>
      <c r="D1450" s="14" t="s">
        <v>1312</v>
      </c>
      <c r="E1450" s="15" t="s">
        <v>63</v>
      </c>
      <c r="F1450" s="15"/>
      <c r="G1450" s="16">
        <v>1</v>
      </c>
      <c r="H1450" s="16">
        <v>10</v>
      </c>
      <c r="I1450" s="19">
        <v>6.5369999999999999</v>
      </c>
      <c r="J1450" s="16">
        <v>10</v>
      </c>
      <c r="K1450" s="16">
        <v>7</v>
      </c>
      <c r="L1450" s="19">
        <v>3.1541368993085137</v>
      </c>
      <c r="M1450" s="16">
        <v>1</v>
      </c>
      <c r="N1450" s="16">
        <v>10</v>
      </c>
      <c r="O1450" s="17">
        <v>0</v>
      </c>
      <c r="P1450" s="18">
        <v>0</v>
      </c>
    </row>
    <row r="1451" spans="2:16" ht="36" customHeight="1" outlineLevel="1" x14ac:dyDescent="0.45">
      <c r="B1451" s="13" t="s">
        <v>73</v>
      </c>
      <c r="C1451" s="14" t="s">
        <v>59</v>
      </c>
      <c r="D1451" s="14" t="s">
        <v>1312</v>
      </c>
      <c r="E1451" s="15" t="s">
        <v>63</v>
      </c>
      <c r="F1451" s="15"/>
      <c r="G1451" s="16">
        <v>1</v>
      </c>
      <c r="H1451" s="16">
        <v>10</v>
      </c>
      <c r="I1451" s="19">
        <v>6.5369999999999999</v>
      </c>
      <c r="J1451" s="16">
        <v>10</v>
      </c>
      <c r="K1451" s="16">
        <v>7</v>
      </c>
      <c r="L1451" s="19">
        <v>3.1541368993085137</v>
      </c>
      <c r="M1451" s="16">
        <v>1</v>
      </c>
      <c r="N1451" s="16">
        <v>10</v>
      </c>
      <c r="O1451" s="17">
        <v>0</v>
      </c>
      <c r="P1451" s="18">
        <v>0</v>
      </c>
    </row>
    <row r="1452" spans="2:16" ht="36" customHeight="1" outlineLevel="1" x14ac:dyDescent="0.45">
      <c r="B1452" s="13" t="s">
        <v>75</v>
      </c>
      <c r="C1452" s="14" t="s">
        <v>56</v>
      </c>
      <c r="D1452" s="14" t="s">
        <v>545</v>
      </c>
      <c r="E1452" s="15" t="s">
        <v>63</v>
      </c>
      <c r="F1452" s="15"/>
      <c r="G1452" s="16">
        <v>1</v>
      </c>
      <c r="H1452" s="16">
        <v>10</v>
      </c>
      <c r="I1452" s="19">
        <v>6.5380000000000003</v>
      </c>
      <c r="J1452" s="16">
        <v>10</v>
      </c>
      <c r="K1452" s="16">
        <v>7</v>
      </c>
      <c r="L1452" s="19">
        <v>3.1544423447745049</v>
      </c>
      <c r="M1452" s="16">
        <v>1</v>
      </c>
      <c r="N1452" s="16">
        <v>10</v>
      </c>
      <c r="O1452" s="17">
        <v>0</v>
      </c>
      <c r="P1452" s="18">
        <v>0</v>
      </c>
    </row>
    <row r="1453" spans="2:16" ht="36" customHeight="1" outlineLevel="1" x14ac:dyDescent="0.45">
      <c r="B1453" s="13" t="s">
        <v>75</v>
      </c>
      <c r="C1453" s="14" t="s">
        <v>59</v>
      </c>
      <c r="D1453" s="14" t="s">
        <v>545</v>
      </c>
      <c r="E1453" s="15" t="s">
        <v>63</v>
      </c>
      <c r="F1453" s="15"/>
      <c r="G1453" s="16">
        <v>1</v>
      </c>
      <c r="H1453" s="16">
        <v>10</v>
      </c>
      <c r="I1453" s="19">
        <v>6.5380000000000003</v>
      </c>
      <c r="J1453" s="16">
        <v>10</v>
      </c>
      <c r="K1453" s="16">
        <v>7</v>
      </c>
      <c r="L1453" s="19">
        <v>3.1544423447745049</v>
      </c>
      <c r="M1453" s="16">
        <v>1</v>
      </c>
      <c r="N1453" s="16">
        <v>10</v>
      </c>
      <c r="O1453" s="17">
        <v>0</v>
      </c>
      <c r="P1453" s="18">
        <v>0</v>
      </c>
    </row>
    <row r="1454" spans="2:16" ht="36" customHeight="1" outlineLevel="1" x14ac:dyDescent="0.45">
      <c r="B1454" s="13" t="s">
        <v>77</v>
      </c>
      <c r="C1454" s="14" t="s">
        <v>56</v>
      </c>
      <c r="D1454" s="14" t="s">
        <v>546</v>
      </c>
      <c r="E1454" s="15" t="s">
        <v>70</v>
      </c>
      <c r="F1454" s="15"/>
      <c r="G1454" s="16">
        <v>1</v>
      </c>
      <c r="H1454" s="16">
        <v>10</v>
      </c>
      <c r="I1454" s="19">
        <v>6.5508819538670284</v>
      </c>
      <c r="J1454" s="16">
        <v>10</v>
      </c>
      <c r="K1454" s="16">
        <v>7</v>
      </c>
      <c r="L1454" s="19">
        <v>3.1571911375000976</v>
      </c>
      <c r="M1454" s="16">
        <v>1</v>
      </c>
      <c r="N1454" s="16">
        <v>10</v>
      </c>
      <c r="O1454" s="17">
        <v>263</v>
      </c>
      <c r="P1454" s="18">
        <v>0</v>
      </c>
    </row>
    <row r="1455" spans="2:16" ht="36" customHeight="1" outlineLevel="1" x14ac:dyDescent="0.45">
      <c r="B1455" s="13" t="s">
        <v>77</v>
      </c>
      <c r="C1455" s="14" t="s">
        <v>59</v>
      </c>
      <c r="D1455" s="14" t="s">
        <v>546</v>
      </c>
      <c r="E1455" s="15" t="s">
        <v>70</v>
      </c>
      <c r="F1455" s="15"/>
      <c r="G1455" s="16">
        <v>1</v>
      </c>
      <c r="H1455" s="16">
        <v>10</v>
      </c>
      <c r="I1455" s="19">
        <v>6.5508819538670284</v>
      </c>
      <c r="J1455" s="16">
        <v>10</v>
      </c>
      <c r="K1455" s="16">
        <v>7</v>
      </c>
      <c r="L1455" s="19">
        <v>3.1571911375000976</v>
      </c>
      <c r="M1455" s="16">
        <v>1</v>
      </c>
      <c r="N1455" s="16">
        <v>10</v>
      </c>
      <c r="O1455" s="17">
        <v>263</v>
      </c>
      <c r="P1455" s="18">
        <v>0</v>
      </c>
    </row>
    <row r="1456" spans="2:16" ht="36" customHeight="1" outlineLevel="1" x14ac:dyDescent="0.45">
      <c r="B1456" s="13" t="s">
        <v>79</v>
      </c>
      <c r="C1456" s="14" t="s">
        <v>56</v>
      </c>
      <c r="D1456" s="14" t="s">
        <v>547</v>
      </c>
      <c r="E1456" s="15" t="s">
        <v>70</v>
      </c>
      <c r="F1456" s="15"/>
      <c r="G1456" s="16">
        <v>1</v>
      </c>
      <c r="H1456" s="16">
        <v>10</v>
      </c>
      <c r="I1456" s="19">
        <v>6.4580419580419584</v>
      </c>
      <c r="J1456" s="16">
        <v>10</v>
      </c>
      <c r="K1456" s="16">
        <v>7</v>
      </c>
      <c r="L1456" s="19">
        <v>3.2189114993019947</v>
      </c>
      <c r="M1456" s="16">
        <v>1</v>
      </c>
      <c r="N1456" s="16">
        <v>10</v>
      </c>
      <c r="O1456" s="17">
        <v>714</v>
      </c>
      <c r="P1456" s="18">
        <v>0</v>
      </c>
    </row>
    <row r="1457" spans="2:16" ht="36" customHeight="1" outlineLevel="1" x14ac:dyDescent="0.45">
      <c r="B1457" s="13" t="s">
        <v>79</v>
      </c>
      <c r="C1457" s="14" t="s">
        <v>59</v>
      </c>
      <c r="D1457" s="14" t="s">
        <v>547</v>
      </c>
      <c r="E1457" s="15" t="s">
        <v>70</v>
      </c>
      <c r="F1457" s="15"/>
      <c r="G1457" s="16">
        <v>1</v>
      </c>
      <c r="H1457" s="16">
        <v>10</v>
      </c>
      <c r="I1457" s="19">
        <v>6.4580419580419584</v>
      </c>
      <c r="J1457" s="16">
        <v>10</v>
      </c>
      <c r="K1457" s="16">
        <v>7</v>
      </c>
      <c r="L1457" s="19">
        <v>3.2189114993019947</v>
      </c>
      <c r="M1457" s="16">
        <v>1</v>
      </c>
      <c r="N1457" s="16">
        <v>10</v>
      </c>
      <c r="O1457" s="17">
        <v>714</v>
      </c>
      <c r="P1457" s="18">
        <v>0</v>
      </c>
    </row>
    <row r="1458" spans="2:16" ht="36" customHeight="1" outlineLevel="1" x14ac:dyDescent="0.45">
      <c r="B1458" s="13" t="s">
        <v>80</v>
      </c>
      <c r="C1458" s="14" t="s">
        <v>56</v>
      </c>
      <c r="D1458" s="14" t="s">
        <v>548</v>
      </c>
      <c r="E1458" s="15" t="s">
        <v>70</v>
      </c>
      <c r="F1458" s="15"/>
      <c r="G1458" s="16">
        <v>1</v>
      </c>
      <c r="H1458" s="16">
        <v>10</v>
      </c>
      <c r="I1458" s="19">
        <v>6.8571428571428568</v>
      </c>
      <c r="J1458" s="16">
        <v>10</v>
      </c>
      <c r="K1458" s="16">
        <v>7</v>
      </c>
      <c r="L1458" s="19">
        <v>2.9723032258108217</v>
      </c>
      <c r="M1458" s="16">
        <v>1</v>
      </c>
      <c r="N1458" s="16">
        <v>10</v>
      </c>
      <c r="O1458" s="17">
        <v>923</v>
      </c>
      <c r="P1458" s="18">
        <v>0</v>
      </c>
    </row>
    <row r="1459" spans="2:16" ht="36" customHeight="1" outlineLevel="1" x14ac:dyDescent="0.45">
      <c r="B1459" s="13" t="s">
        <v>80</v>
      </c>
      <c r="C1459" s="14" t="s">
        <v>59</v>
      </c>
      <c r="D1459" s="14" t="s">
        <v>548</v>
      </c>
      <c r="E1459" s="15" t="s">
        <v>70</v>
      </c>
      <c r="F1459" s="15"/>
      <c r="G1459" s="16">
        <v>1</v>
      </c>
      <c r="H1459" s="16">
        <v>10</v>
      </c>
      <c r="I1459" s="19">
        <v>6.8571428571428568</v>
      </c>
      <c r="J1459" s="16">
        <v>10</v>
      </c>
      <c r="K1459" s="16">
        <v>7</v>
      </c>
      <c r="L1459" s="19">
        <v>2.9723032258108217</v>
      </c>
      <c r="M1459" s="16">
        <v>1</v>
      </c>
      <c r="N1459" s="16">
        <v>10</v>
      </c>
      <c r="O1459" s="17">
        <v>923</v>
      </c>
      <c r="P1459" s="18">
        <v>0</v>
      </c>
    </row>
    <row r="1460" spans="2:16" ht="36" customHeight="1" outlineLevel="1" x14ac:dyDescent="0.45">
      <c r="B1460" s="13" t="s">
        <v>82</v>
      </c>
      <c r="C1460" s="14" t="s">
        <v>56</v>
      </c>
      <c r="D1460" s="14" t="s">
        <v>1313</v>
      </c>
      <c r="E1460" s="15" t="s">
        <v>70</v>
      </c>
      <c r="F1460" s="15"/>
      <c r="G1460" s="16">
        <v>1</v>
      </c>
      <c r="H1460" s="16">
        <v>10</v>
      </c>
      <c r="I1460" s="16">
        <v>6</v>
      </c>
      <c r="J1460" s="16">
        <v>10</v>
      </c>
      <c r="K1460" s="16">
        <v>8</v>
      </c>
      <c r="L1460" s="19">
        <v>4.1231056256176606</v>
      </c>
      <c r="M1460" s="16">
        <v>1</v>
      </c>
      <c r="N1460" s="16">
        <v>10</v>
      </c>
      <c r="O1460" s="17">
        <v>989</v>
      </c>
      <c r="P1460" s="18">
        <v>0</v>
      </c>
    </row>
    <row r="1461" spans="2:16" ht="36" customHeight="1" outlineLevel="1" x14ac:dyDescent="0.45">
      <c r="B1461" s="13" t="s">
        <v>82</v>
      </c>
      <c r="C1461" s="14" t="s">
        <v>59</v>
      </c>
      <c r="D1461" s="14" t="s">
        <v>1313</v>
      </c>
      <c r="E1461" s="15" t="s">
        <v>70</v>
      </c>
      <c r="F1461" s="15"/>
      <c r="G1461" s="16">
        <v>1</v>
      </c>
      <c r="H1461" s="16">
        <v>10</v>
      </c>
      <c r="I1461" s="16">
        <v>6</v>
      </c>
      <c r="J1461" s="16">
        <v>10</v>
      </c>
      <c r="K1461" s="16">
        <v>8</v>
      </c>
      <c r="L1461" s="19">
        <v>4.1231056256176606</v>
      </c>
      <c r="M1461" s="16">
        <v>1</v>
      </c>
      <c r="N1461" s="16">
        <v>10</v>
      </c>
      <c r="O1461" s="17">
        <v>989</v>
      </c>
      <c r="P1461" s="18">
        <v>0</v>
      </c>
    </row>
    <row r="1462" spans="2:16" ht="36" customHeight="1" outlineLevel="1" x14ac:dyDescent="0.45">
      <c r="B1462" s="13" t="s">
        <v>84</v>
      </c>
      <c r="C1462" s="14" t="s">
        <v>56</v>
      </c>
      <c r="D1462" s="14" t="s">
        <v>1314</v>
      </c>
      <c r="E1462" s="15" t="s">
        <v>70</v>
      </c>
      <c r="F1462" s="15"/>
      <c r="G1462" s="16">
        <v>3</v>
      </c>
      <c r="H1462" s="16">
        <v>10</v>
      </c>
      <c r="I1462" s="19">
        <v>7.333333333333333</v>
      </c>
      <c r="J1462" s="16">
        <v>3</v>
      </c>
      <c r="K1462" s="16">
        <v>9</v>
      </c>
      <c r="L1462" s="19">
        <v>3.7859388972001824</v>
      </c>
      <c r="M1462" s="16">
        <v>3</v>
      </c>
      <c r="N1462" s="16">
        <v>10</v>
      </c>
      <c r="O1462" s="17">
        <v>997</v>
      </c>
      <c r="P1462" s="18">
        <v>0</v>
      </c>
    </row>
    <row r="1463" spans="2:16" ht="36" customHeight="1" outlineLevel="1" x14ac:dyDescent="0.45">
      <c r="B1463" s="13" t="s">
        <v>84</v>
      </c>
      <c r="C1463" s="14" t="s">
        <v>59</v>
      </c>
      <c r="D1463" s="14" t="s">
        <v>1314</v>
      </c>
      <c r="E1463" s="15" t="s">
        <v>70</v>
      </c>
      <c r="F1463" s="15"/>
      <c r="G1463" s="16">
        <v>3</v>
      </c>
      <c r="H1463" s="16">
        <v>10</v>
      </c>
      <c r="I1463" s="19">
        <v>7.333333333333333</v>
      </c>
      <c r="J1463" s="16">
        <v>3</v>
      </c>
      <c r="K1463" s="16">
        <v>9</v>
      </c>
      <c r="L1463" s="19">
        <v>3.7859388972001824</v>
      </c>
      <c r="M1463" s="16">
        <v>3</v>
      </c>
      <c r="N1463" s="16">
        <v>10</v>
      </c>
      <c r="O1463" s="17">
        <v>997</v>
      </c>
      <c r="P1463" s="18">
        <v>0</v>
      </c>
    </row>
    <row r="1464" spans="2:16" ht="36" customHeight="1" outlineLevel="1" x14ac:dyDescent="0.45">
      <c r="B1464" s="13" t="s">
        <v>61</v>
      </c>
      <c r="C1464" s="14" t="s">
        <v>56</v>
      </c>
      <c r="D1464" s="14" t="s">
        <v>549</v>
      </c>
      <c r="E1464" s="15" t="s">
        <v>70</v>
      </c>
      <c r="F1464" s="15"/>
      <c r="G1464" s="16">
        <v>1</v>
      </c>
      <c r="H1464" s="16">
        <v>10</v>
      </c>
      <c r="I1464" s="19">
        <v>6.5369999999999999</v>
      </c>
      <c r="J1464" s="16">
        <v>10</v>
      </c>
      <c r="K1464" s="16">
        <v>7</v>
      </c>
      <c r="L1464" s="19">
        <v>3.1554060891726001</v>
      </c>
      <c r="M1464" s="16">
        <v>1</v>
      </c>
      <c r="N1464" s="16">
        <v>10</v>
      </c>
      <c r="O1464" s="17">
        <v>0</v>
      </c>
      <c r="P1464" s="18">
        <v>0</v>
      </c>
    </row>
    <row r="1465" spans="2:16" ht="36" customHeight="1" outlineLevel="1" x14ac:dyDescent="0.45">
      <c r="B1465" s="13" t="s">
        <v>61</v>
      </c>
      <c r="C1465" s="14" t="s">
        <v>59</v>
      </c>
      <c r="D1465" s="14" t="s">
        <v>549</v>
      </c>
      <c r="E1465" s="15" t="s">
        <v>70</v>
      </c>
      <c r="F1465" s="15"/>
      <c r="G1465" s="16">
        <v>1</v>
      </c>
      <c r="H1465" s="16">
        <v>10</v>
      </c>
      <c r="I1465" s="19">
        <v>6.493813273340832</v>
      </c>
      <c r="J1465" s="16">
        <v>10</v>
      </c>
      <c r="K1465" s="16">
        <v>7</v>
      </c>
      <c r="L1465" s="19">
        <v>3.1573266668671001</v>
      </c>
      <c r="M1465" s="16">
        <v>1</v>
      </c>
      <c r="N1465" s="16">
        <v>10</v>
      </c>
      <c r="O1465" s="17">
        <v>111</v>
      </c>
      <c r="P1465" s="18">
        <v>0</v>
      </c>
    </row>
    <row r="1466" spans="2:16" ht="36" customHeight="1" outlineLevel="1" x14ac:dyDescent="0.45">
      <c r="B1466" s="13" t="s">
        <v>61</v>
      </c>
      <c r="C1466" s="14" t="s">
        <v>56</v>
      </c>
      <c r="D1466" s="14" t="s">
        <v>549</v>
      </c>
      <c r="E1466" s="15" t="s">
        <v>70</v>
      </c>
      <c r="F1466" s="15"/>
      <c r="G1466" s="15" t="s">
        <v>86</v>
      </c>
      <c r="H1466" s="15" t="s">
        <v>86</v>
      </c>
      <c r="I1466" s="15" t="s">
        <v>86</v>
      </c>
      <c r="J1466" s="15" t="s">
        <v>86</v>
      </c>
      <c r="K1466" s="15" t="s">
        <v>86</v>
      </c>
      <c r="L1466" s="15" t="s">
        <v>86</v>
      </c>
      <c r="M1466" s="15" t="s">
        <v>86</v>
      </c>
      <c r="N1466" s="15" t="s">
        <v>86</v>
      </c>
      <c r="O1466" s="17">
        <v>1000</v>
      </c>
      <c r="P1466" s="18">
        <v>0</v>
      </c>
    </row>
    <row r="1467" spans="2:16" ht="36" customHeight="1" outlineLevel="1" x14ac:dyDescent="0.45">
      <c r="B1467" s="13" t="s">
        <v>61</v>
      </c>
      <c r="C1467" s="14" t="s">
        <v>59</v>
      </c>
      <c r="D1467" s="14" t="s">
        <v>549</v>
      </c>
      <c r="E1467" s="15" t="s">
        <v>70</v>
      </c>
      <c r="F1467" s="15"/>
      <c r="G1467" s="16">
        <v>7</v>
      </c>
      <c r="H1467" s="16">
        <v>10</v>
      </c>
      <c r="I1467" s="19">
        <v>9.4</v>
      </c>
      <c r="J1467" s="16">
        <v>10</v>
      </c>
      <c r="K1467" s="16">
        <v>10</v>
      </c>
      <c r="L1467" s="19">
        <v>1.3416407864998738</v>
      </c>
      <c r="M1467" s="16">
        <v>7</v>
      </c>
      <c r="N1467" s="16">
        <v>10</v>
      </c>
      <c r="O1467" s="17">
        <v>995</v>
      </c>
      <c r="P1467" s="18">
        <v>0</v>
      </c>
    </row>
    <row r="1468" spans="2:16" ht="36" customHeight="1" outlineLevel="1" x14ac:dyDescent="0.45">
      <c r="B1468" s="13" t="s">
        <v>61</v>
      </c>
      <c r="C1468" s="14" t="s">
        <v>56</v>
      </c>
      <c r="D1468" s="14" t="s">
        <v>549</v>
      </c>
      <c r="E1468" s="15" t="s">
        <v>70</v>
      </c>
      <c r="F1468" s="15"/>
      <c r="G1468" s="15" t="s">
        <v>86</v>
      </c>
      <c r="H1468" s="15" t="s">
        <v>86</v>
      </c>
      <c r="I1468" s="15" t="s">
        <v>86</v>
      </c>
      <c r="J1468" s="15" t="s">
        <v>86</v>
      </c>
      <c r="K1468" s="15" t="s">
        <v>86</v>
      </c>
      <c r="L1468" s="15" t="s">
        <v>86</v>
      </c>
      <c r="M1468" s="15" t="s">
        <v>86</v>
      </c>
      <c r="N1468" s="15" t="s">
        <v>86</v>
      </c>
      <c r="O1468" s="17">
        <v>1000</v>
      </c>
      <c r="P1468" s="18">
        <v>0</v>
      </c>
    </row>
    <row r="1469" spans="2:16" ht="36" customHeight="1" outlineLevel="1" x14ac:dyDescent="0.45">
      <c r="B1469" s="13" t="s">
        <v>61</v>
      </c>
      <c r="C1469" s="14" t="s">
        <v>59</v>
      </c>
      <c r="D1469" s="14" t="s">
        <v>549</v>
      </c>
      <c r="E1469" s="15" t="s">
        <v>70</v>
      </c>
      <c r="F1469" s="15"/>
      <c r="G1469" s="15" t="s">
        <v>86</v>
      </c>
      <c r="H1469" s="15" t="s">
        <v>86</v>
      </c>
      <c r="I1469" s="15" t="s">
        <v>86</v>
      </c>
      <c r="J1469" s="15" t="s">
        <v>86</v>
      </c>
      <c r="K1469" s="15" t="s">
        <v>86</v>
      </c>
      <c r="L1469" s="15" t="s">
        <v>86</v>
      </c>
      <c r="M1469" s="15" t="s">
        <v>86</v>
      </c>
      <c r="N1469" s="15" t="s">
        <v>86</v>
      </c>
      <c r="O1469" s="17">
        <v>1000</v>
      </c>
      <c r="P1469" s="18">
        <v>0</v>
      </c>
    </row>
    <row r="1470" spans="2:16" ht="36" customHeight="1" outlineLevel="1" x14ac:dyDescent="0.45">
      <c r="B1470" s="13" t="s">
        <v>61</v>
      </c>
      <c r="C1470" s="14" t="s">
        <v>56</v>
      </c>
      <c r="D1470" s="14" t="s">
        <v>549</v>
      </c>
      <c r="E1470" s="15" t="s">
        <v>70</v>
      </c>
      <c r="F1470" s="15"/>
      <c r="G1470" s="15" t="s">
        <v>86</v>
      </c>
      <c r="H1470" s="15" t="s">
        <v>86</v>
      </c>
      <c r="I1470" s="15" t="s">
        <v>86</v>
      </c>
      <c r="J1470" s="15" t="s">
        <v>86</v>
      </c>
      <c r="K1470" s="15" t="s">
        <v>86</v>
      </c>
      <c r="L1470" s="15" t="s">
        <v>86</v>
      </c>
      <c r="M1470" s="15" t="s">
        <v>86</v>
      </c>
      <c r="N1470" s="15" t="s">
        <v>86</v>
      </c>
      <c r="O1470" s="17">
        <v>1000</v>
      </c>
      <c r="P1470" s="18">
        <v>0</v>
      </c>
    </row>
    <row r="1471" spans="2:16" ht="36" customHeight="1" outlineLevel="1" x14ac:dyDescent="0.45">
      <c r="B1471" s="13" t="s">
        <v>61</v>
      </c>
      <c r="C1471" s="14" t="s">
        <v>59</v>
      </c>
      <c r="D1471" s="14" t="s">
        <v>549</v>
      </c>
      <c r="E1471" s="15" t="s">
        <v>70</v>
      </c>
      <c r="F1471" s="15"/>
      <c r="G1471" s="15" t="s">
        <v>86</v>
      </c>
      <c r="H1471" s="15" t="s">
        <v>86</v>
      </c>
      <c r="I1471" s="15" t="s">
        <v>86</v>
      </c>
      <c r="J1471" s="15" t="s">
        <v>86</v>
      </c>
      <c r="K1471" s="15" t="s">
        <v>86</v>
      </c>
      <c r="L1471" s="15" t="s">
        <v>86</v>
      </c>
      <c r="M1471" s="15" t="s">
        <v>86</v>
      </c>
      <c r="N1471" s="15" t="s">
        <v>86</v>
      </c>
      <c r="O1471" s="17">
        <v>1000</v>
      </c>
      <c r="P1471" s="18">
        <v>0</v>
      </c>
    </row>
    <row r="1472" spans="2:16" ht="36" customHeight="1" outlineLevel="1" x14ac:dyDescent="0.45">
      <c r="B1472" s="13" t="s">
        <v>64</v>
      </c>
      <c r="C1472" s="14" t="s">
        <v>56</v>
      </c>
      <c r="D1472" s="14" t="s">
        <v>550</v>
      </c>
      <c r="E1472" s="15" t="s">
        <v>63</v>
      </c>
      <c r="F1472" s="15"/>
      <c r="G1472" s="16">
        <v>1</v>
      </c>
      <c r="H1472" s="16">
        <v>10</v>
      </c>
      <c r="I1472" s="19">
        <v>6.5369999999999999</v>
      </c>
      <c r="J1472" s="16">
        <v>10</v>
      </c>
      <c r="K1472" s="16">
        <v>7</v>
      </c>
      <c r="L1472" s="19">
        <v>3.1544542446485924</v>
      </c>
      <c r="M1472" s="16">
        <v>1</v>
      </c>
      <c r="N1472" s="16">
        <v>10</v>
      </c>
      <c r="O1472" s="17">
        <v>0</v>
      </c>
      <c r="P1472" s="18">
        <v>0</v>
      </c>
    </row>
    <row r="1473" spans="2:16" ht="36" customHeight="1" outlineLevel="1" x14ac:dyDescent="0.45">
      <c r="B1473" s="13" t="s">
        <v>64</v>
      </c>
      <c r="C1473" s="14" t="s">
        <v>59</v>
      </c>
      <c r="D1473" s="14" t="s">
        <v>550</v>
      </c>
      <c r="E1473" s="15" t="s">
        <v>63</v>
      </c>
      <c r="F1473" s="15"/>
      <c r="G1473" s="16">
        <v>1</v>
      </c>
      <c r="H1473" s="16">
        <v>10</v>
      </c>
      <c r="I1473" s="19">
        <v>6.5369999999999999</v>
      </c>
      <c r="J1473" s="16">
        <v>10</v>
      </c>
      <c r="K1473" s="16">
        <v>7</v>
      </c>
      <c r="L1473" s="19">
        <v>3.1544542446485924</v>
      </c>
      <c r="M1473" s="16">
        <v>1</v>
      </c>
      <c r="N1473" s="16">
        <v>10</v>
      </c>
      <c r="O1473" s="17">
        <v>0</v>
      </c>
      <c r="P1473" s="18">
        <v>0</v>
      </c>
    </row>
    <row r="1474" spans="2:16" ht="36" customHeight="1" outlineLevel="1" x14ac:dyDescent="0.45">
      <c r="B1474" s="13" t="s">
        <v>66</v>
      </c>
      <c r="C1474" s="14" t="s">
        <v>56</v>
      </c>
      <c r="D1474" s="14" t="s">
        <v>551</v>
      </c>
      <c r="E1474" s="15" t="s">
        <v>63</v>
      </c>
      <c r="F1474" s="15"/>
      <c r="G1474" s="16">
        <v>1</v>
      </c>
      <c r="H1474" s="16">
        <v>10</v>
      </c>
      <c r="I1474" s="19">
        <v>6.5216450216450212</v>
      </c>
      <c r="J1474" s="16">
        <v>10</v>
      </c>
      <c r="K1474" s="16">
        <v>7</v>
      </c>
      <c r="L1474" s="19">
        <v>3.1254617185269367</v>
      </c>
      <c r="M1474" s="16">
        <v>1</v>
      </c>
      <c r="N1474" s="16">
        <v>10</v>
      </c>
      <c r="O1474" s="17">
        <v>538</v>
      </c>
      <c r="P1474" s="18">
        <v>0</v>
      </c>
    </row>
    <row r="1475" spans="2:16" ht="36" customHeight="1" outlineLevel="1" x14ac:dyDescent="0.45">
      <c r="B1475" s="13" t="s">
        <v>66</v>
      </c>
      <c r="C1475" s="14" t="s">
        <v>59</v>
      </c>
      <c r="D1475" s="14" t="s">
        <v>551</v>
      </c>
      <c r="E1475" s="15" t="s">
        <v>63</v>
      </c>
      <c r="F1475" s="15"/>
      <c r="G1475" s="16">
        <v>1</v>
      </c>
      <c r="H1475" s="16">
        <v>10</v>
      </c>
      <c r="I1475" s="19">
        <v>6.5687885010266944</v>
      </c>
      <c r="J1475" s="16">
        <v>10</v>
      </c>
      <c r="K1475" s="16">
        <v>7</v>
      </c>
      <c r="L1475" s="19">
        <v>3.125445016944242</v>
      </c>
      <c r="M1475" s="16">
        <v>1</v>
      </c>
      <c r="N1475" s="16">
        <v>10</v>
      </c>
      <c r="O1475" s="17">
        <v>513</v>
      </c>
      <c r="P1475" s="18">
        <v>0</v>
      </c>
    </row>
    <row r="1476" spans="2:16" ht="36" customHeight="1" outlineLevel="1" x14ac:dyDescent="0.45">
      <c r="B1476" s="13" t="s">
        <v>68</v>
      </c>
      <c r="C1476" s="14" t="s">
        <v>56</v>
      </c>
      <c r="D1476" s="14" t="s">
        <v>552</v>
      </c>
      <c r="E1476" s="15" t="s">
        <v>70</v>
      </c>
      <c r="F1476" s="15"/>
      <c r="G1476" s="16">
        <v>1</v>
      </c>
      <c r="H1476" s="16">
        <v>10</v>
      </c>
      <c r="I1476" s="19">
        <v>7.0047393364928912</v>
      </c>
      <c r="J1476" s="16">
        <v>10</v>
      </c>
      <c r="K1476" s="16">
        <v>8</v>
      </c>
      <c r="L1476" s="19">
        <v>3.0929992076296573</v>
      </c>
      <c r="M1476" s="16">
        <v>1</v>
      </c>
      <c r="N1476" s="16">
        <v>10</v>
      </c>
      <c r="O1476" s="17">
        <v>789</v>
      </c>
      <c r="P1476" s="18">
        <v>0</v>
      </c>
    </row>
    <row r="1477" spans="2:16" ht="36" customHeight="1" outlineLevel="1" x14ac:dyDescent="0.45">
      <c r="B1477" s="13" t="s">
        <v>68</v>
      </c>
      <c r="C1477" s="14" t="s">
        <v>59</v>
      </c>
      <c r="D1477" s="14" t="s">
        <v>552</v>
      </c>
      <c r="E1477" s="15" t="s">
        <v>70</v>
      </c>
      <c r="F1477" s="15"/>
      <c r="G1477" s="16">
        <v>1</v>
      </c>
      <c r="H1477" s="16">
        <v>10</v>
      </c>
      <c r="I1477" s="19">
        <v>6.9598214285714288</v>
      </c>
      <c r="J1477" s="16">
        <v>10</v>
      </c>
      <c r="K1477" s="16">
        <v>8</v>
      </c>
      <c r="L1477" s="19">
        <v>3.151366984233118</v>
      </c>
      <c r="M1477" s="16">
        <v>1</v>
      </c>
      <c r="N1477" s="16">
        <v>10</v>
      </c>
      <c r="O1477" s="17">
        <v>776</v>
      </c>
      <c r="P1477" s="18">
        <v>0</v>
      </c>
    </row>
    <row r="1478" spans="2:16" ht="36" customHeight="1" outlineLevel="1" x14ac:dyDescent="0.45">
      <c r="B1478" s="13" t="s">
        <v>71</v>
      </c>
      <c r="C1478" s="14" t="s">
        <v>56</v>
      </c>
      <c r="D1478" s="14" t="s">
        <v>553</v>
      </c>
      <c r="E1478" s="15" t="s">
        <v>70</v>
      </c>
      <c r="F1478" s="15"/>
      <c r="G1478" s="16">
        <v>1</v>
      </c>
      <c r="H1478" s="16">
        <v>10</v>
      </c>
      <c r="I1478" s="19">
        <v>6.4031007751937983</v>
      </c>
      <c r="J1478" s="16">
        <v>10</v>
      </c>
      <c r="K1478" s="16">
        <v>7</v>
      </c>
      <c r="L1478" s="19">
        <v>3.3296006232095632</v>
      </c>
      <c r="M1478" s="16">
        <v>1</v>
      </c>
      <c r="N1478" s="16">
        <v>10</v>
      </c>
      <c r="O1478" s="17">
        <v>871</v>
      </c>
      <c r="P1478" s="18">
        <v>0</v>
      </c>
    </row>
    <row r="1479" spans="2:16" ht="36" customHeight="1" outlineLevel="1" x14ac:dyDescent="0.45">
      <c r="B1479" s="13" t="s">
        <v>71</v>
      </c>
      <c r="C1479" s="14" t="s">
        <v>59</v>
      </c>
      <c r="D1479" s="14" t="s">
        <v>553</v>
      </c>
      <c r="E1479" s="15" t="s">
        <v>70</v>
      </c>
      <c r="F1479" s="15"/>
      <c r="G1479" s="16">
        <v>1</v>
      </c>
      <c r="H1479" s="16">
        <v>10</v>
      </c>
      <c r="I1479" s="19">
        <v>6.3503649635036492</v>
      </c>
      <c r="J1479" s="16">
        <v>10</v>
      </c>
      <c r="K1479" s="16">
        <v>7</v>
      </c>
      <c r="L1479" s="19">
        <v>3.3001587325369504</v>
      </c>
      <c r="M1479" s="16">
        <v>1</v>
      </c>
      <c r="N1479" s="16">
        <v>10</v>
      </c>
      <c r="O1479" s="17">
        <v>863</v>
      </c>
      <c r="P1479" s="18">
        <v>0</v>
      </c>
    </row>
    <row r="1480" spans="2:16" ht="36" customHeight="1" outlineLevel="1" x14ac:dyDescent="0.45">
      <c r="B1480" s="13" t="s">
        <v>1184</v>
      </c>
      <c r="C1480" s="14" t="s">
        <v>56</v>
      </c>
      <c r="D1480" s="14" t="s">
        <v>554</v>
      </c>
      <c r="E1480" s="15" t="s">
        <v>70</v>
      </c>
      <c r="F1480" s="15"/>
      <c r="G1480" s="16">
        <v>1</v>
      </c>
      <c r="H1480" s="16">
        <v>10</v>
      </c>
      <c r="I1480" s="19">
        <v>6.790322580645161</v>
      </c>
      <c r="J1480" s="16">
        <v>10</v>
      </c>
      <c r="K1480" s="16">
        <v>7</v>
      </c>
      <c r="L1480" s="19">
        <v>3.3049247741950669</v>
      </c>
      <c r="M1480" s="16">
        <v>1</v>
      </c>
      <c r="N1480" s="16">
        <v>10</v>
      </c>
      <c r="O1480" s="17">
        <v>938</v>
      </c>
      <c r="P1480" s="18">
        <v>0</v>
      </c>
    </row>
    <row r="1481" spans="2:16" ht="36" customHeight="1" outlineLevel="1" x14ac:dyDescent="0.45">
      <c r="B1481" s="13" t="s">
        <v>1184</v>
      </c>
      <c r="C1481" s="14" t="s">
        <v>59</v>
      </c>
      <c r="D1481" s="14" t="s">
        <v>554</v>
      </c>
      <c r="E1481" s="15" t="s">
        <v>70</v>
      </c>
      <c r="F1481" s="15"/>
      <c r="G1481" s="16">
        <v>1</v>
      </c>
      <c r="H1481" s="16">
        <v>10</v>
      </c>
      <c r="I1481" s="19">
        <v>6.8307692307692305</v>
      </c>
      <c r="J1481" s="16">
        <v>10</v>
      </c>
      <c r="K1481" s="16">
        <v>8</v>
      </c>
      <c r="L1481" s="19">
        <v>3.2956848243632857</v>
      </c>
      <c r="M1481" s="16">
        <v>1</v>
      </c>
      <c r="N1481" s="16">
        <v>10</v>
      </c>
      <c r="O1481" s="17">
        <v>935</v>
      </c>
      <c r="P1481" s="18">
        <v>0</v>
      </c>
    </row>
    <row r="1482" spans="2:16" ht="36" customHeight="1" outlineLevel="1" x14ac:dyDescent="0.45">
      <c r="B1482" s="13" t="s">
        <v>1185</v>
      </c>
      <c r="C1482" s="14" t="s">
        <v>56</v>
      </c>
      <c r="D1482" s="14" t="s">
        <v>555</v>
      </c>
      <c r="E1482" s="15" t="s">
        <v>70</v>
      </c>
      <c r="F1482" s="15"/>
      <c r="G1482" s="16">
        <v>1</v>
      </c>
      <c r="H1482" s="16">
        <v>10</v>
      </c>
      <c r="I1482" s="19">
        <v>6.1730769230769234</v>
      </c>
      <c r="J1482" s="16">
        <v>10</v>
      </c>
      <c r="K1482" s="16">
        <v>7</v>
      </c>
      <c r="L1482" s="19">
        <v>3.2462415906021302</v>
      </c>
      <c r="M1482" s="16">
        <v>1</v>
      </c>
      <c r="N1482" s="16">
        <v>10</v>
      </c>
      <c r="O1482" s="17">
        <v>948</v>
      </c>
      <c r="P1482" s="18">
        <v>0</v>
      </c>
    </row>
    <row r="1483" spans="2:16" ht="36" customHeight="1" outlineLevel="1" x14ac:dyDescent="0.45">
      <c r="B1483" s="13" t="s">
        <v>1185</v>
      </c>
      <c r="C1483" s="14" t="s">
        <v>59</v>
      </c>
      <c r="D1483" s="14" t="s">
        <v>555</v>
      </c>
      <c r="E1483" s="15" t="s">
        <v>70</v>
      </c>
      <c r="F1483" s="15"/>
      <c r="G1483" s="16">
        <v>1</v>
      </c>
      <c r="H1483" s="16">
        <v>10</v>
      </c>
      <c r="I1483" s="19">
        <v>6.2727272727272725</v>
      </c>
      <c r="J1483" s="16">
        <v>10</v>
      </c>
      <c r="K1483" s="16">
        <v>7</v>
      </c>
      <c r="L1483" s="19">
        <v>3.3524703188928067</v>
      </c>
      <c r="M1483" s="16">
        <v>1</v>
      </c>
      <c r="N1483" s="16">
        <v>10</v>
      </c>
      <c r="O1483" s="17">
        <v>945</v>
      </c>
      <c r="P1483" s="18">
        <v>0</v>
      </c>
    </row>
    <row r="1484" spans="2:16" ht="36" customHeight="1" outlineLevel="1" x14ac:dyDescent="0.45">
      <c r="B1484" s="13" t="s">
        <v>73</v>
      </c>
      <c r="C1484" s="14" t="s">
        <v>56</v>
      </c>
      <c r="D1484" s="14" t="s">
        <v>1315</v>
      </c>
      <c r="E1484" s="15" t="s">
        <v>63</v>
      </c>
      <c r="F1484" s="15"/>
      <c r="G1484" s="16">
        <v>1</v>
      </c>
      <c r="H1484" s="16">
        <v>10</v>
      </c>
      <c r="I1484" s="19">
        <v>6.5389999999999997</v>
      </c>
      <c r="J1484" s="16">
        <v>10</v>
      </c>
      <c r="K1484" s="16">
        <v>7</v>
      </c>
      <c r="L1484" s="19">
        <v>3.1541127797571735</v>
      </c>
      <c r="M1484" s="16">
        <v>1</v>
      </c>
      <c r="N1484" s="16">
        <v>10</v>
      </c>
      <c r="O1484" s="17">
        <v>0</v>
      </c>
      <c r="P1484" s="18">
        <v>0</v>
      </c>
    </row>
    <row r="1485" spans="2:16" ht="36" customHeight="1" outlineLevel="1" x14ac:dyDescent="0.45">
      <c r="B1485" s="13" t="s">
        <v>73</v>
      </c>
      <c r="C1485" s="14" t="s">
        <v>59</v>
      </c>
      <c r="D1485" s="14" t="s">
        <v>1315</v>
      </c>
      <c r="E1485" s="15" t="s">
        <v>63</v>
      </c>
      <c r="F1485" s="15"/>
      <c r="G1485" s="16">
        <v>1</v>
      </c>
      <c r="H1485" s="16">
        <v>10</v>
      </c>
      <c r="I1485" s="19">
        <v>6.5389999999999997</v>
      </c>
      <c r="J1485" s="16">
        <v>10</v>
      </c>
      <c r="K1485" s="16">
        <v>7</v>
      </c>
      <c r="L1485" s="19">
        <v>3.1541127797571735</v>
      </c>
      <c r="M1485" s="16">
        <v>1</v>
      </c>
      <c r="N1485" s="16">
        <v>10</v>
      </c>
      <c r="O1485" s="17">
        <v>0</v>
      </c>
      <c r="P1485" s="18">
        <v>0</v>
      </c>
    </row>
    <row r="1486" spans="2:16" ht="36" customHeight="1" outlineLevel="1" x14ac:dyDescent="0.45">
      <c r="B1486" s="13" t="s">
        <v>75</v>
      </c>
      <c r="C1486" s="14" t="s">
        <v>56</v>
      </c>
      <c r="D1486" s="14" t="s">
        <v>556</v>
      </c>
      <c r="E1486" s="15" t="s">
        <v>63</v>
      </c>
      <c r="F1486" s="15"/>
      <c r="G1486" s="16">
        <v>1</v>
      </c>
      <c r="H1486" s="16">
        <v>10</v>
      </c>
      <c r="I1486" s="19">
        <v>6.5359999999999996</v>
      </c>
      <c r="J1486" s="16">
        <v>10</v>
      </c>
      <c r="K1486" s="16">
        <v>7</v>
      </c>
      <c r="L1486" s="19">
        <v>3.1544658271496124</v>
      </c>
      <c r="M1486" s="16">
        <v>1</v>
      </c>
      <c r="N1486" s="16">
        <v>10</v>
      </c>
      <c r="O1486" s="17">
        <v>0</v>
      </c>
      <c r="P1486" s="18">
        <v>0</v>
      </c>
    </row>
    <row r="1487" spans="2:16" ht="36" customHeight="1" outlineLevel="1" x14ac:dyDescent="0.45">
      <c r="B1487" s="13" t="s">
        <v>75</v>
      </c>
      <c r="C1487" s="14" t="s">
        <v>59</v>
      </c>
      <c r="D1487" s="14" t="s">
        <v>556</v>
      </c>
      <c r="E1487" s="15" t="s">
        <v>63</v>
      </c>
      <c r="F1487" s="15"/>
      <c r="G1487" s="16">
        <v>1</v>
      </c>
      <c r="H1487" s="16">
        <v>10</v>
      </c>
      <c r="I1487" s="19">
        <v>6.5359999999999996</v>
      </c>
      <c r="J1487" s="16">
        <v>10</v>
      </c>
      <c r="K1487" s="16">
        <v>7</v>
      </c>
      <c r="L1487" s="19">
        <v>3.1544658271496124</v>
      </c>
      <c r="M1487" s="16">
        <v>1</v>
      </c>
      <c r="N1487" s="16">
        <v>10</v>
      </c>
      <c r="O1487" s="17">
        <v>0</v>
      </c>
      <c r="P1487" s="18">
        <v>0</v>
      </c>
    </row>
    <row r="1488" spans="2:16" ht="36" customHeight="1" outlineLevel="1" x14ac:dyDescent="0.45">
      <c r="B1488" s="13" t="s">
        <v>77</v>
      </c>
      <c r="C1488" s="14" t="s">
        <v>56</v>
      </c>
      <c r="D1488" s="14" t="s">
        <v>557</v>
      </c>
      <c r="E1488" s="15" t="s">
        <v>70</v>
      </c>
      <c r="F1488" s="15"/>
      <c r="G1488" s="16">
        <v>1</v>
      </c>
      <c r="H1488" s="16">
        <v>10</v>
      </c>
      <c r="I1488" s="19">
        <v>6.5823451910408428</v>
      </c>
      <c r="J1488" s="16">
        <v>10</v>
      </c>
      <c r="K1488" s="16">
        <v>7</v>
      </c>
      <c r="L1488" s="19">
        <v>3.1456724525670121</v>
      </c>
      <c r="M1488" s="16">
        <v>1</v>
      </c>
      <c r="N1488" s="16">
        <v>10</v>
      </c>
      <c r="O1488" s="17">
        <v>241</v>
      </c>
      <c r="P1488" s="18">
        <v>0</v>
      </c>
    </row>
    <row r="1489" spans="2:16" ht="36" customHeight="1" outlineLevel="1" x14ac:dyDescent="0.45">
      <c r="B1489" s="13" t="s">
        <v>77</v>
      </c>
      <c r="C1489" s="14" t="s">
        <v>59</v>
      </c>
      <c r="D1489" s="14" t="s">
        <v>557</v>
      </c>
      <c r="E1489" s="15" t="s">
        <v>70</v>
      </c>
      <c r="F1489" s="15"/>
      <c r="G1489" s="16">
        <v>1</v>
      </c>
      <c r="H1489" s="16">
        <v>10</v>
      </c>
      <c r="I1489" s="19">
        <v>6.5823451910408428</v>
      </c>
      <c r="J1489" s="16">
        <v>10</v>
      </c>
      <c r="K1489" s="16">
        <v>7</v>
      </c>
      <c r="L1489" s="19">
        <v>3.1456724525670121</v>
      </c>
      <c r="M1489" s="16">
        <v>1</v>
      </c>
      <c r="N1489" s="16">
        <v>10</v>
      </c>
      <c r="O1489" s="17">
        <v>241</v>
      </c>
      <c r="P1489" s="18">
        <v>0</v>
      </c>
    </row>
    <row r="1490" spans="2:16" ht="36" customHeight="1" outlineLevel="1" x14ac:dyDescent="0.45">
      <c r="B1490" s="13" t="s">
        <v>79</v>
      </c>
      <c r="C1490" s="14" t="s">
        <v>56</v>
      </c>
      <c r="D1490" s="14" t="s">
        <v>558</v>
      </c>
      <c r="E1490" s="15" t="s">
        <v>70</v>
      </c>
      <c r="F1490" s="15"/>
      <c r="G1490" s="16">
        <v>1</v>
      </c>
      <c r="H1490" s="16">
        <v>10</v>
      </c>
      <c r="I1490" s="19">
        <v>6.4035087719298245</v>
      </c>
      <c r="J1490" s="16">
        <v>10</v>
      </c>
      <c r="K1490" s="16">
        <v>7</v>
      </c>
      <c r="L1490" s="19">
        <v>3.1548065783147003</v>
      </c>
      <c r="M1490" s="16">
        <v>1</v>
      </c>
      <c r="N1490" s="16">
        <v>10</v>
      </c>
      <c r="O1490" s="17">
        <v>715</v>
      </c>
      <c r="P1490" s="18">
        <v>0</v>
      </c>
    </row>
    <row r="1491" spans="2:16" ht="36" customHeight="1" outlineLevel="1" x14ac:dyDescent="0.45">
      <c r="B1491" s="13" t="s">
        <v>79</v>
      </c>
      <c r="C1491" s="14" t="s">
        <v>59</v>
      </c>
      <c r="D1491" s="14" t="s">
        <v>558</v>
      </c>
      <c r="E1491" s="15" t="s">
        <v>70</v>
      </c>
      <c r="F1491" s="15"/>
      <c r="G1491" s="16">
        <v>1</v>
      </c>
      <c r="H1491" s="16">
        <v>10</v>
      </c>
      <c r="I1491" s="19">
        <v>6.4035087719298245</v>
      </c>
      <c r="J1491" s="16">
        <v>10</v>
      </c>
      <c r="K1491" s="16">
        <v>7</v>
      </c>
      <c r="L1491" s="19">
        <v>3.1548065783147003</v>
      </c>
      <c r="M1491" s="16">
        <v>1</v>
      </c>
      <c r="N1491" s="16">
        <v>10</v>
      </c>
      <c r="O1491" s="17">
        <v>715</v>
      </c>
      <c r="P1491" s="18">
        <v>0</v>
      </c>
    </row>
    <row r="1492" spans="2:16" ht="36" customHeight="1" outlineLevel="1" x14ac:dyDescent="0.45">
      <c r="B1492" s="13" t="s">
        <v>80</v>
      </c>
      <c r="C1492" s="14" t="s">
        <v>56</v>
      </c>
      <c r="D1492" s="14" t="s">
        <v>559</v>
      </c>
      <c r="E1492" s="15" t="s">
        <v>70</v>
      </c>
      <c r="F1492" s="15"/>
      <c r="G1492" s="16">
        <v>1</v>
      </c>
      <c r="H1492" s="16">
        <v>10</v>
      </c>
      <c r="I1492" s="19">
        <v>6.1486486486486482</v>
      </c>
      <c r="J1492" s="16">
        <v>10</v>
      </c>
      <c r="K1492" s="16">
        <v>6</v>
      </c>
      <c r="L1492" s="19">
        <v>3.3868498008461048</v>
      </c>
      <c r="M1492" s="16">
        <v>1</v>
      </c>
      <c r="N1492" s="16">
        <v>10</v>
      </c>
      <c r="O1492" s="17">
        <v>926</v>
      </c>
      <c r="P1492" s="18">
        <v>0</v>
      </c>
    </row>
    <row r="1493" spans="2:16" ht="36" customHeight="1" outlineLevel="1" x14ac:dyDescent="0.45">
      <c r="B1493" s="13" t="s">
        <v>80</v>
      </c>
      <c r="C1493" s="14" t="s">
        <v>59</v>
      </c>
      <c r="D1493" s="14" t="s">
        <v>559</v>
      </c>
      <c r="E1493" s="15" t="s">
        <v>70</v>
      </c>
      <c r="F1493" s="15"/>
      <c r="G1493" s="16">
        <v>1</v>
      </c>
      <c r="H1493" s="16">
        <v>10</v>
      </c>
      <c r="I1493" s="19">
        <v>6.1486486486486482</v>
      </c>
      <c r="J1493" s="16">
        <v>10</v>
      </c>
      <c r="K1493" s="16">
        <v>6</v>
      </c>
      <c r="L1493" s="19">
        <v>3.3868498008461048</v>
      </c>
      <c r="M1493" s="16">
        <v>1</v>
      </c>
      <c r="N1493" s="16">
        <v>10</v>
      </c>
      <c r="O1493" s="17">
        <v>926</v>
      </c>
      <c r="P1493" s="18">
        <v>0</v>
      </c>
    </row>
    <row r="1494" spans="2:16" ht="36" customHeight="1" outlineLevel="1" x14ac:dyDescent="0.45">
      <c r="B1494" s="13" t="s">
        <v>82</v>
      </c>
      <c r="C1494" s="14" t="s">
        <v>56</v>
      </c>
      <c r="D1494" s="14" t="s">
        <v>1316</v>
      </c>
      <c r="E1494" s="15" t="s">
        <v>70</v>
      </c>
      <c r="F1494" s="15"/>
      <c r="G1494" s="16">
        <v>1</v>
      </c>
      <c r="H1494" s="16">
        <v>10</v>
      </c>
      <c r="I1494" s="19">
        <v>5.8461538461538458</v>
      </c>
      <c r="J1494" s="16">
        <v>10</v>
      </c>
      <c r="K1494" s="16">
        <v>7</v>
      </c>
      <c r="L1494" s="19">
        <v>3.436232283721854</v>
      </c>
      <c r="M1494" s="16">
        <v>1</v>
      </c>
      <c r="N1494" s="16">
        <v>10</v>
      </c>
      <c r="O1494" s="17">
        <v>987</v>
      </c>
      <c r="P1494" s="18">
        <v>0</v>
      </c>
    </row>
    <row r="1495" spans="2:16" ht="36" customHeight="1" outlineLevel="1" x14ac:dyDescent="0.45">
      <c r="B1495" s="13" t="s">
        <v>82</v>
      </c>
      <c r="C1495" s="14" t="s">
        <v>59</v>
      </c>
      <c r="D1495" s="14" t="s">
        <v>1316</v>
      </c>
      <c r="E1495" s="15" t="s">
        <v>70</v>
      </c>
      <c r="F1495" s="15"/>
      <c r="G1495" s="16">
        <v>1</v>
      </c>
      <c r="H1495" s="16">
        <v>10</v>
      </c>
      <c r="I1495" s="19">
        <v>5.8461538461538458</v>
      </c>
      <c r="J1495" s="16">
        <v>10</v>
      </c>
      <c r="K1495" s="16">
        <v>7</v>
      </c>
      <c r="L1495" s="19">
        <v>3.436232283721854</v>
      </c>
      <c r="M1495" s="16">
        <v>1</v>
      </c>
      <c r="N1495" s="16">
        <v>10</v>
      </c>
      <c r="O1495" s="17">
        <v>987</v>
      </c>
      <c r="P1495" s="18">
        <v>0</v>
      </c>
    </row>
    <row r="1496" spans="2:16" ht="36" customHeight="1" outlineLevel="1" x14ac:dyDescent="0.45">
      <c r="B1496" s="13" t="s">
        <v>84</v>
      </c>
      <c r="C1496" s="14" t="s">
        <v>56</v>
      </c>
      <c r="D1496" s="14" t="s">
        <v>1317</v>
      </c>
      <c r="E1496" s="15" t="s">
        <v>70</v>
      </c>
      <c r="F1496" s="15"/>
      <c r="G1496" s="16">
        <v>1</v>
      </c>
      <c r="H1496" s="16">
        <v>10</v>
      </c>
      <c r="I1496" s="19">
        <v>5.5</v>
      </c>
      <c r="J1496" s="16">
        <v>1</v>
      </c>
      <c r="K1496" s="16">
        <v>1</v>
      </c>
      <c r="L1496" s="19">
        <v>6.3639610306789276</v>
      </c>
      <c r="M1496" s="16">
        <v>1</v>
      </c>
      <c r="N1496" s="16">
        <v>10</v>
      </c>
      <c r="O1496" s="17">
        <v>998</v>
      </c>
      <c r="P1496" s="18">
        <v>0</v>
      </c>
    </row>
    <row r="1497" spans="2:16" ht="36" customHeight="1" outlineLevel="1" x14ac:dyDescent="0.45">
      <c r="B1497" s="13" t="s">
        <v>84</v>
      </c>
      <c r="C1497" s="14" t="s">
        <v>59</v>
      </c>
      <c r="D1497" s="14" t="s">
        <v>1317</v>
      </c>
      <c r="E1497" s="15" t="s">
        <v>70</v>
      </c>
      <c r="F1497" s="15"/>
      <c r="G1497" s="16">
        <v>1</v>
      </c>
      <c r="H1497" s="16">
        <v>10</v>
      </c>
      <c r="I1497" s="19">
        <v>5.5</v>
      </c>
      <c r="J1497" s="16">
        <v>1</v>
      </c>
      <c r="K1497" s="16">
        <v>1</v>
      </c>
      <c r="L1497" s="19">
        <v>6.3639610306789276</v>
      </c>
      <c r="M1497" s="16">
        <v>1</v>
      </c>
      <c r="N1497" s="16">
        <v>10</v>
      </c>
      <c r="O1497" s="17">
        <v>998</v>
      </c>
      <c r="P1497" s="18">
        <v>0</v>
      </c>
    </row>
    <row r="1498" spans="2:16" ht="36" customHeight="1" outlineLevel="1" x14ac:dyDescent="0.45">
      <c r="B1498" s="13" t="s">
        <v>61</v>
      </c>
      <c r="C1498" s="14" t="s">
        <v>56</v>
      </c>
      <c r="D1498" s="14" t="s">
        <v>560</v>
      </c>
      <c r="E1498" s="15" t="s">
        <v>70</v>
      </c>
      <c r="F1498" s="15"/>
      <c r="G1498" s="16">
        <v>1</v>
      </c>
      <c r="H1498" s="16">
        <v>10</v>
      </c>
      <c r="I1498" s="19">
        <v>6.5369999999999999</v>
      </c>
      <c r="J1498" s="16">
        <v>10</v>
      </c>
      <c r="K1498" s="16">
        <v>7</v>
      </c>
      <c r="L1498" s="19">
        <v>3.1550888395710062</v>
      </c>
      <c r="M1498" s="16">
        <v>1</v>
      </c>
      <c r="N1498" s="16">
        <v>10</v>
      </c>
      <c r="O1498" s="17">
        <v>0</v>
      </c>
      <c r="P1498" s="18">
        <v>0</v>
      </c>
    </row>
    <row r="1499" spans="2:16" ht="36" customHeight="1" outlineLevel="1" x14ac:dyDescent="0.45">
      <c r="B1499" s="13" t="s">
        <v>61</v>
      </c>
      <c r="C1499" s="14" t="s">
        <v>59</v>
      </c>
      <c r="D1499" s="14" t="s">
        <v>560</v>
      </c>
      <c r="E1499" s="15" t="s">
        <v>70</v>
      </c>
      <c r="F1499" s="15"/>
      <c r="G1499" s="16">
        <v>1</v>
      </c>
      <c r="H1499" s="16">
        <v>10</v>
      </c>
      <c r="I1499" s="19">
        <v>6.4657687991021326</v>
      </c>
      <c r="J1499" s="16">
        <v>10</v>
      </c>
      <c r="K1499" s="16">
        <v>7</v>
      </c>
      <c r="L1499" s="19">
        <v>3.1554671564919872</v>
      </c>
      <c r="M1499" s="16">
        <v>1</v>
      </c>
      <c r="N1499" s="16">
        <v>10</v>
      </c>
      <c r="O1499" s="17">
        <v>109</v>
      </c>
      <c r="P1499" s="18">
        <v>0</v>
      </c>
    </row>
    <row r="1500" spans="2:16" ht="36" customHeight="1" outlineLevel="1" x14ac:dyDescent="0.45">
      <c r="B1500" s="13" t="s">
        <v>61</v>
      </c>
      <c r="C1500" s="14" t="s">
        <v>56</v>
      </c>
      <c r="D1500" s="14" t="s">
        <v>560</v>
      </c>
      <c r="E1500" s="15" t="s">
        <v>70</v>
      </c>
      <c r="F1500" s="15"/>
      <c r="G1500" s="15" t="s">
        <v>86</v>
      </c>
      <c r="H1500" s="15" t="s">
        <v>86</v>
      </c>
      <c r="I1500" s="15" t="s">
        <v>86</v>
      </c>
      <c r="J1500" s="15" t="s">
        <v>86</v>
      </c>
      <c r="K1500" s="15" t="s">
        <v>86</v>
      </c>
      <c r="L1500" s="15" t="s">
        <v>86</v>
      </c>
      <c r="M1500" s="15" t="s">
        <v>86</v>
      </c>
      <c r="N1500" s="15" t="s">
        <v>86</v>
      </c>
      <c r="O1500" s="17">
        <v>1000</v>
      </c>
      <c r="P1500" s="18">
        <v>0</v>
      </c>
    </row>
    <row r="1501" spans="2:16" ht="36" customHeight="1" outlineLevel="1" x14ac:dyDescent="0.45">
      <c r="B1501" s="13" t="s">
        <v>61</v>
      </c>
      <c r="C1501" s="14" t="s">
        <v>59</v>
      </c>
      <c r="D1501" s="14" t="s">
        <v>560</v>
      </c>
      <c r="E1501" s="15" t="s">
        <v>70</v>
      </c>
      <c r="F1501" s="15"/>
      <c r="G1501" s="16">
        <v>7</v>
      </c>
      <c r="H1501" s="16">
        <v>7</v>
      </c>
      <c r="I1501" s="16">
        <v>7</v>
      </c>
      <c r="J1501" s="16">
        <v>7</v>
      </c>
      <c r="K1501" s="16">
        <v>7</v>
      </c>
      <c r="L1501" s="15" t="s">
        <v>86</v>
      </c>
      <c r="M1501" s="16">
        <v>7</v>
      </c>
      <c r="N1501" s="16">
        <v>7</v>
      </c>
      <c r="O1501" s="17">
        <v>999</v>
      </c>
      <c r="P1501" s="18">
        <v>0</v>
      </c>
    </row>
    <row r="1502" spans="2:16" ht="36" customHeight="1" outlineLevel="1" x14ac:dyDescent="0.45">
      <c r="B1502" s="13" t="s">
        <v>61</v>
      </c>
      <c r="C1502" s="14" t="s">
        <v>56</v>
      </c>
      <c r="D1502" s="14" t="s">
        <v>560</v>
      </c>
      <c r="E1502" s="15" t="s">
        <v>70</v>
      </c>
      <c r="F1502" s="15"/>
      <c r="G1502" s="15" t="s">
        <v>86</v>
      </c>
      <c r="H1502" s="15" t="s">
        <v>86</v>
      </c>
      <c r="I1502" s="15" t="s">
        <v>86</v>
      </c>
      <c r="J1502" s="15" t="s">
        <v>86</v>
      </c>
      <c r="K1502" s="15" t="s">
        <v>86</v>
      </c>
      <c r="L1502" s="15" t="s">
        <v>86</v>
      </c>
      <c r="M1502" s="15" t="s">
        <v>86</v>
      </c>
      <c r="N1502" s="15" t="s">
        <v>86</v>
      </c>
      <c r="O1502" s="17">
        <v>1000</v>
      </c>
      <c r="P1502" s="18">
        <v>0</v>
      </c>
    </row>
    <row r="1503" spans="2:16" ht="36" customHeight="1" outlineLevel="1" x14ac:dyDescent="0.45">
      <c r="B1503" s="13" t="s">
        <v>61</v>
      </c>
      <c r="C1503" s="14" t="s">
        <v>59</v>
      </c>
      <c r="D1503" s="14" t="s">
        <v>560</v>
      </c>
      <c r="E1503" s="15" t="s">
        <v>70</v>
      </c>
      <c r="F1503" s="15"/>
      <c r="G1503" s="15" t="s">
        <v>86</v>
      </c>
      <c r="H1503" s="15" t="s">
        <v>86</v>
      </c>
      <c r="I1503" s="15" t="s">
        <v>86</v>
      </c>
      <c r="J1503" s="15" t="s">
        <v>86</v>
      </c>
      <c r="K1503" s="15" t="s">
        <v>86</v>
      </c>
      <c r="L1503" s="15" t="s">
        <v>86</v>
      </c>
      <c r="M1503" s="15" t="s">
        <v>86</v>
      </c>
      <c r="N1503" s="15" t="s">
        <v>86</v>
      </c>
      <c r="O1503" s="17">
        <v>1000</v>
      </c>
      <c r="P1503" s="18">
        <v>0</v>
      </c>
    </row>
    <row r="1504" spans="2:16" ht="36" customHeight="1" outlineLevel="1" x14ac:dyDescent="0.45">
      <c r="B1504" s="13" t="s">
        <v>61</v>
      </c>
      <c r="C1504" s="14" t="s">
        <v>56</v>
      </c>
      <c r="D1504" s="14" t="s">
        <v>560</v>
      </c>
      <c r="E1504" s="15" t="s">
        <v>70</v>
      </c>
      <c r="F1504" s="15"/>
      <c r="G1504" s="15" t="s">
        <v>86</v>
      </c>
      <c r="H1504" s="15" t="s">
        <v>86</v>
      </c>
      <c r="I1504" s="15" t="s">
        <v>86</v>
      </c>
      <c r="J1504" s="15" t="s">
        <v>86</v>
      </c>
      <c r="K1504" s="15" t="s">
        <v>86</v>
      </c>
      <c r="L1504" s="15" t="s">
        <v>86</v>
      </c>
      <c r="M1504" s="15" t="s">
        <v>86</v>
      </c>
      <c r="N1504" s="15" t="s">
        <v>86</v>
      </c>
      <c r="O1504" s="17">
        <v>1000</v>
      </c>
      <c r="P1504" s="18">
        <v>0</v>
      </c>
    </row>
    <row r="1505" spans="2:16" ht="36" customHeight="1" outlineLevel="1" x14ac:dyDescent="0.45">
      <c r="B1505" s="13" t="s">
        <v>61</v>
      </c>
      <c r="C1505" s="14" t="s">
        <v>59</v>
      </c>
      <c r="D1505" s="14" t="s">
        <v>560</v>
      </c>
      <c r="E1505" s="15" t="s">
        <v>70</v>
      </c>
      <c r="F1505" s="15"/>
      <c r="G1505" s="15" t="s">
        <v>86</v>
      </c>
      <c r="H1505" s="15" t="s">
        <v>86</v>
      </c>
      <c r="I1505" s="15" t="s">
        <v>86</v>
      </c>
      <c r="J1505" s="15" t="s">
        <v>86</v>
      </c>
      <c r="K1505" s="15" t="s">
        <v>86</v>
      </c>
      <c r="L1505" s="15" t="s">
        <v>86</v>
      </c>
      <c r="M1505" s="15" t="s">
        <v>86</v>
      </c>
      <c r="N1505" s="15" t="s">
        <v>86</v>
      </c>
      <c r="O1505" s="17">
        <v>1000</v>
      </c>
      <c r="P1505" s="18">
        <v>0</v>
      </c>
    </row>
    <row r="1506" spans="2:16" ht="36" customHeight="1" outlineLevel="1" x14ac:dyDescent="0.45">
      <c r="B1506" s="13" t="s">
        <v>64</v>
      </c>
      <c r="C1506" s="14" t="s">
        <v>56</v>
      </c>
      <c r="D1506" s="14" t="s">
        <v>561</v>
      </c>
      <c r="E1506" s="15" t="s">
        <v>63</v>
      </c>
      <c r="F1506" s="15"/>
      <c r="G1506" s="16">
        <v>1</v>
      </c>
      <c r="H1506" s="16">
        <v>10</v>
      </c>
      <c r="I1506" s="19">
        <v>6.5380000000000003</v>
      </c>
      <c r="J1506" s="16">
        <v>10</v>
      </c>
      <c r="K1506" s="16">
        <v>7</v>
      </c>
      <c r="L1506" s="19">
        <v>3.1544423447745062</v>
      </c>
      <c r="M1506" s="16">
        <v>1</v>
      </c>
      <c r="N1506" s="16">
        <v>10</v>
      </c>
      <c r="O1506" s="17">
        <v>0</v>
      </c>
      <c r="P1506" s="18">
        <v>0</v>
      </c>
    </row>
    <row r="1507" spans="2:16" ht="36" customHeight="1" outlineLevel="1" x14ac:dyDescent="0.45">
      <c r="B1507" s="13" t="s">
        <v>64</v>
      </c>
      <c r="C1507" s="14" t="s">
        <v>59</v>
      </c>
      <c r="D1507" s="14" t="s">
        <v>561</v>
      </c>
      <c r="E1507" s="15" t="s">
        <v>63</v>
      </c>
      <c r="F1507" s="15"/>
      <c r="G1507" s="16">
        <v>1</v>
      </c>
      <c r="H1507" s="16">
        <v>10</v>
      </c>
      <c r="I1507" s="19">
        <v>6.5380000000000003</v>
      </c>
      <c r="J1507" s="16">
        <v>10</v>
      </c>
      <c r="K1507" s="16">
        <v>7</v>
      </c>
      <c r="L1507" s="19">
        <v>3.1544423447745062</v>
      </c>
      <c r="M1507" s="16">
        <v>1</v>
      </c>
      <c r="N1507" s="16">
        <v>10</v>
      </c>
      <c r="O1507" s="17">
        <v>0</v>
      </c>
      <c r="P1507" s="18">
        <v>0</v>
      </c>
    </row>
    <row r="1508" spans="2:16" ht="36" customHeight="1" outlineLevel="1" x14ac:dyDescent="0.45">
      <c r="B1508" s="13" t="s">
        <v>66</v>
      </c>
      <c r="C1508" s="14" t="s">
        <v>56</v>
      </c>
      <c r="D1508" s="14" t="s">
        <v>562</v>
      </c>
      <c r="E1508" s="15" t="s">
        <v>63</v>
      </c>
      <c r="F1508" s="15"/>
      <c r="G1508" s="16">
        <v>1</v>
      </c>
      <c r="H1508" s="16">
        <v>10</v>
      </c>
      <c r="I1508" s="19">
        <v>6.5638766519823788</v>
      </c>
      <c r="J1508" s="16">
        <v>10</v>
      </c>
      <c r="K1508" s="16">
        <v>7</v>
      </c>
      <c r="L1508" s="19">
        <v>3.1376259557463726</v>
      </c>
      <c r="M1508" s="16">
        <v>1</v>
      </c>
      <c r="N1508" s="16">
        <v>10</v>
      </c>
      <c r="O1508" s="17">
        <v>546</v>
      </c>
      <c r="P1508" s="18">
        <v>0</v>
      </c>
    </row>
    <row r="1509" spans="2:16" ht="36" customHeight="1" outlineLevel="1" x14ac:dyDescent="0.45">
      <c r="B1509" s="13" t="s">
        <v>66</v>
      </c>
      <c r="C1509" s="14" t="s">
        <v>59</v>
      </c>
      <c r="D1509" s="14" t="s">
        <v>562</v>
      </c>
      <c r="E1509" s="15" t="s">
        <v>63</v>
      </c>
      <c r="F1509" s="15"/>
      <c r="G1509" s="16">
        <v>1</v>
      </c>
      <c r="H1509" s="16">
        <v>10</v>
      </c>
      <c r="I1509" s="19">
        <v>6.5518672199170123</v>
      </c>
      <c r="J1509" s="16">
        <v>10</v>
      </c>
      <c r="K1509" s="16">
        <v>7</v>
      </c>
      <c r="L1509" s="19">
        <v>3.144874495346424</v>
      </c>
      <c r="M1509" s="16">
        <v>1</v>
      </c>
      <c r="N1509" s="16">
        <v>10</v>
      </c>
      <c r="O1509" s="17">
        <v>518</v>
      </c>
      <c r="P1509" s="18">
        <v>0</v>
      </c>
    </row>
    <row r="1510" spans="2:16" ht="36" customHeight="1" outlineLevel="1" x14ac:dyDescent="0.45">
      <c r="B1510" s="13" t="s">
        <v>68</v>
      </c>
      <c r="C1510" s="14" t="s">
        <v>56</v>
      </c>
      <c r="D1510" s="14" t="s">
        <v>563</v>
      </c>
      <c r="E1510" s="15" t="s">
        <v>70</v>
      </c>
      <c r="F1510" s="15"/>
      <c r="G1510" s="16">
        <v>1</v>
      </c>
      <c r="H1510" s="16">
        <v>10</v>
      </c>
      <c r="I1510" s="19">
        <v>6.7929515418502202</v>
      </c>
      <c r="J1510" s="16">
        <v>10</v>
      </c>
      <c r="K1510" s="16">
        <v>7</v>
      </c>
      <c r="L1510" s="19">
        <v>3.036116466270105</v>
      </c>
      <c r="M1510" s="16">
        <v>1</v>
      </c>
      <c r="N1510" s="16">
        <v>10</v>
      </c>
      <c r="O1510" s="17">
        <v>773</v>
      </c>
      <c r="P1510" s="18">
        <v>0</v>
      </c>
    </row>
    <row r="1511" spans="2:16" ht="36" customHeight="1" outlineLevel="1" x14ac:dyDescent="0.45">
      <c r="B1511" s="13" t="s">
        <v>68</v>
      </c>
      <c r="C1511" s="14" t="s">
        <v>59</v>
      </c>
      <c r="D1511" s="14" t="s">
        <v>563</v>
      </c>
      <c r="E1511" s="15" t="s">
        <v>70</v>
      </c>
      <c r="F1511" s="15"/>
      <c r="G1511" s="16">
        <v>1</v>
      </c>
      <c r="H1511" s="16">
        <v>10</v>
      </c>
      <c r="I1511" s="19">
        <v>6.9059829059829063</v>
      </c>
      <c r="J1511" s="16">
        <v>10</v>
      </c>
      <c r="K1511" s="16">
        <v>7</v>
      </c>
      <c r="L1511" s="19">
        <v>3.0035255563998202</v>
      </c>
      <c r="M1511" s="16">
        <v>1</v>
      </c>
      <c r="N1511" s="16">
        <v>10</v>
      </c>
      <c r="O1511" s="17">
        <v>766</v>
      </c>
      <c r="P1511" s="18">
        <v>0</v>
      </c>
    </row>
    <row r="1512" spans="2:16" ht="36" customHeight="1" outlineLevel="1" x14ac:dyDescent="0.45">
      <c r="B1512" s="13" t="s">
        <v>71</v>
      </c>
      <c r="C1512" s="14" t="s">
        <v>56</v>
      </c>
      <c r="D1512" s="14" t="s">
        <v>564</v>
      </c>
      <c r="E1512" s="15" t="s">
        <v>70</v>
      </c>
      <c r="F1512" s="15"/>
      <c r="G1512" s="16">
        <v>1</v>
      </c>
      <c r="H1512" s="16">
        <v>10</v>
      </c>
      <c r="I1512" s="19">
        <v>6.7154471544715451</v>
      </c>
      <c r="J1512" s="16">
        <v>10</v>
      </c>
      <c r="K1512" s="16">
        <v>7</v>
      </c>
      <c r="L1512" s="19">
        <v>3.1868590971317441</v>
      </c>
      <c r="M1512" s="16">
        <v>1</v>
      </c>
      <c r="N1512" s="16">
        <v>10</v>
      </c>
      <c r="O1512" s="17">
        <v>877</v>
      </c>
      <c r="P1512" s="18">
        <v>0</v>
      </c>
    </row>
    <row r="1513" spans="2:16" ht="36" customHeight="1" outlineLevel="1" x14ac:dyDescent="0.45">
      <c r="B1513" s="13" t="s">
        <v>71</v>
      </c>
      <c r="C1513" s="14" t="s">
        <v>59</v>
      </c>
      <c r="D1513" s="14" t="s">
        <v>564</v>
      </c>
      <c r="E1513" s="15" t="s">
        <v>70</v>
      </c>
      <c r="F1513" s="15"/>
      <c r="G1513" s="16">
        <v>1</v>
      </c>
      <c r="H1513" s="16">
        <v>10</v>
      </c>
      <c r="I1513" s="19">
        <v>6.6183206106870225</v>
      </c>
      <c r="J1513" s="16">
        <v>10</v>
      </c>
      <c r="K1513" s="16">
        <v>7</v>
      </c>
      <c r="L1513" s="19">
        <v>3.1414303828454071</v>
      </c>
      <c r="M1513" s="16">
        <v>1</v>
      </c>
      <c r="N1513" s="16">
        <v>10</v>
      </c>
      <c r="O1513" s="17">
        <v>869</v>
      </c>
      <c r="P1513" s="18">
        <v>0</v>
      </c>
    </row>
    <row r="1514" spans="2:16" ht="36" customHeight="1" outlineLevel="1" x14ac:dyDescent="0.45">
      <c r="B1514" s="13" t="s">
        <v>1184</v>
      </c>
      <c r="C1514" s="14" t="s">
        <v>56</v>
      </c>
      <c r="D1514" s="14" t="s">
        <v>565</v>
      </c>
      <c r="E1514" s="15" t="s">
        <v>70</v>
      </c>
      <c r="F1514" s="15"/>
      <c r="G1514" s="16">
        <v>1</v>
      </c>
      <c r="H1514" s="16">
        <v>10</v>
      </c>
      <c r="I1514" s="19">
        <v>6.3220338983050848</v>
      </c>
      <c r="J1514" s="16">
        <v>10</v>
      </c>
      <c r="K1514" s="16">
        <v>7</v>
      </c>
      <c r="L1514" s="19">
        <v>3.5980870298942405</v>
      </c>
      <c r="M1514" s="16">
        <v>1</v>
      </c>
      <c r="N1514" s="16">
        <v>10</v>
      </c>
      <c r="O1514" s="17">
        <v>941</v>
      </c>
      <c r="P1514" s="18">
        <v>0</v>
      </c>
    </row>
    <row r="1515" spans="2:16" ht="36" customHeight="1" outlineLevel="1" x14ac:dyDescent="0.45">
      <c r="B1515" s="13" t="s">
        <v>1184</v>
      </c>
      <c r="C1515" s="14" t="s">
        <v>59</v>
      </c>
      <c r="D1515" s="14" t="s">
        <v>565</v>
      </c>
      <c r="E1515" s="15" t="s">
        <v>70</v>
      </c>
      <c r="F1515" s="15"/>
      <c r="G1515" s="16">
        <v>1</v>
      </c>
      <c r="H1515" s="16">
        <v>10</v>
      </c>
      <c r="I1515" s="19">
        <v>6.4545454545454541</v>
      </c>
      <c r="J1515" s="16">
        <v>10</v>
      </c>
      <c r="K1515" s="16">
        <v>7</v>
      </c>
      <c r="L1515" s="19">
        <v>3.539586321686663</v>
      </c>
      <c r="M1515" s="16">
        <v>1</v>
      </c>
      <c r="N1515" s="16">
        <v>10</v>
      </c>
      <c r="O1515" s="17">
        <v>934</v>
      </c>
      <c r="P1515" s="18">
        <v>0</v>
      </c>
    </row>
    <row r="1516" spans="2:16" ht="36" customHeight="1" outlineLevel="1" x14ac:dyDescent="0.45">
      <c r="B1516" s="13" t="s">
        <v>1185</v>
      </c>
      <c r="C1516" s="14" t="s">
        <v>56</v>
      </c>
      <c r="D1516" s="14" t="s">
        <v>566</v>
      </c>
      <c r="E1516" s="15" t="s">
        <v>70</v>
      </c>
      <c r="F1516" s="15"/>
      <c r="G1516" s="16">
        <v>1</v>
      </c>
      <c r="H1516" s="16">
        <v>10</v>
      </c>
      <c r="I1516" s="19">
        <v>7.7222222222222223</v>
      </c>
      <c r="J1516" s="16">
        <v>10</v>
      </c>
      <c r="K1516" s="16">
        <v>9</v>
      </c>
      <c r="L1516" s="19">
        <v>2.5284544213820208</v>
      </c>
      <c r="M1516" s="16">
        <v>1</v>
      </c>
      <c r="N1516" s="16">
        <v>10</v>
      </c>
      <c r="O1516" s="17">
        <v>946</v>
      </c>
      <c r="P1516" s="18">
        <v>0</v>
      </c>
    </row>
    <row r="1517" spans="2:16" ht="36" customHeight="1" outlineLevel="1" x14ac:dyDescent="0.45">
      <c r="B1517" s="13" t="s">
        <v>1185</v>
      </c>
      <c r="C1517" s="14" t="s">
        <v>59</v>
      </c>
      <c r="D1517" s="14" t="s">
        <v>566</v>
      </c>
      <c r="E1517" s="15" t="s">
        <v>70</v>
      </c>
      <c r="F1517" s="15"/>
      <c r="G1517" s="16">
        <v>1</v>
      </c>
      <c r="H1517" s="16">
        <v>10</v>
      </c>
      <c r="I1517" s="19">
        <v>7.4262295081967213</v>
      </c>
      <c r="J1517" s="16">
        <v>10</v>
      </c>
      <c r="K1517" s="16">
        <v>9</v>
      </c>
      <c r="L1517" s="19">
        <v>2.8074841429854511</v>
      </c>
      <c r="M1517" s="16">
        <v>1</v>
      </c>
      <c r="N1517" s="16">
        <v>10</v>
      </c>
      <c r="O1517" s="17">
        <v>939</v>
      </c>
      <c r="P1517" s="18">
        <v>0</v>
      </c>
    </row>
    <row r="1518" spans="2:16" ht="36" customHeight="1" outlineLevel="1" x14ac:dyDescent="0.45">
      <c r="B1518" s="13" t="s">
        <v>73</v>
      </c>
      <c r="C1518" s="14" t="s">
        <v>56</v>
      </c>
      <c r="D1518" s="14" t="s">
        <v>1318</v>
      </c>
      <c r="E1518" s="15" t="s">
        <v>63</v>
      </c>
      <c r="F1518" s="15"/>
      <c r="G1518" s="16">
        <v>1</v>
      </c>
      <c r="H1518" s="16">
        <v>10</v>
      </c>
      <c r="I1518" s="19">
        <v>6.54</v>
      </c>
      <c r="J1518" s="16">
        <v>10</v>
      </c>
      <c r="K1518" s="16">
        <v>7</v>
      </c>
      <c r="L1518" s="19">
        <v>3.1541002438648689</v>
      </c>
      <c r="M1518" s="16">
        <v>1</v>
      </c>
      <c r="N1518" s="16">
        <v>10</v>
      </c>
      <c r="O1518" s="17">
        <v>0</v>
      </c>
      <c r="P1518" s="18">
        <v>0</v>
      </c>
    </row>
    <row r="1519" spans="2:16" ht="36" customHeight="1" outlineLevel="1" x14ac:dyDescent="0.45">
      <c r="B1519" s="13" t="s">
        <v>73</v>
      </c>
      <c r="C1519" s="14" t="s">
        <v>59</v>
      </c>
      <c r="D1519" s="14" t="s">
        <v>1318</v>
      </c>
      <c r="E1519" s="15" t="s">
        <v>63</v>
      </c>
      <c r="F1519" s="15"/>
      <c r="G1519" s="16">
        <v>1</v>
      </c>
      <c r="H1519" s="16">
        <v>10</v>
      </c>
      <c r="I1519" s="19">
        <v>6.54</v>
      </c>
      <c r="J1519" s="16">
        <v>10</v>
      </c>
      <c r="K1519" s="16">
        <v>7</v>
      </c>
      <c r="L1519" s="19">
        <v>3.1541002438648689</v>
      </c>
      <c r="M1519" s="16">
        <v>1</v>
      </c>
      <c r="N1519" s="16">
        <v>10</v>
      </c>
      <c r="O1519" s="17">
        <v>0</v>
      </c>
      <c r="P1519" s="18">
        <v>0</v>
      </c>
    </row>
    <row r="1520" spans="2:16" ht="36" customHeight="1" outlineLevel="1" x14ac:dyDescent="0.45">
      <c r="B1520" s="13" t="s">
        <v>75</v>
      </c>
      <c r="C1520" s="14" t="s">
        <v>56</v>
      </c>
      <c r="D1520" s="14" t="s">
        <v>567</v>
      </c>
      <c r="E1520" s="15" t="s">
        <v>63</v>
      </c>
      <c r="F1520" s="15"/>
      <c r="G1520" s="16">
        <v>1</v>
      </c>
      <c r="H1520" s="16">
        <v>10</v>
      </c>
      <c r="I1520" s="19">
        <v>6.5380000000000003</v>
      </c>
      <c r="J1520" s="16">
        <v>10</v>
      </c>
      <c r="K1520" s="16">
        <v>7</v>
      </c>
      <c r="L1520" s="19">
        <v>3.1560285988115662</v>
      </c>
      <c r="M1520" s="16">
        <v>1</v>
      </c>
      <c r="N1520" s="16">
        <v>10</v>
      </c>
      <c r="O1520" s="17">
        <v>0</v>
      </c>
      <c r="P1520" s="18">
        <v>0</v>
      </c>
    </row>
    <row r="1521" spans="2:16" ht="36" customHeight="1" outlineLevel="1" x14ac:dyDescent="0.45">
      <c r="B1521" s="13" t="s">
        <v>75</v>
      </c>
      <c r="C1521" s="14" t="s">
        <v>59</v>
      </c>
      <c r="D1521" s="14" t="s">
        <v>567</v>
      </c>
      <c r="E1521" s="15" t="s">
        <v>63</v>
      </c>
      <c r="F1521" s="15"/>
      <c r="G1521" s="16">
        <v>1</v>
      </c>
      <c r="H1521" s="16">
        <v>10</v>
      </c>
      <c r="I1521" s="19">
        <v>6.5380000000000003</v>
      </c>
      <c r="J1521" s="16">
        <v>10</v>
      </c>
      <c r="K1521" s="16">
        <v>7</v>
      </c>
      <c r="L1521" s="19">
        <v>3.1560285988115662</v>
      </c>
      <c r="M1521" s="16">
        <v>1</v>
      </c>
      <c r="N1521" s="16">
        <v>10</v>
      </c>
      <c r="O1521" s="17">
        <v>0</v>
      </c>
      <c r="P1521" s="18">
        <v>0</v>
      </c>
    </row>
    <row r="1522" spans="2:16" ht="36" customHeight="1" outlineLevel="1" x14ac:dyDescent="0.45">
      <c r="B1522" s="13" t="s">
        <v>77</v>
      </c>
      <c r="C1522" s="14" t="s">
        <v>56</v>
      </c>
      <c r="D1522" s="14" t="s">
        <v>568</v>
      </c>
      <c r="E1522" s="15" t="s">
        <v>70</v>
      </c>
      <c r="F1522" s="15"/>
      <c r="G1522" s="16">
        <v>1</v>
      </c>
      <c r="H1522" s="16">
        <v>10</v>
      </c>
      <c r="I1522" s="19">
        <v>6.4746666666666668</v>
      </c>
      <c r="J1522" s="16">
        <v>10</v>
      </c>
      <c r="K1522" s="16">
        <v>7</v>
      </c>
      <c r="L1522" s="19">
        <v>3.1629148364399997</v>
      </c>
      <c r="M1522" s="16">
        <v>1</v>
      </c>
      <c r="N1522" s="16">
        <v>10</v>
      </c>
      <c r="O1522" s="17">
        <v>250</v>
      </c>
      <c r="P1522" s="18">
        <v>0</v>
      </c>
    </row>
    <row r="1523" spans="2:16" ht="36" customHeight="1" outlineLevel="1" x14ac:dyDescent="0.45">
      <c r="B1523" s="13" t="s">
        <v>77</v>
      </c>
      <c r="C1523" s="14" t="s">
        <v>59</v>
      </c>
      <c r="D1523" s="14" t="s">
        <v>568</v>
      </c>
      <c r="E1523" s="15" t="s">
        <v>70</v>
      </c>
      <c r="F1523" s="15"/>
      <c r="G1523" s="16">
        <v>1</v>
      </c>
      <c r="H1523" s="16">
        <v>10</v>
      </c>
      <c r="I1523" s="19">
        <v>6.4746666666666668</v>
      </c>
      <c r="J1523" s="16">
        <v>10</v>
      </c>
      <c r="K1523" s="16">
        <v>7</v>
      </c>
      <c r="L1523" s="19">
        <v>3.1629148364399997</v>
      </c>
      <c r="M1523" s="16">
        <v>1</v>
      </c>
      <c r="N1523" s="16">
        <v>10</v>
      </c>
      <c r="O1523" s="17">
        <v>250</v>
      </c>
      <c r="P1523" s="18">
        <v>0</v>
      </c>
    </row>
    <row r="1524" spans="2:16" ht="36" customHeight="1" outlineLevel="1" x14ac:dyDescent="0.45">
      <c r="B1524" s="13" t="s">
        <v>79</v>
      </c>
      <c r="C1524" s="14" t="s">
        <v>56</v>
      </c>
      <c r="D1524" s="14" t="s">
        <v>569</v>
      </c>
      <c r="E1524" s="15" t="s">
        <v>70</v>
      </c>
      <c r="F1524" s="15"/>
      <c r="G1524" s="16">
        <v>1</v>
      </c>
      <c r="H1524" s="16">
        <v>10</v>
      </c>
      <c r="I1524" s="19">
        <v>6.5540983606557379</v>
      </c>
      <c r="J1524" s="16">
        <v>10</v>
      </c>
      <c r="K1524" s="16">
        <v>7</v>
      </c>
      <c r="L1524" s="19">
        <v>3.2012319673392038</v>
      </c>
      <c r="M1524" s="16">
        <v>1</v>
      </c>
      <c r="N1524" s="16">
        <v>10</v>
      </c>
      <c r="O1524" s="17">
        <v>695</v>
      </c>
      <c r="P1524" s="18">
        <v>0</v>
      </c>
    </row>
    <row r="1525" spans="2:16" ht="36" customHeight="1" outlineLevel="1" x14ac:dyDescent="0.45">
      <c r="B1525" s="13" t="s">
        <v>79</v>
      </c>
      <c r="C1525" s="14" t="s">
        <v>59</v>
      </c>
      <c r="D1525" s="14" t="s">
        <v>569</v>
      </c>
      <c r="E1525" s="15" t="s">
        <v>70</v>
      </c>
      <c r="F1525" s="15"/>
      <c r="G1525" s="16">
        <v>1</v>
      </c>
      <c r="H1525" s="16">
        <v>10</v>
      </c>
      <c r="I1525" s="19">
        <v>6.5540983606557379</v>
      </c>
      <c r="J1525" s="16">
        <v>10</v>
      </c>
      <c r="K1525" s="16">
        <v>7</v>
      </c>
      <c r="L1525" s="19">
        <v>3.2012319673392038</v>
      </c>
      <c r="M1525" s="16">
        <v>1</v>
      </c>
      <c r="N1525" s="16">
        <v>10</v>
      </c>
      <c r="O1525" s="17">
        <v>695</v>
      </c>
      <c r="P1525" s="18">
        <v>0</v>
      </c>
    </row>
    <row r="1526" spans="2:16" ht="36" customHeight="1" outlineLevel="1" x14ac:dyDescent="0.45">
      <c r="B1526" s="13" t="s">
        <v>80</v>
      </c>
      <c r="C1526" s="14" t="s">
        <v>56</v>
      </c>
      <c r="D1526" s="14" t="s">
        <v>570</v>
      </c>
      <c r="E1526" s="15" t="s">
        <v>70</v>
      </c>
      <c r="F1526" s="15"/>
      <c r="G1526" s="16">
        <v>1</v>
      </c>
      <c r="H1526" s="16">
        <v>10</v>
      </c>
      <c r="I1526" s="19">
        <v>6.3188405797101446</v>
      </c>
      <c r="J1526" s="16">
        <v>10</v>
      </c>
      <c r="K1526" s="16">
        <v>7</v>
      </c>
      <c r="L1526" s="19">
        <v>3.3143749016846775</v>
      </c>
      <c r="M1526" s="16">
        <v>1</v>
      </c>
      <c r="N1526" s="16">
        <v>10</v>
      </c>
      <c r="O1526" s="17">
        <v>931</v>
      </c>
      <c r="P1526" s="18">
        <v>0</v>
      </c>
    </row>
    <row r="1527" spans="2:16" ht="36" customHeight="1" outlineLevel="1" x14ac:dyDescent="0.45">
      <c r="B1527" s="13" t="s">
        <v>80</v>
      </c>
      <c r="C1527" s="14" t="s">
        <v>59</v>
      </c>
      <c r="D1527" s="14" t="s">
        <v>570</v>
      </c>
      <c r="E1527" s="15" t="s">
        <v>70</v>
      </c>
      <c r="F1527" s="15"/>
      <c r="G1527" s="16">
        <v>1</v>
      </c>
      <c r="H1527" s="16">
        <v>10</v>
      </c>
      <c r="I1527" s="19">
        <v>6.3188405797101446</v>
      </c>
      <c r="J1527" s="16">
        <v>10</v>
      </c>
      <c r="K1527" s="16">
        <v>7</v>
      </c>
      <c r="L1527" s="19">
        <v>3.3143749016846775</v>
      </c>
      <c r="M1527" s="16">
        <v>1</v>
      </c>
      <c r="N1527" s="16">
        <v>10</v>
      </c>
      <c r="O1527" s="17">
        <v>931</v>
      </c>
      <c r="P1527" s="18">
        <v>0</v>
      </c>
    </row>
    <row r="1528" spans="2:16" ht="36" customHeight="1" outlineLevel="1" x14ac:dyDescent="0.45">
      <c r="B1528" s="13" t="s">
        <v>82</v>
      </c>
      <c r="C1528" s="14" t="s">
        <v>56</v>
      </c>
      <c r="D1528" s="14" t="s">
        <v>1319</v>
      </c>
      <c r="E1528" s="15" t="s">
        <v>70</v>
      </c>
      <c r="F1528" s="15"/>
      <c r="G1528" s="16">
        <v>2</v>
      </c>
      <c r="H1528" s="16">
        <v>10</v>
      </c>
      <c r="I1528" s="19">
        <v>7.5555555555555554</v>
      </c>
      <c r="J1528" s="16">
        <v>10</v>
      </c>
      <c r="K1528" s="16">
        <v>9</v>
      </c>
      <c r="L1528" s="19">
        <v>2.7912093567489009</v>
      </c>
      <c r="M1528" s="16">
        <v>2</v>
      </c>
      <c r="N1528" s="16">
        <v>10</v>
      </c>
      <c r="O1528" s="17">
        <v>982</v>
      </c>
      <c r="P1528" s="18">
        <v>0</v>
      </c>
    </row>
    <row r="1529" spans="2:16" ht="36" customHeight="1" outlineLevel="1" x14ac:dyDescent="0.45">
      <c r="B1529" s="13" t="s">
        <v>82</v>
      </c>
      <c r="C1529" s="14" t="s">
        <v>59</v>
      </c>
      <c r="D1529" s="14" t="s">
        <v>1319</v>
      </c>
      <c r="E1529" s="15" t="s">
        <v>70</v>
      </c>
      <c r="F1529" s="15"/>
      <c r="G1529" s="16">
        <v>2</v>
      </c>
      <c r="H1529" s="16">
        <v>10</v>
      </c>
      <c r="I1529" s="19">
        <v>7.5555555555555554</v>
      </c>
      <c r="J1529" s="16">
        <v>10</v>
      </c>
      <c r="K1529" s="16">
        <v>9</v>
      </c>
      <c r="L1529" s="19">
        <v>2.7912093567489009</v>
      </c>
      <c r="M1529" s="16">
        <v>2</v>
      </c>
      <c r="N1529" s="16">
        <v>10</v>
      </c>
      <c r="O1529" s="17">
        <v>982</v>
      </c>
      <c r="P1529" s="18">
        <v>0</v>
      </c>
    </row>
    <row r="1530" spans="2:16" ht="36" customHeight="1" outlineLevel="1" x14ac:dyDescent="0.45">
      <c r="B1530" s="13" t="s">
        <v>84</v>
      </c>
      <c r="C1530" s="14" t="s">
        <v>56</v>
      </c>
      <c r="D1530" s="14" t="s">
        <v>1320</v>
      </c>
      <c r="E1530" s="15" t="s">
        <v>70</v>
      </c>
      <c r="F1530" s="15"/>
      <c r="G1530" s="16">
        <v>9</v>
      </c>
      <c r="H1530" s="16">
        <v>10</v>
      </c>
      <c r="I1530" s="19">
        <v>9.6666666666666661</v>
      </c>
      <c r="J1530" s="16">
        <v>10</v>
      </c>
      <c r="K1530" s="16">
        <v>10</v>
      </c>
      <c r="L1530" s="19">
        <v>0.57735026918962573</v>
      </c>
      <c r="M1530" s="16">
        <v>9</v>
      </c>
      <c r="N1530" s="16">
        <v>10</v>
      </c>
      <c r="O1530" s="17">
        <v>997</v>
      </c>
      <c r="P1530" s="18">
        <v>0</v>
      </c>
    </row>
    <row r="1531" spans="2:16" ht="36" customHeight="1" outlineLevel="1" x14ac:dyDescent="0.45">
      <c r="B1531" s="13" t="s">
        <v>84</v>
      </c>
      <c r="C1531" s="14" t="s">
        <v>59</v>
      </c>
      <c r="D1531" s="14" t="s">
        <v>1320</v>
      </c>
      <c r="E1531" s="15" t="s">
        <v>70</v>
      </c>
      <c r="F1531" s="15"/>
      <c r="G1531" s="16">
        <v>9</v>
      </c>
      <c r="H1531" s="16">
        <v>10</v>
      </c>
      <c r="I1531" s="19">
        <v>9.6666666666666661</v>
      </c>
      <c r="J1531" s="16">
        <v>10</v>
      </c>
      <c r="K1531" s="16">
        <v>10</v>
      </c>
      <c r="L1531" s="19">
        <v>0.57735026918962573</v>
      </c>
      <c r="M1531" s="16">
        <v>9</v>
      </c>
      <c r="N1531" s="16">
        <v>10</v>
      </c>
      <c r="O1531" s="17">
        <v>997</v>
      </c>
      <c r="P1531" s="18">
        <v>0</v>
      </c>
    </row>
    <row r="1532" spans="2:16" ht="36" customHeight="1" outlineLevel="1" x14ac:dyDescent="0.45">
      <c r="B1532" s="13" t="s">
        <v>61</v>
      </c>
      <c r="C1532" s="14" t="s">
        <v>56</v>
      </c>
      <c r="D1532" s="14" t="s">
        <v>571</v>
      </c>
      <c r="E1532" s="15" t="s">
        <v>70</v>
      </c>
      <c r="F1532" s="15"/>
      <c r="G1532" s="16">
        <v>1</v>
      </c>
      <c r="H1532" s="16">
        <v>10</v>
      </c>
      <c r="I1532" s="19">
        <v>6.5389999999999997</v>
      </c>
      <c r="J1532" s="16">
        <v>10</v>
      </c>
      <c r="K1532" s="16">
        <v>7</v>
      </c>
      <c r="L1532" s="19">
        <v>3.1534779884158839</v>
      </c>
      <c r="M1532" s="16">
        <v>1</v>
      </c>
      <c r="N1532" s="16">
        <v>10</v>
      </c>
      <c r="O1532" s="17">
        <v>0</v>
      </c>
      <c r="P1532" s="18">
        <v>0</v>
      </c>
    </row>
    <row r="1533" spans="2:16" ht="36" customHeight="1" outlineLevel="1" x14ac:dyDescent="0.45">
      <c r="B1533" s="13" t="s">
        <v>61</v>
      </c>
      <c r="C1533" s="14" t="s">
        <v>59</v>
      </c>
      <c r="D1533" s="14" t="s">
        <v>571</v>
      </c>
      <c r="E1533" s="15" t="s">
        <v>70</v>
      </c>
      <c r="F1533" s="15"/>
      <c r="G1533" s="16">
        <v>1</v>
      </c>
      <c r="H1533" s="16">
        <v>10</v>
      </c>
      <c r="I1533" s="19">
        <v>6.5387243735763096</v>
      </c>
      <c r="J1533" s="16">
        <v>10</v>
      </c>
      <c r="K1533" s="16">
        <v>7</v>
      </c>
      <c r="L1533" s="19">
        <v>3.1626712745699672</v>
      </c>
      <c r="M1533" s="16">
        <v>1</v>
      </c>
      <c r="N1533" s="16">
        <v>10</v>
      </c>
      <c r="O1533" s="17">
        <v>122</v>
      </c>
      <c r="P1533" s="18">
        <v>0</v>
      </c>
    </row>
    <row r="1534" spans="2:16" ht="36" customHeight="1" outlineLevel="1" x14ac:dyDescent="0.45">
      <c r="B1534" s="13" t="s">
        <v>61</v>
      </c>
      <c r="C1534" s="14" t="s">
        <v>56</v>
      </c>
      <c r="D1534" s="14" t="s">
        <v>571</v>
      </c>
      <c r="E1534" s="15" t="s">
        <v>70</v>
      </c>
      <c r="F1534" s="15"/>
      <c r="G1534" s="15" t="s">
        <v>86</v>
      </c>
      <c r="H1534" s="15" t="s">
        <v>86</v>
      </c>
      <c r="I1534" s="15" t="s">
        <v>86</v>
      </c>
      <c r="J1534" s="15" t="s">
        <v>86</v>
      </c>
      <c r="K1534" s="15" t="s">
        <v>86</v>
      </c>
      <c r="L1534" s="15" t="s">
        <v>86</v>
      </c>
      <c r="M1534" s="15" t="s">
        <v>86</v>
      </c>
      <c r="N1534" s="15" t="s">
        <v>86</v>
      </c>
      <c r="O1534" s="17">
        <v>1000</v>
      </c>
      <c r="P1534" s="18">
        <v>0</v>
      </c>
    </row>
    <row r="1535" spans="2:16" ht="36" customHeight="1" outlineLevel="1" x14ac:dyDescent="0.45">
      <c r="B1535" s="13" t="s">
        <v>61</v>
      </c>
      <c r="C1535" s="14" t="s">
        <v>59</v>
      </c>
      <c r="D1535" s="14" t="s">
        <v>571</v>
      </c>
      <c r="E1535" s="15" t="s">
        <v>70</v>
      </c>
      <c r="F1535" s="15"/>
      <c r="G1535" s="16">
        <v>10</v>
      </c>
      <c r="H1535" s="16">
        <v>10</v>
      </c>
      <c r="I1535" s="16">
        <v>10</v>
      </c>
      <c r="J1535" s="16">
        <v>10</v>
      </c>
      <c r="K1535" s="16">
        <v>10</v>
      </c>
      <c r="L1535" s="15" t="s">
        <v>86</v>
      </c>
      <c r="M1535" s="16">
        <v>10</v>
      </c>
      <c r="N1535" s="16">
        <v>10</v>
      </c>
      <c r="O1535" s="17">
        <v>999</v>
      </c>
      <c r="P1535" s="18">
        <v>0</v>
      </c>
    </row>
    <row r="1536" spans="2:16" ht="36" customHeight="1" outlineLevel="1" x14ac:dyDescent="0.45">
      <c r="B1536" s="13" t="s">
        <v>61</v>
      </c>
      <c r="C1536" s="14" t="s">
        <v>56</v>
      </c>
      <c r="D1536" s="14" t="s">
        <v>571</v>
      </c>
      <c r="E1536" s="15" t="s">
        <v>70</v>
      </c>
      <c r="F1536" s="15"/>
      <c r="G1536" s="15" t="s">
        <v>86</v>
      </c>
      <c r="H1536" s="15" t="s">
        <v>86</v>
      </c>
      <c r="I1536" s="15" t="s">
        <v>86</v>
      </c>
      <c r="J1536" s="15" t="s">
        <v>86</v>
      </c>
      <c r="K1536" s="15" t="s">
        <v>86</v>
      </c>
      <c r="L1536" s="15" t="s">
        <v>86</v>
      </c>
      <c r="M1536" s="15" t="s">
        <v>86</v>
      </c>
      <c r="N1536" s="15" t="s">
        <v>86</v>
      </c>
      <c r="O1536" s="17">
        <v>1000</v>
      </c>
      <c r="P1536" s="18">
        <v>0</v>
      </c>
    </row>
    <row r="1537" spans="2:16" ht="36" customHeight="1" outlineLevel="1" x14ac:dyDescent="0.45">
      <c r="B1537" s="13" t="s">
        <v>61</v>
      </c>
      <c r="C1537" s="14" t="s">
        <v>59</v>
      </c>
      <c r="D1537" s="14" t="s">
        <v>571</v>
      </c>
      <c r="E1537" s="15" t="s">
        <v>70</v>
      </c>
      <c r="F1537" s="15"/>
      <c r="G1537" s="15" t="s">
        <v>86</v>
      </c>
      <c r="H1537" s="15" t="s">
        <v>86</v>
      </c>
      <c r="I1537" s="15" t="s">
        <v>86</v>
      </c>
      <c r="J1537" s="15" t="s">
        <v>86</v>
      </c>
      <c r="K1537" s="15" t="s">
        <v>86</v>
      </c>
      <c r="L1537" s="15" t="s">
        <v>86</v>
      </c>
      <c r="M1537" s="15" t="s">
        <v>86</v>
      </c>
      <c r="N1537" s="15" t="s">
        <v>86</v>
      </c>
      <c r="O1537" s="17">
        <v>1000</v>
      </c>
      <c r="P1537" s="18">
        <v>0</v>
      </c>
    </row>
    <row r="1538" spans="2:16" ht="36" customHeight="1" outlineLevel="1" x14ac:dyDescent="0.45">
      <c r="B1538" s="13" t="s">
        <v>61</v>
      </c>
      <c r="C1538" s="14" t="s">
        <v>56</v>
      </c>
      <c r="D1538" s="14" t="s">
        <v>571</v>
      </c>
      <c r="E1538" s="15" t="s">
        <v>70</v>
      </c>
      <c r="F1538" s="15"/>
      <c r="G1538" s="15" t="s">
        <v>86</v>
      </c>
      <c r="H1538" s="15" t="s">
        <v>86</v>
      </c>
      <c r="I1538" s="15" t="s">
        <v>86</v>
      </c>
      <c r="J1538" s="15" t="s">
        <v>86</v>
      </c>
      <c r="K1538" s="15" t="s">
        <v>86</v>
      </c>
      <c r="L1538" s="15" t="s">
        <v>86</v>
      </c>
      <c r="M1538" s="15" t="s">
        <v>86</v>
      </c>
      <c r="N1538" s="15" t="s">
        <v>86</v>
      </c>
      <c r="O1538" s="17">
        <v>1000</v>
      </c>
      <c r="P1538" s="18">
        <v>0</v>
      </c>
    </row>
    <row r="1539" spans="2:16" ht="36" customHeight="1" outlineLevel="1" x14ac:dyDescent="0.45">
      <c r="B1539" s="13" t="s">
        <v>61</v>
      </c>
      <c r="C1539" s="14" t="s">
        <v>59</v>
      </c>
      <c r="D1539" s="14" t="s">
        <v>571</v>
      </c>
      <c r="E1539" s="15" t="s">
        <v>70</v>
      </c>
      <c r="F1539" s="15"/>
      <c r="G1539" s="15" t="s">
        <v>86</v>
      </c>
      <c r="H1539" s="15" t="s">
        <v>86</v>
      </c>
      <c r="I1539" s="15" t="s">
        <v>86</v>
      </c>
      <c r="J1539" s="15" t="s">
        <v>86</v>
      </c>
      <c r="K1539" s="15" t="s">
        <v>86</v>
      </c>
      <c r="L1539" s="15" t="s">
        <v>86</v>
      </c>
      <c r="M1539" s="15" t="s">
        <v>86</v>
      </c>
      <c r="N1539" s="15" t="s">
        <v>86</v>
      </c>
      <c r="O1539" s="17">
        <v>1000</v>
      </c>
      <c r="P1539" s="18">
        <v>0</v>
      </c>
    </row>
    <row r="1540" spans="2:16" ht="36" customHeight="1" outlineLevel="1" x14ac:dyDescent="0.45">
      <c r="B1540" s="13" t="s">
        <v>64</v>
      </c>
      <c r="C1540" s="14" t="s">
        <v>56</v>
      </c>
      <c r="D1540" s="14" t="s">
        <v>572</v>
      </c>
      <c r="E1540" s="15" t="s">
        <v>63</v>
      </c>
      <c r="F1540" s="15"/>
      <c r="G1540" s="16">
        <v>1</v>
      </c>
      <c r="H1540" s="16">
        <v>10</v>
      </c>
      <c r="I1540" s="19">
        <v>6.5380000000000003</v>
      </c>
      <c r="J1540" s="16">
        <v>10</v>
      </c>
      <c r="K1540" s="16">
        <v>7</v>
      </c>
      <c r="L1540" s="19">
        <v>3.1547596593890468</v>
      </c>
      <c r="M1540" s="16">
        <v>1</v>
      </c>
      <c r="N1540" s="16">
        <v>10</v>
      </c>
      <c r="O1540" s="17">
        <v>0</v>
      </c>
      <c r="P1540" s="18">
        <v>0</v>
      </c>
    </row>
    <row r="1541" spans="2:16" ht="36" customHeight="1" outlineLevel="1" x14ac:dyDescent="0.45">
      <c r="B1541" s="13" t="s">
        <v>64</v>
      </c>
      <c r="C1541" s="14" t="s">
        <v>59</v>
      </c>
      <c r="D1541" s="14" t="s">
        <v>572</v>
      </c>
      <c r="E1541" s="15" t="s">
        <v>63</v>
      </c>
      <c r="F1541" s="15"/>
      <c r="G1541" s="16">
        <v>1</v>
      </c>
      <c r="H1541" s="16">
        <v>10</v>
      </c>
      <c r="I1541" s="19">
        <v>6.5380000000000003</v>
      </c>
      <c r="J1541" s="16">
        <v>10</v>
      </c>
      <c r="K1541" s="16">
        <v>7</v>
      </c>
      <c r="L1541" s="19">
        <v>3.1547596593890468</v>
      </c>
      <c r="M1541" s="16">
        <v>1</v>
      </c>
      <c r="N1541" s="16">
        <v>10</v>
      </c>
      <c r="O1541" s="17">
        <v>0</v>
      </c>
      <c r="P1541" s="18">
        <v>0</v>
      </c>
    </row>
    <row r="1542" spans="2:16" ht="36" customHeight="1" outlineLevel="1" x14ac:dyDescent="0.45">
      <c r="B1542" s="13" t="s">
        <v>66</v>
      </c>
      <c r="C1542" s="14" t="s">
        <v>56</v>
      </c>
      <c r="D1542" s="14" t="s">
        <v>573</v>
      </c>
      <c r="E1542" s="15" t="s">
        <v>63</v>
      </c>
      <c r="F1542" s="15"/>
      <c r="G1542" s="16">
        <v>1</v>
      </c>
      <c r="H1542" s="16">
        <v>10</v>
      </c>
      <c r="I1542" s="19">
        <v>6.6061269146608312</v>
      </c>
      <c r="J1542" s="16">
        <v>10</v>
      </c>
      <c r="K1542" s="16">
        <v>7</v>
      </c>
      <c r="L1542" s="19">
        <v>3.1466714677516943</v>
      </c>
      <c r="M1542" s="16">
        <v>1</v>
      </c>
      <c r="N1542" s="16">
        <v>10</v>
      </c>
      <c r="O1542" s="17">
        <v>543</v>
      </c>
      <c r="P1542" s="18">
        <v>0</v>
      </c>
    </row>
    <row r="1543" spans="2:16" ht="36" customHeight="1" outlineLevel="1" x14ac:dyDescent="0.45">
      <c r="B1543" s="13" t="s">
        <v>66</v>
      </c>
      <c r="C1543" s="14" t="s">
        <v>59</v>
      </c>
      <c r="D1543" s="14" t="s">
        <v>573</v>
      </c>
      <c r="E1543" s="15" t="s">
        <v>63</v>
      </c>
      <c r="F1543" s="15"/>
      <c r="G1543" s="16">
        <v>1</v>
      </c>
      <c r="H1543" s="16">
        <v>10</v>
      </c>
      <c r="I1543" s="19">
        <v>6.5439672801635993</v>
      </c>
      <c r="J1543" s="16">
        <v>10</v>
      </c>
      <c r="K1543" s="16">
        <v>7</v>
      </c>
      <c r="L1543" s="19">
        <v>3.1549157270565633</v>
      </c>
      <c r="M1543" s="16">
        <v>1</v>
      </c>
      <c r="N1543" s="16">
        <v>10</v>
      </c>
      <c r="O1543" s="17">
        <v>511</v>
      </c>
      <c r="P1543" s="18">
        <v>0</v>
      </c>
    </row>
    <row r="1544" spans="2:16" ht="36" customHeight="1" outlineLevel="1" x14ac:dyDescent="0.45">
      <c r="B1544" s="13" t="s">
        <v>68</v>
      </c>
      <c r="C1544" s="14" t="s">
        <v>56</v>
      </c>
      <c r="D1544" s="14" t="s">
        <v>574</v>
      </c>
      <c r="E1544" s="15" t="s">
        <v>70</v>
      </c>
      <c r="F1544" s="15"/>
      <c r="G1544" s="16">
        <v>1</v>
      </c>
      <c r="H1544" s="16">
        <v>10</v>
      </c>
      <c r="I1544" s="19">
        <v>6.7738693467336679</v>
      </c>
      <c r="J1544" s="16">
        <v>10</v>
      </c>
      <c r="K1544" s="16">
        <v>7</v>
      </c>
      <c r="L1544" s="19">
        <v>3.0787838020905625</v>
      </c>
      <c r="M1544" s="16">
        <v>1</v>
      </c>
      <c r="N1544" s="16">
        <v>10</v>
      </c>
      <c r="O1544" s="17">
        <v>801</v>
      </c>
      <c r="P1544" s="18">
        <v>0</v>
      </c>
    </row>
    <row r="1545" spans="2:16" ht="36" customHeight="1" outlineLevel="1" x14ac:dyDescent="0.45">
      <c r="B1545" s="13" t="s">
        <v>68</v>
      </c>
      <c r="C1545" s="14" t="s">
        <v>59</v>
      </c>
      <c r="D1545" s="14" t="s">
        <v>574</v>
      </c>
      <c r="E1545" s="15" t="s">
        <v>70</v>
      </c>
      <c r="F1545" s="15"/>
      <c r="G1545" s="16">
        <v>1</v>
      </c>
      <c r="H1545" s="16">
        <v>10</v>
      </c>
      <c r="I1545" s="19">
        <v>6.8084112149532707</v>
      </c>
      <c r="J1545" s="16">
        <v>10</v>
      </c>
      <c r="K1545" s="16">
        <v>7</v>
      </c>
      <c r="L1545" s="19">
        <v>3.0681958270171203</v>
      </c>
      <c r="M1545" s="16">
        <v>1</v>
      </c>
      <c r="N1545" s="16">
        <v>10</v>
      </c>
      <c r="O1545" s="17">
        <v>786</v>
      </c>
      <c r="P1545" s="18">
        <v>0</v>
      </c>
    </row>
    <row r="1546" spans="2:16" ht="36" customHeight="1" outlineLevel="1" x14ac:dyDescent="0.45">
      <c r="B1546" s="13" t="s">
        <v>71</v>
      </c>
      <c r="C1546" s="14" t="s">
        <v>56</v>
      </c>
      <c r="D1546" s="14" t="s">
        <v>575</v>
      </c>
      <c r="E1546" s="15" t="s">
        <v>70</v>
      </c>
      <c r="F1546" s="15"/>
      <c r="G1546" s="16">
        <v>1</v>
      </c>
      <c r="H1546" s="16">
        <v>10</v>
      </c>
      <c r="I1546" s="19">
        <v>6.8818897637795278</v>
      </c>
      <c r="J1546" s="16">
        <v>10</v>
      </c>
      <c r="K1546" s="16">
        <v>8</v>
      </c>
      <c r="L1546" s="19">
        <v>3.1562841655629286</v>
      </c>
      <c r="M1546" s="16">
        <v>1</v>
      </c>
      <c r="N1546" s="16">
        <v>10</v>
      </c>
      <c r="O1546" s="17">
        <v>873</v>
      </c>
      <c r="P1546" s="18">
        <v>0</v>
      </c>
    </row>
    <row r="1547" spans="2:16" ht="36" customHeight="1" outlineLevel="1" x14ac:dyDescent="0.45">
      <c r="B1547" s="13" t="s">
        <v>71</v>
      </c>
      <c r="C1547" s="14" t="s">
        <v>59</v>
      </c>
      <c r="D1547" s="14" t="s">
        <v>575</v>
      </c>
      <c r="E1547" s="15" t="s">
        <v>70</v>
      </c>
      <c r="F1547" s="15"/>
      <c r="G1547" s="16">
        <v>1</v>
      </c>
      <c r="H1547" s="16">
        <v>10</v>
      </c>
      <c r="I1547" s="19">
        <v>6.930769230769231</v>
      </c>
      <c r="J1547" s="16">
        <v>10</v>
      </c>
      <c r="K1547" s="16">
        <v>8</v>
      </c>
      <c r="L1547" s="19">
        <v>3.093349860133098</v>
      </c>
      <c r="M1547" s="16">
        <v>1</v>
      </c>
      <c r="N1547" s="16">
        <v>10</v>
      </c>
      <c r="O1547" s="17">
        <v>870</v>
      </c>
      <c r="P1547" s="18">
        <v>0</v>
      </c>
    </row>
    <row r="1548" spans="2:16" ht="36" customHeight="1" outlineLevel="1" x14ac:dyDescent="0.45">
      <c r="B1548" s="13" t="s">
        <v>1184</v>
      </c>
      <c r="C1548" s="14" t="s">
        <v>56</v>
      </c>
      <c r="D1548" s="14" t="s">
        <v>576</v>
      </c>
      <c r="E1548" s="15" t="s">
        <v>70</v>
      </c>
      <c r="F1548" s="15"/>
      <c r="G1548" s="16">
        <v>1</v>
      </c>
      <c r="H1548" s="16">
        <v>10</v>
      </c>
      <c r="I1548" s="19">
        <v>7.1538461538461542</v>
      </c>
      <c r="J1548" s="16">
        <v>10</v>
      </c>
      <c r="K1548" s="16">
        <v>8</v>
      </c>
      <c r="L1548" s="19">
        <v>3.012292563093963</v>
      </c>
      <c r="M1548" s="16">
        <v>1</v>
      </c>
      <c r="N1548" s="16">
        <v>10</v>
      </c>
      <c r="O1548" s="17">
        <v>948</v>
      </c>
      <c r="P1548" s="18">
        <v>0</v>
      </c>
    </row>
    <row r="1549" spans="2:16" ht="36" customHeight="1" outlineLevel="1" x14ac:dyDescent="0.45">
      <c r="B1549" s="13" t="s">
        <v>1184</v>
      </c>
      <c r="C1549" s="14" t="s">
        <v>59</v>
      </c>
      <c r="D1549" s="14" t="s">
        <v>576</v>
      </c>
      <c r="E1549" s="15" t="s">
        <v>70</v>
      </c>
      <c r="F1549" s="15"/>
      <c r="G1549" s="16">
        <v>1</v>
      </c>
      <c r="H1549" s="16">
        <v>10</v>
      </c>
      <c r="I1549" s="19">
        <v>6.7692307692307692</v>
      </c>
      <c r="J1549" s="16">
        <v>10</v>
      </c>
      <c r="K1549" s="16">
        <v>7</v>
      </c>
      <c r="L1549" s="19">
        <v>3.1474570165756912</v>
      </c>
      <c r="M1549" s="16">
        <v>1</v>
      </c>
      <c r="N1549" s="16">
        <v>10</v>
      </c>
      <c r="O1549" s="17">
        <v>948</v>
      </c>
      <c r="P1549" s="18">
        <v>0</v>
      </c>
    </row>
    <row r="1550" spans="2:16" ht="36" customHeight="1" outlineLevel="1" x14ac:dyDescent="0.45">
      <c r="B1550" s="13" t="s">
        <v>1185</v>
      </c>
      <c r="C1550" s="14" t="s">
        <v>56</v>
      </c>
      <c r="D1550" s="14" t="s">
        <v>577</v>
      </c>
      <c r="E1550" s="15" t="s">
        <v>70</v>
      </c>
      <c r="F1550" s="15"/>
      <c r="G1550" s="16">
        <v>1</v>
      </c>
      <c r="H1550" s="16">
        <v>10</v>
      </c>
      <c r="I1550" s="19">
        <v>7.270833333333333</v>
      </c>
      <c r="J1550" s="16">
        <v>10</v>
      </c>
      <c r="K1550" s="16">
        <v>8</v>
      </c>
      <c r="L1550" s="19">
        <v>2.524261706543236</v>
      </c>
      <c r="M1550" s="16">
        <v>1</v>
      </c>
      <c r="N1550" s="16">
        <v>10</v>
      </c>
      <c r="O1550" s="17">
        <v>952</v>
      </c>
      <c r="P1550" s="18">
        <v>0</v>
      </c>
    </row>
    <row r="1551" spans="2:16" ht="36" customHeight="1" outlineLevel="1" x14ac:dyDescent="0.45">
      <c r="B1551" s="13" t="s">
        <v>1185</v>
      </c>
      <c r="C1551" s="14" t="s">
        <v>59</v>
      </c>
      <c r="D1551" s="14" t="s">
        <v>577</v>
      </c>
      <c r="E1551" s="15" t="s">
        <v>70</v>
      </c>
      <c r="F1551" s="15"/>
      <c r="G1551" s="16">
        <v>1</v>
      </c>
      <c r="H1551" s="16">
        <v>10</v>
      </c>
      <c r="I1551" s="19">
        <v>6.8367346938775508</v>
      </c>
      <c r="J1551" s="16">
        <v>10</v>
      </c>
      <c r="K1551" s="16">
        <v>7</v>
      </c>
      <c r="L1551" s="19">
        <v>2.7939438879439926</v>
      </c>
      <c r="M1551" s="16">
        <v>1</v>
      </c>
      <c r="N1551" s="16">
        <v>10</v>
      </c>
      <c r="O1551" s="17">
        <v>951</v>
      </c>
      <c r="P1551" s="18">
        <v>0</v>
      </c>
    </row>
    <row r="1552" spans="2:16" ht="36" customHeight="1" outlineLevel="1" x14ac:dyDescent="0.45">
      <c r="B1552" s="13" t="s">
        <v>73</v>
      </c>
      <c r="C1552" s="14" t="s">
        <v>56</v>
      </c>
      <c r="D1552" s="14" t="s">
        <v>1321</v>
      </c>
      <c r="E1552" s="15" t="s">
        <v>63</v>
      </c>
      <c r="F1552" s="15"/>
      <c r="G1552" s="16">
        <v>1</v>
      </c>
      <c r="H1552" s="16">
        <v>10</v>
      </c>
      <c r="I1552" s="19">
        <v>6.5389999999999997</v>
      </c>
      <c r="J1552" s="16">
        <v>10</v>
      </c>
      <c r="K1552" s="16">
        <v>7</v>
      </c>
      <c r="L1552" s="19">
        <v>3.1556991994544581</v>
      </c>
      <c r="M1552" s="16">
        <v>1</v>
      </c>
      <c r="N1552" s="16">
        <v>10</v>
      </c>
      <c r="O1552" s="17">
        <v>0</v>
      </c>
      <c r="P1552" s="18">
        <v>0</v>
      </c>
    </row>
    <row r="1553" spans="2:16" ht="36" customHeight="1" outlineLevel="1" x14ac:dyDescent="0.45">
      <c r="B1553" s="13" t="s">
        <v>73</v>
      </c>
      <c r="C1553" s="14" t="s">
        <v>59</v>
      </c>
      <c r="D1553" s="14" t="s">
        <v>1321</v>
      </c>
      <c r="E1553" s="15" t="s">
        <v>63</v>
      </c>
      <c r="F1553" s="15"/>
      <c r="G1553" s="16">
        <v>1</v>
      </c>
      <c r="H1553" s="16">
        <v>10</v>
      </c>
      <c r="I1553" s="19">
        <v>6.5389999999999997</v>
      </c>
      <c r="J1553" s="16">
        <v>10</v>
      </c>
      <c r="K1553" s="16">
        <v>7</v>
      </c>
      <c r="L1553" s="19">
        <v>3.1556991994544581</v>
      </c>
      <c r="M1553" s="16">
        <v>1</v>
      </c>
      <c r="N1553" s="16">
        <v>10</v>
      </c>
      <c r="O1553" s="17">
        <v>0</v>
      </c>
      <c r="P1553" s="18">
        <v>0</v>
      </c>
    </row>
    <row r="1554" spans="2:16" ht="36" customHeight="1" outlineLevel="1" x14ac:dyDescent="0.45">
      <c r="B1554" s="13" t="s">
        <v>75</v>
      </c>
      <c r="C1554" s="14" t="s">
        <v>56</v>
      </c>
      <c r="D1554" s="14" t="s">
        <v>578</v>
      </c>
      <c r="E1554" s="15" t="s">
        <v>63</v>
      </c>
      <c r="F1554" s="15"/>
      <c r="G1554" s="16">
        <v>1</v>
      </c>
      <c r="H1554" s="16">
        <v>10</v>
      </c>
      <c r="I1554" s="19">
        <v>6.5389999999999997</v>
      </c>
      <c r="J1554" s="16">
        <v>10</v>
      </c>
      <c r="K1554" s="16">
        <v>7</v>
      </c>
      <c r="L1554" s="19">
        <v>3.1537954000577622</v>
      </c>
      <c r="M1554" s="16">
        <v>1</v>
      </c>
      <c r="N1554" s="16">
        <v>10</v>
      </c>
      <c r="O1554" s="17">
        <v>0</v>
      </c>
      <c r="P1554" s="18">
        <v>0</v>
      </c>
    </row>
    <row r="1555" spans="2:16" ht="36" customHeight="1" outlineLevel="1" x14ac:dyDescent="0.45">
      <c r="B1555" s="13" t="s">
        <v>75</v>
      </c>
      <c r="C1555" s="14" t="s">
        <v>59</v>
      </c>
      <c r="D1555" s="14" t="s">
        <v>578</v>
      </c>
      <c r="E1555" s="15" t="s">
        <v>63</v>
      </c>
      <c r="F1555" s="15"/>
      <c r="G1555" s="16">
        <v>1</v>
      </c>
      <c r="H1555" s="16">
        <v>10</v>
      </c>
      <c r="I1555" s="19">
        <v>6.5389999999999997</v>
      </c>
      <c r="J1555" s="16">
        <v>10</v>
      </c>
      <c r="K1555" s="16">
        <v>7</v>
      </c>
      <c r="L1555" s="19">
        <v>3.1537954000577622</v>
      </c>
      <c r="M1555" s="16">
        <v>1</v>
      </c>
      <c r="N1555" s="16">
        <v>10</v>
      </c>
      <c r="O1555" s="17">
        <v>0</v>
      </c>
      <c r="P1555" s="18">
        <v>0</v>
      </c>
    </row>
    <row r="1556" spans="2:16" ht="36" customHeight="1" outlineLevel="1" x14ac:dyDescent="0.45">
      <c r="B1556" s="13" t="s">
        <v>77</v>
      </c>
      <c r="C1556" s="14" t="s">
        <v>56</v>
      </c>
      <c r="D1556" s="14" t="s">
        <v>579</v>
      </c>
      <c r="E1556" s="15" t="s">
        <v>70</v>
      </c>
      <c r="F1556" s="15"/>
      <c r="G1556" s="16">
        <v>1</v>
      </c>
      <c r="H1556" s="16">
        <v>10</v>
      </c>
      <c r="I1556" s="19">
        <v>6.4821664464993392</v>
      </c>
      <c r="J1556" s="16">
        <v>10</v>
      </c>
      <c r="K1556" s="16">
        <v>7</v>
      </c>
      <c r="L1556" s="19">
        <v>3.2023902380580056</v>
      </c>
      <c r="M1556" s="16">
        <v>1</v>
      </c>
      <c r="N1556" s="16">
        <v>10</v>
      </c>
      <c r="O1556" s="17">
        <v>243</v>
      </c>
      <c r="P1556" s="18">
        <v>0</v>
      </c>
    </row>
    <row r="1557" spans="2:16" ht="36" customHeight="1" outlineLevel="1" x14ac:dyDescent="0.45">
      <c r="B1557" s="13" t="s">
        <v>77</v>
      </c>
      <c r="C1557" s="14" t="s">
        <v>59</v>
      </c>
      <c r="D1557" s="14" t="s">
        <v>579</v>
      </c>
      <c r="E1557" s="15" t="s">
        <v>70</v>
      </c>
      <c r="F1557" s="15"/>
      <c r="G1557" s="16">
        <v>1</v>
      </c>
      <c r="H1557" s="16">
        <v>10</v>
      </c>
      <c r="I1557" s="19">
        <v>6.4821664464993392</v>
      </c>
      <c r="J1557" s="16">
        <v>10</v>
      </c>
      <c r="K1557" s="16">
        <v>7</v>
      </c>
      <c r="L1557" s="19">
        <v>3.2023902380580056</v>
      </c>
      <c r="M1557" s="16">
        <v>1</v>
      </c>
      <c r="N1557" s="16">
        <v>10</v>
      </c>
      <c r="O1557" s="17">
        <v>243</v>
      </c>
      <c r="P1557" s="18">
        <v>0</v>
      </c>
    </row>
    <row r="1558" spans="2:16" ht="36" customHeight="1" outlineLevel="1" x14ac:dyDescent="0.45">
      <c r="B1558" s="13" t="s">
        <v>79</v>
      </c>
      <c r="C1558" s="14" t="s">
        <v>56</v>
      </c>
      <c r="D1558" s="14" t="s">
        <v>580</v>
      </c>
      <c r="E1558" s="15" t="s">
        <v>70</v>
      </c>
      <c r="F1558" s="15"/>
      <c r="G1558" s="16">
        <v>1</v>
      </c>
      <c r="H1558" s="16">
        <v>10</v>
      </c>
      <c r="I1558" s="19">
        <v>6.674825174825175</v>
      </c>
      <c r="J1558" s="16">
        <v>10</v>
      </c>
      <c r="K1558" s="16">
        <v>7</v>
      </c>
      <c r="L1558" s="19">
        <v>3.0646591872900362</v>
      </c>
      <c r="M1558" s="16">
        <v>1</v>
      </c>
      <c r="N1558" s="16">
        <v>10</v>
      </c>
      <c r="O1558" s="17">
        <v>714</v>
      </c>
      <c r="P1558" s="18">
        <v>0</v>
      </c>
    </row>
    <row r="1559" spans="2:16" ht="36" customHeight="1" outlineLevel="1" x14ac:dyDescent="0.45">
      <c r="B1559" s="13" t="s">
        <v>79</v>
      </c>
      <c r="C1559" s="14" t="s">
        <v>59</v>
      </c>
      <c r="D1559" s="14" t="s">
        <v>580</v>
      </c>
      <c r="E1559" s="15" t="s">
        <v>70</v>
      </c>
      <c r="F1559" s="15"/>
      <c r="G1559" s="16">
        <v>1</v>
      </c>
      <c r="H1559" s="16">
        <v>10</v>
      </c>
      <c r="I1559" s="19">
        <v>6.674825174825175</v>
      </c>
      <c r="J1559" s="16">
        <v>10</v>
      </c>
      <c r="K1559" s="16">
        <v>7</v>
      </c>
      <c r="L1559" s="19">
        <v>3.0646591872900362</v>
      </c>
      <c r="M1559" s="16">
        <v>1</v>
      </c>
      <c r="N1559" s="16">
        <v>10</v>
      </c>
      <c r="O1559" s="17">
        <v>714</v>
      </c>
      <c r="P1559" s="18">
        <v>0</v>
      </c>
    </row>
    <row r="1560" spans="2:16" ht="36" customHeight="1" outlineLevel="1" x14ac:dyDescent="0.45">
      <c r="B1560" s="13" t="s">
        <v>80</v>
      </c>
      <c r="C1560" s="14" t="s">
        <v>56</v>
      </c>
      <c r="D1560" s="14" t="s">
        <v>581</v>
      </c>
      <c r="E1560" s="15" t="s">
        <v>70</v>
      </c>
      <c r="F1560" s="15"/>
      <c r="G1560" s="16">
        <v>1</v>
      </c>
      <c r="H1560" s="16">
        <v>10</v>
      </c>
      <c r="I1560" s="19">
        <v>6.7761194029850742</v>
      </c>
      <c r="J1560" s="16">
        <v>10</v>
      </c>
      <c r="K1560" s="16">
        <v>7</v>
      </c>
      <c r="L1560" s="19">
        <v>3.1995307209045136</v>
      </c>
      <c r="M1560" s="16">
        <v>1</v>
      </c>
      <c r="N1560" s="16">
        <v>10</v>
      </c>
      <c r="O1560" s="17">
        <v>933</v>
      </c>
      <c r="P1560" s="18">
        <v>0</v>
      </c>
    </row>
    <row r="1561" spans="2:16" ht="36" customHeight="1" outlineLevel="1" x14ac:dyDescent="0.45">
      <c r="B1561" s="13" t="s">
        <v>80</v>
      </c>
      <c r="C1561" s="14" t="s">
        <v>59</v>
      </c>
      <c r="D1561" s="14" t="s">
        <v>581</v>
      </c>
      <c r="E1561" s="15" t="s">
        <v>70</v>
      </c>
      <c r="F1561" s="15"/>
      <c r="G1561" s="16">
        <v>1</v>
      </c>
      <c r="H1561" s="16">
        <v>10</v>
      </c>
      <c r="I1561" s="19">
        <v>6.7761194029850742</v>
      </c>
      <c r="J1561" s="16">
        <v>10</v>
      </c>
      <c r="K1561" s="16">
        <v>7</v>
      </c>
      <c r="L1561" s="19">
        <v>3.1995307209045136</v>
      </c>
      <c r="M1561" s="16">
        <v>1</v>
      </c>
      <c r="N1561" s="16">
        <v>10</v>
      </c>
      <c r="O1561" s="17">
        <v>933</v>
      </c>
      <c r="P1561" s="18">
        <v>0</v>
      </c>
    </row>
    <row r="1562" spans="2:16" ht="36" customHeight="1" outlineLevel="1" x14ac:dyDescent="0.45">
      <c r="B1562" s="13" t="s">
        <v>82</v>
      </c>
      <c r="C1562" s="14" t="s">
        <v>56</v>
      </c>
      <c r="D1562" s="14" t="s">
        <v>1322</v>
      </c>
      <c r="E1562" s="15" t="s">
        <v>70</v>
      </c>
      <c r="F1562" s="15"/>
      <c r="G1562" s="16">
        <v>1</v>
      </c>
      <c r="H1562" s="16">
        <v>10</v>
      </c>
      <c r="I1562" s="19">
        <v>7.5</v>
      </c>
      <c r="J1562" s="16">
        <v>10</v>
      </c>
      <c r="K1562" s="16">
        <v>7</v>
      </c>
      <c r="L1562" s="19">
        <v>3.5071355833500366</v>
      </c>
      <c r="M1562" s="16">
        <v>1</v>
      </c>
      <c r="N1562" s="16">
        <v>10</v>
      </c>
      <c r="O1562" s="17">
        <v>994</v>
      </c>
      <c r="P1562" s="18">
        <v>0</v>
      </c>
    </row>
    <row r="1563" spans="2:16" ht="36" customHeight="1" outlineLevel="1" x14ac:dyDescent="0.45">
      <c r="B1563" s="13" t="s">
        <v>82</v>
      </c>
      <c r="C1563" s="14" t="s">
        <v>59</v>
      </c>
      <c r="D1563" s="14" t="s">
        <v>1322</v>
      </c>
      <c r="E1563" s="15" t="s">
        <v>70</v>
      </c>
      <c r="F1563" s="15"/>
      <c r="G1563" s="16">
        <v>1</v>
      </c>
      <c r="H1563" s="16">
        <v>10</v>
      </c>
      <c r="I1563" s="19">
        <v>7.5</v>
      </c>
      <c r="J1563" s="16">
        <v>10</v>
      </c>
      <c r="K1563" s="16">
        <v>7</v>
      </c>
      <c r="L1563" s="19">
        <v>3.5071355833500366</v>
      </c>
      <c r="M1563" s="16">
        <v>1</v>
      </c>
      <c r="N1563" s="16">
        <v>10</v>
      </c>
      <c r="O1563" s="17">
        <v>994</v>
      </c>
      <c r="P1563" s="18">
        <v>0</v>
      </c>
    </row>
    <row r="1564" spans="2:16" ht="36" customHeight="1" outlineLevel="1" x14ac:dyDescent="0.45">
      <c r="B1564" s="13" t="s">
        <v>84</v>
      </c>
      <c r="C1564" s="14" t="s">
        <v>56</v>
      </c>
      <c r="D1564" s="14" t="s">
        <v>1323</v>
      </c>
      <c r="E1564" s="15" t="s">
        <v>70</v>
      </c>
      <c r="F1564" s="15"/>
      <c r="G1564" s="15" t="s">
        <v>86</v>
      </c>
      <c r="H1564" s="15" t="s">
        <v>86</v>
      </c>
      <c r="I1564" s="15" t="s">
        <v>86</v>
      </c>
      <c r="J1564" s="15" t="s">
        <v>86</v>
      </c>
      <c r="K1564" s="15" t="s">
        <v>86</v>
      </c>
      <c r="L1564" s="15" t="s">
        <v>86</v>
      </c>
      <c r="M1564" s="15" t="s">
        <v>86</v>
      </c>
      <c r="N1564" s="15" t="s">
        <v>86</v>
      </c>
      <c r="O1564" s="17">
        <v>1000</v>
      </c>
      <c r="P1564" s="18">
        <v>0</v>
      </c>
    </row>
    <row r="1565" spans="2:16" ht="36" customHeight="1" outlineLevel="1" x14ac:dyDescent="0.45">
      <c r="B1565" s="13" t="s">
        <v>84</v>
      </c>
      <c r="C1565" s="14" t="s">
        <v>59</v>
      </c>
      <c r="D1565" s="14" t="s">
        <v>1323</v>
      </c>
      <c r="E1565" s="15" t="s">
        <v>70</v>
      </c>
      <c r="F1565" s="15"/>
      <c r="G1565" s="15" t="s">
        <v>86</v>
      </c>
      <c r="H1565" s="15" t="s">
        <v>86</v>
      </c>
      <c r="I1565" s="15" t="s">
        <v>86</v>
      </c>
      <c r="J1565" s="15" t="s">
        <v>86</v>
      </c>
      <c r="K1565" s="15" t="s">
        <v>86</v>
      </c>
      <c r="L1565" s="15" t="s">
        <v>86</v>
      </c>
      <c r="M1565" s="15" t="s">
        <v>86</v>
      </c>
      <c r="N1565" s="15" t="s">
        <v>86</v>
      </c>
      <c r="O1565" s="17">
        <v>1000</v>
      </c>
      <c r="P1565" s="18">
        <v>0</v>
      </c>
    </row>
    <row r="1566" spans="2:16" ht="36" customHeight="1" outlineLevel="1" x14ac:dyDescent="0.45">
      <c r="B1566" s="13" t="s">
        <v>61</v>
      </c>
      <c r="C1566" s="14" t="s">
        <v>56</v>
      </c>
      <c r="D1566" s="14" t="s">
        <v>582</v>
      </c>
      <c r="E1566" s="15" t="s">
        <v>70</v>
      </c>
      <c r="F1566" s="15"/>
      <c r="G1566" s="16">
        <v>1</v>
      </c>
      <c r="H1566" s="16">
        <v>10</v>
      </c>
      <c r="I1566" s="19">
        <v>6.5369999999999999</v>
      </c>
      <c r="J1566" s="16">
        <v>10</v>
      </c>
      <c r="K1566" s="16">
        <v>7</v>
      </c>
      <c r="L1566" s="19">
        <v>3.1554060891726001</v>
      </c>
      <c r="M1566" s="16">
        <v>1</v>
      </c>
      <c r="N1566" s="16">
        <v>10</v>
      </c>
      <c r="O1566" s="17">
        <v>0</v>
      </c>
      <c r="P1566" s="18">
        <v>0</v>
      </c>
    </row>
    <row r="1567" spans="2:16" ht="36" customHeight="1" outlineLevel="1" x14ac:dyDescent="0.45">
      <c r="B1567" s="13" t="s">
        <v>61</v>
      </c>
      <c r="C1567" s="14" t="s">
        <v>59</v>
      </c>
      <c r="D1567" s="14" t="s">
        <v>582</v>
      </c>
      <c r="E1567" s="15" t="s">
        <v>70</v>
      </c>
      <c r="F1567" s="15"/>
      <c r="G1567" s="16">
        <v>1</v>
      </c>
      <c r="H1567" s="16">
        <v>10</v>
      </c>
      <c r="I1567" s="19">
        <v>6.4914285714285711</v>
      </c>
      <c r="J1567" s="16">
        <v>10</v>
      </c>
      <c r="K1567" s="16">
        <v>7</v>
      </c>
      <c r="L1567" s="19">
        <v>3.1649333131611401</v>
      </c>
      <c r="M1567" s="16">
        <v>1</v>
      </c>
      <c r="N1567" s="16">
        <v>10</v>
      </c>
      <c r="O1567" s="17">
        <v>125</v>
      </c>
      <c r="P1567" s="18">
        <v>0</v>
      </c>
    </row>
    <row r="1568" spans="2:16" ht="36" customHeight="1" outlineLevel="1" x14ac:dyDescent="0.45">
      <c r="B1568" s="13" t="s">
        <v>61</v>
      </c>
      <c r="C1568" s="14" t="s">
        <v>56</v>
      </c>
      <c r="D1568" s="14" t="s">
        <v>582</v>
      </c>
      <c r="E1568" s="15" t="s">
        <v>70</v>
      </c>
      <c r="F1568" s="15"/>
      <c r="G1568" s="15" t="s">
        <v>86</v>
      </c>
      <c r="H1568" s="15" t="s">
        <v>86</v>
      </c>
      <c r="I1568" s="15" t="s">
        <v>86</v>
      </c>
      <c r="J1568" s="15" t="s">
        <v>86</v>
      </c>
      <c r="K1568" s="15" t="s">
        <v>86</v>
      </c>
      <c r="L1568" s="15" t="s">
        <v>86</v>
      </c>
      <c r="M1568" s="15" t="s">
        <v>86</v>
      </c>
      <c r="N1568" s="15" t="s">
        <v>86</v>
      </c>
      <c r="O1568" s="17">
        <v>1000</v>
      </c>
      <c r="P1568" s="18">
        <v>0</v>
      </c>
    </row>
    <row r="1569" spans="2:16" ht="36" customHeight="1" outlineLevel="1" x14ac:dyDescent="0.45">
      <c r="B1569" s="13" t="s">
        <v>61</v>
      </c>
      <c r="C1569" s="14" t="s">
        <v>59</v>
      </c>
      <c r="D1569" s="14" t="s">
        <v>582</v>
      </c>
      <c r="E1569" s="15" t="s">
        <v>70</v>
      </c>
      <c r="F1569" s="15"/>
      <c r="G1569" s="16">
        <v>2</v>
      </c>
      <c r="H1569" s="16">
        <v>2</v>
      </c>
      <c r="I1569" s="16">
        <v>2</v>
      </c>
      <c r="J1569" s="16">
        <v>2</v>
      </c>
      <c r="K1569" s="16">
        <v>2</v>
      </c>
      <c r="L1569" s="16">
        <v>0</v>
      </c>
      <c r="M1569" s="16">
        <v>2</v>
      </c>
      <c r="N1569" s="16">
        <v>2</v>
      </c>
      <c r="O1569" s="17">
        <v>998</v>
      </c>
      <c r="P1569" s="18">
        <v>0</v>
      </c>
    </row>
    <row r="1570" spans="2:16" ht="36" customHeight="1" outlineLevel="1" x14ac:dyDescent="0.45">
      <c r="B1570" s="13" t="s">
        <v>61</v>
      </c>
      <c r="C1570" s="14" t="s">
        <v>56</v>
      </c>
      <c r="D1570" s="14" t="s">
        <v>582</v>
      </c>
      <c r="E1570" s="15" t="s">
        <v>70</v>
      </c>
      <c r="F1570" s="15"/>
      <c r="G1570" s="15" t="s">
        <v>86</v>
      </c>
      <c r="H1570" s="15" t="s">
        <v>86</v>
      </c>
      <c r="I1570" s="15" t="s">
        <v>86</v>
      </c>
      <c r="J1570" s="15" t="s">
        <v>86</v>
      </c>
      <c r="K1570" s="15" t="s">
        <v>86</v>
      </c>
      <c r="L1570" s="15" t="s">
        <v>86</v>
      </c>
      <c r="M1570" s="15" t="s">
        <v>86</v>
      </c>
      <c r="N1570" s="15" t="s">
        <v>86</v>
      </c>
      <c r="O1570" s="17">
        <v>1000</v>
      </c>
      <c r="P1570" s="18">
        <v>0</v>
      </c>
    </row>
    <row r="1571" spans="2:16" ht="36" customHeight="1" outlineLevel="1" x14ac:dyDescent="0.45">
      <c r="B1571" s="13" t="s">
        <v>61</v>
      </c>
      <c r="C1571" s="14" t="s">
        <v>59</v>
      </c>
      <c r="D1571" s="14" t="s">
        <v>582</v>
      </c>
      <c r="E1571" s="15" t="s">
        <v>70</v>
      </c>
      <c r="F1571" s="15"/>
      <c r="G1571" s="15" t="s">
        <v>86</v>
      </c>
      <c r="H1571" s="15" t="s">
        <v>86</v>
      </c>
      <c r="I1571" s="15" t="s">
        <v>86</v>
      </c>
      <c r="J1571" s="15" t="s">
        <v>86</v>
      </c>
      <c r="K1571" s="15" t="s">
        <v>86</v>
      </c>
      <c r="L1571" s="15" t="s">
        <v>86</v>
      </c>
      <c r="M1571" s="15" t="s">
        <v>86</v>
      </c>
      <c r="N1571" s="15" t="s">
        <v>86</v>
      </c>
      <c r="O1571" s="17">
        <v>1000</v>
      </c>
      <c r="P1571" s="18">
        <v>0</v>
      </c>
    </row>
    <row r="1572" spans="2:16" ht="36" customHeight="1" outlineLevel="1" x14ac:dyDescent="0.45">
      <c r="B1572" s="13" t="s">
        <v>61</v>
      </c>
      <c r="C1572" s="14" t="s">
        <v>56</v>
      </c>
      <c r="D1572" s="14" t="s">
        <v>582</v>
      </c>
      <c r="E1572" s="15" t="s">
        <v>70</v>
      </c>
      <c r="F1572" s="15"/>
      <c r="G1572" s="15" t="s">
        <v>86</v>
      </c>
      <c r="H1572" s="15" t="s">
        <v>86</v>
      </c>
      <c r="I1572" s="15" t="s">
        <v>86</v>
      </c>
      <c r="J1572" s="15" t="s">
        <v>86</v>
      </c>
      <c r="K1572" s="15" t="s">
        <v>86</v>
      </c>
      <c r="L1572" s="15" t="s">
        <v>86</v>
      </c>
      <c r="M1572" s="15" t="s">
        <v>86</v>
      </c>
      <c r="N1572" s="15" t="s">
        <v>86</v>
      </c>
      <c r="O1572" s="17">
        <v>1000</v>
      </c>
      <c r="P1572" s="18">
        <v>0</v>
      </c>
    </row>
    <row r="1573" spans="2:16" ht="36" customHeight="1" outlineLevel="1" x14ac:dyDescent="0.45">
      <c r="B1573" s="13" t="s">
        <v>61</v>
      </c>
      <c r="C1573" s="14" t="s">
        <v>59</v>
      </c>
      <c r="D1573" s="14" t="s">
        <v>582</v>
      </c>
      <c r="E1573" s="15" t="s">
        <v>70</v>
      </c>
      <c r="F1573" s="15"/>
      <c r="G1573" s="15" t="s">
        <v>86</v>
      </c>
      <c r="H1573" s="15" t="s">
        <v>86</v>
      </c>
      <c r="I1573" s="15" t="s">
        <v>86</v>
      </c>
      <c r="J1573" s="15" t="s">
        <v>86</v>
      </c>
      <c r="K1573" s="15" t="s">
        <v>86</v>
      </c>
      <c r="L1573" s="15" t="s">
        <v>86</v>
      </c>
      <c r="M1573" s="15" t="s">
        <v>86</v>
      </c>
      <c r="N1573" s="15" t="s">
        <v>86</v>
      </c>
      <c r="O1573" s="17">
        <v>1000</v>
      </c>
      <c r="P1573" s="18">
        <v>0</v>
      </c>
    </row>
    <row r="1574" spans="2:16" ht="36" customHeight="1" outlineLevel="1" x14ac:dyDescent="0.45">
      <c r="B1574" s="13" t="s">
        <v>64</v>
      </c>
      <c r="C1574" s="14" t="s">
        <v>56</v>
      </c>
      <c r="D1574" s="14" t="s">
        <v>583</v>
      </c>
      <c r="E1574" s="15" t="s">
        <v>63</v>
      </c>
      <c r="F1574" s="15"/>
      <c r="G1574" s="16">
        <v>1</v>
      </c>
      <c r="H1574" s="16">
        <v>10</v>
      </c>
      <c r="I1574" s="19">
        <v>6.5380000000000003</v>
      </c>
      <c r="J1574" s="16">
        <v>10</v>
      </c>
      <c r="K1574" s="16">
        <v>7</v>
      </c>
      <c r="L1574" s="19">
        <v>3.1538076197673299</v>
      </c>
      <c r="M1574" s="16">
        <v>1</v>
      </c>
      <c r="N1574" s="16">
        <v>10</v>
      </c>
      <c r="O1574" s="17">
        <v>0</v>
      </c>
      <c r="P1574" s="18">
        <v>0</v>
      </c>
    </row>
    <row r="1575" spans="2:16" ht="36" customHeight="1" outlineLevel="1" x14ac:dyDescent="0.45">
      <c r="B1575" s="13" t="s">
        <v>64</v>
      </c>
      <c r="C1575" s="14" t="s">
        <v>59</v>
      </c>
      <c r="D1575" s="14" t="s">
        <v>583</v>
      </c>
      <c r="E1575" s="15" t="s">
        <v>63</v>
      </c>
      <c r="F1575" s="15"/>
      <c r="G1575" s="16">
        <v>1</v>
      </c>
      <c r="H1575" s="16">
        <v>10</v>
      </c>
      <c r="I1575" s="19">
        <v>6.5380000000000003</v>
      </c>
      <c r="J1575" s="16">
        <v>10</v>
      </c>
      <c r="K1575" s="16">
        <v>7</v>
      </c>
      <c r="L1575" s="19">
        <v>3.1538076197673299</v>
      </c>
      <c r="M1575" s="16">
        <v>1</v>
      </c>
      <c r="N1575" s="16">
        <v>10</v>
      </c>
      <c r="O1575" s="17">
        <v>0</v>
      </c>
      <c r="P1575" s="18">
        <v>0</v>
      </c>
    </row>
    <row r="1576" spans="2:16" ht="36" customHeight="1" outlineLevel="1" x14ac:dyDescent="0.45">
      <c r="B1576" s="13" t="s">
        <v>66</v>
      </c>
      <c r="C1576" s="14" t="s">
        <v>56</v>
      </c>
      <c r="D1576" s="14" t="s">
        <v>584</v>
      </c>
      <c r="E1576" s="15" t="s">
        <v>63</v>
      </c>
      <c r="F1576" s="15"/>
      <c r="G1576" s="16">
        <v>1</v>
      </c>
      <c r="H1576" s="16">
        <v>10</v>
      </c>
      <c r="I1576" s="19">
        <v>6.5237068965517242</v>
      </c>
      <c r="J1576" s="16">
        <v>10</v>
      </c>
      <c r="K1576" s="16">
        <v>7</v>
      </c>
      <c r="L1576" s="19">
        <v>3.0973196885367988</v>
      </c>
      <c r="M1576" s="16">
        <v>1</v>
      </c>
      <c r="N1576" s="16">
        <v>10</v>
      </c>
      <c r="O1576" s="17">
        <v>536</v>
      </c>
      <c r="P1576" s="18">
        <v>0</v>
      </c>
    </row>
    <row r="1577" spans="2:16" ht="36" customHeight="1" outlineLevel="1" x14ac:dyDescent="0.45">
      <c r="B1577" s="13" t="s">
        <v>66</v>
      </c>
      <c r="C1577" s="14" t="s">
        <v>59</v>
      </c>
      <c r="D1577" s="14" t="s">
        <v>584</v>
      </c>
      <c r="E1577" s="15" t="s">
        <v>63</v>
      </c>
      <c r="F1577" s="15"/>
      <c r="G1577" s="16">
        <v>1</v>
      </c>
      <c r="H1577" s="16">
        <v>10</v>
      </c>
      <c r="I1577" s="19">
        <v>6.5357142857142856</v>
      </c>
      <c r="J1577" s="16">
        <v>10</v>
      </c>
      <c r="K1577" s="16">
        <v>7</v>
      </c>
      <c r="L1577" s="19">
        <v>3.1171165828323546</v>
      </c>
      <c r="M1577" s="16">
        <v>1</v>
      </c>
      <c r="N1577" s="16">
        <v>10</v>
      </c>
      <c r="O1577" s="17">
        <v>496</v>
      </c>
      <c r="P1577" s="18">
        <v>0</v>
      </c>
    </row>
    <row r="1578" spans="2:16" ht="36" customHeight="1" outlineLevel="1" x14ac:dyDescent="0.45">
      <c r="B1578" s="13" t="s">
        <v>68</v>
      </c>
      <c r="C1578" s="14" t="s">
        <v>56</v>
      </c>
      <c r="D1578" s="14" t="s">
        <v>585</v>
      </c>
      <c r="E1578" s="15" t="s">
        <v>70</v>
      </c>
      <c r="F1578" s="15"/>
      <c r="G1578" s="16">
        <v>1</v>
      </c>
      <c r="H1578" s="16">
        <v>10</v>
      </c>
      <c r="I1578" s="19">
        <v>6.5219512195121947</v>
      </c>
      <c r="J1578" s="16">
        <v>10</v>
      </c>
      <c r="K1578" s="16">
        <v>7</v>
      </c>
      <c r="L1578" s="19">
        <v>3.1631698077882127</v>
      </c>
      <c r="M1578" s="16">
        <v>1</v>
      </c>
      <c r="N1578" s="16">
        <v>10</v>
      </c>
      <c r="O1578" s="17">
        <v>795</v>
      </c>
      <c r="P1578" s="18">
        <v>0</v>
      </c>
    </row>
    <row r="1579" spans="2:16" ht="36" customHeight="1" outlineLevel="1" x14ac:dyDescent="0.45">
      <c r="B1579" s="13" t="s">
        <v>68</v>
      </c>
      <c r="C1579" s="14" t="s">
        <v>59</v>
      </c>
      <c r="D1579" s="14" t="s">
        <v>585</v>
      </c>
      <c r="E1579" s="15" t="s">
        <v>70</v>
      </c>
      <c r="F1579" s="15"/>
      <c r="G1579" s="16">
        <v>1</v>
      </c>
      <c r="H1579" s="16">
        <v>10</v>
      </c>
      <c r="I1579" s="19">
        <v>6.3027522935779814</v>
      </c>
      <c r="J1579" s="16">
        <v>10</v>
      </c>
      <c r="K1579" s="16">
        <v>7</v>
      </c>
      <c r="L1579" s="19">
        <v>3.2157578237104687</v>
      </c>
      <c r="M1579" s="16">
        <v>1</v>
      </c>
      <c r="N1579" s="16">
        <v>10</v>
      </c>
      <c r="O1579" s="17">
        <v>782</v>
      </c>
      <c r="P1579" s="18">
        <v>0</v>
      </c>
    </row>
    <row r="1580" spans="2:16" ht="36" customHeight="1" outlineLevel="1" x14ac:dyDescent="0.45">
      <c r="B1580" s="13" t="s">
        <v>71</v>
      </c>
      <c r="C1580" s="14" t="s">
        <v>56</v>
      </c>
      <c r="D1580" s="14" t="s">
        <v>586</v>
      </c>
      <c r="E1580" s="15" t="s">
        <v>70</v>
      </c>
      <c r="F1580" s="15"/>
      <c r="G1580" s="16">
        <v>1</v>
      </c>
      <c r="H1580" s="16">
        <v>10</v>
      </c>
      <c r="I1580" s="19">
        <v>6.3230769230769228</v>
      </c>
      <c r="J1580" s="16">
        <v>10</v>
      </c>
      <c r="K1580" s="16">
        <v>7</v>
      </c>
      <c r="L1580" s="19">
        <v>3.2546100508638909</v>
      </c>
      <c r="M1580" s="16">
        <v>1</v>
      </c>
      <c r="N1580" s="16">
        <v>10</v>
      </c>
      <c r="O1580" s="17">
        <v>870</v>
      </c>
      <c r="P1580" s="18">
        <v>0</v>
      </c>
    </row>
    <row r="1581" spans="2:16" ht="36" customHeight="1" outlineLevel="1" x14ac:dyDescent="0.45">
      <c r="B1581" s="13" t="s">
        <v>71</v>
      </c>
      <c r="C1581" s="14" t="s">
        <v>59</v>
      </c>
      <c r="D1581" s="14" t="s">
        <v>586</v>
      </c>
      <c r="E1581" s="15" t="s">
        <v>70</v>
      </c>
      <c r="F1581" s="15"/>
      <c r="G1581" s="16">
        <v>1</v>
      </c>
      <c r="H1581" s="16">
        <v>10</v>
      </c>
      <c r="I1581" s="19">
        <v>6.13986013986014</v>
      </c>
      <c r="J1581" s="16">
        <v>10</v>
      </c>
      <c r="K1581" s="16">
        <v>6</v>
      </c>
      <c r="L1581" s="19">
        <v>3.2665642858854809</v>
      </c>
      <c r="M1581" s="16">
        <v>1</v>
      </c>
      <c r="N1581" s="16">
        <v>10</v>
      </c>
      <c r="O1581" s="17">
        <v>857</v>
      </c>
      <c r="P1581" s="18">
        <v>0</v>
      </c>
    </row>
    <row r="1582" spans="2:16" ht="36" customHeight="1" outlineLevel="1" x14ac:dyDescent="0.45">
      <c r="B1582" s="13" t="s">
        <v>1184</v>
      </c>
      <c r="C1582" s="14" t="s">
        <v>56</v>
      </c>
      <c r="D1582" s="14" t="s">
        <v>587</v>
      </c>
      <c r="E1582" s="15" t="s">
        <v>70</v>
      </c>
      <c r="F1582" s="15"/>
      <c r="G1582" s="16">
        <v>1</v>
      </c>
      <c r="H1582" s="16">
        <v>10</v>
      </c>
      <c r="I1582" s="19">
        <v>6.367647058823529</v>
      </c>
      <c r="J1582" s="16">
        <v>10</v>
      </c>
      <c r="K1582" s="16">
        <v>7</v>
      </c>
      <c r="L1582" s="19">
        <v>3.4290436931734636</v>
      </c>
      <c r="M1582" s="16">
        <v>1</v>
      </c>
      <c r="N1582" s="16">
        <v>10</v>
      </c>
      <c r="O1582" s="17">
        <v>932</v>
      </c>
      <c r="P1582" s="18">
        <v>0</v>
      </c>
    </row>
    <row r="1583" spans="2:16" ht="36" customHeight="1" outlineLevel="1" x14ac:dyDescent="0.45">
      <c r="B1583" s="13" t="s">
        <v>1184</v>
      </c>
      <c r="C1583" s="14" t="s">
        <v>59</v>
      </c>
      <c r="D1583" s="14" t="s">
        <v>587</v>
      </c>
      <c r="E1583" s="15" t="s">
        <v>70</v>
      </c>
      <c r="F1583" s="15"/>
      <c r="G1583" s="16">
        <v>1</v>
      </c>
      <c r="H1583" s="16">
        <v>10</v>
      </c>
      <c r="I1583" s="19">
        <v>6.56</v>
      </c>
      <c r="J1583" s="16">
        <v>10</v>
      </c>
      <c r="K1583" s="16">
        <v>7</v>
      </c>
      <c r="L1583" s="19">
        <v>3.4297584817656253</v>
      </c>
      <c r="M1583" s="16">
        <v>1</v>
      </c>
      <c r="N1583" s="16">
        <v>10</v>
      </c>
      <c r="O1583" s="17">
        <v>925</v>
      </c>
      <c r="P1583" s="18">
        <v>0</v>
      </c>
    </row>
    <row r="1584" spans="2:16" ht="36" customHeight="1" outlineLevel="1" x14ac:dyDescent="0.45">
      <c r="B1584" s="13" t="s">
        <v>1185</v>
      </c>
      <c r="C1584" s="14" t="s">
        <v>56</v>
      </c>
      <c r="D1584" s="14" t="s">
        <v>588</v>
      </c>
      <c r="E1584" s="15" t="s">
        <v>70</v>
      </c>
      <c r="F1584" s="15"/>
      <c r="G1584" s="16">
        <v>1</v>
      </c>
      <c r="H1584" s="16">
        <v>10</v>
      </c>
      <c r="I1584" s="19">
        <v>6.3157894736842106</v>
      </c>
      <c r="J1584" s="16">
        <v>10</v>
      </c>
      <c r="K1584" s="16">
        <v>6</v>
      </c>
      <c r="L1584" s="19">
        <v>3.2191275145429112</v>
      </c>
      <c r="M1584" s="16">
        <v>1</v>
      </c>
      <c r="N1584" s="16">
        <v>10</v>
      </c>
      <c r="O1584" s="17">
        <v>943</v>
      </c>
      <c r="P1584" s="18">
        <v>0</v>
      </c>
    </row>
    <row r="1585" spans="2:16" ht="36" customHeight="1" outlineLevel="1" x14ac:dyDescent="0.45">
      <c r="B1585" s="13" t="s">
        <v>1185</v>
      </c>
      <c r="C1585" s="14" t="s">
        <v>59</v>
      </c>
      <c r="D1585" s="14" t="s">
        <v>588</v>
      </c>
      <c r="E1585" s="15" t="s">
        <v>70</v>
      </c>
      <c r="F1585" s="15"/>
      <c r="G1585" s="16">
        <v>1</v>
      </c>
      <c r="H1585" s="16">
        <v>10</v>
      </c>
      <c r="I1585" s="19">
        <v>6.4461538461538463</v>
      </c>
      <c r="J1585" s="16">
        <v>10</v>
      </c>
      <c r="K1585" s="16">
        <v>6</v>
      </c>
      <c r="L1585" s="19">
        <v>3.1525325594609708</v>
      </c>
      <c r="M1585" s="16">
        <v>1</v>
      </c>
      <c r="N1585" s="16">
        <v>10</v>
      </c>
      <c r="O1585" s="17">
        <v>935</v>
      </c>
      <c r="P1585" s="18">
        <v>0</v>
      </c>
    </row>
    <row r="1586" spans="2:16" ht="36" customHeight="1" outlineLevel="1" x14ac:dyDescent="0.45">
      <c r="B1586" s="13" t="s">
        <v>73</v>
      </c>
      <c r="C1586" s="14" t="s">
        <v>56</v>
      </c>
      <c r="D1586" s="14" t="s">
        <v>1324</v>
      </c>
      <c r="E1586" s="15" t="s">
        <v>63</v>
      </c>
      <c r="F1586" s="15"/>
      <c r="G1586" s="16">
        <v>1</v>
      </c>
      <c r="H1586" s="16">
        <v>10</v>
      </c>
      <c r="I1586" s="19">
        <v>6.5380000000000003</v>
      </c>
      <c r="J1586" s="16">
        <v>10</v>
      </c>
      <c r="K1586" s="16">
        <v>7</v>
      </c>
      <c r="L1586" s="19">
        <v>3.1550769420904001</v>
      </c>
      <c r="M1586" s="16">
        <v>1</v>
      </c>
      <c r="N1586" s="16">
        <v>10</v>
      </c>
      <c r="O1586" s="17">
        <v>0</v>
      </c>
      <c r="P1586" s="18">
        <v>0</v>
      </c>
    </row>
    <row r="1587" spans="2:16" ht="36" customHeight="1" outlineLevel="1" x14ac:dyDescent="0.45">
      <c r="B1587" s="13" t="s">
        <v>73</v>
      </c>
      <c r="C1587" s="14" t="s">
        <v>59</v>
      </c>
      <c r="D1587" s="14" t="s">
        <v>1324</v>
      </c>
      <c r="E1587" s="15" t="s">
        <v>63</v>
      </c>
      <c r="F1587" s="15"/>
      <c r="G1587" s="16">
        <v>1</v>
      </c>
      <c r="H1587" s="16">
        <v>10</v>
      </c>
      <c r="I1587" s="19">
        <v>6.5380000000000003</v>
      </c>
      <c r="J1587" s="16">
        <v>10</v>
      </c>
      <c r="K1587" s="16">
        <v>7</v>
      </c>
      <c r="L1587" s="19">
        <v>3.1550769420904001</v>
      </c>
      <c r="M1587" s="16">
        <v>1</v>
      </c>
      <c r="N1587" s="16">
        <v>10</v>
      </c>
      <c r="O1587" s="17">
        <v>0</v>
      </c>
      <c r="P1587" s="18">
        <v>0</v>
      </c>
    </row>
    <row r="1588" spans="2:16" ht="36" customHeight="1" outlineLevel="1" x14ac:dyDescent="0.45">
      <c r="B1588" s="13" t="s">
        <v>75</v>
      </c>
      <c r="C1588" s="14" t="s">
        <v>56</v>
      </c>
      <c r="D1588" s="14" t="s">
        <v>589</v>
      </c>
      <c r="E1588" s="15" t="s">
        <v>63</v>
      </c>
      <c r="F1588" s="15"/>
      <c r="G1588" s="16">
        <v>1</v>
      </c>
      <c r="H1588" s="16">
        <v>10</v>
      </c>
      <c r="I1588" s="19">
        <v>6.5369999999999999</v>
      </c>
      <c r="J1588" s="16">
        <v>10</v>
      </c>
      <c r="K1588" s="16">
        <v>7</v>
      </c>
      <c r="L1588" s="19">
        <v>3.1550888395710048</v>
      </c>
      <c r="M1588" s="16">
        <v>1</v>
      </c>
      <c r="N1588" s="16">
        <v>10</v>
      </c>
      <c r="O1588" s="17">
        <v>0</v>
      </c>
      <c r="P1588" s="18">
        <v>0</v>
      </c>
    </row>
    <row r="1589" spans="2:16" ht="36" customHeight="1" outlineLevel="1" x14ac:dyDescent="0.45">
      <c r="B1589" s="13" t="s">
        <v>75</v>
      </c>
      <c r="C1589" s="14" t="s">
        <v>59</v>
      </c>
      <c r="D1589" s="14" t="s">
        <v>589</v>
      </c>
      <c r="E1589" s="15" t="s">
        <v>63</v>
      </c>
      <c r="F1589" s="15"/>
      <c r="G1589" s="16">
        <v>1</v>
      </c>
      <c r="H1589" s="16">
        <v>10</v>
      </c>
      <c r="I1589" s="19">
        <v>6.5369999999999999</v>
      </c>
      <c r="J1589" s="16">
        <v>10</v>
      </c>
      <c r="K1589" s="16">
        <v>7</v>
      </c>
      <c r="L1589" s="19">
        <v>3.1550888395710048</v>
      </c>
      <c r="M1589" s="16">
        <v>1</v>
      </c>
      <c r="N1589" s="16">
        <v>10</v>
      </c>
      <c r="O1589" s="17">
        <v>0</v>
      </c>
      <c r="P1589" s="18">
        <v>0</v>
      </c>
    </row>
    <row r="1590" spans="2:16" ht="36" customHeight="1" outlineLevel="1" x14ac:dyDescent="0.45">
      <c r="B1590" s="13" t="s">
        <v>77</v>
      </c>
      <c r="C1590" s="14" t="s">
        <v>56</v>
      </c>
      <c r="D1590" s="14" t="s">
        <v>590</v>
      </c>
      <c r="E1590" s="15" t="s">
        <v>70</v>
      </c>
      <c r="F1590" s="15"/>
      <c r="G1590" s="16">
        <v>1</v>
      </c>
      <c r="H1590" s="16">
        <v>10</v>
      </c>
      <c r="I1590" s="19">
        <v>6.5238726790450929</v>
      </c>
      <c r="J1590" s="16">
        <v>10</v>
      </c>
      <c r="K1590" s="16">
        <v>7</v>
      </c>
      <c r="L1590" s="19">
        <v>3.1614523978672135</v>
      </c>
      <c r="M1590" s="16">
        <v>1</v>
      </c>
      <c r="N1590" s="16">
        <v>10</v>
      </c>
      <c r="O1590" s="17">
        <v>246</v>
      </c>
      <c r="P1590" s="18">
        <v>0</v>
      </c>
    </row>
    <row r="1591" spans="2:16" ht="36" customHeight="1" outlineLevel="1" x14ac:dyDescent="0.45">
      <c r="B1591" s="13" t="s">
        <v>77</v>
      </c>
      <c r="C1591" s="14" t="s">
        <v>59</v>
      </c>
      <c r="D1591" s="14" t="s">
        <v>590</v>
      </c>
      <c r="E1591" s="15" t="s">
        <v>70</v>
      </c>
      <c r="F1591" s="15"/>
      <c r="G1591" s="16">
        <v>1</v>
      </c>
      <c r="H1591" s="16">
        <v>10</v>
      </c>
      <c r="I1591" s="19">
        <v>6.5238726790450929</v>
      </c>
      <c r="J1591" s="16">
        <v>10</v>
      </c>
      <c r="K1591" s="16">
        <v>7</v>
      </c>
      <c r="L1591" s="19">
        <v>3.1614523978672135</v>
      </c>
      <c r="M1591" s="16">
        <v>1</v>
      </c>
      <c r="N1591" s="16">
        <v>10</v>
      </c>
      <c r="O1591" s="17">
        <v>246</v>
      </c>
      <c r="P1591" s="18">
        <v>0</v>
      </c>
    </row>
    <row r="1592" spans="2:16" ht="36" customHeight="1" outlineLevel="1" x14ac:dyDescent="0.45">
      <c r="B1592" s="13" t="s">
        <v>79</v>
      </c>
      <c r="C1592" s="14" t="s">
        <v>56</v>
      </c>
      <c r="D1592" s="14" t="s">
        <v>591</v>
      </c>
      <c r="E1592" s="15" t="s">
        <v>70</v>
      </c>
      <c r="F1592" s="15"/>
      <c r="G1592" s="16">
        <v>1</v>
      </c>
      <c r="H1592" s="16">
        <v>10</v>
      </c>
      <c r="I1592" s="19">
        <v>6.2953020134228188</v>
      </c>
      <c r="J1592" s="16">
        <v>10</v>
      </c>
      <c r="K1592" s="16">
        <v>7</v>
      </c>
      <c r="L1592" s="19">
        <v>3.1665408921427356</v>
      </c>
      <c r="M1592" s="16">
        <v>1</v>
      </c>
      <c r="N1592" s="16">
        <v>10</v>
      </c>
      <c r="O1592" s="17">
        <v>702</v>
      </c>
      <c r="P1592" s="18">
        <v>0</v>
      </c>
    </row>
    <row r="1593" spans="2:16" ht="36" customHeight="1" outlineLevel="1" x14ac:dyDescent="0.45">
      <c r="B1593" s="13" t="s">
        <v>79</v>
      </c>
      <c r="C1593" s="14" t="s">
        <v>59</v>
      </c>
      <c r="D1593" s="14" t="s">
        <v>591</v>
      </c>
      <c r="E1593" s="15" t="s">
        <v>70</v>
      </c>
      <c r="F1593" s="15"/>
      <c r="G1593" s="16">
        <v>1</v>
      </c>
      <c r="H1593" s="16">
        <v>10</v>
      </c>
      <c r="I1593" s="19">
        <v>6.2953020134228188</v>
      </c>
      <c r="J1593" s="16">
        <v>10</v>
      </c>
      <c r="K1593" s="16">
        <v>7</v>
      </c>
      <c r="L1593" s="19">
        <v>3.1665408921427356</v>
      </c>
      <c r="M1593" s="16">
        <v>1</v>
      </c>
      <c r="N1593" s="16">
        <v>10</v>
      </c>
      <c r="O1593" s="17">
        <v>702</v>
      </c>
      <c r="P1593" s="18">
        <v>0</v>
      </c>
    </row>
    <row r="1594" spans="2:16" ht="36" customHeight="1" outlineLevel="1" x14ac:dyDescent="0.45">
      <c r="B1594" s="13" t="s">
        <v>80</v>
      </c>
      <c r="C1594" s="14" t="s">
        <v>56</v>
      </c>
      <c r="D1594" s="14" t="s">
        <v>592</v>
      </c>
      <c r="E1594" s="15" t="s">
        <v>70</v>
      </c>
      <c r="F1594" s="15"/>
      <c r="G1594" s="16">
        <v>1</v>
      </c>
      <c r="H1594" s="16">
        <v>10</v>
      </c>
      <c r="I1594" s="19">
        <v>6.6103896103896105</v>
      </c>
      <c r="J1594" s="16">
        <v>10</v>
      </c>
      <c r="K1594" s="16">
        <v>7</v>
      </c>
      <c r="L1594" s="19">
        <v>3.2652711830471288</v>
      </c>
      <c r="M1594" s="16">
        <v>1</v>
      </c>
      <c r="N1594" s="16">
        <v>10</v>
      </c>
      <c r="O1594" s="17">
        <v>923</v>
      </c>
      <c r="P1594" s="18">
        <v>0</v>
      </c>
    </row>
    <row r="1595" spans="2:16" ht="36" customHeight="1" outlineLevel="1" x14ac:dyDescent="0.45">
      <c r="B1595" s="13" t="s">
        <v>80</v>
      </c>
      <c r="C1595" s="14" t="s">
        <v>59</v>
      </c>
      <c r="D1595" s="14" t="s">
        <v>592</v>
      </c>
      <c r="E1595" s="15" t="s">
        <v>70</v>
      </c>
      <c r="F1595" s="15"/>
      <c r="G1595" s="16">
        <v>1</v>
      </c>
      <c r="H1595" s="16">
        <v>10</v>
      </c>
      <c r="I1595" s="19">
        <v>6.6103896103896105</v>
      </c>
      <c r="J1595" s="16">
        <v>10</v>
      </c>
      <c r="K1595" s="16">
        <v>7</v>
      </c>
      <c r="L1595" s="19">
        <v>3.2652711830471288</v>
      </c>
      <c r="M1595" s="16">
        <v>1</v>
      </c>
      <c r="N1595" s="16">
        <v>10</v>
      </c>
      <c r="O1595" s="17">
        <v>923</v>
      </c>
      <c r="P1595" s="18">
        <v>0</v>
      </c>
    </row>
    <row r="1596" spans="2:16" ht="36" customHeight="1" outlineLevel="1" x14ac:dyDescent="0.45">
      <c r="B1596" s="13" t="s">
        <v>82</v>
      </c>
      <c r="C1596" s="14" t="s">
        <v>56</v>
      </c>
      <c r="D1596" s="14" t="s">
        <v>1325</v>
      </c>
      <c r="E1596" s="15" t="s">
        <v>70</v>
      </c>
      <c r="F1596" s="15"/>
      <c r="G1596" s="16">
        <v>1</v>
      </c>
      <c r="H1596" s="16">
        <v>10</v>
      </c>
      <c r="I1596" s="19">
        <v>5.2307692307692308</v>
      </c>
      <c r="J1596" s="16">
        <v>6</v>
      </c>
      <c r="K1596" s="16">
        <v>6</v>
      </c>
      <c r="L1596" s="19">
        <v>2.6818478130400489</v>
      </c>
      <c r="M1596" s="16">
        <v>1</v>
      </c>
      <c r="N1596" s="16">
        <v>10</v>
      </c>
      <c r="O1596" s="17">
        <v>987</v>
      </c>
      <c r="P1596" s="18">
        <v>0</v>
      </c>
    </row>
    <row r="1597" spans="2:16" ht="36" customHeight="1" outlineLevel="1" x14ac:dyDescent="0.45">
      <c r="B1597" s="13" t="s">
        <v>82</v>
      </c>
      <c r="C1597" s="14" t="s">
        <v>59</v>
      </c>
      <c r="D1597" s="14" t="s">
        <v>1325</v>
      </c>
      <c r="E1597" s="15" t="s">
        <v>70</v>
      </c>
      <c r="F1597" s="15"/>
      <c r="G1597" s="16">
        <v>1</v>
      </c>
      <c r="H1597" s="16">
        <v>10</v>
      </c>
      <c r="I1597" s="19">
        <v>5.2307692307692308</v>
      </c>
      <c r="J1597" s="16">
        <v>6</v>
      </c>
      <c r="K1597" s="16">
        <v>6</v>
      </c>
      <c r="L1597" s="19">
        <v>2.6818478130400489</v>
      </c>
      <c r="M1597" s="16">
        <v>1</v>
      </c>
      <c r="N1597" s="16">
        <v>10</v>
      </c>
      <c r="O1597" s="17">
        <v>987</v>
      </c>
      <c r="P1597" s="18">
        <v>0</v>
      </c>
    </row>
    <row r="1598" spans="2:16" ht="36" customHeight="1" outlineLevel="1" x14ac:dyDescent="0.45">
      <c r="B1598" s="13" t="s">
        <v>84</v>
      </c>
      <c r="C1598" s="14" t="s">
        <v>56</v>
      </c>
      <c r="D1598" s="14" t="s">
        <v>1326</v>
      </c>
      <c r="E1598" s="15" t="s">
        <v>70</v>
      </c>
      <c r="F1598" s="15"/>
      <c r="G1598" s="16">
        <v>5</v>
      </c>
      <c r="H1598" s="16">
        <v>10</v>
      </c>
      <c r="I1598" s="19">
        <v>7.666666666666667</v>
      </c>
      <c r="J1598" s="16">
        <v>5</v>
      </c>
      <c r="K1598" s="16">
        <v>8</v>
      </c>
      <c r="L1598" s="19">
        <v>2.5166114784235831</v>
      </c>
      <c r="M1598" s="16">
        <v>5</v>
      </c>
      <c r="N1598" s="16">
        <v>10</v>
      </c>
      <c r="O1598" s="17">
        <v>997</v>
      </c>
      <c r="P1598" s="18">
        <v>0</v>
      </c>
    </row>
    <row r="1599" spans="2:16" ht="36" customHeight="1" outlineLevel="1" x14ac:dyDescent="0.45">
      <c r="B1599" s="13" t="s">
        <v>84</v>
      </c>
      <c r="C1599" s="14" t="s">
        <v>59</v>
      </c>
      <c r="D1599" s="14" t="s">
        <v>1326</v>
      </c>
      <c r="E1599" s="15" t="s">
        <v>70</v>
      </c>
      <c r="F1599" s="15"/>
      <c r="G1599" s="16">
        <v>5</v>
      </c>
      <c r="H1599" s="16">
        <v>10</v>
      </c>
      <c r="I1599" s="19">
        <v>7.666666666666667</v>
      </c>
      <c r="J1599" s="16">
        <v>5</v>
      </c>
      <c r="K1599" s="16">
        <v>8</v>
      </c>
      <c r="L1599" s="19">
        <v>2.5166114784235831</v>
      </c>
      <c r="M1599" s="16">
        <v>5</v>
      </c>
      <c r="N1599" s="16">
        <v>10</v>
      </c>
      <c r="O1599" s="17">
        <v>997</v>
      </c>
      <c r="P1599" s="18">
        <v>0</v>
      </c>
    </row>
    <row r="1600" spans="2:16" ht="36" customHeight="1" outlineLevel="1" x14ac:dyDescent="0.45">
      <c r="B1600" s="13" t="s">
        <v>61</v>
      </c>
      <c r="C1600" s="14" t="s">
        <v>56</v>
      </c>
      <c r="D1600" s="14" t="s">
        <v>593</v>
      </c>
      <c r="E1600" s="15" t="s">
        <v>70</v>
      </c>
      <c r="F1600" s="15"/>
      <c r="G1600" s="16">
        <v>1</v>
      </c>
      <c r="H1600" s="16">
        <v>10</v>
      </c>
      <c r="I1600" s="19">
        <v>6.5389999999999997</v>
      </c>
      <c r="J1600" s="16">
        <v>10</v>
      </c>
      <c r="K1600" s="16">
        <v>7</v>
      </c>
      <c r="L1600" s="19">
        <v>3.1537954000577626</v>
      </c>
      <c r="M1600" s="16">
        <v>1</v>
      </c>
      <c r="N1600" s="16">
        <v>10</v>
      </c>
      <c r="O1600" s="17">
        <v>0</v>
      </c>
      <c r="P1600" s="18">
        <v>0</v>
      </c>
    </row>
    <row r="1601" spans="2:16" ht="36" customHeight="1" outlineLevel="1" x14ac:dyDescent="0.45">
      <c r="B1601" s="13" t="s">
        <v>61</v>
      </c>
      <c r="C1601" s="14" t="s">
        <v>59</v>
      </c>
      <c r="D1601" s="14" t="s">
        <v>593</v>
      </c>
      <c r="E1601" s="15" t="s">
        <v>70</v>
      </c>
      <c r="F1601" s="15"/>
      <c r="G1601" s="16">
        <v>1</v>
      </c>
      <c r="H1601" s="16">
        <v>10</v>
      </c>
      <c r="I1601" s="19">
        <v>6.6002239641657336</v>
      </c>
      <c r="J1601" s="16">
        <v>10</v>
      </c>
      <c r="K1601" s="16">
        <v>7</v>
      </c>
      <c r="L1601" s="19">
        <v>3.1601995089441539</v>
      </c>
      <c r="M1601" s="16">
        <v>1</v>
      </c>
      <c r="N1601" s="16">
        <v>10</v>
      </c>
      <c r="O1601" s="17">
        <v>107</v>
      </c>
      <c r="P1601" s="18">
        <v>0</v>
      </c>
    </row>
    <row r="1602" spans="2:16" ht="36" customHeight="1" outlineLevel="1" x14ac:dyDescent="0.45">
      <c r="B1602" s="13" t="s">
        <v>61</v>
      </c>
      <c r="C1602" s="14" t="s">
        <v>56</v>
      </c>
      <c r="D1602" s="14" t="s">
        <v>593</v>
      </c>
      <c r="E1602" s="15" t="s">
        <v>70</v>
      </c>
      <c r="F1602" s="15"/>
      <c r="G1602" s="15" t="s">
        <v>86</v>
      </c>
      <c r="H1602" s="15" t="s">
        <v>86</v>
      </c>
      <c r="I1602" s="15" t="s">
        <v>86</v>
      </c>
      <c r="J1602" s="15" t="s">
        <v>86</v>
      </c>
      <c r="K1602" s="15" t="s">
        <v>86</v>
      </c>
      <c r="L1602" s="15" t="s">
        <v>86</v>
      </c>
      <c r="M1602" s="15" t="s">
        <v>86</v>
      </c>
      <c r="N1602" s="15" t="s">
        <v>86</v>
      </c>
      <c r="O1602" s="17">
        <v>1000</v>
      </c>
      <c r="P1602" s="18">
        <v>0</v>
      </c>
    </row>
    <row r="1603" spans="2:16" ht="36" customHeight="1" outlineLevel="1" x14ac:dyDescent="0.45">
      <c r="B1603" s="13" t="s">
        <v>61</v>
      </c>
      <c r="C1603" s="14" t="s">
        <v>59</v>
      </c>
      <c r="D1603" s="14" t="s">
        <v>593</v>
      </c>
      <c r="E1603" s="15" t="s">
        <v>70</v>
      </c>
      <c r="F1603" s="15"/>
      <c r="G1603" s="16">
        <v>10</v>
      </c>
      <c r="H1603" s="16">
        <v>10</v>
      </c>
      <c r="I1603" s="16">
        <v>10</v>
      </c>
      <c r="J1603" s="16">
        <v>10</v>
      </c>
      <c r="K1603" s="16">
        <v>10</v>
      </c>
      <c r="L1603" s="15" t="s">
        <v>86</v>
      </c>
      <c r="M1603" s="16">
        <v>10</v>
      </c>
      <c r="N1603" s="16">
        <v>10</v>
      </c>
      <c r="O1603" s="17">
        <v>999</v>
      </c>
      <c r="P1603" s="18">
        <v>0</v>
      </c>
    </row>
    <row r="1604" spans="2:16" ht="36" customHeight="1" outlineLevel="1" x14ac:dyDescent="0.45">
      <c r="B1604" s="13" t="s">
        <v>61</v>
      </c>
      <c r="C1604" s="14" t="s">
        <v>56</v>
      </c>
      <c r="D1604" s="14" t="s">
        <v>593</v>
      </c>
      <c r="E1604" s="15" t="s">
        <v>70</v>
      </c>
      <c r="F1604" s="15"/>
      <c r="G1604" s="15" t="s">
        <v>86</v>
      </c>
      <c r="H1604" s="15" t="s">
        <v>86</v>
      </c>
      <c r="I1604" s="15" t="s">
        <v>86</v>
      </c>
      <c r="J1604" s="15" t="s">
        <v>86</v>
      </c>
      <c r="K1604" s="15" t="s">
        <v>86</v>
      </c>
      <c r="L1604" s="15" t="s">
        <v>86</v>
      </c>
      <c r="M1604" s="15" t="s">
        <v>86</v>
      </c>
      <c r="N1604" s="15" t="s">
        <v>86</v>
      </c>
      <c r="O1604" s="17">
        <v>1000</v>
      </c>
      <c r="P1604" s="18">
        <v>0</v>
      </c>
    </row>
    <row r="1605" spans="2:16" ht="36" customHeight="1" outlineLevel="1" x14ac:dyDescent="0.45">
      <c r="B1605" s="13" t="s">
        <v>61</v>
      </c>
      <c r="C1605" s="14" t="s">
        <v>59</v>
      </c>
      <c r="D1605" s="14" t="s">
        <v>593</v>
      </c>
      <c r="E1605" s="15" t="s">
        <v>70</v>
      </c>
      <c r="F1605" s="15"/>
      <c r="G1605" s="15" t="s">
        <v>86</v>
      </c>
      <c r="H1605" s="15" t="s">
        <v>86</v>
      </c>
      <c r="I1605" s="15" t="s">
        <v>86</v>
      </c>
      <c r="J1605" s="15" t="s">
        <v>86</v>
      </c>
      <c r="K1605" s="15" t="s">
        <v>86</v>
      </c>
      <c r="L1605" s="15" t="s">
        <v>86</v>
      </c>
      <c r="M1605" s="15" t="s">
        <v>86</v>
      </c>
      <c r="N1605" s="15" t="s">
        <v>86</v>
      </c>
      <c r="O1605" s="17">
        <v>1000</v>
      </c>
      <c r="P1605" s="18">
        <v>0</v>
      </c>
    </row>
    <row r="1606" spans="2:16" ht="36" customHeight="1" outlineLevel="1" x14ac:dyDescent="0.45">
      <c r="B1606" s="13" t="s">
        <v>61</v>
      </c>
      <c r="C1606" s="14" t="s">
        <v>56</v>
      </c>
      <c r="D1606" s="14" t="s">
        <v>593</v>
      </c>
      <c r="E1606" s="15" t="s">
        <v>70</v>
      </c>
      <c r="F1606" s="15"/>
      <c r="G1606" s="15" t="s">
        <v>86</v>
      </c>
      <c r="H1606" s="15" t="s">
        <v>86</v>
      </c>
      <c r="I1606" s="15" t="s">
        <v>86</v>
      </c>
      <c r="J1606" s="15" t="s">
        <v>86</v>
      </c>
      <c r="K1606" s="15" t="s">
        <v>86</v>
      </c>
      <c r="L1606" s="15" t="s">
        <v>86</v>
      </c>
      <c r="M1606" s="15" t="s">
        <v>86</v>
      </c>
      <c r="N1606" s="15" t="s">
        <v>86</v>
      </c>
      <c r="O1606" s="17">
        <v>1000</v>
      </c>
      <c r="P1606" s="18">
        <v>0</v>
      </c>
    </row>
    <row r="1607" spans="2:16" ht="36" customHeight="1" outlineLevel="1" x14ac:dyDescent="0.45">
      <c r="B1607" s="13" t="s">
        <v>61</v>
      </c>
      <c r="C1607" s="14" t="s">
        <v>59</v>
      </c>
      <c r="D1607" s="14" t="s">
        <v>593</v>
      </c>
      <c r="E1607" s="15" t="s">
        <v>70</v>
      </c>
      <c r="F1607" s="15"/>
      <c r="G1607" s="15" t="s">
        <v>86</v>
      </c>
      <c r="H1607" s="15" t="s">
        <v>86</v>
      </c>
      <c r="I1607" s="15" t="s">
        <v>86</v>
      </c>
      <c r="J1607" s="15" t="s">
        <v>86</v>
      </c>
      <c r="K1607" s="15" t="s">
        <v>86</v>
      </c>
      <c r="L1607" s="15" t="s">
        <v>86</v>
      </c>
      <c r="M1607" s="15" t="s">
        <v>86</v>
      </c>
      <c r="N1607" s="15" t="s">
        <v>86</v>
      </c>
      <c r="O1607" s="17">
        <v>1000</v>
      </c>
      <c r="P1607" s="18">
        <v>0</v>
      </c>
    </row>
    <row r="1608" spans="2:16" ht="36" customHeight="1" outlineLevel="1" x14ac:dyDescent="0.45">
      <c r="B1608" s="13" t="s">
        <v>64</v>
      </c>
      <c r="C1608" s="14" t="s">
        <v>56</v>
      </c>
      <c r="D1608" s="14" t="s">
        <v>594</v>
      </c>
      <c r="E1608" s="15" t="s">
        <v>63</v>
      </c>
      <c r="F1608" s="15"/>
      <c r="G1608" s="16">
        <v>1</v>
      </c>
      <c r="H1608" s="16">
        <v>10</v>
      </c>
      <c r="I1608" s="19">
        <v>6.5380000000000003</v>
      </c>
      <c r="J1608" s="16">
        <v>10</v>
      </c>
      <c r="K1608" s="16">
        <v>7</v>
      </c>
      <c r="L1608" s="19">
        <v>3.1550769420903966</v>
      </c>
      <c r="M1608" s="16">
        <v>1</v>
      </c>
      <c r="N1608" s="16">
        <v>10</v>
      </c>
      <c r="O1608" s="17">
        <v>0</v>
      </c>
      <c r="P1608" s="18">
        <v>0</v>
      </c>
    </row>
    <row r="1609" spans="2:16" ht="36" customHeight="1" outlineLevel="1" x14ac:dyDescent="0.45">
      <c r="B1609" s="13" t="s">
        <v>64</v>
      </c>
      <c r="C1609" s="14" t="s">
        <v>59</v>
      </c>
      <c r="D1609" s="14" t="s">
        <v>594</v>
      </c>
      <c r="E1609" s="15" t="s">
        <v>63</v>
      </c>
      <c r="F1609" s="15"/>
      <c r="G1609" s="16">
        <v>1</v>
      </c>
      <c r="H1609" s="16">
        <v>10</v>
      </c>
      <c r="I1609" s="19">
        <v>6.5380000000000003</v>
      </c>
      <c r="J1609" s="16">
        <v>10</v>
      </c>
      <c r="K1609" s="16">
        <v>7</v>
      </c>
      <c r="L1609" s="19">
        <v>3.1550769420903966</v>
      </c>
      <c r="M1609" s="16">
        <v>1</v>
      </c>
      <c r="N1609" s="16">
        <v>10</v>
      </c>
      <c r="O1609" s="17">
        <v>0</v>
      </c>
      <c r="P1609" s="18">
        <v>0</v>
      </c>
    </row>
    <row r="1610" spans="2:16" ht="36" customHeight="1" outlineLevel="1" x14ac:dyDescent="0.45">
      <c r="B1610" s="13" t="s">
        <v>66</v>
      </c>
      <c r="C1610" s="14" t="s">
        <v>56</v>
      </c>
      <c r="D1610" s="14" t="s">
        <v>595</v>
      </c>
      <c r="E1610" s="15" t="s">
        <v>63</v>
      </c>
      <c r="F1610" s="15"/>
      <c r="G1610" s="16">
        <v>1</v>
      </c>
      <c r="H1610" s="16">
        <v>10</v>
      </c>
      <c r="I1610" s="19">
        <v>6.7727272727272725</v>
      </c>
      <c r="J1610" s="16">
        <v>10</v>
      </c>
      <c r="K1610" s="16">
        <v>7</v>
      </c>
      <c r="L1610" s="19">
        <v>3.0982243755426846</v>
      </c>
      <c r="M1610" s="16">
        <v>1</v>
      </c>
      <c r="N1610" s="16">
        <v>10</v>
      </c>
      <c r="O1610" s="17">
        <v>538</v>
      </c>
      <c r="P1610" s="18">
        <v>0</v>
      </c>
    </row>
    <row r="1611" spans="2:16" ht="36" customHeight="1" outlineLevel="1" x14ac:dyDescent="0.45">
      <c r="B1611" s="13" t="s">
        <v>66</v>
      </c>
      <c r="C1611" s="14" t="s">
        <v>59</v>
      </c>
      <c r="D1611" s="14" t="s">
        <v>595</v>
      </c>
      <c r="E1611" s="15" t="s">
        <v>63</v>
      </c>
      <c r="F1611" s="15"/>
      <c r="G1611" s="16">
        <v>1</v>
      </c>
      <c r="H1611" s="16">
        <v>10</v>
      </c>
      <c r="I1611" s="19">
        <v>6.8040816326530615</v>
      </c>
      <c r="J1611" s="16">
        <v>10</v>
      </c>
      <c r="K1611" s="16">
        <v>7</v>
      </c>
      <c r="L1611" s="19">
        <v>3.0807774749522561</v>
      </c>
      <c r="M1611" s="16">
        <v>1</v>
      </c>
      <c r="N1611" s="16">
        <v>10</v>
      </c>
      <c r="O1611" s="17">
        <v>510</v>
      </c>
      <c r="P1611" s="18">
        <v>0</v>
      </c>
    </row>
    <row r="1612" spans="2:16" ht="36" customHeight="1" outlineLevel="1" x14ac:dyDescent="0.45">
      <c r="B1612" s="13" t="s">
        <v>68</v>
      </c>
      <c r="C1612" s="14" t="s">
        <v>56</v>
      </c>
      <c r="D1612" s="14" t="s">
        <v>596</v>
      </c>
      <c r="E1612" s="15" t="s">
        <v>70</v>
      </c>
      <c r="F1612" s="15"/>
      <c r="G1612" s="16">
        <v>1</v>
      </c>
      <c r="H1612" s="16">
        <v>10</v>
      </c>
      <c r="I1612" s="19">
        <v>6.617924528301887</v>
      </c>
      <c r="J1612" s="16">
        <v>10</v>
      </c>
      <c r="K1612" s="16">
        <v>7</v>
      </c>
      <c r="L1612" s="19">
        <v>2.9960889884154858</v>
      </c>
      <c r="M1612" s="16">
        <v>1</v>
      </c>
      <c r="N1612" s="16">
        <v>10</v>
      </c>
      <c r="O1612" s="17">
        <v>788</v>
      </c>
      <c r="P1612" s="18">
        <v>0</v>
      </c>
    </row>
    <row r="1613" spans="2:16" ht="36" customHeight="1" outlineLevel="1" x14ac:dyDescent="0.45">
      <c r="B1613" s="13" t="s">
        <v>68</v>
      </c>
      <c r="C1613" s="14" t="s">
        <v>59</v>
      </c>
      <c r="D1613" s="14" t="s">
        <v>596</v>
      </c>
      <c r="E1613" s="15" t="s">
        <v>70</v>
      </c>
      <c r="F1613" s="15"/>
      <c r="G1613" s="16">
        <v>1</v>
      </c>
      <c r="H1613" s="16">
        <v>10</v>
      </c>
      <c r="I1613" s="19">
        <v>6.6118721461187215</v>
      </c>
      <c r="J1613" s="16">
        <v>10</v>
      </c>
      <c r="K1613" s="16">
        <v>7</v>
      </c>
      <c r="L1613" s="19">
        <v>3.0485438939740792</v>
      </c>
      <c r="M1613" s="16">
        <v>1</v>
      </c>
      <c r="N1613" s="16">
        <v>10</v>
      </c>
      <c r="O1613" s="17">
        <v>781</v>
      </c>
      <c r="P1613" s="18">
        <v>0</v>
      </c>
    </row>
    <row r="1614" spans="2:16" ht="36" customHeight="1" outlineLevel="1" x14ac:dyDescent="0.45">
      <c r="B1614" s="13" t="s">
        <v>71</v>
      </c>
      <c r="C1614" s="14" t="s">
        <v>56</v>
      </c>
      <c r="D1614" s="14" t="s">
        <v>597</v>
      </c>
      <c r="E1614" s="15" t="s">
        <v>70</v>
      </c>
      <c r="F1614" s="15"/>
      <c r="G1614" s="16">
        <v>1</v>
      </c>
      <c r="H1614" s="16">
        <v>10</v>
      </c>
      <c r="I1614" s="19">
        <v>6.5373134328358207</v>
      </c>
      <c r="J1614" s="16">
        <v>10</v>
      </c>
      <c r="K1614" s="16">
        <v>7</v>
      </c>
      <c r="L1614" s="19">
        <v>3.0079011652343572</v>
      </c>
      <c r="M1614" s="16">
        <v>1</v>
      </c>
      <c r="N1614" s="16">
        <v>10</v>
      </c>
      <c r="O1614" s="17">
        <v>866</v>
      </c>
      <c r="P1614" s="18">
        <v>0</v>
      </c>
    </row>
    <row r="1615" spans="2:16" ht="36" customHeight="1" outlineLevel="1" x14ac:dyDescent="0.45">
      <c r="B1615" s="13" t="s">
        <v>71</v>
      </c>
      <c r="C1615" s="14" t="s">
        <v>59</v>
      </c>
      <c r="D1615" s="14" t="s">
        <v>597</v>
      </c>
      <c r="E1615" s="15" t="s">
        <v>70</v>
      </c>
      <c r="F1615" s="15"/>
      <c r="G1615" s="16">
        <v>1</v>
      </c>
      <c r="H1615" s="16">
        <v>10</v>
      </c>
      <c r="I1615" s="19">
        <v>6.632352941176471</v>
      </c>
      <c r="J1615" s="16">
        <v>10</v>
      </c>
      <c r="K1615" s="16">
        <v>7</v>
      </c>
      <c r="L1615" s="19">
        <v>2.9610028919880609</v>
      </c>
      <c r="M1615" s="16">
        <v>1</v>
      </c>
      <c r="N1615" s="16">
        <v>10</v>
      </c>
      <c r="O1615" s="17">
        <v>864</v>
      </c>
      <c r="P1615" s="18">
        <v>0</v>
      </c>
    </row>
    <row r="1616" spans="2:16" ht="36" customHeight="1" outlineLevel="1" x14ac:dyDescent="0.45">
      <c r="B1616" s="13" t="s">
        <v>1184</v>
      </c>
      <c r="C1616" s="14" t="s">
        <v>56</v>
      </c>
      <c r="D1616" s="14" t="s">
        <v>598</v>
      </c>
      <c r="E1616" s="15" t="s">
        <v>70</v>
      </c>
      <c r="F1616" s="15"/>
      <c r="G1616" s="16">
        <v>1</v>
      </c>
      <c r="H1616" s="16">
        <v>10</v>
      </c>
      <c r="I1616" s="19">
        <v>5.765625</v>
      </c>
      <c r="J1616" s="16">
        <v>10</v>
      </c>
      <c r="K1616" s="16">
        <v>5</v>
      </c>
      <c r="L1616" s="19">
        <v>3.5220042431673599</v>
      </c>
      <c r="M1616" s="16">
        <v>1</v>
      </c>
      <c r="N1616" s="16">
        <v>10</v>
      </c>
      <c r="O1616" s="17">
        <v>936</v>
      </c>
      <c r="P1616" s="18">
        <v>0</v>
      </c>
    </row>
    <row r="1617" spans="2:16" ht="36" customHeight="1" outlineLevel="1" x14ac:dyDescent="0.45">
      <c r="B1617" s="13" t="s">
        <v>1184</v>
      </c>
      <c r="C1617" s="14" t="s">
        <v>59</v>
      </c>
      <c r="D1617" s="14" t="s">
        <v>598</v>
      </c>
      <c r="E1617" s="15" t="s">
        <v>70</v>
      </c>
      <c r="F1617" s="15"/>
      <c r="G1617" s="16">
        <v>1</v>
      </c>
      <c r="H1617" s="16">
        <v>10</v>
      </c>
      <c r="I1617" s="19">
        <v>5.8153846153846152</v>
      </c>
      <c r="J1617" s="16">
        <v>10</v>
      </c>
      <c r="K1617" s="16">
        <v>6</v>
      </c>
      <c r="L1617" s="19">
        <v>3.4545816845726218</v>
      </c>
      <c r="M1617" s="16">
        <v>1</v>
      </c>
      <c r="N1617" s="16">
        <v>10</v>
      </c>
      <c r="O1617" s="17">
        <v>935</v>
      </c>
      <c r="P1617" s="18">
        <v>0</v>
      </c>
    </row>
    <row r="1618" spans="2:16" ht="36" customHeight="1" outlineLevel="1" x14ac:dyDescent="0.45">
      <c r="B1618" s="13" t="s">
        <v>1185</v>
      </c>
      <c r="C1618" s="14" t="s">
        <v>56</v>
      </c>
      <c r="D1618" s="14" t="s">
        <v>599</v>
      </c>
      <c r="E1618" s="15" t="s">
        <v>70</v>
      </c>
      <c r="F1618" s="15"/>
      <c r="G1618" s="16">
        <v>1</v>
      </c>
      <c r="H1618" s="16">
        <v>10</v>
      </c>
      <c r="I1618" s="19">
        <v>6.4285714285714288</v>
      </c>
      <c r="J1618" s="16">
        <v>10</v>
      </c>
      <c r="K1618" s="16">
        <v>7</v>
      </c>
      <c r="L1618" s="19">
        <v>3.3512936056348206</v>
      </c>
      <c r="M1618" s="16">
        <v>1</v>
      </c>
      <c r="N1618" s="16">
        <v>10</v>
      </c>
      <c r="O1618" s="17">
        <v>944</v>
      </c>
      <c r="P1618" s="18">
        <v>0</v>
      </c>
    </row>
    <row r="1619" spans="2:16" ht="36" customHeight="1" outlineLevel="1" x14ac:dyDescent="0.45">
      <c r="B1619" s="13" t="s">
        <v>1185</v>
      </c>
      <c r="C1619" s="14" t="s">
        <v>59</v>
      </c>
      <c r="D1619" s="14" t="s">
        <v>599</v>
      </c>
      <c r="E1619" s="15" t="s">
        <v>70</v>
      </c>
      <c r="F1619" s="15"/>
      <c r="G1619" s="16">
        <v>1</v>
      </c>
      <c r="H1619" s="16">
        <v>10</v>
      </c>
      <c r="I1619" s="19">
        <v>6.3508771929824563</v>
      </c>
      <c r="J1619" s="16">
        <v>10</v>
      </c>
      <c r="K1619" s="16">
        <v>7</v>
      </c>
      <c r="L1619" s="19">
        <v>3.2813935849954246</v>
      </c>
      <c r="M1619" s="16">
        <v>1</v>
      </c>
      <c r="N1619" s="16">
        <v>10</v>
      </c>
      <c r="O1619" s="17">
        <v>943</v>
      </c>
      <c r="P1619" s="18">
        <v>0</v>
      </c>
    </row>
    <row r="1620" spans="2:16" ht="36" customHeight="1" outlineLevel="1" x14ac:dyDescent="0.45">
      <c r="B1620" s="13" t="s">
        <v>73</v>
      </c>
      <c r="C1620" s="14" t="s">
        <v>56</v>
      </c>
      <c r="D1620" s="14" t="s">
        <v>1327</v>
      </c>
      <c r="E1620" s="15" t="s">
        <v>63</v>
      </c>
      <c r="F1620" s="15"/>
      <c r="G1620" s="16">
        <v>1</v>
      </c>
      <c r="H1620" s="16">
        <v>10</v>
      </c>
      <c r="I1620" s="19">
        <v>6.5389999999999997</v>
      </c>
      <c r="J1620" s="16">
        <v>10</v>
      </c>
      <c r="K1620" s="16">
        <v>7</v>
      </c>
      <c r="L1620" s="19">
        <v>3.1547474433671407</v>
      </c>
      <c r="M1620" s="16">
        <v>1</v>
      </c>
      <c r="N1620" s="16">
        <v>10</v>
      </c>
      <c r="O1620" s="17">
        <v>0</v>
      </c>
      <c r="P1620" s="18">
        <v>0</v>
      </c>
    </row>
    <row r="1621" spans="2:16" ht="36" customHeight="1" outlineLevel="1" x14ac:dyDescent="0.45">
      <c r="B1621" s="13" t="s">
        <v>73</v>
      </c>
      <c r="C1621" s="14" t="s">
        <v>59</v>
      </c>
      <c r="D1621" s="14" t="s">
        <v>1327</v>
      </c>
      <c r="E1621" s="15" t="s">
        <v>63</v>
      </c>
      <c r="F1621" s="15"/>
      <c r="G1621" s="16">
        <v>1</v>
      </c>
      <c r="H1621" s="16">
        <v>10</v>
      </c>
      <c r="I1621" s="19">
        <v>6.5389999999999997</v>
      </c>
      <c r="J1621" s="16">
        <v>10</v>
      </c>
      <c r="K1621" s="16">
        <v>7</v>
      </c>
      <c r="L1621" s="19">
        <v>3.1547474433671407</v>
      </c>
      <c r="M1621" s="16">
        <v>1</v>
      </c>
      <c r="N1621" s="16">
        <v>10</v>
      </c>
      <c r="O1621" s="17">
        <v>0</v>
      </c>
      <c r="P1621" s="18">
        <v>0</v>
      </c>
    </row>
    <row r="1622" spans="2:16" ht="36" customHeight="1" outlineLevel="1" x14ac:dyDescent="0.45">
      <c r="B1622" s="13" t="s">
        <v>75</v>
      </c>
      <c r="C1622" s="14" t="s">
        <v>56</v>
      </c>
      <c r="D1622" s="14" t="s">
        <v>600</v>
      </c>
      <c r="E1622" s="15" t="s">
        <v>63</v>
      </c>
      <c r="F1622" s="15"/>
      <c r="G1622" s="16">
        <v>1</v>
      </c>
      <c r="H1622" s="16">
        <v>10</v>
      </c>
      <c r="I1622" s="19">
        <v>6.5369999999999999</v>
      </c>
      <c r="J1622" s="16">
        <v>10</v>
      </c>
      <c r="K1622" s="16">
        <v>7</v>
      </c>
      <c r="L1622" s="19">
        <v>3.1554060891726019</v>
      </c>
      <c r="M1622" s="16">
        <v>1</v>
      </c>
      <c r="N1622" s="16">
        <v>10</v>
      </c>
      <c r="O1622" s="17">
        <v>0</v>
      </c>
      <c r="P1622" s="18">
        <v>0</v>
      </c>
    </row>
    <row r="1623" spans="2:16" ht="36" customHeight="1" outlineLevel="1" x14ac:dyDescent="0.45">
      <c r="B1623" s="13" t="s">
        <v>75</v>
      </c>
      <c r="C1623" s="14" t="s">
        <v>59</v>
      </c>
      <c r="D1623" s="14" t="s">
        <v>600</v>
      </c>
      <c r="E1623" s="15" t="s">
        <v>63</v>
      </c>
      <c r="F1623" s="15"/>
      <c r="G1623" s="16">
        <v>1</v>
      </c>
      <c r="H1623" s="16">
        <v>10</v>
      </c>
      <c r="I1623" s="19">
        <v>6.5369999999999999</v>
      </c>
      <c r="J1623" s="16">
        <v>10</v>
      </c>
      <c r="K1623" s="16">
        <v>7</v>
      </c>
      <c r="L1623" s="19">
        <v>3.1554060891726019</v>
      </c>
      <c r="M1623" s="16">
        <v>1</v>
      </c>
      <c r="N1623" s="16">
        <v>10</v>
      </c>
      <c r="O1623" s="17">
        <v>0</v>
      </c>
      <c r="P1623" s="18">
        <v>0</v>
      </c>
    </row>
    <row r="1624" spans="2:16" ht="36" customHeight="1" outlineLevel="1" x14ac:dyDescent="0.45">
      <c r="B1624" s="13" t="s">
        <v>77</v>
      </c>
      <c r="C1624" s="14" t="s">
        <v>56</v>
      </c>
      <c r="D1624" s="14" t="s">
        <v>601</v>
      </c>
      <c r="E1624" s="15" t="s">
        <v>70</v>
      </c>
      <c r="F1624" s="15"/>
      <c r="G1624" s="16">
        <v>1</v>
      </c>
      <c r="H1624" s="16">
        <v>10</v>
      </c>
      <c r="I1624" s="19">
        <v>6.6080536912751677</v>
      </c>
      <c r="J1624" s="16">
        <v>10</v>
      </c>
      <c r="K1624" s="16">
        <v>7</v>
      </c>
      <c r="L1624" s="19">
        <v>3.1553742509851399</v>
      </c>
      <c r="M1624" s="16">
        <v>1</v>
      </c>
      <c r="N1624" s="16">
        <v>10</v>
      </c>
      <c r="O1624" s="17">
        <v>255</v>
      </c>
      <c r="P1624" s="18">
        <v>0</v>
      </c>
    </row>
    <row r="1625" spans="2:16" ht="36" customHeight="1" outlineLevel="1" x14ac:dyDescent="0.45">
      <c r="B1625" s="13" t="s">
        <v>77</v>
      </c>
      <c r="C1625" s="14" t="s">
        <v>59</v>
      </c>
      <c r="D1625" s="14" t="s">
        <v>601</v>
      </c>
      <c r="E1625" s="15" t="s">
        <v>70</v>
      </c>
      <c r="F1625" s="15"/>
      <c r="G1625" s="16">
        <v>1</v>
      </c>
      <c r="H1625" s="16">
        <v>10</v>
      </c>
      <c r="I1625" s="19">
        <v>6.6080536912751677</v>
      </c>
      <c r="J1625" s="16">
        <v>10</v>
      </c>
      <c r="K1625" s="16">
        <v>7</v>
      </c>
      <c r="L1625" s="19">
        <v>3.1553742509851399</v>
      </c>
      <c r="M1625" s="16">
        <v>1</v>
      </c>
      <c r="N1625" s="16">
        <v>10</v>
      </c>
      <c r="O1625" s="17">
        <v>255</v>
      </c>
      <c r="P1625" s="18">
        <v>0</v>
      </c>
    </row>
    <row r="1626" spans="2:16" ht="36" customHeight="1" outlineLevel="1" x14ac:dyDescent="0.45">
      <c r="B1626" s="13" t="s">
        <v>79</v>
      </c>
      <c r="C1626" s="14" t="s">
        <v>56</v>
      </c>
      <c r="D1626" s="14" t="s">
        <v>602</v>
      </c>
      <c r="E1626" s="15" t="s">
        <v>70</v>
      </c>
      <c r="F1626" s="15"/>
      <c r="G1626" s="16">
        <v>1</v>
      </c>
      <c r="H1626" s="16">
        <v>10</v>
      </c>
      <c r="I1626" s="19">
        <v>6.5133333333333336</v>
      </c>
      <c r="J1626" s="16">
        <v>10</v>
      </c>
      <c r="K1626" s="16">
        <v>7</v>
      </c>
      <c r="L1626" s="19">
        <v>3.1234075095089793</v>
      </c>
      <c r="M1626" s="16">
        <v>1</v>
      </c>
      <c r="N1626" s="16">
        <v>10</v>
      </c>
      <c r="O1626" s="17">
        <v>700</v>
      </c>
      <c r="P1626" s="18">
        <v>0</v>
      </c>
    </row>
    <row r="1627" spans="2:16" ht="36" customHeight="1" outlineLevel="1" x14ac:dyDescent="0.45">
      <c r="B1627" s="13" t="s">
        <v>79</v>
      </c>
      <c r="C1627" s="14" t="s">
        <v>59</v>
      </c>
      <c r="D1627" s="14" t="s">
        <v>602</v>
      </c>
      <c r="E1627" s="15" t="s">
        <v>70</v>
      </c>
      <c r="F1627" s="15"/>
      <c r="G1627" s="16">
        <v>1</v>
      </c>
      <c r="H1627" s="16">
        <v>10</v>
      </c>
      <c r="I1627" s="19">
        <v>6.5133333333333336</v>
      </c>
      <c r="J1627" s="16">
        <v>10</v>
      </c>
      <c r="K1627" s="16">
        <v>7</v>
      </c>
      <c r="L1627" s="19">
        <v>3.1234075095089793</v>
      </c>
      <c r="M1627" s="16">
        <v>1</v>
      </c>
      <c r="N1627" s="16">
        <v>10</v>
      </c>
      <c r="O1627" s="17">
        <v>700</v>
      </c>
      <c r="P1627" s="18">
        <v>0</v>
      </c>
    </row>
    <row r="1628" spans="2:16" ht="36" customHeight="1" outlineLevel="1" x14ac:dyDescent="0.45">
      <c r="B1628" s="13" t="s">
        <v>80</v>
      </c>
      <c r="C1628" s="14" t="s">
        <v>56</v>
      </c>
      <c r="D1628" s="14" t="s">
        <v>603</v>
      </c>
      <c r="E1628" s="15" t="s">
        <v>70</v>
      </c>
      <c r="F1628" s="15"/>
      <c r="G1628" s="16">
        <v>1</v>
      </c>
      <c r="H1628" s="16">
        <v>10</v>
      </c>
      <c r="I1628" s="19">
        <v>6.1038961038961039</v>
      </c>
      <c r="J1628" s="16">
        <v>10</v>
      </c>
      <c r="K1628" s="16">
        <v>6</v>
      </c>
      <c r="L1628" s="19">
        <v>3.1101887554177035</v>
      </c>
      <c r="M1628" s="16">
        <v>1</v>
      </c>
      <c r="N1628" s="16">
        <v>10</v>
      </c>
      <c r="O1628" s="17">
        <v>923</v>
      </c>
      <c r="P1628" s="18">
        <v>0</v>
      </c>
    </row>
    <row r="1629" spans="2:16" ht="36" customHeight="1" outlineLevel="1" x14ac:dyDescent="0.45">
      <c r="B1629" s="13" t="s">
        <v>80</v>
      </c>
      <c r="C1629" s="14" t="s">
        <v>59</v>
      </c>
      <c r="D1629" s="14" t="s">
        <v>603</v>
      </c>
      <c r="E1629" s="15" t="s">
        <v>70</v>
      </c>
      <c r="F1629" s="15"/>
      <c r="G1629" s="16">
        <v>1</v>
      </c>
      <c r="H1629" s="16">
        <v>10</v>
      </c>
      <c r="I1629" s="19">
        <v>6.1038961038961039</v>
      </c>
      <c r="J1629" s="16">
        <v>10</v>
      </c>
      <c r="K1629" s="16">
        <v>6</v>
      </c>
      <c r="L1629" s="19">
        <v>3.1101887554177035</v>
      </c>
      <c r="M1629" s="16">
        <v>1</v>
      </c>
      <c r="N1629" s="16">
        <v>10</v>
      </c>
      <c r="O1629" s="17">
        <v>923</v>
      </c>
      <c r="P1629" s="18">
        <v>0</v>
      </c>
    </row>
    <row r="1630" spans="2:16" ht="36" customHeight="1" outlineLevel="1" x14ac:dyDescent="0.45">
      <c r="B1630" s="13" t="s">
        <v>82</v>
      </c>
      <c r="C1630" s="14" t="s">
        <v>56</v>
      </c>
      <c r="D1630" s="14" t="s">
        <v>1328</v>
      </c>
      <c r="E1630" s="15" t="s">
        <v>70</v>
      </c>
      <c r="F1630" s="15"/>
      <c r="G1630" s="16">
        <v>4</v>
      </c>
      <c r="H1630" s="16">
        <v>10</v>
      </c>
      <c r="I1630" s="19">
        <v>7.4666666666666668</v>
      </c>
      <c r="J1630" s="16">
        <v>10</v>
      </c>
      <c r="K1630" s="16">
        <v>8</v>
      </c>
      <c r="L1630" s="19">
        <v>2.3258383025317584</v>
      </c>
      <c r="M1630" s="16">
        <v>4</v>
      </c>
      <c r="N1630" s="16">
        <v>10</v>
      </c>
      <c r="O1630" s="17">
        <v>985</v>
      </c>
      <c r="P1630" s="18">
        <v>0</v>
      </c>
    </row>
    <row r="1631" spans="2:16" ht="36" customHeight="1" outlineLevel="1" x14ac:dyDescent="0.45">
      <c r="B1631" s="13" t="s">
        <v>82</v>
      </c>
      <c r="C1631" s="14" t="s">
        <v>59</v>
      </c>
      <c r="D1631" s="14" t="s">
        <v>1328</v>
      </c>
      <c r="E1631" s="15" t="s">
        <v>70</v>
      </c>
      <c r="F1631" s="15"/>
      <c r="G1631" s="16">
        <v>4</v>
      </c>
      <c r="H1631" s="16">
        <v>10</v>
      </c>
      <c r="I1631" s="19">
        <v>7.4666666666666668</v>
      </c>
      <c r="J1631" s="16">
        <v>10</v>
      </c>
      <c r="K1631" s="16">
        <v>8</v>
      </c>
      <c r="L1631" s="19">
        <v>2.3258383025317584</v>
      </c>
      <c r="M1631" s="16">
        <v>4</v>
      </c>
      <c r="N1631" s="16">
        <v>10</v>
      </c>
      <c r="O1631" s="17">
        <v>985</v>
      </c>
      <c r="P1631" s="18">
        <v>0</v>
      </c>
    </row>
    <row r="1632" spans="2:16" ht="36" customHeight="1" outlineLevel="1" x14ac:dyDescent="0.45">
      <c r="B1632" s="13" t="s">
        <v>84</v>
      </c>
      <c r="C1632" s="14" t="s">
        <v>56</v>
      </c>
      <c r="D1632" s="14" t="s">
        <v>1329</v>
      </c>
      <c r="E1632" s="15" t="s">
        <v>70</v>
      </c>
      <c r="F1632" s="15"/>
      <c r="G1632" s="16">
        <v>10</v>
      </c>
      <c r="H1632" s="16">
        <v>10</v>
      </c>
      <c r="I1632" s="16">
        <v>10</v>
      </c>
      <c r="J1632" s="16">
        <v>10</v>
      </c>
      <c r="K1632" s="16">
        <v>10</v>
      </c>
      <c r="L1632" s="15" t="s">
        <v>86</v>
      </c>
      <c r="M1632" s="16">
        <v>10</v>
      </c>
      <c r="N1632" s="16">
        <v>10</v>
      </c>
      <c r="O1632" s="17">
        <v>999</v>
      </c>
      <c r="P1632" s="18">
        <v>0</v>
      </c>
    </row>
    <row r="1633" spans="2:16" ht="36" customHeight="1" outlineLevel="1" x14ac:dyDescent="0.45">
      <c r="B1633" s="13" t="s">
        <v>84</v>
      </c>
      <c r="C1633" s="14" t="s">
        <v>59</v>
      </c>
      <c r="D1633" s="14" t="s">
        <v>1329</v>
      </c>
      <c r="E1633" s="15" t="s">
        <v>70</v>
      </c>
      <c r="F1633" s="15"/>
      <c r="G1633" s="16">
        <v>10</v>
      </c>
      <c r="H1633" s="16">
        <v>10</v>
      </c>
      <c r="I1633" s="16">
        <v>10</v>
      </c>
      <c r="J1633" s="16">
        <v>10</v>
      </c>
      <c r="K1633" s="16">
        <v>10</v>
      </c>
      <c r="L1633" s="15" t="s">
        <v>86</v>
      </c>
      <c r="M1633" s="16">
        <v>10</v>
      </c>
      <c r="N1633" s="16">
        <v>10</v>
      </c>
      <c r="O1633" s="17">
        <v>999</v>
      </c>
      <c r="P1633" s="18">
        <v>0</v>
      </c>
    </row>
    <row r="1634" spans="2:16" ht="36" customHeight="1" outlineLevel="1" x14ac:dyDescent="0.45">
      <c r="B1634" s="13" t="s">
        <v>61</v>
      </c>
      <c r="C1634" s="14" t="s">
        <v>56</v>
      </c>
      <c r="D1634" s="14" t="s">
        <v>604</v>
      </c>
      <c r="E1634" s="15" t="s">
        <v>70</v>
      </c>
      <c r="F1634" s="15"/>
      <c r="G1634" s="16">
        <v>1</v>
      </c>
      <c r="H1634" s="16">
        <v>10</v>
      </c>
      <c r="I1634" s="19">
        <v>6.5369999999999999</v>
      </c>
      <c r="J1634" s="16">
        <v>10</v>
      </c>
      <c r="K1634" s="16">
        <v>7</v>
      </c>
      <c r="L1634" s="19">
        <v>3.1550888395710066</v>
      </c>
      <c r="M1634" s="16">
        <v>1</v>
      </c>
      <c r="N1634" s="16">
        <v>10</v>
      </c>
      <c r="O1634" s="17">
        <v>0</v>
      </c>
      <c r="P1634" s="18">
        <v>0</v>
      </c>
    </row>
    <row r="1635" spans="2:16" ht="36" customHeight="1" outlineLevel="1" x14ac:dyDescent="0.45">
      <c r="B1635" s="13" t="s">
        <v>61</v>
      </c>
      <c r="C1635" s="14" t="s">
        <v>59</v>
      </c>
      <c r="D1635" s="14" t="s">
        <v>604</v>
      </c>
      <c r="E1635" s="15" t="s">
        <v>70</v>
      </c>
      <c r="F1635" s="15"/>
      <c r="G1635" s="16">
        <v>1</v>
      </c>
      <c r="H1635" s="16">
        <v>10</v>
      </c>
      <c r="I1635" s="19">
        <v>6.4870641169853771</v>
      </c>
      <c r="J1635" s="16">
        <v>10</v>
      </c>
      <c r="K1635" s="16">
        <v>7</v>
      </c>
      <c r="L1635" s="19">
        <v>3.156949512145494</v>
      </c>
      <c r="M1635" s="16">
        <v>1</v>
      </c>
      <c r="N1635" s="16">
        <v>10</v>
      </c>
      <c r="O1635" s="17">
        <v>111</v>
      </c>
      <c r="P1635" s="18">
        <v>0</v>
      </c>
    </row>
    <row r="1636" spans="2:16" ht="36" customHeight="1" outlineLevel="1" x14ac:dyDescent="0.45">
      <c r="B1636" s="13" t="s">
        <v>61</v>
      </c>
      <c r="C1636" s="14" t="s">
        <v>56</v>
      </c>
      <c r="D1636" s="14" t="s">
        <v>604</v>
      </c>
      <c r="E1636" s="15" t="s">
        <v>70</v>
      </c>
      <c r="F1636" s="15"/>
      <c r="G1636" s="15" t="s">
        <v>86</v>
      </c>
      <c r="H1636" s="15" t="s">
        <v>86</v>
      </c>
      <c r="I1636" s="15" t="s">
        <v>86</v>
      </c>
      <c r="J1636" s="15" t="s">
        <v>86</v>
      </c>
      <c r="K1636" s="15" t="s">
        <v>86</v>
      </c>
      <c r="L1636" s="15" t="s">
        <v>86</v>
      </c>
      <c r="M1636" s="15" t="s">
        <v>86</v>
      </c>
      <c r="N1636" s="15" t="s">
        <v>86</v>
      </c>
      <c r="O1636" s="17">
        <v>1000</v>
      </c>
      <c r="P1636" s="18">
        <v>0</v>
      </c>
    </row>
    <row r="1637" spans="2:16" ht="36" customHeight="1" outlineLevel="1" x14ac:dyDescent="0.45">
      <c r="B1637" s="13" t="s">
        <v>61</v>
      </c>
      <c r="C1637" s="14" t="s">
        <v>59</v>
      </c>
      <c r="D1637" s="14" t="s">
        <v>604</v>
      </c>
      <c r="E1637" s="15" t="s">
        <v>70</v>
      </c>
      <c r="F1637" s="15"/>
      <c r="G1637" s="16">
        <v>2</v>
      </c>
      <c r="H1637" s="16">
        <v>10</v>
      </c>
      <c r="I1637" s="19">
        <v>7.333333333333333</v>
      </c>
      <c r="J1637" s="16">
        <v>10</v>
      </c>
      <c r="K1637" s="16">
        <v>10</v>
      </c>
      <c r="L1637" s="19">
        <v>4.6188021535170067</v>
      </c>
      <c r="M1637" s="16">
        <v>2</v>
      </c>
      <c r="N1637" s="16">
        <v>10</v>
      </c>
      <c r="O1637" s="17">
        <v>997</v>
      </c>
      <c r="P1637" s="18">
        <v>0</v>
      </c>
    </row>
    <row r="1638" spans="2:16" ht="36" customHeight="1" outlineLevel="1" x14ac:dyDescent="0.45">
      <c r="B1638" s="13" t="s">
        <v>61</v>
      </c>
      <c r="C1638" s="14" t="s">
        <v>56</v>
      </c>
      <c r="D1638" s="14" t="s">
        <v>604</v>
      </c>
      <c r="E1638" s="15" t="s">
        <v>70</v>
      </c>
      <c r="F1638" s="15"/>
      <c r="G1638" s="15" t="s">
        <v>86</v>
      </c>
      <c r="H1638" s="15" t="s">
        <v>86</v>
      </c>
      <c r="I1638" s="15" t="s">
        <v>86</v>
      </c>
      <c r="J1638" s="15" t="s">
        <v>86</v>
      </c>
      <c r="K1638" s="15" t="s">
        <v>86</v>
      </c>
      <c r="L1638" s="15" t="s">
        <v>86</v>
      </c>
      <c r="M1638" s="15" t="s">
        <v>86</v>
      </c>
      <c r="N1638" s="15" t="s">
        <v>86</v>
      </c>
      <c r="O1638" s="17">
        <v>1000</v>
      </c>
      <c r="P1638" s="18">
        <v>0</v>
      </c>
    </row>
    <row r="1639" spans="2:16" ht="36" customHeight="1" outlineLevel="1" x14ac:dyDescent="0.45">
      <c r="B1639" s="13" t="s">
        <v>61</v>
      </c>
      <c r="C1639" s="14" t="s">
        <v>59</v>
      </c>
      <c r="D1639" s="14" t="s">
        <v>604</v>
      </c>
      <c r="E1639" s="15" t="s">
        <v>70</v>
      </c>
      <c r="F1639" s="15"/>
      <c r="G1639" s="15" t="s">
        <v>86</v>
      </c>
      <c r="H1639" s="15" t="s">
        <v>86</v>
      </c>
      <c r="I1639" s="15" t="s">
        <v>86</v>
      </c>
      <c r="J1639" s="15" t="s">
        <v>86</v>
      </c>
      <c r="K1639" s="15" t="s">
        <v>86</v>
      </c>
      <c r="L1639" s="15" t="s">
        <v>86</v>
      </c>
      <c r="M1639" s="15" t="s">
        <v>86</v>
      </c>
      <c r="N1639" s="15" t="s">
        <v>86</v>
      </c>
      <c r="O1639" s="17">
        <v>1000</v>
      </c>
      <c r="P1639" s="18">
        <v>0</v>
      </c>
    </row>
    <row r="1640" spans="2:16" ht="36" customHeight="1" outlineLevel="1" x14ac:dyDescent="0.45">
      <c r="B1640" s="13" t="s">
        <v>61</v>
      </c>
      <c r="C1640" s="14" t="s">
        <v>56</v>
      </c>
      <c r="D1640" s="14" t="s">
        <v>604</v>
      </c>
      <c r="E1640" s="15" t="s">
        <v>70</v>
      </c>
      <c r="F1640" s="15"/>
      <c r="G1640" s="15" t="s">
        <v>86</v>
      </c>
      <c r="H1640" s="15" t="s">
        <v>86</v>
      </c>
      <c r="I1640" s="15" t="s">
        <v>86</v>
      </c>
      <c r="J1640" s="15" t="s">
        <v>86</v>
      </c>
      <c r="K1640" s="15" t="s">
        <v>86</v>
      </c>
      <c r="L1640" s="15" t="s">
        <v>86</v>
      </c>
      <c r="M1640" s="15" t="s">
        <v>86</v>
      </c>
      <c r="N1640" s="15" t="s">
        <v>86</v>
      </c>
      <c r="O1640" s="17">
        <v>1000</v>
      </c>
      <c r="P1640" s="18">
        <v>0</v>
      </c>
    </row>
    <row r="1641" spans="2:16" ht="36" customHeight="1" outlineLevel="1" x14ac:dyDescent="0.45">
      <c r="B1641" s="13" t="s">
        <v>61</v>
      </c>
      <c r="C1641" s="14" t="s">
        <v>59</v>
      </c>
      <c r="D1641" s="14" t="s">
        <v>604</v>
      </c>
      <c r="E1641" s="15" t="s">
        <v>70</v>
      </c>
      <c r="F1641" s="15"/>
      <c r="G1641" s="15" t="s">
        <v>86</v>
      </c>
      <c r="H1641" s="15" t="s">
        <v>86</v>
      </c>
      <c r="I1641" s="15" t="s">
        <v>86</v>
      </c>
      <c r="J1641" s="15" t="s">
        <v>86</v>
      </c>
      <c r="K1641" s="15" t="s">
        <v>86</v>
      </c>
      <c r="L1641" s="15" t="s">
        <v>86</v>
      </c>
      <c r="M1641" s="15" t="s">
        <v>86</v>
      </c>
      <c r="N1641" s="15" t="s">
        <v>86</v>
      </c>
      <c r="O1641" s="17">
        <v>1000</v>
      </c>
      <c r="P1641" s="18">
        <v>0</v>
      </c>
    </row>
    <row r="1642" spans="2:16" ht="36" customHeight="1" outlineLevel="1" x14ac:dyDescent="0.45">
      <c r="B1642" s="13" t="s">
        <v>64</v>
      </c>
      <c r="C1642" s="14" t="s">
        <v>56</v>
      </c>
      <c r="D1642" s="14" t="s">
        <v>605</v>
      </c>
      <c r="E1642" s="15" t="s">
        <v>63</v>
      </c>
      <c r="F1642" s="15"/>
      <c r="G1642" s="16">
        <v>1</v>
      </c>
      <c r="H1642" s="16">
        <v>10</v>
      </c>
      <c r="I1642" s="19">
        <v>6.5380000000000003</v>
      </c>
      <c r="J1642" s="16">
        <v>10</v>
      </c>
      <c r="K1642" s="16">
        <v>7</v>
      </c>
      <c r="L1642" s="19">
        <v>3.1534902093554176</v>
      </c>
      <c r="M1642" s="16">
        <v>1</v>
      </c>
      <c r="N1642" s="16">
        <v>10</v>
      </c>
      <c r="O1642" s="17">
        <v>0</v>
      </c>
      <c r="P1642" s="18">
        <v>0</v>
      </c>
    </row>
    <row r="1643" spans="2:16" ht="36" customHeight="1" outlineLevel="1" x14ac:dyDescent="0.45">
      <c r="B1643" s="13" t="s">
        <v>64</v>
      </c>
      <c r="C1643" s="14" t="s">
        <v>59</v>
      </c>
      <c r="D1643" s="14" t="s">
        <v>605</v>
      </c>
      <c r="E1643" s="15" t="s">
        <v>63</v>
      </c>
      <c r="F1643" s="15"/>
      <c r="G1643" s="16">
        <v>1</v>
      </c>
      <c r="H1643" s="16">
        <v>10</v>
      </c>
      <c r="I1643" s="19">
        <v>6.5380000000000003</v>
      </c>
      <c r="J1643" s="16">
        <v>10</v>
      </c>
      <c r="K1643" s="16">
        <v>7</v>
      </c>
      <c r="L1643" s="19">
        <v>3.1534902093554176</v>
      </c>
      <c r="M1643" s="16">
        <v>1</v>
      </c>
      <c r="N1643" s="16">
        <v>10</v>
      </c>
      <c r="O1643" s="17">
        <v>0</v>
      </c>
      <c r="P1643" s="18">
        <v>0</v>
      </c>
    </row>
    <row r="1644" spans="2:16" ht="36" customHeight="1" outlineLevel="1" x14ac:dyDescent="0.45">
      <c r="B1644" s="13" t="s">
        <v>66</v>
      </c>
      <c r="C1644" s="14" t="s">
        <v>56</v>
      </c>
      <c r="D1644" s="14" t="s">
        <v>606</v>
      </c>
      <c r="E1644" s="15" t="s">
        <v>63</v>
      </c>
      <c r="F1644" s="15"/>
      <c r="G1644" s="16">
        <v>1</v>
      </c>
      <c r="H1644" s="16">
        <v>10</v>
      </c>
      <c r="I1644" s="19">
        <v>6.4803493449781655</v>
      </c>
      <c r="J1644" s="16">
        <v>10</v>
      </c>
      <c r="K1644" s="16">
        <v>7</v>
      </c>
      <c r="L1644" s="19">
        <v>3.0973706446781279</v>
      </c>
      <c r="M1644" s="16">
        <v>1</v>
      </c>
      <c r="N1644" s="16">
        <v>10</v>
      </c>
      <c r="O1644" s="17">
        <v>542</v>
      </c>
      <c r="P1644" s="18">
        <v>0</v>
      </c>
    </row>
    <row r="1645" spans="2:16" ht="36" customHeight="1" outlineLevel="1" x14ac:dyDescent="0.45">
      <c r="B1645" s="13" t="s">
        <v>66</v>
      </c>
      <c r="C1645" s="14" t="s">
        <v>59</v>
      </c>
      <c r="D1645" s="14" t="s">
        <v>606</v>
      </c>
      <c r="E1645" s="15" t="s">
        <v>63</v>
      </c>
      <c r="F1645" s="15"/>
      <c r="G1645" s="16">
        <v>1</v>
      </c>
      <c r="H1645" s="16">
        <v>10</v>
      </c>
      <c r="I1645" s="19">
        <v>6.4795081967213113</v>
      </c>
      <c r="J1645" s="16">
        <v>10</v>
      </c>
      <c r="K1645" s="16">
        <v>7</v>
      </c>
      <c r="L1645" s="19">
        <v>3.0946051892188242</v>
      </c>
      <c r="M1645" s="16">
        <v>1</v>
      </c>
      <c r="N1645" s="16">
        <v>10</v>
      </c>
      <c r="O1645" s="17">
        <v>512</v>
      </c>
      <c r="P1645" s="18">
        <v>0</v>
      </c>
    </row>
    <row r="1646" spans="2:16" ht="36" customHeight="1" outlineLevel="1" x14ac:dyDescent="0.45">
      <c r="B1646" s="13" t="s">
        <v>68</v>
      </c>
      <c r="C1646" s="14" t="s">
        <v>56</v>
      </c>
      <c r="D1646" s="14" t="s">
        <v>607</v>
      </c>
      <c r="E1646" s="15" t="s">
        <v>70</v>
      </c>
      <c r="F1646" s="15"/>
      <c r="G1646" s="16">
        <v>1</v>
      </c>
      <c r="H1646" s="16">
        <v>10</v>
      </c>
      <c r="I1646" s="19">
        <v>6.2634146341463417</v>
      </c>
      <c r="J1646" s="16">
        <v>10</v>
      </c>
      <c r="K1646" s="16">
        <v>6</v>
      </c>
      <c r="L1646" s="19">
        <v>3.2113276908500152</v>
      </c>
      <c r="M1646" s="16">
        <v>1</v>
      </c>
      <c r="N1646" s="16">
        <v>10</v>
      </c>
      <c r="O1646" s="17">
        <v>795</v>
      </c>
      <c r="P1646" s="18">
        <v>0</v>
      </c>
    </row>
    <row r="1647" spans="2:16" ht="36" customHeight="1" outlineLevel="1" x14ac:dyDescent="0.45">
      <c r="B1647" s="13" t="s">
        <v>68</v>
      </c>
      <c r="C1647" s="14" t="s">
        <v>59</v>
      </c>
      <c r="D1647" s="14" t="s">
        <v>607</v>
      </c>
      <c r="E1647" s="15" t="s">
        <v>70</v>
      </c>
      <c r="F1647" s="15"/>
      <c r="G1647" s="16">
        <v>1</v>
      </c>
      <c r="H1647" s="16">
        <v>10</v>
      </c>
      <c r="I1647" s="19">
        <v>6.2884615384615383</v>
      </c>
      <c r="J1647" s="16">
        <v>10</v>
      </c>
      <c r="K1647" s="16">
        <v>6</v>
      </c>
      <c r="L1647" s="19">
        <v>3.2173235100875184</v>
      </c>
      <c r="M1647" s="16">
        <v>1</v>
      </c>
      <c r="N1647" s="16">
        <v>10</v>
      </c>
      <c r="O1647" s="17">
        <v>792</v>
      </c>
      <c r="P1647" s="18">
        <v>0</v>
      </c>
    </row>
    <row r="1648" spans="2:16" ht="36" customHeight="1" outlineLevel="1" x14ac:dyDescent="0.45">
      <c r="B1648" s="13" t="s">
        <v>71</v>
      </c>
      <c r="C1648" s="14" t="s">
        <v>56</v>
      </c>
      <c r="D1648" s="14" t="s">
        <v>608</v>
      </c>
      <c r="E1648" s="15" t="s">
        <v>70</v>
      </c>
      <c r="F1648" s="15"/>
      <c r="G1648" s="16">
        <v>1</v>
      </c>
      <c r="H1648" s="16">
        <v>10</v>
      </c>
      <c r="I1648" s="19">
        <v>6.2631578947368425</v>
      </c>
      <c r="J1648" s="16">
        <v>10</v>
      </c>
      <c r="K1648" s="16">
        <v>7</v>
      </c>
      <c r="L1648" s="19">
        <v>3.0966617824000982</v>
      </c>
      <c r="M1648" s="16">
        <v>1</v>
      </c>
      <c r="N1648" s="16">
        <v>10</v>
      </c>
      <c r="O1648" s="17">
        <v>867</v>
      </c>
      <c r="P1648" s="18">
        <v>0</v>
      </c>
    </row>
    <row r="1649" spans="2:16" ht="36" customHeight="1" outlineLevel="1" x14ac:dyDescent="0.45">
      <c r="B1649" s="13" t="s">
        <v>71</v>
      </c>
      <c r="C1649" s="14" t="s">
        <v>59</v>
      </c>
      <c r="D1649" s="14" t="s">
        <v>608</v>
      </c>
      <c r="E1649" s="15" t="s">
        <v>70</v>
      </c>
      <c r="F1649" s="15"/>
      <c r="G1649" s="16">
        <v>1</v>
      </c>
      <c r="H1649" s="16">
        <v>10</v>
      </c>
      <c r="I1649" s="19">
        <v>6.3134328358208958</v>
      </c>
      <c r="J1649" s="16">
        <v>10</v>
      </c>
      <c r="K1649" s="16">
        <v>7</v>
      </c>
      <c r="L1649" s="19">
        <v>3.1008558373498252</v>
      </c>
      <c r="M1649" s="16">
        <v>1</v>
      </c>
      <c r="N1649" s="16">
        <v>10</v>
      </c>
      <c r="O1649" s="17">
        <v>866</v>
      </c>
      <c r="P1649" s="18">
        <v>0</v>
      </c>
    </row>
    <row r="1650" spans="2:16" ht="36" customHeight="1" outlineLevel="1" x14ac:dyDescent="0.45">
      <c r="B1650" s="13" t="s">
        <v>1184</v>
      </c>
      <c r="C1650" s="14" t="s">
        <v>56</v>
      </c>
      <c r="D1650" s="14" t="s">
        <v>609</v>
      </c>
      <c r="E1650" s="15" t="s">
        <v>70</v>
      </c>
      <c r="F1650" s="15"/>
      <c r="G1650" s="16">
        <v>1</v>
      </c>
      <c r="H1650" s="16">
        <v>10</v>
      </c>
      <c r="I1650" s="19">
        <v>6.7125000000000004</v>
      </c>
      <c r="J1650" s="16">
        <v>10</v>
      </c>
      <c r="K1650" s="16">
        <v>7</v>
      </c>
      <c r="L1650" s="19">
        <v>3.0322893135406219</v>
      </c>
      <c r="M1650" s="16">
        <v>1</v>
      </c>
      <c r="N1650" s="16">
        <v>10</v>
      </c>
      <c r="O1650" s="17">
        <v>920</v>
      </c>
      <c r="P1650" s="18">
        <v>0</v>
      </c>
    </row>
    <row r="1651" spans="2:16" ht="36" customHeight="1" outlineLevel="1" x14ac:dyDescent="0.45">
      <c r="B1651" s="13" t="s">
        <v>1184</v>
      </c>
      <c r="C1651" s="14" t="s">
        <v>59</v>
      </c>
      <c r="D1651" s="14" t="s">
        <v>609</v>
      </c>
      <c r="E1651" s="15" t="s">
        <v>70</v>
      </c>
      <c r="F1651" s="15"/>
      <c r="G1651" s="16">
        <v>1</v>
      </c>
      <c r="H1651" s="16">
        <v>10</v>
      </c>
      <c r="I1651" s="19">
        <v>6.7317073170731705</v>
      </c>
      <c r="J1651" s="16">
        <v>10</v>
      </c>
      <c r="K1651" s="16">
        <v>7</v>
      </c>
      <c r="L1651" s="19">
        <v>3.030905746088814</v>
      </c>
      <c r="M1651" s="16">
        <v>1</v>
      </c>
      <c r="N1651" s="16">
        <v>10</v>
      </c>
      <c r="O1651" s="17">
        <v>918</v>
      </c>
      <c r="P1651" s="18">
        <v>0</v>
      </c>
    </row>
    <row r="1652" spans="2:16" ht="36" customHeight="1" outlineLevel="1" x14ac:dyDescent="0.45">
      <c r="B1652" s="13" t="s">
        <v>1185</v>
      </c>
      <c r="C1652" s="14" t="s">
        <v>56</v>
      </c>
      <c r="D1652" s="14" t="s">
        <v>610</v>
      </c>
      <c r="E1652" s="15" t="s">
        <v>70</v>
      </c>
      <c r="F1652" s="15"/>
      <c r="G1652" s="16">
        <v>1</v>
      </c>
      <c r="H1652" s="16">
        <v>10</v>
      </c>
      <c r="I1652" s="19">
        <v>6.0153846153846153</v>
      </c>
      <c r="J1652" s="16">
        <v>10</v>
      </c>
      <c r="K1652" s="16">
        <v>6</v>
      </c>
      <c r="L1652" s="19">
        <v>2.950065188327982</v>
      </c>
      <c r="M1652" s="16">
        <v>1</v>
      </c>
      <c r="N1652" s="16">
        <v>10</v>
      </c>
      <c r="O1652" s="17">
        <v>935</v>
      </c>
      <c r="P1652" s="18">
        <v>0</v>
      </c>
    </row>
    <row r="1653" spans="2:16" ht="36" customHeight="1" outlineLevel="1" x14ac:dyDescent="0.45">
      <c r="B1653" s="13" t="s">
        <v>1185</v>
      </c>
      <c r="C1653" s="14" t="s">
        <v>59</v>
      </c>
      <c r="D1653" s="14" t="s">
        <v>610</v>
      </c>
      <c r="E1653" s="15" t="s">
        <v>70</v>
      </c>
      <c r="F1653" s="15"/>
      <c r="G1653" s="16">
        <v>1</v>
      </c>
      <c r="H1653" s="16">
        <v>10</v>
      </c>
      <c r="I1653" s="19">
        <v>5.8507462686567164</v>
      </c>
      <c r="J1653" s="16">
        <v>10</v>
      </c>
      <c r="K1653" s="16">
        <v>5</v>
      </c>
      <c r="L1653" s="19">
        <v>2.981019407412878</v>
      </c>
      <c r="M1653" s="16">
        <v>1</v>
      </c>
      <c r="N1653" s="16">
        <v>10</v>
      </c>
      <c r="O1653" s="17">
        <v>933</v>
      </c>
      <c r="P1653" s="18">
        <v>0</v>
      </c>
    </row>
    <row r="1654" spans="2:16" ht="36" customHeight="1" outlineLevel="1" x14ac:dyDescent="0.45">
      <c r="B1654" s="13" t="s">
        <v>73</v>
      </c>
      <c r="C1654" s="14" t="s">
        <v>56</v>
      </c>
      <c r="D1654" s="14" t="s">
        <v>1330</v>
      </c>
      <c r="E1654" s="15" t="s">
        <v>63</v>
      </c>
      <c r="F1654" s="15"/>
      <c r="G1654" s="16">
        <v>1</v>
      </c>
      <c r="H1654" s="16">
        <v>10</v>
      </c>
      <c r="I1654" s="19">
        <v>6.5380000000000003</v>
      </c>
      <c r="J1654" s="16">
        <v>10</v>
      </c>
      <c r="K1654" s="16">
        <v>7</v>
      </c>
      <c r="L1654" s="19">
        <v>3.1550769420903935</v>
      </c>
      <c r="M1654" s="16">
        <v>1</v>
      </c>
      <c r="N1654" s="16">
        <v>10</v>
      </c>
      <c r="O1654" s="17">
        <v>0</v>
      </c>
      <c r="P1654" s="18">
        <v>0</v>
      </c>
    </row>
    <row r="1655" spans="2:16" ht="36" customHeight="1" outlineLevel="1" x14ac:dyDescent="0.45">
      <c r="B1655" s="13" t="s">
        <v>73</v>
      </c>
      <c r="C1655" s="14" t="s">
        <v>59</v>
      </c>
      <c r="D1655" s="14" t="s">
        <v>1330</v>
      </c>
      <c r="E1655" s="15" t="s">
        <v>63</v>
      </c>
      <c r="F1655" s="15"/>
      <c r="G1655" s="16">
        <v>1</v>
      </c>
      <c r="H1655" s="16">
        <v>10</v>
      </c>
      <c r="I1655" s="19">
        <v>6.5380000000000003</v>
      </c>
      <c r="J1655" s="16">
        <v>10</v>
      </c>
      <c r="K1655" s="16">
        <v>7</v>
      </c>
      <c r="L1655" s="19">
        <v>3.1550769420903935</v>
      </c>
      <c r="M1655" s="16">
        <v>1</v>
      </c>
      <c r="N1655" s="16">
        <v>10</v>
      </c>
      <c r="O1655" s="17">
        <v>0</v>
      </c>
      <c r="P1655" s="18">
        <v>0</v>
      </c>
    </row>
    <row r="1656" spans="2:16" ht="36" customHeight="1" outlineLevel="1" x14ac:dyDescent="0.45">
      <c r="B1656" s="13" t="s">
        <v>75</v>
      </c>
      <c r="C1656" s="14" t="s">
        <v>56</v>
      </c>
      <c r="D1656" s="14" t="s">
        <v>611</v>
      </c>
      <c r="E1656" s="15" t="s">
        <v>63</v>
      </c>
      <c r="F1656" s="15"/>
      <c r="G1656" s="16">
        <v>1</v>
      </c>
      <c r="H1656" s="16">
        <v>10</v>
      </c>
      <c r="I1656" s="19">
        <v>6.5389999999999997</v>
      </c>
      <c r="J1656" s="16">
        <v>10</v>
      </c>
      <c r="K1656" s="16">
        <v>7</v>
      </c>
      <c r="L1656" s="19">
        <v>3.1550647272969718</v>
      </c>
      <c r="M1656" s="16">
        <v>1</v>
      </c>
      <c r="N1656" s="16">
        <v>10</v>
      </c>
      <c r="O1656" s="17">
        <v>0</v>
      </c>
      <c r="P1656" s="18">
        <v>0</v>
      </c>
    </row>
    <row r="1657" spans="2:16" ht="36" customHeight="1" outlineLevel="1" x14ac:dyDescent="0.45">
      <c r="B1657" s="13" t="s">
        <v>75</v>
      </c>
      <c r="C1657" s="14" t="s">
        <v>59</v>
      </c>
      <c r="D1657" s="14" t="s">
        <v>611</v>
      </c>
      <c r="E1657" s="15" t="s">
        <v>63</v>
      </c>
      <c r="F1657" s="15"/>
      <c r="G1657" s="16">
        <v>1</v>
      </c>
      <c r="H1657" s="16">
        <v>10</v>
      </c>
      <c r="I1657" s="19">
        <v>6.5389999999999997</v>
      </c>
      <c r="J1657" s="16">
        <v>10</v>
      </c>
      <c r="K1657" s="16">
        <v>7</v>
      </c>
      <c r="L1657" s="19">
        <v>3.1550647272969718</v>
      </c>
      <c r="M1657" s="16">
        <v>1</v>
      </c>
      <c r="N1657" s="16">
        <v>10</v>
      </c>
      <c r="O1657" s="17">
        <v>0</v>
      </c>
      <c r="P1657" s="18">
        <v>0</v>
      </c>
    </row>
    <row r="1658" spans="2:16" ht="36" customHeight="1" outlineLevel="1" x14ac:dyDescent="0.45">
      <c r="B1658" s="13" t="s">
        <v>77</v>
      </c>
      <c r="C1658" s="14" t="s">
        <v>56</v>
      </c>
      <c r="D1658" s="14" t="s">
        <v>612</v>
      </c>
      <c r="E1658" s="15" t="s">
        <v>70</v>
      </c>
      <c r="F1658" s="15"/>
      <c r="G1658" s="16">
        <v>1</v>
      </c>
      <c r="H1658" s="16">
        <v>10</v>
      </c>
      <c r="I1658" s="19">
        <v>6.6072874493927127</v>
      </c>
      <c r="J1658" s="16">
        <v>10</v>
      </c>
      <c r="K1658" s="16">
        <v>7</v>
      </c>
      <c r="L1658" s="19">
        <v>3.1684083837441288</v>
      </c>
      <c r="M1658" s="16">
        <v>1</v>
      </c>
      <c r="N1658" s="16">
        <v>10</v>
      </c>
      <c r="O1658" s="17">
        <v>259</v>
      </c>
      <c r="P1658" s="18">
        <v>0</v>
      </c>
    </row>
    <row r="1659" spans="2:16" ht="36" customHeight="1" outlineLevel="1" x14ac:dyDescent="0.45">
      <c r="B1659" s="13" t="s">
        <v>77</v>
      </c>
      <c r="C1659" s="14" t="s">
        <v>59</v>
      </c>
      <c r="D1659" s="14" t="s">
        <v>612</v>
      </c>
      <c r="E1659" s="15" t="s">
        <v>70</v>
      </c>
      <c r="F1659" s="15"/>
      <c r="G1659" s="16">
        <v>1</v>
      </c>
      <c r="H1659" s="16">
        <v>10</v>
      </c>
      <c r="I1659" s="19">
        <v>6.6072874493927127</v>
      </c>
      <c r="J1659" s="16">
        <v>10</v>
      </c>
      <c r="K1659" s="16">
        <v>7</v>
      </c>
      <c r="L1659" s="19">
        <v>3.1684083837441288</v>
      </c>
      <c r="M1659" s="16">
        <v>1</v>
      </c>
      <c r="N1659" s="16">
        <v>10</v>
      </c>
      <c r="O1659" s="17">
        <v>259</v>
      </c>
      <c r="P1659" s="18">
        <v>0</v>
      </c>
    </row>
    <row r="1660" spans="2:16" ht="36" customHeight="1" outlineLevel="1" x14ac:dyDescent="0.45">
      <c r="B1660" s="13" t="s">
        <v>79</v>
      </c>
      <c r="C1660" s="14" t="s">
        <v>56</v>
      </c>
      <c r="D1660" s="14" t="s">
        <v>613</v>
      </c>
      <c r="E1660" s="15" t="s">
        <v>70</v>
      </c>
      <c r="F1660" s="15"/>
      <c r="G1660" s="16">
        <v>1</v>
      </c>
      <c r="H1660" s="16">
        <v>10</v>
      </c>
      <c r="I1660" s="19">
        <v>6.4321428571428569</v>
      </c>
      <c r="J1660" s="16">
        <v>10</v>
      </c>
      <c r="K1660" s="16">
        <v>7</v>
      </c>
      <c r="L1660" s="19">
        <v>3.2032189870753887</v>
      </c>
      <c r="M1660" s="16">
        <v>1</v>
      </c>
      <c r="N1660" s="16">
        <v>10</v>
      </c>
      <c r="O1660" s="17">
        <v>720</v>
      </c>
      <c r="P1660" s="18">
        <v>0</v>
      </c>
    </row>
    <row r="1661" spans="2:16" ht="36" customHeight="1" outlineLevel="1" x14ac:dyDescent="0.45">
      <c r="B1661" s="13" t="s">
        <v>79</v>
      </c>
      <c r="C1661" s="14" t="s">
        <v>59</v>
      </c>
      <c r="D1661" s="14" t="s">
        <v>613</v>
      </c>
      <c r="E1661" s="15" t="s">
        <v>70</v>
      </c>
      <c r="F1661" s="15"/>
      <c r="G1661" s="16">
        <v>1</v>
      </c>
      <c r="H1661" s="16">
        <v>10</v>
      </c>
      <c r="I1661" s="19">
        <v>6.4321428571428569</v>
      </c>
      <c r="J1661" s="16">
        <v>10</v>
      </c>
      <c r="K1661" s="16">
        <v>7</v>
      </c>
      <c r="L1661" s="19">
        <v>3.2032189870753887</v>
      </c>
      <c r="M1661" s="16">
        <v>1</v>
      </c>
      <c r="N1661" s="16">
        <v>10</v>
      </c>
      <c r="O1661" s="17">
        <v>720</v>
      </c>
      <c r="P1661" s="18">
        <v>0</v>
      </c>
    </row>
    <row r="1662" spans="2:16" ht="36" customHeight="1" outlineLevel="1" x14ac:dyDescent="0.45">
      <c r="B1662" s="13" t="s">
        <v>80</v>
      </c>
      <c r="C1662" s="14" t="s">
        <v>56</v>
      </c>
      <c r="D1662" s="14" t="s">
        <v>614</v>
      </c>
      <c r="E1662" s="15" t="s">
        <v>70</v>
      </c>
      <c r="F1662" s="15"/>
      <c r="G1662" s="16">
        <v>2</v>
      </c>
      <c r="H1662" s="16">
        <v>10</v>
      </c>
      <c r="I1662" s="19">
        <v>7.0634920634920633</v>
      </c>
      <c r="J1662" s="16">
        <v>10</v>
      </c>
      <c r="K1662" s="16">
        <v>8</v>
      </c>
      <c r="L1662" s="19">
        <v>2.8447632469834137</v>
      </c>
      <c r="M1662" s="16">
        <v>2</v>
      </c>
      <c r="N1662" s="16">
        <v>10</v>
      </c>
      <c r="O1662" s="17">
        <v>937</v>
      </c>
      <c r="P1662" s="18">
        <v>0</v>
      </c>
    </row>
    <row r="1663" spans="2:16" ht="36" customHeight="1" outlineLevel="1" x14ac:dyDescent="0.45">
      <c r="B1663" s="13" t="s">
        <v>80</v>
      </c>
      <c r="C1663" s="14" t="s">
        <v>59</v>
      </c>
      <c r="D1663" s="14" t="s">
        <v>614</v>
      </c>
      <c r="E1663" s="15" t="s">
        <v>70</v>
      </c>
      <c r="F1663" s="15"/>
      <c r="G1663" s="16">
        <v>2</v>
      </c>
      <c r="H1663" s="16">
        <v>10</v>
      </c>
      <c r="I1663" s="19">
        <v>7.0634920634920633</v>
      </c>
      <c r="J1663" s="16">
        <v>10</v>
      </c>
      <c r="K1663" s="16">
        <v>8</v>
      </c>
      <c r="L1663" s="19">
        <v>2.8447632469834137</v>
      </c>
      <c r="M1663" s="16">
        <v>2</v>
      </c>
      <c r="N1663" s="16">
        <v>10</v>
      </c>
      <c r="O1663" s="17">
        <v>937</v>
      </c>
      <c r="P1663" s="18">
        <v>0</v>
      </c>
    </row>
    <row r="1664" spans="2:16" ht="36" customHeight="1" outlineLevel="1" x14ac:dyDescent="0.45">
      <c r="B1664" s="13" t="s">
        <v>82</v>
      </c>
      <c r="C1664" s="14" t="s">
        <v>56</v>
      </c>
      <c r="D1664" s="14" t="s">
        <v>1331</v>
      </c>
      <c r="E1664" s="15" t="s">
        <v>70</v>
      </c>
      <c r="F1664" s="15"/>
      <c r="G1664" s="16">
        <v>3</v>
      </c>
      <c r="H1664" s="16">
        <v>10</v>
      </c>
      <c r="I1664" s="16">
        <v>7</v>
      </c>
      <c r="J1664" s="16">
        <v>6</v>
      </c>
      <c r="K1664" s="16">
        <v>6</v>
      </c>
      <c r="L1664" s="19">
        <v>2.70801280154532</v>
      </c>
      <c r="M1664" s="16">
        <v>3</v>
      </c>
      <c r="N1664" s="16">
        <v>10</v>
      </c>
      <c r="O1664" s="17">
        <v>993</v>
      </c>
      <c r="P1664" s="18">
        <v>0</v>
      </c>
    </row>
    <row r="1665" spans="2:16" ht="36" customHeight="1" outlineLevel="1" x14ac:dyDescent="0.45">
      <c r="B1665" s="13" t="s">
        <v>82</v>
      </c>
      <c r="C1665" s="14" t="s">
        <v>59</v>
      </c>
      <c r="D1665" s="14" t="s">
        <v>1331</v>
      </c>
      <c r="E1665" s="15" t="s">
        <v>70</v>
      </c>
      <c r="F1665" s="15"/>
      <c r="G1665" s="16">
        <v>3</v>
      </c>
      <c r="H1665" s="16">
        <v>10</v>
      </c>
      <c r="I1665" s="16">
        <v>7</v>
      </c>
      <c r="J1665" s="16">
        <v>6</v>
      </c>
      <c r="K1665" s="16">
        <v>6</v>
      </c>
      <c r="L1665" s="19">
        <v>2.70801280154532</v>
      </c>
      <c r="M1665" s="16">
        <v>3</v>
      </c>
      <c r="N1665" s="16">
        <v>10</v>
      </c>
      <c r="O1665" s="17">
        <v>993</v>
      </c>
      <c r="P1665" s="18">
        <v>0</v>
      </c>
    </row>
    <row r="1666" spans="2:16" ht="36" customHeight="1" outlineLevel="1" x14ac:dyDescent="0.45">
      <c r="B1666" s="13" t="s">
        <v>84</v>
      </c>
      <c r="C1666" s="14" t="s">
        <v>56</v>
      </c>
      <c r="D1666" s="14" t="s">
        <v>1332</v>
      </c>
      <c r="E1666" s="15" t="s">
        <v>70</v>
      </c>
      <c r="F1666" s="15"/>
      <c r="G1666" s="15" t="s">
        <v>86</v>
      </c>
      <c r="H1666" s="15" t="s">
        <v>86</v>
      </c>
      <c r="I1666" s="15" t="s">
        <v>86</v>
      </c>
      <c r="J1666" s="15" t="s">
        <v>86</v>
      </c>
      <c r="K1666" s="15" t="s">
        <v>86</v>
      </c>
      <c r="L1666" s="15" t="s">
        <v>86</v>
      </c>
      <c r="M1666" s="15" t="s">
        <v>86</v>
      </c>
      <c r="N1666" s="15" t="s">
        <v>86</v>
      </c>
      <c r="O1666" s="17">
        <v>1000</v>
      </c>
      <c r="P1666" s="18">
        <v>0</v>
      </c>
    </row>
    <row r="1667" spans="2:16" ht="36" customHeight="1" outlineLevel="1" x14ac:dyDescent="0.45">
      <c r="B1667" s="13" t="s">
        <v>84</v>
      </c>
      <c r="C1667" s="14" t="s">
        <v>59</v>
      </c>
      <c r="D1667" s="14" t="s">
        <v>1332</v>
      </c>
      <c r="E1667" s="15" t="s">
        <v>70</v>
      </c>
      <c r="F1667" s="15"/>
      <c r="G1667" s="15" t="s">
        <v>86</v>
      </c>
      <c r="H1667" s="15" t="s">
        <v>86</v>
      </c>
      <c r="I1667" s="15" t="s">
        <v>86</v>
      </c>
      <c r="J1667" s="15" t="s">
        <v>86</v>
      </c>
      <c r="K1667" s="15" t="s">
        <v>86</v>
      </c>
      <c r="L1667" s="15" t="s">
        <v>86</v>
      </c>
      <c r="M1667" s="15" t="s">
        <v>86</v>
      </c>
      <c r="N1667" s="15" t="s">
        <v>86</v>
      </c>
      <c r="O1667" s="17">
        <v>1000</v>
      </c>
      <c r="P1667" s="18">
        <v>0</v>
      </c>
    </row>
    <row r="1668" spans="2:16" ht="36" customHeight="1" outlineLevel="1" x14ac:dyDescent="0.45">
      <c r="B1668" s="13" t="s">
        <v>61</v>
      </c>
      <c r="C1668" s="14" t="s">
        <v>56</v>
      </c>
      <c r="D1668" s="14" t="s">
        <v>615</v>
      </c>
      <c r="E1668" s="15" t="s">
        <v>70</v>
      </c>
      <c r="F1668" s="15"/>
      <c r="G1668" s="16">
        <v>1</v>
      </c>
      <c r="H1668" s="16">
        <v>10</v>
      </c>
      <c r="I1668" s="19">
        <v>6.5380000000000003</v>
      </c>
      <c r="J1668" s="16">
        <v>10</v>
      </c>
      <c r="K1668" s="16">
        <v>7</v>
      </c>
      <c r="L1668" s="19">
        <v>3.1560285988115657</v>
      </c>
      <c r="M1668" s="16">
        <v>1</v>
      </c>
      <c r="N1668" s="16">
        <v>10</v>
      </c>
      <c r="O1668" s="17">
        <v>0</v>
      </c>
      <c r="P1668" s="18">
        <v>0</v>
      </c>
    </row>
    <row r="1669" spans="2:16" ht="36" customHeight="1" outlineLevel="1" x14ac:dyDescent="0.45">
      <c r="B1669" s="13" t="s">
        <v>61</v>
      </c>
      <c r="C1669" s="14" t="s">
        <v>59</v>
      </c>
      <c r="D1669" s="14" t="s">
        <v>615</v>
      </c>
      <c r="E1669" s="15" t="s">
        <v>70</v>
      </c>
      <c r="F1669" s="15"/>
      <c r="G1669" s="16">
        <v>1</v>
      </c>
      <c r="H1669" s="16">
        <v>10</v>
      </c>
      <c r="I1669" s="19">
        <v>6.4630044843049328</v>
      </c>
      <c r="J1669" s="16">
        <v>10</v>
      </c>
      <c r="K1669" s="16">
        <v>7</v>
      </c>
      <c r="L1669" s="19">
        <v>3.1824044774536042</v>
      </c>
      <c r="M1669" s="16">
        <v>1</v>
      </c>
      <c r="N1669" s="16">
        <v>10</v>
      </c>
      <c r="O1669" s="17">
        <v>108</v>
      </c>
      <c r="P1669" s="18">
        <v>0</v>
      </c>
    </row>
    <row r="1670" spans="2:16" ht="36" customHeight="1" outlineLevel="1" x14ac:dyDescent="0.45">
      <c r="B1670" s="13" t="s">
        <v>61</v>
      </c>
      <c r="C1670" s="14" t="s">
        <v>56</v>
      </c>
      <c r="D1670" s="14" t="s">
        <v>615</v>
      </c>
      <c r="E1670" s="15" t="s">
        <v>70</v>
      </c>
      <c r="F1670" s="15"/>
      <c r="G1670" s="15" t="s">
        <v>86</v>
      </c>
      <c r="H1670" s="15" t="s">
        <v>86</v>
      </c>
      <c r="I1670" s="15" t="s">
        <v>86</v>
      </c>
      <c r="J1670" s="15" t="s">
        <v>86</v>
      </c>
      <c r="K1670" s="15" t="s">
        <v>86</v>
      </c>
      <c r="L1670" s="15" t="s">
        <v>86</v>
      </c>
      <c r="M1670" s="15" t="s">
        <v>86</v>
      </c>
      <c r="N1670" s="15" t="s">
        <v>86</v>
      </c>
      <c r="O1670" s="17">
        <v>1000</v>
      </c>
      <c r="P1670" s="18">
        <v>0</v>
      </c>
    </row>
    <row r="1671" spans="2:16" ht="36" customHeight="1" outlineLevel="1" x14ac:dyDescent="0.45">
      <c r="B1671" s="13" t="s">
        <v>61</v>
      </c>
      <c r="C1671" s="14" t="s">
        <v>59</v>
      </c>
      <c r="D1671" s="14" t="s">
        <v>615</v>
      </c>
      <c r="E1671" s="15" t="s">
        <v>70</v>
      </c>
      <c r="F1671" s="15"/>
      <c r="G1671" s="15" t="s">
        <v>86</v>
      </c>
      <c r="H1671" s="15" t="s">
        <v>86</v>
      </c>
      <c r="I1671" s="15" t="s">
        <v>86</v>
      </c>
      <c r="J1671" s="15" t="s">
        <v>86</v>
      </c>
      <c r="K1671" s="15" t="s">
        <v>86</v>
      </c>
      <c r="L1671" s="15" t="s">
        <v>86</v>
      </c>
      <c r="M1671" s="15" t="s">
        <v>86</v>
      </c>
      <c r="N1671" s="15" t="s">
        <v>86</v>
      </c>
      <c r="O1671" s="17">
        <v>1000</v>
      </c>
      <c r="P1671" s="18">
        <v>0</v>
      </c>
    </row>
    <row r="1672" spans="2:16" ht="36" customHeight="1" outlineLevel="1" x14ac:dyDescent="0.45">
      <c r="B1672" s="13" t="s">
        <v>61</v>
      </c>
      <c r="C1672" s="14" t="s">
        <v>56</v>
      </c>
      <c r="D1672" s="14" t="s">
        <v>615</v>
      </c>
      <c r="E1672" s="15" t="s">
        <v>70</v>
      </c>
      <c r="F1672" s="15"/>
      <c r="G1672" s="15" t="s">
        <v>86</v>
      </c>
      <c r="H1672" s="15" t="s">
        <v>86</v>
      </c>
      <c r="I1672" s="15" t="s">
        <v>86</v>
      </c>
      <c r="J1672" s="15" t="s">
        <v>86</v>
      </c>
      <c r="K1672" s="15" t="s">
        <v>86</v>
      </c>
      <c r="L1672" s="15" t="s">
        <v>86</v>
      </c>
      <c r="M1672" s="15" t="s">
        <v>86</v>
      </c>
      <c r="N1672" s="15" t="s">
        <v>86</v>
      </c>
      <c r="O1672" s="17">
        <v>1000</v>
      </c>
      <c r="P1672" s="18">
        <v>0</v>
      </c>
    </row>
    <row r="1673" spans="2:16" ht="36" customHeight="1" outlineLevel="1" x14ac:dyDescent="0.45">
      <c r="B1673" s="13" t="s">
        <v>61</v>
      </c>
      <c r="C1673" s="14" t="s">
        <v>59</v>
      </c>
      <c r="D1673" s="14" t="s">
        <v>615</v>
      </c>
      <c r="E1673" s="15" t="s">
        <v>70</v>
      </c>
      <c r="F1673" s="15"/>
      <c r="G1673" s="15" t="s">
        <v>86</v>
      </c>
      <c r="H1673" s="15" t="s">
        <v>86</v>
      </c>
      <c r="I1673" s="15" t="s">
        <v>86</v>
      </c>
      <c r="J1673" s="15" t="s">
        <v>86</v>
      </c>
      <c r="K1673" s="15" t="s">
        <v>86</v>
      </c>
      <c r="L1673" s="15" t="s">
        <v>86</v>
      </c>
      <c r="M1673" s="15" t="s">
        <v>86</v>
      </c>
      <c r="N1673" s="15" t="s">
        <v>86</v>
      </c>
      <c r="O1673" s="17">
        <v>1000</v>
      </c>
      <c r="P1673" s="18">
        <v>0</v>
      </c>
    </row>
    <row r="1674" spans="2:16" ht="36" customHeight="1" outlineLevel="1" x14ac:dyDescent="0.45">
      <c r="B1674" s="13" t="s">
        <v>61</v>
      </c>
      <c r="C1674" s="14" t="s">
        <v>56</v>
      </c>
      <c r="D1674" s="14" t="s">
        <v>615</v>
      </c>
      <c r="E1674" s="15" t="s">
        <v>70</v>
      </c>
      <c r="F1674" s="15"/>
      <c r="G1674" s="15" t="s">
        <v>86</v>
      </c>
      <c r="H1674" s="15" t="s">
        <v>86</v>
      </c>
      <c r="I1674" s="15" t="s">
        <v>86</v>
      </c>
      <c r="J1674" s="15" t="s">
        <v>86</v>
      </c>
      <c r="K1674" s="15" t="s">
        <v>86</v>
      </c>
      <c r="L1674" s="15" t="s">
        <v>86</v>
      </c>
      <c r="M1674" s="15" t="s">
        <v>86</v>
      </c>
      <c r="N1674" s="15" t="s">
        <v>86</v>
      </c>
      <c r="O1674" s="17">
        <v>1000</v>
      </c>
      <c r="P1674" s="18">
        <v>0</v>
      </c>
    </row>
    <row r="1675" spans="2:16" ht="36" customHeight="1" outlineLevel="1" x14ac:dyDescent="0.45">
      <c r="B1675" s="13" t="s">
        <v>61</v>
      </c>
      <c r="C1675" s="14" t="s">
        <v>59</v>
      </c>
      <c r="D1675" s="14" t="s">
        <v>615</v>
      </c>
      <c r="E1675" s="15" t="s">
        <v>70</v>
      </c>
      <c r="F1675" s="15"/>
      <c r="G1675" s="15" t="s">
        <v>86</v>
      </c>
      <c r="H1675" s="15" t="s">
        <v>86</v>
      </c>
      <c r="I1675" s="15" t="s">
        <v>86</v>
      </c>
      <c r="J1675" s="15" t="s">
        <v>86</v>
      </c>
      <c r="K1675" s="15" t="s">
        <v>86</v>
      </c>
      <c r="L1675" s="15" t="s">
        <v>86</v>
      </c>
      <c r="M1675" s="15" t="s">
        <v>86</v>
      </c>
      <c r="N1675" s="15" t="s">
        <v>86</v>
      </c>
      <c r="O1675" s="17">
        <v>1000</v>
      </c>
      <c r="P1675" s="18">
        <v>0</v>
      </c>
    </row>
    <row r="1676" spans="2:16" ht="36" customHeight="1" outlineLevel="1" x14ac:dyDescent="0.45">
      <c r="B1676" s="13" t="s">
        <v>64</v>
      </c>
      <c r="C1676" s="14" t="s">
        <v>56</v>
      </c>
      <c r="D1676" s="14" t="s">
        <v>616</v>
      </c>
      <c r="E1676" s="15" t="s">
        <v>63</v>
      </c>
      <c r="F1676" s="15"/>
      <c r="G1676" s="16">
        <v>1</v>
      </c>
      <c r="H1676" s="16">
        <v>10</v>
      </c>
      <c r="I1676" s="19">
        <v>6.5380000000000003</v>
      </c>
      <c r="J1676" s="16">
        <v>10</v>
      </c>
      <c r="K1676" s="16">
        <v>7</v>
      </c>
      <c r="L1676" s="19">
        <v>3.1538076197673308</v>
      </c>
      <c r="M1676" s="16">
        <v>1</v>
      </c>
      <c r="N1676" s="16">
        <v>10</v>
      </c>
      <c r="O1676" s="17">
        <v>0</v>
      </c>
      <c r="P1676" s="18">
        <v>0</v>
      </c>
    </row>
    <row r="1677" spans="2:16" ht="36" customHeight="1" outlineLevel="1" x14ac:dyDescent="0.45">
      <c r="B1677" s="13" t="s">
        <v>64</v>
      </c>
      <c r="C1677" s="14" t="s">
        <v>59</v>
      </c>
      <c r="D1677" s="14" t="s">
        <v>616</v>
      </c>
      <c r="E1677" s="15" t="s">
        <v>63</v>
      </c>
      <c r="F1677" s="15"/>
      <c r="G1677" s="16">
        <v>1</v>
      </c>
      <c r="H1677" s="16">
        <v>10</v>
      </c>
      <c r="I1677" s="19">
        <v>6.5380000000000003</v>
      </c>
      <c r="J1677" s="16">
        <v>10</v>
      </c>
      <c r="K1677" s="16">
        <v>7</v>
      </c>
      <c r="L1677" s="19">
        <v>3.1538076197673308</v>
      </c>
      <c r="M1677" s="16">
        <v>1</v>
      </c>
      <c r="N1677" s="16">
        <v>10</v>
      </c>
      <c r="O1677" s="17">
        <v>0</v>
      </c>
      <c r="P1677" s="18">
        <v>0</v>
      </c>
    </row>
    <row r="1678" spans="2:16" ht="36" customHeight="1" outlineLevel="1" x14ac:dyDescent="0.45">
      <c r="B1678" s="13" t="s">
        <v>66</v>
      </c>
      <c r="C1678" s="14" t="s">
        <v>56</v>
      </c>
      <c r="D1678" s="14" t="s">
        <v>617</v>
      </c>
      <c r="E1678" s="15" t="s">
        <v>63</v>
      </c>
      <c r="F1678" s="15"/>
      <c r="G1678" s="16">
        <v>1</v>
      </c>
      <c r="H1678" s="16">
        <v>10</v>
      </c>
      <c r="I1678" s="19">
        <v>6.5470085470085468</v>
      </c>
      <c r="J1678" s="16">
        <v>10</v>
      </c>
      <c r="K1678" s="16">
        <v>7</v>
      </c>
      <c r="L1678" s="19">
        <v>3.213983703471353</v>
      </c>
      <c r="M1678" s="16">
        <v>1</v>
      </c>
      <c r="N1678" s="16">
        <v>10</v>
      </c>
      <c r="O1678" s="17">
        <v>532</v>
      </c>
      <c r="P1678" s="18">
        <v>0</v>
      </c>
    </row>
    <row r="1679" spans="2:16" ht="36" customHeight="1" outlineLevel="1" x14ac:dyDescent="0.45">
      <c r="B1679" s="13" t="s">
        <v>66</v>
      </c>
      <c r="C1679" s="14" t="s">
        <v>59</v>
      </c>
      <c r="D1679" s="14" t="s">
        <v>617</v>
      </c>
      <c r="E1679" s="15" t="s">
        <v>63</v>
      </c>
      <c r="F1679" s="15"/>
      <c r="G1679" s="16">
        <v>1</v>
      </c>
      <c r="H1679" s="16">
        <v>10</v>
      </c>
      <c r="I1679" s="19">
        <v>6.5958762886597935</v>
      </c>
      <c r="J1679" s="16">
        <v>10</v>
      </c>
      <c r="K1679" s="16">
        <v>7</v>
      </c>
      <c r="L1679" s="19">
        <v>3.2220802506592983</v>
      </c>
      <c r="M1679" s="16">
        <v>1</v>
      </c>
      <c r="N1679" s="16">
        <v>10</v>
      </c>
      <c r="O1679" s="17">
        <v>515</v>
      </c>
      <c r="P1679" s="18">
        <v>0</v>
      </c>
    </row>
    <row r="1680" spans="2:16" ht="36" customHeight="1" outlineLevel="1" x14ac:dyDescent="0.45">
      <c r="B1680" s="13" t="s">
        <v>68</v>
      </c>
      <c r="C1680" s="14" t="s">
        <v>56</v>
      </c>
      <c r="D1680" s="14" t="s">
        <v>618</v>
      </c>
      <c r="E1680" s="15" t="s">
        <v>70</v>
      </c>
      <c r="F1680" s="15"/>
      <c r="G1680" s="16">
        <v>1</v>
      </c>
      <c r="H1680" s="16">
        <v>10</v>
      </c>
      <c r="I1680" s="19">
        <v>6.6745283018867925</v>
      </c>
      <c r="J1680" s="16">
        <v>10</v>
      </c>
      <c r="K1680" s="16">
        <v>7</v>
      </c>
      <c r="L1680" s="19">
        <v>3.1310571272003926</v>
      </c>
      <c r="M1680" s="16">
        <v>1</v>
      </c>
      <c r="N1680" s="16">
        <v>10</v>
      </c>
      <c r="O1680" s="17">
        <v>788</v>
      </c>
      <c r="P1680" s="18">
        <v>0</v>
      </c>
    </row>
    <row r="1681" spans="2:16" ht="36" customHeight="1" outlineLevel="1" x14ac:dyDescent="0.45">
      <c r="B1681" s="13" t="s">
        <v>68</v>
      </c>
      <c r="C1681" s="14" t="s">
        <v>59</v>
      </c>
      <c r="D1681" s="14" t="s">
        <v>618</v>
      </c>
      <c r="E1681" s="15" t="s">
        <v>70</v>
      </c>
      <c r="F1681" s="15"/>
      <c r="G1681" s="16">
        <v>1</v>
      </c>
      <c r="H1681" s="16">
        <v>10</v>
      </c>
      <c r="I1681" s="19">
        <v>6.6090909090909093</v>
      </c>
      <c r="J1681" s="16">
        <v>10</v>
      </c>
      <c r="K1681" s="16">
        <v>7</v>
      </c>
      <c r="L1681" s="19">
        <v>3.1553258724830329</v>
      </c>
      <c r="M1681" s="16">
        <v>1</v>
      </c>
      <c r="N1681" s="16">
        <v>10</v>
      </c>
      <c r="O1681" s="17">
        <v>780</v>
      </c>
      <c r="P1681" s="18">
        <v>0</v>
      </c>
    </row>
    <row r="1682" spans="2:16" ht="36" customHeight="1" outlineLevel="1" x14ac:dyDescent="0.45">
      <c r="B1682" s="13" t="s">
        <v>71</v>
      </c>
      <c r="C1682" s="14" t="s">
        <v>56</v>
      </c>
      <c r="D1682" s="14" t="s">
        <v>619</v>
      </c>
      <c r="E1682" s="15" t="s">
        <v>70</v>
      </c>
      <c r="F1682" s="15"/>
      <c r="G1682" s="16">
        <v>1</v>
      </c>
      <c r="H1682" s="16">
        <v>10</v>
      </c>
      <c r="I1682" s="19">
        <v>6.40625</v>
      </c>
      <c r="J1682" s="16">
        <v>10</v>
      </c>
      <c r="K1682" s="16">
        <v>7</v>
      </c>
      <c r="L1682" s="19">
        <v>3.1757880787703456</v>
      </c>
      <c r="M1682" s="16">
        <v>1</v>
      </c>
      <c r="N1682" s="16">
        <v>10</v>
      </c>
      <c r="O1682" s="17">
        <v>872</v>
      </c>
      <c r="P1682" s="18">
        <v>0</v>
      </c>
    </row>
    <row r="1683" spans="2:16" ht="36" customHeight="1" outlineLevel="1" x14ac:dyDescent="0.45">
      <c r="B1683" s="13" t="s">
        <v>71</v>
      </c>
      <c r="C1683" s="14" t="s">
        <v>59</v>
      </c>
      <c r="D1683" s="14" t="s">
        <v>619</v>
      </c>
      <c r="E1683" s="15" t="s">
        <v>70</v>
      </c>
      <c r="F1683" s="15"/>
      <c r="G1683" s="16">
        <v>1</v>
      </c>
      <c r="H1683" s="16">
        <v>10</v>
      </c>
      <c r="I1683" s="19">
        <v>6.507352941176471</v>
      </c>
      <c r="J1683" s="16">
        <v>10</v>
      </c>
      <c r="K1683" s="16">
        <v>7</v>
      </c>
      <c r="L1683" s="19">
        <v>3.1902544274002409</v>
      </c>
      <c r="M1683" s="16">
        <v>1</v>
      </c>
      <c r="N1683" s="16">
        <v>10</v>
      </c>
      <c r="O1683" s="17">
        <v>864</v>
      </c>
      <c r="P1683" s="18">
        <v>0</v>
      </c>
    </row>
    <row r="1684" spans="2:16" ht="36" customHeight="1" outlineLevel="1" x14ac:dyDescent="0.45">
      <c r="B1684" s="13" t="s">
        <v>1184</v>
      </c>
      <c r="C1684" s="14" t="s">
        <v>56</v>
      </c>
      <c r="D1684" s="14" t="s">
        <v>620</v>
      </c>
      <c r="E1684" s="15" t="s">
        <v>70</v>
      </c>
      <c r="F1684" s="15"/>
      <c r="G1684" s="16">
        <v>1</v>
      </c>
      <c r="H1684" s="16">
        <v>10</v>
      </c>
      <c r="I1684" s="19">
        <v>6.746031746031746</v>
      </c>
      <c r="J1684" s="16">
        <v>10</v>
      </c>
      <c r="K1684" s="16">
        <v>8</v>
      </c>
      <c r="L1684" s="19">
        <v>3.2227430410526607</v>
      </c>
      <c r="M1684" s="16">
        <v>1</v>
      </c>
      <c r="N1684" s="16">
        <v>10</v>
      </c>
      <c r="O1684" s="17">
        <v>937</v>
      </c>
      <c r="P1684" s="18">
        <v>0</v>
      </c>
    </row>
    <row r="1685" spans="2:16" ht="36" customHeight="1" outlineLevel="1" x14ac:dyDescent="0.45">
      <c r="B1685" s="13" t="s">
        <v>1184</v>
      </c>
      <c r="C1685" s="14" t="s">
        <v>59</v>
      </c>
      <c r="D1685" s="14" t="s">
        <v>620</v>
      </c>
      <c r="E1685" s="15" t="s">
        <v>70</v>
      </c>
      <c r="F1685" s="15"/>
      <c r="G1685" s="16">
        <v>1</v>
      </c>
      <c r="H1685" s="16">
        <v>10</v>
      </c>
      <c r="I1685" s="19">
        <v>6.5454545454545459</v>
      </c>
      <c r="J1685" s="16">
        <v>10</v>
      </c>
      <c r="K1685" s="16">
        <v>7</v>
      </c>
      <c r="L1685" s="19">
        <v>3.2637016180631848</v>
      </c>
      <c r="M1685" s="16">
        <v>1</v>
      </c>
      <c r="N1685" s="16">
        <v>10</v>
      </c>
      <c r="O1685" s="17">
        <v>934</v>
      </c>
      <c r="P1685" s="18">
        <v>0</v>
      </c>
    </row>
    <row r="1686" spans="2:16" ht="36" customHeight="1" outlineLevel="1" x14ac:dyDescent="0.45">
      <c r="B1686" s="13" t="s">
        <v>1185</v>
      </c>
      <c r="C1686" s="14" t="s">
        <v>56</v>
      </c>
      <c r="D1686" s="14" t="s">
        <v>621</v>
      </c>
      <c r="E1686" s="15" t="s">
        <v>70</v>
      </c>
      <c r="F1686" s="15"/>
      <c r="G1686" s="16">
        <v>1</v>
      </c>
      <c r="H1686" s="16">
        <v>10</v>
      </c>
      <c r="I1686" s="19">
        <v>6.4259259259259256</v>
      </c>
      <c r="J1686" s="16">
        <v>10</v>
      </c>
      <c r="K1686" s="16">
        <v>7</v>
      </c>
      <c r="L1686" s="19">
        <v>3.373603704745662</v>
      </c>
      <c r="M1686" s="16">
        <v>1</v>
      </c>
      <c r="N1686" s="16">
        <v>10</v>
      </c>
      <c r="O1686" s="17">
        <v>946</v>
      </c>
      <c r="P1686" s="18">
        <v>0</v>
      </c>
    </row>
    <row r="1687" spans="2:16" ht="36" customHeight="1" outlineLevel="1" x14ac:dyDescent="0.45">
      <c r="B1687" s="13" t="s">
        <v>1185</v>
      </c>
      <c r="C1687" s="14" t="s">
        <v>59</v>
      </c>
      <c r="D1687" s="14" t="s">
        <v>621</v>
      </c>
      <c r="E1687" s="15" t="s">
        <v>70</v>
      </c>
      <c r="F1687" s="15"/>
      <c r="G1687" s="16">
        <v>1</v>
      </c>
      <c r="H1687" s="16">
        <v>10</v>
      </c>
      <c r="I1687" s="19">
        <v>6.418181818181818</v>
      </c>
      <c r="J1687" s="16">
        <v>10</v>
      </c>
      <c r="K1687" s="16">
        <v>7</v>
      </c>
      <c r="L1687" s="19">
        <v>3.3867438152351697</v>
      </c>
      <c r="M1687" s="16">
        <v>1</v>
      </c>
      <c r="N1687" s="16">
        <v>10</v>
      </c>
      <c r="O1687" s="17">
        <v>945</v>
      </c>
      <c r="P1687" s="18">
        <v>0</v>
      </c>
    </row>
    <row r="1688" spans="2:16" ht="36" customHeight="1" outlineLevel="1" x14ac:dyDescent="0.45">
      <c r="B1688" s="13" t="s">
        <v>73</v>
      </c>
      <c r="C1688" s="14" t="s">
        <v>56</v>
      </c>
      <c r="D1688" s="14" t="s">
        <v>1333</v>
      </c>
      <c r="E1688" s="15" t="s">
        <v>63</v>
      </c>
      <c r="F1688" s="15"/>
      <c r="G1688" s="16">
        <v>1</v>
      </c>
      <c r="H1688" s="16">
        <v>10</v>
      </c>
      <c r="I1688" s="19">
        <v>6.5369999999999999</v>
      </c>
      <c r="J1688" s="16">
        <v>10</v>
      </c>
      <c r="K1688" s="16">
        <v>7</v>
      </c>
      <c r="L1688" s="19">
        <v>3.1557233068806165</v>
      </c>
      <c r="M1688" s="16">
        <v>1</v>
      </c>
      <c r="N1688" s="16">
        <v>10</v>
      </c>
      <c r="O1688" s="17">
        <v>0</v>
      </c>
      <c r="P1688" s="18">
        <v>0</v>
      </c>
    </row>
    <row r="1689" spans="2:16" ht="36" customHeight="1" outlineLevel="1" x14ac:dyDescent="0.45">
      <c r="B1689" s="13" t="s">
        <v>73</v>
      </c>
      <c r="C1689" s="14" t="s">
        <v>59</v>
      </c>
      <c r="D1689" s="14" t="s">
        <v>1333</v>
      </c>
      <c r="E1689" s="15" t="s">
        <v>63</v>
      </c>
      <c r="F1689" s="15"/>
      <c r="G1689" s="16">
        <v>1</v>
      </c>
      <c r="H1689" s="16">
        <v>10</v>
      </c>
      <c r="I1689" s="19">
        <v>6.5369999999999999</v>
      </c>
      <c r="J1689" s="16">
        <v>10</v>
      </c>
      <c r="K1689" s="16">
        <v>7</v>
      </c>
      <c r="L1689" s="19">
        <v>3.1557233068806165</v>
      </c>
      <c r="M1689" s="16">
        <v>1</v>
      </c>
      <c r="N1689" s="16">
        <v>10</v>
      </c>
      <c r="O1689" s="17">
        <v>0</v>
      </c>
      <c r="P1689" s="18">
        <v>0</v>
      </c>
    </row>
    <row r="1690" spans="2:16" ht="36" customHeight="1" outlineLevel="1" x14ac:dyDescent="0.45">
      <c r="B1690" s="13" t="s">
        <v>75</v>
      </c>
      <c r="C1690" s="14" t="s">
        <v>56</v>
      </c>
      <c r="D1690" s="14" t="s">
        <v>622</v>
      </c>
      <c r="E1690" s="15" t="s">
        <v>63</v>
      </c>
      <c r="F1690" s="15"/>
      <c r="G1690" s="16">
        <v>1</v>
      </c>
      <c r="H1690" s="16">
        <v>10</v>
      </c>
      <c r="I1690" s="19">
        <v>6.54</v>
      </c>
      <c r="J1690" s="16">
        <v>10</v>
      </c>
      <c r="K1690" s="16">
        <v>7</v>
      </c>
      <c r="L1690" s="19">
        <v>3.1550521951870198</v>
      </c>
      <c r="M1690" s="16">
        <v>1</v>
      </c>
      <c r="N1690" s="16">
        <v>10</v>
      </c>
      <c r="O1690" s="17">
        <v>0</v>
      </c>
      <c r="P1690" s="18">
        <v>0</v>
      </c>
    </row>
    <row r="1691" spans="2:16" ht="36" customHeight="1" outlineLevel="1" x14ac:dyDescent="0.45">
      <c r="B1691" s="13" t="s">
        <v>75</v>
      </c>
      <c r="C1691" s="14" t="s">
        <v>59</v>
      </c>
      <c r="D1691" s="14" t="s">
        <v>622</v>
      </c>
      <c r="E1691" s="15" t="s">
        <v>63</v>
      </c>
      <c r="F1691" s="15"/>
      <c r="G1691" s="16">
        <v>1</v>
      </c>
      <c r="H1691" s="16">
        <v>10</v>
      </c>
      <c r="I1691" s="19">
        <v>6.54</v>
      </c>
      <c r="J1691" s="16">
        <v>10</v>
      </c>
      <c r="K1691" s="16">
        <v>7</v>
      </c>
      <c r="L1691" s="19">
        <v>3.1550521951870198</v>
      </c>
      <c r="M1691" s="16">
        <v>1</v>
      </c>
      <c r="N1691" s="16">
        <v>10</v>
      </c>
      <c r="O1691" s="17">
        <v>0</v>
      </c>
      <c r="P1691" s="18">
        <v>0</v>
      </c>
    </row>
    <row r="1692" spans="2:16" ht="36" customHeight="1" outlineLevel="1" x14ac:dyDescent="0.45">
      <c r="B1692" s="13" t="s">
        <v>77</v>
      </c>
      <c r="C1692" s="14" t="s">
        <v>56</v>
      </c>
      <c r="D1692" s="14" t="s">
        <v>623</v>
      </c>
      <c r="E1692" s="15" t="s">
        <v>70</v>
      </c>
      <c r="F1692" s="15"/>
      <c r="G1692" s="16">
        <v>1</v>
      </c>
      <c r="H1692" s="16">
        <v>10</v>
      </c>
      <c r="I1692" s="19">
        <v>6.5700680272108842</v>
      </c>
      <c r="J1692" s="16">
        <v>10</v>
      </c>
      <c r="K1692" s="16">
        <v>7</v>
      </c>
      <c r="L1692" s="19">
        <v>3.1389574399918088</v>
      </c>
      <c r="M1692" s="16">
        <v>1</v>
      </c>
      <c r="N1692" s="16">
        <v>10</v>
      </c>
      <c r="O1692" s="17">
        <v>265</v>
      </c>
      <c r="P1692" s="18">
        <v>0</v>
      </c>
    </row>
    <row r="1693" spans="2:16" ht="36" customHeight="1" outlineLevel="1" x14ac:dyDescent="0.45">
      <c r="B1693" s="13" t="s">
        <v>77</v>
      </c>
      <c r="C1693" s="14" t="s">
        <v>59</v>
      </c>
      <c r="D1693" s="14" t="s">
        <v>623</v>
      </c>
      <c r="E1693" s="15" t="s">
        <v>70</v>
      </c>
      <c r="F1693" s="15"/>
      <c r="G1693" s="16">
        <v>1</v>
      </c>
      <c r="H1693" s="16">
        <v>10</v>
      </c>
      <c r="I1693" s="19">
        <v>6.5700680272108842</v>
      </c>
      <c r="J1693" s="16">
        <v>10</v>
      </c>
      <c r="K1693" s="16">
        <v>7</v>
      </c>
      <c r="L1693" s="19">
        <v>3.1389574399918088</v>
      </c>
      <c r="M1693" s="16">
        <v>1</v>
      </c>
      <c r="N1693" s="16">
        <v>10</v>
      </c>
      <c r="O1693" s="17">
        <v>265</v>
      </c>
      <c r="P1693" s="18">
        <v>0</v>
      </c>
    </row>
    <row r="1694" spans="2:16" ht="36" customHeight="1" outlineLevel="1" x14ac:dyDescent="0.45">
      <c r="B1694" s="13" t="s">
        <v>79</v>
      </c>
      <c r="C1694" s="14" t="s">
        <v>56</v>
      </c>
      <c r="D1694" s="14" t="s">
        <v>624</v>
      </c>
      <c r="E1694" s="15" t="s">
        <v>70</v>
      </c>
      <c r="F1694" s="15"/>
      <c r="G1694" s="16">
        <v>1</v>
      </c>
      <c r="H1694" s="16">
        <v>10</v>
      </c>
      <c r="I1694" s="19">
        <v>6.4463087248322148</v>
      </c>
      <c r="J1694" s="16">
        <v>10</v>
      </c>
      <c r="K1694" s="16">
        <v>7</v>
      </c>
      <c r="L1694" s="19">
        <v>3.2085958515698909</v>
      </c>
      <c r="M1694" s="16">
        <v>1</v>
      </c>
      <c r="N1694" s="16">
        <v>10</v>
      </c>
      <c r="O1694" s="17">
        <v>702</v>
      </c>
      <c r="P1694" s="18">
        <v>0</v>
      </c>
    </row>
    <row r="1695" spans="2:16" ht="36" customHeight="1" outlineLevel="1" x14ac:dyDescent="0.45">
      <c r="B1695" s="13" t="s">
        <v>79</v>
      </c>
      <c r="C1695" s="14" t="s">
        <v>59</v>
      </c>
      <c r="D1695" s="14" t="s">
        <v>624</v>
      </c>
      <c r="E1695" s="15" t="s">
        <v>70</v>
      </c>
      <c r="F1695" s="15"/>
      <c r="G1695" s="16">
        <v>1</v>
      </c>
      <c r="H1695" s="16">
        <v>10</v>
      </c>
      <c r="I1695" s="19">
        <v>6.4463087248322148</v>
      </c>
      <c r="J1695" s="16">
        <v>10</v>
      </c>
      <c r="K1695" s="16">
        <v>7</v>
      </c>
      <c r="L1695" s="19">
        <v>3.2085958515698909</v>
      </c>
      <c r="M1695" s="16">
        <v>1</v>
      </c>
      <c r="N1695" s="16">
        <v>10</v>
      </c>
      <c r="O1695" s="17">
        <v>702</v>
      </c>
      <c r="P1695" s="18">
        <v>0</v>
      </c>
    </row>
    <row r="1696" spans="2:16" ht="36" customHeight="1" outlineLevel="1" x14ac:dyDescent="0.45">
      <c r="B1696" s="13" t="s">
        <v>80</v>
      </c>
      <c r="C1696" s="14" t="s">
        <v>56</v>
      </c>
      <c r="D1696" s="14" t="s">
        <v>625</v>
      </c>
      <c r="E1696" s="15" t="s">
        <v>70</v>
      </c>
      <c r="F1696" s="15"/>
      <c r="G1696" s="16">
        <v>1</v>
      </c>
      <c r="H1696" s="16">
        <v>10</v>
      </c>
      <c r="I1696" s="19">
        <v>6.617647058823529</v>
      </c>
      <c r="J1696" s="16">
        <v>10</v>
      </c>
      <c r="K1696" s="16">
        <v>7</v>
      </c>
      <c r="L1696" s="19">
        <v>3.1244314671594724</v>
      </c>
      <c r="M1696" s="16">
        <v>1</v>
      </c>
      <c r="N1696" s="16">
        <v>10</v>
      </c>
      <c r="O1696" s="17">
        <v>932</v>
      </c>
      <c r="P1696" s="18">
        <v>0</v>
      </c>
    </row>
    <row r="1697" spans="2:16" ht="36" customHeight="1" outlineLevel="1" x14ac:dyDescent="0.45">
      <c r="B1697" s="13" t="s">
        <v>80</v>
      </c>
      <c r="C1697" s="14" t="s">
        <v>59</v>
      </c>
      <c r="D1697" s="14" t="s">
        <v>625</v>
      </c>
      <c r="E1697" s="15" t="s">
        <v>70</v>
      </c>
      <c r="F1697" s="15"/>
      <c r="G1697" s="16">
        <v>1</v>
      </c>
      <c r="H1697" s="16">
        <v>10</v>
      </c>
      <c r="I1697" s="19">
        <v>6.617647058823529</v>
      </c>
      <c r="J1697" s="16">
        <v>10</v>
      </c>
      <c r="K1697" s="16">
        <v>7</v>
      </c>
      <c r="L1697" s="19">
        <v>3.1244314671594724</v>
      </c>
      <c r="M1697" s="16">
        <v>1</v>
      </c>
      <c r="N1697" s="16">
        <v>10</v>
      </c>
      <c r="O1697" s="17">
        <v>932</v>
      </c>
      <c r="P1697" s="18">
        <v>0</v>
      </c>
    </row>
    <row r="1698" spans="2:16" ht="36" customHeight="1" outlineLevel="1" x14ac:dyDescent="0.45">
      <c r="B1698" s="13" t="s">
        <v>82</v>
      </c>
      <c r="C1698" s="14" t="s">
        <v>56</v>
      </c>
      <c r="D1698" s="14" t="s">
        <v>1334</v>
      </c>
      <c r="E1698" s="15" t="s">
        <v>70</v>
      </c>
      <c r="F1698" s="15"/>
      <c r="G1698" s="16">
        <v>3</v>
      </c>
      <c r="H1698" s="16">
        <v>10</v>
      </c>
      <c r="I1698" s="19">
        <v>7.5555555555555554</v>
      </c>
      <c r="J1698" s="16">
        <v>9</v>
      </c>
      <c r="K1698" s="16">
        <v>9</v>
      </c>
      <c r="L1698" s="19">
        <v>2.7436796055257213</v>
      </c>
      <c r="M1698" s="16">
        <v>3</v>
      </c>
      <c r="N1698" s="16">
        <v>10</v>
      </c>
      <c r="O1698" s="17">
        <v>991</v>
      </c>
      <c r="P1698" s="18">
        <v>0</v>
      </c>
    </row>
    <row r="1699" spans="2:16" ht="36" customHeight="1" outlineLevel="1" x14ac:dyDescent="0.45">
      <c r="B1699" s="13" t="s">
        <v>82</v>
      </c>
      <c r="C1699" s="14" t="s">
        <v>59</v>
      </c>
      <c r="D1699" s="14" t="s">
        <v>1334</v>
      </c>
      <c r="E1699" s="15" t="s">
        <v>70</v>
      </c>
      <c r="F1699" s="15"/>
      <c r="G1699" s="16">
        <v>3</v>
      </c>
      <c r="H1699" s="16">
        <v>10</v>
      </c>
      <c r="I1699" s="19">
        <v>7.5555555555555554</v>
      </c>
      <c r="J1699" s="16">
        <v>9</v>
      </c>
      <c r="K1699" s="16">
        <v>9</v>
      </c>
      <c r="L1699" s="19">
        <v>2.7436796055257213</v>
      </c>
      <c r="M1699" s="16">
        <v>3</v>
      </c>
      <c r="N1699" s="16">
        <v>10</v>
      </c>
      <c r="O1699" s="17">
        <v>991</v>
      </c>
      <c r="P1699" s="18">
        <v>0</v>
      </c>
    </row>
    <row r="1700" spans="2:16" ht="36" customHeight="1" outlineLevel="1" x14ac:dyDescent="0.45">
      <c r="B1700" s="13" t="s">
        <v>84</v>
      </c>
      <c r="C1700" s="14" t="s">
        <v>56</v>
      </c>
      <c r="D1700" s="14" t="s">
        <v>1335</v>
      </c>
      <c r="E1700" s="15" t="s">
        <v>70</v>
      </c>
      <c r="F1700" s="15"/>
      <c r="G1700" s="15" t="s">
        <v>86</v>
      </c>
      <c r="H1700" s="15" t="s">
        <v>86</v>
      </c>
      <c r="I1700" s="15" t="s">
        <v>86</v>
      </c>
      <c r="J1700" s="15" t="s">
        <v>86</v>
      </c>
      <c r="K1700" s="15" t="s">
        <v>86</v>
      </c>
      <c r="L1700" s="15" t="s">
        <v>86</v>
      </c>
      <c r="M1700" s="15" t="s">
        <v>86</v>
      </c>
      <c r="N1700" s="15" t="s">
        <v>86</v>
      </c>
      <c r="O1700" s="17">
        <v>1000</v>
      </c>
      <c r="P1700" s="18">
        <v>0</v>
      </c>
    </row>
    <row r="1701" spans="2:16" ht="36" customHeight="1" outlineLevel="1" x14ac:dyDescent="0.45">
      <c r="B1701" s="13" t="s">
        <v>84</v>
      </c>
      <c r="C1701" s="14" t="s">
        <v>59</v>
      </c>
      <c r="D1701" s="14" t="s">
        <v>1335</v>
      </c>
      <c r="E1701" s="15" t="s">
        <v>70</v>
      </c>
      <c r="F1701" s="15"/>
      <c r="G1701" s="15" t="s">
        <v>86</v>
      </c>
      <c r="H1701" s="15" t="s">
        <v>86</v>
      </c>
      <c r="I1701" s="15" t="s">
        <v>86</v>
      </c>
      <c r="J1701" s="15" t="s">
        <v>86</v>
      </c>
      <c r="K1701" s="15" t="s">
        <v>86</v>
      </c>
      <c r="L1701" s="15" t="s">
        <v>86</v>
      </c>
      <c r="M1701" s="15" t="s">
        <v>86</v>
      </c>
      <c r="N1701" s="15" t="s">
        <v>86</v>
      </c>
      <c r="O1701" s="17">
        <v>1000</v>
      </c>
      <c r="P1701" s="18">
        <v>0</v>
      </c>
    </row>
    <row r="1702" spans="2:16" ht="36" customHeight="1" outlineLevel="1" x14ac:dyDescent="0.45">
      <c r="B1702" s="13" t="s">
        <v>61</v>
      </c>
      <c r="C1702" s="14" t="s">
        <v>56</v>
      </c>
      <c r="D1702" s="14" t="s">
        <v>626</v>
      </c>
      <c r="E1702" s="15" t="s">
        <v>70</v>
      </c>
      <c r="F1702" s="15"/>
      <c r="G1702" s="16">
        <v>1</v>
      </c>
      <c r="H1702" s="16">
        <v>10</v>
      </c>
      <c r="I1702" s="19">
        <v>6.5350000000000001</v>
      </c>
      <c r="J1702" s="16">
        <v>10</v>
      </c>
      <c r="K1702" s="16">
        <v>7</v>
      </c>
      <c r="L1702" s="19">
        <v>3.15415974923968</v>
      </c>
      <c r="M1702" s="16">
        <v>1</v>
      </c>
      <c r="N1702" s="16">
        <v>10</v>
      </c>
      <c r="O1702" s="17">
        <v>0</v>
      </c>
      <c r="P1702" s="18">
        <v>0</v>
      </c>
    </row>
    <row r="1703" spans="2:16" ht="36" customHeight="1" outlineLevel="1" x14ac:dyDescent="0.45">
      <c r="B1703" s="13" t="s">
        <v>61</v>
      </c>
      <c r="C1703" s="14" t="s">
        <v>59</v>
      </c>
      <c r="D1703" s="14" t="s">
        <v>626</v>
      </c>
      <c r="E1703" s="15" t="s">
        <v>70</v>
      </c>
      <c r="F1703" s="15"/>
      <c r="G1703" s="16">
        <v>1</v>
      </c>
      <c r="H1703" s="16">
        <v>10</v>
      </c>
      <c r="I1703" s="19">
        <v>6.5489977728285078</v>
      </c>
      <c r="J1703" s="16">
        <v>10</v>
      </c>
      <c r="K1703" s="16">
        <v>7</v>
      </c>
      <c r="L1703" s="19">
        <v>3.1343645148456711</v>
      </c>
      <c r="M1703" s="16">
        <v>1</v>
      </c>
      <c r="N1703" s="16">
        <v>10</v>
      </c>
      <c r="O1703" s="17">
        <v>102</v>
      </c>
      <c r="P1703" s="18">
        <v>0</v>
      </c>
    </row>
    <row r="1704" spans="2:16" ht="36" customHeight="1" outlineLevel="1" x14ac:dyDescent="0.45">
      <c r="B1704" s="13" t="s">
        <v>61</v>
      </c>
      <c r="C1704" s="14" t="s">
        <v>56</v>
      </c>
      <c r="D1704" s="14" t="s">
        <v>626</v>
      </c>
      <c r="E1704" s="15" t="s">
        <v>70</v>
      </c>
      <c r="F1704" s="15"/>
      <c r="G1704" s="15" t="s">
        <v>86</v>
      </c>
      <c r="H1704" s="15" t="s">
        <v>86</v>
      </c>
      <c r="I1704" s="15" t="s">
        <v>86</v>
      </c>
      <c r="J1704" s="15" t="s">
        <v>86</v>
      </c>
      <c r="K1704" s="15" t="s">
        <v>86</v>
      </c>
      <c r="L1704" s="15" t="s">
        <v>86</v>
      </c>
      <c r="M1704" s="15" t="s">
        <v>86</v>
      </c>
      <c r="N1704" s="15" t="s">
        <v>86</v>
      </c>
      <c r="O1704" s="17">
        <v>1000</v>
      </c>
      <c r="P1704" s="18">
        <v>0</v>
      </c>
    </row>
    <row r="1705" spans="2:16" ht="36" customHeight="1" outlineLevel="1" x14ac:dyDescent="0.45">
      <c r="B1705" s="13" t="s">
        <v>61</v>
      </c>
      <c r="C1705" s="14" t="s">
        <v>59</v>
      </c>
      <c r="D1705" s="14" t="s">
        <v>626</v>
      </c>
      <c r="E1705" s="15" t="s">
        <v>70</v>
      </c>
      <c r="F1705" s="15"/>
      <c r="G1705" s="16">
        <v>2</v>
      </c>
      <c r="H1705" s="16">
        <v>10</v>
      </c>
      <c r="I1705" s="19">
        <v>7.333333333333333</v>
      </c>
      <c r="J1705" s="16">
        <v>10</v>
      </c>
      <c r="K1705" s="16">
        <v>10</v>
      </c>
      <c r="L1705" s="19">
        <v>4.6188021535170067</v>
      </c>
      <c r="M1705" s="16">
        <v>2</v>
      </c>
      <c r="N1705" s="16">
        <v>10</v>
      </c>
      <c r="O1705" s="17">
        <v>997</v>
      </c>
      <c r="P1705" s="18">
        <v>0</v>
      </c>
    </row>
    <row r="1706" spans="2:16" ht="36" customHeight="1" outlineLevel="1" x14ac:dyDescent="0.45">
      <c r="B1706" s="13" t="s">
        <v>61</v>
      </c>
      <c r="C1706" s="14" t="s">
        <v>56</v>
      </c>
      <c r="D1706" s="14" t="s">
        <v>626</v>
      </c>
      <c r="E1706" s="15" t="s">
        <v>70</v>
      </c>
      <c r="F1706" s="15"/>
      <c r="G1706" s="15" t="s">
        <v>86</v>
      </c>
      <c r="H1706" s="15" t="s">
        <v>86</v>
      </c>
      <c r="I1706" s="15" t="s">
        <v>86</v>
      </c>
      <c r="J1706" s="15" t="s">
        <v>86</v>
      </c>
      <c r="K1706" s="15" t="s">
        <v>86</v>
      </c>
      <c r="L1706" s="15" t="s">
        <v>86</v>
      </c>
      <c r="M1706" s="15" t="s">
        <v>86</v>
      </c>
      <c r="N1706" s="15" t="s">
        <v>86</v>
      </c>
      <c r="O1706" s="17">
        <v>1000</v>
      </c>
      <c r="P1706" s="18">
        <v>0</v>
      </c>
    </row>
    <row r="1707" spans="2:16" ht="36" customHeight="1" outlineLevel="1" x14ac:dyDescent="0.45">
      <c r="B1707" s="13" t="s">
        <v>61</v>
      </c>
      <c r="C1707" s="14" t="s">
        <v>59</v>
      </c>
      <c r="D1707" s="14" t="s">
        <v>626</v>
      </c>
      <c r="E1707" s="15" t="s">
        <v>70</v>
      </c>
      <c r="F1707" s="15"/>
      <c r="G1707" s="15" t="s">
        <v>86</v>
      </c>
      <c r="H1707" s="15" t="s">
        <v>86</v>
      </c>
      <c r="I1707" s="15" t="s">
        <v>86</v>
      </c>
      <c r="J1707" s="15" t="s">
        <v>86</v>
      </c>
      <c r="K1707" s="15" t="s">
        <v>86</v>
      </c>
      <c r="L1707" s="15" t="s">
        <v>86</v>
      </c>
      <c r="M1707" s="15" t="s">
        <v>86</v>
      </c>
      <c r="N1707" s="15" t="s">
        <v>86</v>
      </c>
      <c r="O1707" s="17">
        <v>1000</v>
      </c>
      <c r="P1707" s="18">
        <v>0</v>
      </c>
    </row>
    <row r="1708" spans="2:16" ht="36" customHeight="1" outlineLevel="1" x14ac:dyDescent="0.45">
      <c r="B1708" s="13" t="s">
        <v>61</v>
      </c>
      <c r="C1708" s="14" t="s">
        <v>56</v>
      </c>
      <c r="D1708" s="14" t="s">
        <v>626</v>
      </c>
      <c r="E1708" s="15" t="s">
        <v>70</v>
      </c>
      <c r="F1708" s="15"/>
      <c r="G1708" s="15" t="s">
        <v>86</v>
      </c>
      <c r="H1708" s="15" t="s">
        <v>86</v>
      </c>
      <c r="I1708" s="15" t="s">
        <v>86</v>
      </c>
      <c r="J1708" s="15" t="s">
        <v>86</v>
      </c>
      <c r="K1708" s="15" t="s">
        <v>86</v>
      </c>
      <c r="L1708" s="15" t="s">
        <v>86</v>
      </c>
      <c r="M1708" s="15" t="s">
        <v>86</v>
      </c>
      <c r="N1708" s="15" t="s">
        <v>86</v>
      </c>
      <c r="O1708" s="17">
        <v>1000</v>
      </c>
      <c r="P1708" s="18">
        <v>0</v>
      </c>
    </row>
    <row r="1709" spans="2:16" ht="36" customHeight="1" outlineLevel="1" x14ac:dyDescent="0.45">
      <c r="B1709" s="13" t="s">
        <v>61</v>
      </c>
      <c r="C1709" s="14" t="s">
        <v>59</v>
      </c>
      <c r="D1709" s="14" t="s">
        <v>626</v>
      </c>
      <c r="E1709" s="15" t="s">
        <v>70</v>
      </c>
      <c r="F1709" s="15"/>
      <c r="G1709" s="15" t="s">
        <v>86</v>
      </c>
      <c r="H1709" s="15" t="s">
        <v>86</v>
      </c>
      <c r="I1709" s="15" t="s">
        <v>86</v>
      </c>
      <c r="J1709" s="15" t="s">
        <v>86</v>
      </c>
      <c r="K1709" s="15" t="s">
        <v>86</v>
      </c>
      <c r="L1709" s="15" t="s">
        <v>86</v>
      </c>
      <c r="M1709" s="15" t="s">
        <v>86</v>
      </c>
      <c r="N1709" s="15" t="s">
        <v>86</v>
      </c>
      <c r="O1709" s="17">
        <v>1000</v>
      </c>
      <c r="P1709" s="18">
        <v>0</v>
      </c>
    </row>
    <row r="1710" spans="2:16" ht="36" customHeight="1" outlineLevel="1" x14ac:dyDescent="0.45">
      <c r="B1710" s="13" t="s">
        <v>64</v>
      </c>
      <c r="C1710" s="14" t="s">
        <v>56</v>
      </c>
      <c r="D1710" s="14" t="s">
        <v>627</v>
      </c>
      <c r="E1710" s="15" t="s">
        <v>63</v>
      </c>
      <c r="F1710" s="15"/>
      <c r="G1710" s="16">
        <v>1</v>
      </c>
      <c r="H1710" s="16">
        <v>10</v>
      </c>
      <c r="I1710" s="19">
        <v>6.5389999999999997</v>
      </c>
      <c r="J1710" s="16">
        <v>10</v>
      </c>
      <c r="K1710" s="16">
        <v>7</v>
      </c>
      <c r="L1710" s="19">
        <v>3.1560163877013552</v>
      </c>
      <c r="M1710" s="16">
        <v>1</v>
      </c>
      <c r="N1710" s="16">
        <v>10</v>
      </c>
      <c r="O1710" s="17">
        <v>0</v>
      </c>
      <c r="P1710" s="18">
        <v>0</v>
      </c>
    </row>
    <row r="1711" spans="2:16" ht="36" customHeight="1" outlineLevel="1" x14ac:dyDescent="0.45">
      <c r="B1711" s="13" t="s">
        <v>64</v>
      </c>
      <c r="C1711" s="14" t="s">
        <v>59</v>
      </c>
      <c r="D1711" s="14" t="s">
        <v>627</v>
      </c>
      <c r="E1711" s="15" t="s">
        <v>63</v>
      </c>
      <c r="F1711" s="15"/>
      <c r="G1711" s="16">
        <v>1</v>
      </c>
      <c r="H1711" s="16">
        <v>10</v>
      </c>
      <c r="I1711" s="19">
        <v>6.5389999999999997</v>
      </c>
      <c r="J1711" s="16">
        <v>10</v>
      </c>
      <c r="K1711" s="16">
        <v>7</v>
      </c>
      <c r="L1711" s="19">
        <v>3.1560163877013552</v>
      </c>
      <c r="M1711" s="16">
        <v>1</v>
      </c>
      <c r="N1711" s="16">
        <v>10</v>
      </c>
      <c r="O1711" s="17">
        <v>0</v>
      </c>
      <c r="P1711" s="18">
        <v>0</v>
      </c>
    </row>
    <row r="1712" spans="2:16" ht="36" customHeight="1" outlineLevel="1" x14ac:dyDescent="0.45">
      <c r="B1712" s="13" t="s">
        <v>66</v>
      </c>
      <c r="C1712" s="14" t="s">
        <v>56</v>
      </c>
      <c r="D1712" s="14" t="s">
        <v>628</v>
      </c>
      <c r="E1712" s="15" t="s">
        <v>63</v>
      </c>
      <c r="F1712" s="15"/>
      <c r="G1712" s="16">
        <v>1</v>
      </c>
      <c r="H1712" s="16">
        <v>10</v>
      </c>
      <c r="I1712" s="19">
        <v>6.4088983050847457</v>
      </c>
      <c r="J1712" s="16">
        <v>10</v>
      </c>
      <c r="K1712" s="16">
        <v>7</v>
      </c>
      <c r="L1712" s="19">
        <v>3.1475001461641408</v>
      </c>
      <c r="M1712" s="16">
        <v>1</v>
      </c>
      <c r="N1712" s="16">
        <v>10</v>
      </c>
      <c r="O1712" s="17">
        <v>528</v>
      </c>
      <c r="P1712" s="18">
        <v>0</v>
      </c>
    </row>
    <row r="1713" spans="2:16" ht="36" customHeight="1" outlineLevel="1" x14ac:dyDescent="0.45">
      <c r="B1713" s="13" t="s">
        <v>66</v>
      </c>
      <c r="C1713" s="14" t="s">
        <v>59</v>
      </c>
      <c r="D1713" s="14" t="s">
        <v>628</v>
      </c>
      <c r="E1713" s="15" t="s">
        <v>63</v>
      </c>
      <c r="F1713" s="15"/>
      <c r="G1713" s="16">
        <v>1</v>
      </c>
      <c r="H1713" s="16">
        <v>10</v>
      </c>
      <c r="I1713" s="19">
        <v>6.409274193548387</v>
      </c>
      <c r="J1713" s="16">
        <v>10</v>
      </c>
      <c r="K1713" s="16">
        <v>7</v>
      </c>
      <c r="L1713" s="19">
        <v>3.1718195201020394</v>
      </c>
      <c r="M1713" s="16">
        <v>1</v>
      </c>
      <c r="N1713" s="16">
        <v>10</v>
      </c>
      <c r="O1713" s="17">
        <v>504</v>
      </c>
      <c r="P1713" s="18">
        <v>0</v>
      </c>
    </row>
    <row r="1714" spans="2:16" ht="36" customHeight="1" outlineLevel="1" x14ac:dyDescent="0.45">
      <c r="B1714" s="13" t="s">
        <v>68</v>
      </c>
      <c r="C1714" s="14" t="s">
        <v>56</v>
      </c>
      <c r="D1714" s="14" t="s">
        <v>629</v>
      </c>
      <c r="E1714" s="15" t="s">
        <v>70</v>
      </c>
      <c r="F1714" s="15"/>
      <c r="G1714" s="16">
        <v>1</v>
      </c>
      <c r="H1714" s="16">
        <v>10</v>
      </c>
      <c r="I1714" s="19">
        <v>6.4977168949771693</v>
      </c>
      <c r="J1714" s="16">
        <v>10</v>
      </c>
      <c r="K1714" s="16">
        <v>7</v>
      </c>
      <c r="L1714" s="19">
        <v>3.2031727809217587</v>
      </c>
      <c r="M1714" s="16">
        <v>1</v>
      </c>
      <c r="N1714" s="16">
        <v>10</v>
      </c>
      <c r="O1714" s="17">
        <v>781</v>
      </c>
      <c r="P1714" s="18">
        <v>0</v>
      </c>
    </row>
    <row r="1715" spans="2:16" ht="36" customHeight="1" outlineLevel="1" x14ac:dyDescent="0.45">
      <c r="B1715" s="13" t="s">
        <v>68</v>
      </c>
      <c r="C1715" s="14" t="s">
        <v>59</v>
      </c>
      <c r="D1715" s="14" t="s">
        <v>629</v>
      </c>
      <c r="E1715" s="15" t="s">
        <v>70</v>
      </c>
      <c r="F1715" s="15"/>
      <c r="G1715" s="16">
        <v>1</v>
      </c>
      <c r="H1715" s="16">
        <v>10</v>
      </c>
      <c r="I1715" s="19">
        <v>6.4639639639639643</v>
      </c>
      <c r="J1715" s="16">
        <v>10</v>
      </c>
      <c r="K1715" s="16">
        <v>7</v>
      </c>
      <c r="L1715" s="19">
        <v>3.2043605130100579</v>
      </c>
      <c r="M1715" s="16">
        <v>1</v>
      </c>
      <c r="N1715" s="16">
        <v>10</v>
      </c>
      <c r="O1715" s="17">
        <v>778</v>
      </c>
      <c r="P1715" s="18">
        <v>0</v>
      </c>
    </row>
    <row r="1716" spans="2:16" ht="36" customHeight="1" outlineLevel="1" x14ac:dyDescent="0.45">
      <c r="B1716" s="13" t="s">
        <v>71</v>
      </c>
      <c r="C1716" s="14" t="s">
        <v>56</v>
      </c>
      <c r="D1716" s="14" t="s">
        <v>630</v>
      </c>
      <c r="E1716" s="15" t="s">
        <v>70</v>
      </c>
      <c r="F1716" s="15"/>
      <c r="G1716" s="16">
        <v>1</v>
      </c>
      <c r="H1716" s="16">
        <v>10</v>
      </c>
      <c r="I1716" s="19">
        <v>6.5357142857142856</v>
      </c>
      <c r="J1716" s="16">
        <v>10</v>
      </c>
      <c r="K1716" s="16">
        <v>7</v>
      </c>
      <c r="L1716" s="19">
        <v>3.0355465161306645</v>
      </c>
      <c r="M1716" s="16">
        <v>1</v>
      </c>
      <c r="N1716" s="16">
        <v>10</v>
      </c>
      <c r="O1716" s="17">
        <v>860</v>
      </c>
      <c r="P1716" s="18">
        <v>0</v>
      </c>
    </row>
    <row r="1717" spans="2:16" ht="36" customHeight="1" outlineLevel="1" x14ac:dyDescent="0.45">
      <c r="B1717" s="13" t="s">
        <v>71</v>
      </c>
      <c r="C1717" s="14" t="s">
        <v>59</v>
      </c>
      <c r="D1717" s="14" t="s">
        <v>630</v>
      </c>
      <c r="E1717" s="15" t="s">
        <v>70</v>
      </c>
      <c r="F1717" s="15"/>
      <c r="G1717" s="16">
        <v>1</v>
      </c>
      <c r="H1717" s="16">
        <v>10</v>
      </c>
      <c r="I1717" s="19">
        <v>6.5384615384615383</v>
      </c>
      <c r="J1717" s="16">
        <v>10</v>
      </c>
      <c r="K1717" s="16">
        <v>7</v>
      </c>
      <c r="L1717" s="19">
        <v>3.0088349501614604</v>
      </c>
      <c r="M1717" s="16">
        <v>1</v>
      </c>
      <c r="N1717" s="16">
        <v>10</v>
      </c>
      <c r="O1717" s="17">
        <v>857</v>
      </c>
      <c r="P1717" s="18">
        <v>0</v>
      </c>
    </row>
    <row r="1718" spans="2:16" ht="36" customHeight="1" outlineLevel="1" x14ac:dyDescent="0.45">
      <c r="B1718" s="13" t="s">
        <v>1184</v>
      </c>
      <c r="C1718" s="14" t="s">
        <v>56</v>
      </c>
      <c r="D1718" s="14" t="s">
        <v>631</v>
      </c>
      <c r="E1718" s="15" t="s">
        <v>70</v>
      </c>
      <c r="F1718" s="15"/>
      <c r="G1718" s="16">
        <v>1</v>
      </c>
      <c r="H1718" s="16">
        <v>10</v>
      </c>
      <c r="I1718" s="19">
        <v>6.5921052631578947</v>
      </c>
      <c r="J1718" s="16">
        <v>10</v>
      </c>
      <c r="K1718" s="16">
        <v>7</v>
      </c>
      <c r="L1718" s="19">
        <v>3.0251286763990604</v>
      </c>
      <c r="M1718" s="16">
        <v>1</v>
      </c>
      <c r="N1718" s="16">
        <v>10</v>
      </c>
      <c r="O1718" s="17">
        <v>924</v>
      </c>
      <c r="P1718" s="18">
        <v>0</v>
      </c>
    </row>
    <row r="1719" spans="2:16" ht="36" customHeight="1" outlineLevel="1" x14ac:dyDescent="0.45">
      <c r="B1719" s="13" t="s">
        <v>1184</v>
      </c>
      <c r="C1719" s="14" t="s">
        <v>59</v>
      </c>
      <c r="D1719" s="14" t="s">
        <v>631</v>
      </c>
      <c r="E1719" s="15" t="s">
        <v>70</v>
      </c>
      <c r="F1719" s="15"/>
      <c r="G1719" s="16">
        <v>1</v>
      </c>
      <c r="H1719" s="16">
        <v>10</v>
      </c>
      <c r="I1719" s="19">
        <v>6.6708860759493671</v>
      </c>
      <c r="J1719" s="16">
        <v>10</v>
      </c>
      <c r="K1719" s="16">
        <v>7</v>
      </c>
      <c r="L1719" s="19">
        <v>3.0831282772590574</v>
      </c>
      <c r="M1719" s="16">
        <v>1</v>
      </c>
      <c r="N1719" s="16">
        <v>10</v>
      </c>
      <c r="O1719" s="17">
        <v>921</v>
      </c>
      <c r="P1719" s="18">
        <v>0</v>
      </c>
    </row>
    <row r="1720" spans="2:16" ht="36" customHeight="1" outlineLevel="1" x14ac:dyDescent="0.45">
      <c r="B1720" s="13" t="s">
        <v>1185</v>
      </c>
      <c r="C1720" s="14" t="s">
        <v>56</v>
      </c>
      <c r="D1720" s="14" t="s">
        <v>632</v>
      </c>
      <c r="E1720" s="15" t="s">
        <v>70</v>
      </c>
      <c r="F1720" s="15"/>
      <c r="G1720" s="16">
        <v>1</v>
      </c>
      <c r="H1720" s="16">
        <v>10</v>
      </c>
      <c r="I1720" s="19">
        <v>6.9836065573770494</v>
      </c>
      <c r="J1720" s="16">
        <v>10</v>
      </c>
      <c r="K1720" s="16">
        <v>8</v>
      </c>
      <c r="L1720" s="19">
        <v>3.0740407895726247</v>
      </c>
      <c r="M1720" s="16">
        <v>1</v>
      </c>
      <c r="N1720" s="16">
        <v>10</v>
      </c>
      <c r="O1720" s="17">
        <v>939</v>
      </c>
      <c r="P1720" s="18">
        <v>0</v>
      </c>
    </row>
    <row r="1721" spans="2:16" ht="36" customHeight="1" outlineLevel="1" x14ac:dyDescent="0.45">
      <c r="B1721" s="13" t="s">
        <v>1185</v>
      </c>
      <c r="C1721" s="14" t="s">
        <v>59</v>
      </c>
      <c r="D1721" s="14" t="s">
        <v>632</v>
      </c>
      <c r="E1721" s="15" t="s">
        <v>70</v>
      </c>
      <c r="F1721" s="15"/>
      <c r="G1721" s="16">
        <v>1</v>
      </c>
      <c r="H1721" s="16">
        <v>10</v>
      </c>
      <c r="I1721" s="19">
        <v>6.9375</v>
      </c>
      <c r="J1721" s="16">
        <v>10</v>
      </c>
      <c r="K1721" s="16">
        <v>8</v>
      </c>
      <c r="L1721" s="19">
        <v>3.166666666666667</v>
      </c>
      <c r="M1721" s="16">
        <v>1</v>
      </c>
      <c r="N1721" s="16">
        <v>10</v>
      </c>
      <c r="O1721" s="17">
        <v>936</v>
      </c>
      <c r="P1721" s="18">
        <v>0</v>
      </c>
    </row>
    <row r="1722" spans="2:16" ht="36" customHeight="1" outlineLevel="1" x14ac:dyDescent="0.45">
      <c r="B1722" s="13" t="s">
        <v>73</v>
      </c>
      <c r="C1722" s="14" t="s">
        <v>56</v>
      </c>
      <c r="D1722" s="14" t="s">
        <v>1336</v>
      </c>
      <c r="E1722" s="15" t="s">
        <v>63</v>
      </c>
      <c r="F1722" s="15"/>
      <c r="G1722" s="16">
        <v>1</v>
      </c>
      <c r="H1722" s="16">
        <v>10</v>
      </c>
      <c r="I1722" s="19">
        <v>6.5380000000000003</v>
      </c>
      <c r="J1722" s="16">
        <v>10</v>
      </c>
      <c r="K1722" s="16">
        <v>7</v>
      </c>
      <c r="L1722" s="19">
        <v>3.1550769420903975</v>
      </c>
      <c r="M1722" s="16">
        <v>1</v>
      </c>
      <c r="N1722" s="16">
        <v>10</v>
      </c>
      <c r="O1722" s="17">
        <v>0</v>
      </c>
      <c r="P1722" s="18">
        <v>0</v>
      </c>
    </row>
    <row r="1723" spans="2:16" ht="36" customHeight="1" outlineLevel="1" x14ac:dyDescent="0.45">
      <c r="B1723" s="13" t="s">
        <v>73</v>
      </c>
      <c r="C1723" s="14" t="s">
        <v>59</v>
      </c>
      <c r="D1723" s="14" t="s">
        <v>1336</v>
      </c>
      <c r="E1723" s="15" t="s">
        <v>63</v>
      </c>
      <c r="F1723" s="15"/>
      <c r="G1723" s="16">
        <v>1</v>
      </c>
      <c r="H1723" s="16">
        <v>10</v>
      </c>
      <c r="I1723" s="19">
        <v>6.5380000000000003</v>
      </c>
      <c r="J1723" s="16">
        <v>10</v>
      </c>
      <c r="K1723" s="16">
        <v>7</v>
      </c>
      <c r="L1723" s="19">
        <v>3.1550769420903975</v>
      </c>
      <c r="M1723" s="16">
        <v>1</v>
      </c>
      <c r="N1723" s="16">
        <v>10</v>
      </c>
      <c r="O1723" s="17">
        <v>0</v>
      </c>
      <c r="P1723" s="18">
        <v>0</v>
      </c>
    </row>
    <row r="1724" spans="2:16" ht="36" customHeight="1" outlineLevel="1" x14ac:dyDescent="0.45">
      <c r="B1724" s="13" t="s">
        <v>75</v>
      </c>
      <c r="C1724" s="14" t="s">
        <v>56</v>
      </c>
      <c r="D1724" s="14" t="s">
        <v>633</v>
      </c>
      <c r="E1724" s="15" t="s">
        <v>63</v>
      </c>
      <c r="F1724" s="15"/>
      <c r="G1724" s="16">
        <v>1</v>
      </c>
      <c r="H1724" s="16">
        <v>10</v>
      </c>
      <c r="I1724" s="19">
        <v>6.5359999999999996</v>
      </c>
      <c r="J1724" s="16">
        <v>10</v>
      </c>
      <c r="K1724" s="16">
        <v>7</v>
      </c>
      <c r="L1724" s="19">
        <v>3.1547831394022481</v>
      </c>
      <c r="M1724" s="16">
        <v>1</v>
      </c>
      <c r="N1724" s="16">
        <v>10</v>
      </c>
      <c r="O1724" s="17">
        <v>0</v>
      </c>
      <c r="P1724" s="18">
        <v>0</v>
      </c>
    </row>
    <row r="1725" spans="2:16" ht="36" customHeight="1" outlineLevel="1" x14ac:dyDescent="0.45">
      <c r="B1725" s="13" t="s">
        <v>75</v>
      </c>
      <c r="C1725" s="14" t="s">
        <v>59</v>
      </c>
      <c r="D1725" s="14" t="s">
        <v>633</v>
      </c>
      <c r="E1725" s="15" t="s">
        <v>63</v>
      </c>
      <c r="F1725" s="15"/>
      <c r="G1725" s="16">
        <v>1</v>
      </c>
      <c r="H1725" s="16">
        <v>10</v>
      </c>
      <c r="I1725" s="19">
        <v>6.5359999999999996</v>
      </c>
      <c r="J1725" s="16">
        <v>10</v>
      </c>
      <c r="K1725" s="16">
        <v>7</v>
      </c>
      <c r="L1725" s="19">
        <v>3.1547831394022481</v>
      </c>
      <c r="M1725" s="16">
        <v>1</v>
      </c>
      <c r="N1725" s="16">
        <v>10</v>
      </c>
      <c r="O1725" s="17">
        <v>0</v>
      </c>
      <c r="P1725" s="18">
        <v>0</v>
      </c>
    </row>
    <row r="1726" spans="2:16" ht="36" customHeight="1" outlineLevel="1" x14ac:dyDescent="0.45">
      <c r="B1726" s="13" t="s">
        <v>77</v>
      </c>
      <c r="C1726" s="14" t="s">
        <v>56</v>
      </c>
      <c r="D1726" s="14" t="s">
        <v>634</v>
      </c>
      <c r="E1726" s="15" t="s">
        <v>70</v>
      </c>
      <c r="F1726" s="15"/>
      <c r="G1726" s="16">
        <v>1</v>
      </c>
      <c r="H1726" s="16">
        <v>10</v>
      </c>
      <c r="I1726" s="19">
        <v>6.4716216216216216</v>
      </c>
      <c r="J1726" s="16">
        <v>10</v>
      </c>
      <c r="K1726" s="16">
        <v>7</v>
      </c>
      <c r="L1726" s="19">
        <v>3.1849621402750223</v>
      </c>
      <c r="M1726" s="16">
        <v>1</v>
      </c>
      <c r="N1726" s="16">
        <v>10</v>
      </c>
      <c r="O1726" s="17">
        <v>260</v>
      </c>
      <c r="P1726" s="18">
        <v>0</v>
      </c>
    </row>
    <row r="1727" spans="2:16" ht="36" customHeight="1" outlineLevel="1" x14ac:dyDescent="0.45">
      <c r="B1727" s="13" t="s">
        <v>77</v>
      </c>
      <c r="C1727" s="14" t="s">
        <v>59</v>
      </c>
      <c r="D1727" s="14" t="s">
        <v>634</v>
      </c>
      <c r="E1727" s="15" t="s">
        <v>70</v>
      </c>
      <c r="F1727" s="15"/>
      <c r="G1727" s="16">
        <v>1</v>
      </c>
      <c r="H1727" s="16">
        <v>10</v>
      </c>
      <c r="I1727" s="19">
        <v>6.4716216216216216</v>
      </c>
      <c r="J1727" s="16">
        <v>10</v>
      </c>
      <c r="K1727" s="16">
        <v>7</v>
      </c>
      <c r="L1727" s="19">
        <v>3.1849621402750223</v>
      </c>
      <c r="M1727" s="16">
        <v>1</v>
      </c>
      <c r="N1727" s="16">
        <v>10</v>
      </c>
      <c r="O1727" s="17">
        <v>260</v>
      </c>
      <c r="P1727" s="18">
        <v>0</v>
      </c>
    </row>
    <row r="1728" spans="2:16" ht="36" customHeight="1" outlineLevel="1" x14ac:dyDescent="0.45">
      <c r="B1728" s="13" t="s">
        <v>79</v>
      </c>
      <c r="C1728" s="14" t="s">
        <v>56</v>
      </c>
      <c r="D1728" s="14" t="s">
        <v>635</v>
      </c>
      <c r="E1728" s="15" t="s">
        <v>70</v>
      </c>
      <c r="F1728" s="15"/>
      <c r="G1728" s="16">
        <v>1</v>
      </c>
      <c r="H1728" s="16">
        <v>10</v>
      </c>
      <c r="I1728" s="19">
        <v>6.5493421052631575</v>
      </c>
      <c r="J1728" s="16">
        <v>10</v>
      </c>
      <c r="K1728" s="16">
        <v>7</v>
      </c>
      <c r="L1728" s="19">
        <v>3.3197378860013438</v>
      </c>
      <c r="M1728" s="16">
        <v>1</v>
      </c>
      <c r="N1728" s="16">
        <v>10</v>
      </c>
      <c r="O1728" s="17">
        <v>696</v>
      </c>
      <c r="P1728" s="18">
        <v>0</v>
      </c>
    </row>
    <row r="1729" spans="2:16" ht="36" customHeight="1" outlineLevel="1" x14ac:dyDescent="0.45">
      <c r="B1729" s="13" t="s">
        <v>79</v>
      </c>
      <c r="C1729" s="14" t="s">
        <v>59</v>
      </c>
      <c r="D1729" s="14" t="s">
        <v>635</v>
      </c>
      <c r="E1729" s="15" t="s">
        <v>70</v>
      </c>
      <c r="F1729" s="15"/>
      <c r="G1729" s="16">
        <v>1</v>
      </c>
      <c r="H1729" s="16">
        <v>10</v>
      </c>
      <c r="I1729" s="19">
        <v>6.5493421052631575</v>
      </c>
      <c r="J1729" s="16">
        <v>10</v>
      </c>
      <c r="K1729" s="16">
        <v>7</v>
      </c>
      <c r="L1729" s="19">
        <v>3.3197378860013438</v>
      </c>
      <c r="M1729" s="16">
        <v>1</v>
      </c>
      <c r="N1729" s="16">
        <v>10</v>
      </c>
      <c r="O1729" s="17">
        <v>696</v>
      </c>
      <c r="P1729" s="18">
        <v>0</v>
      </c>
    </row>
    <row r="1730" spans="2:16" ht="36" customHeight="1" outlineLevel="1" x14ac:dyDescent="0.45">
      <c r="B1730" s="13" t="s">
        <v>80</v>
      </c>
      <c r="C1730" s="14" t="s">
        <v>56</v>
      </c>
      <c r="D1730" s="14" t="s">
        <v>636</v>
      </c>
      <c r="E1730" s="15" t="s">
        <v>70</v>
      </c>
      <c r="F1730" s="15"/>
      <c r="G1730" s="16">
        <v>1</v>
      </c>
      <c r="H1730" s="16">
        <v>10</v>
      </c>
      <c r="I1730" s="19">
        <v>5.8860759493670889</v>
      </c>
      <c r="J1730" s="16">
        <v>10</v>
      </c>
      <c r="K1730" s="16">
        <v>6</v>
      </c>
      <c r="L1730" s="19">
        <v>2.9655601873721884</v>
      </c>
      <c r="M1730" s="16">
        <v>1</v>
      </c>
      <c r="N1730" s="16">
        <v>10</v>
      </c>
      <c r="O1730" s="17">
        <v>921</v>
      </c>
      <c r="P1730" s="18">
        <v>0</v>
      </c>
    </row>
    <row r="1731" spans="2:16" ht="36" customHeight="1" outlineLevel="1" x14ac:dyDescent="0.45">
      <c r="B1731" s="13" t="s">
        <v>80</v>
      </c>
      <c r="C1731" s="14" t="s">
        <v>59</v>
      </c>
      <c r="D1731" s="14" t="s">
        <v>636</v>
      </c>
      <c r="E1731" s="15" t="s">
        <v>70</v>
      </c>
      <c r="F1731" s="15"/>
      <c r="G1731" s="16">
        <v>1</v>
      </c>
      <c r="H1731" s="16">
        <v>10</v>
      </c>
      <c r="I1731" s="19">
        <v>5.8860759493670889</v>
      </c>
      <c r="J1731" s="16">
        <v>10</v>
      </c>
      <c r="K1731" s="16">
        <v>6</v>
      </c>
      <c r="L1731" s="19">
        <v>2.9655601873721884</v>
      </c>
      <c r="M1731" s="16">
        <v>1</v>
      </c>
      <c r="N1731" s="16">
        <v>10</v>
      </c>
      <c r="O1731" s="17">
        <v>921</v>
      </c>
      <c r="P1731" s="18">
        <v>0</v>
      </c>
    </row>
    <row r="1732" spans="2:16" ht="36" customHeight="1" outlineLevel="1" x14ac:dyDescent="0.45">
      <c r="B1732" s="13" t="s">
        <v>82</v>
      </c>
      <c r="C1732" s="14" t="s">
        <v>56</v>
      </c>
      <c r="D1732" s="14" t="s">
        <v>1337</v>
      </c>
      <c r="E1732" s="15" t="s">
        <v>70</v>
      </c>
      <c r="F1732" s="15"/>
      <c r="G1732" s="16">
        <v>4</v>
      </c>
      <c r="H1732" s="16">
        <v>10</v>
      </c>
      <c r="I1732" s="19">
        <v>7.0714285714285712</v>
      </c>
      <c r="J1732" s="16">
        <v>6</v>
      </c>
      <c r="K1732" s="16">
        <v>6</v>
      </c>
      <c r="L1732" s="19">
        <v>2.0926349130034314</v>
      </c>
      <c r="M1732" s="16">
        <v>4</v>
      </c>
      <c r="N1732" s="16">
        <v>10</v>
      </c>
      <c r="O1732" s="17">
        <v>986</v>
      </c>
      <c r="P1732" s="18">
        <v>0</v>
      </c>
    </row>
    <row r="1733" spans="2:16" ht="36" customHeight="1" outlineLevel="1" x14ac:dyDescent="0.45">
      <c r="B1733" s="13" t="s">
        <v>82</v>
      </c>
      <c r="C1733" s="14" t="s">
        <v>59</v>
      </c>
      <c r="D1733" s="14" t="s">
        <v>1337</v>
      </c>
      <c r="E1733" s="15" t="s">
        <v>70</v>
      </c>
      <c r="F1733" s="15"/>
      <c r="G1733" s="16">
        <v>4</v>
      </c>
      <c r="H1733" s="16">
        <v>10</v>
      </c>
      <c r="I1733" s="19">
        <v>7.0714285714285712</v>
      </c>
      <c r="J1733" s="16">
        <v>6</v>
      </c>
      <c r="K1733" s="16">
        <v>6</v>
      </c>
      <c r="L1733" s="19">
        <v>2.0926349130034314</v>
      </c>
      <c r="M1733" s="16">
        <v>4</v>
      </c>
      <c r="N1733" s="16">
        <v>10</v>
      </c>
      <c r="O1733" s="17">
        <v>986</v>
      </c>
      <c r="P1733" s="18">
        <v>0</v>
      </c>
    </row>
    <row r="1734" spans="2:16" ht="36" customHeight="1" outlineLevel="1" x14ac:dyDescent="0.45">
      <c r="B1734" s="13" t="s">
        <v>84</v>
      </c>
      <c r="C1734" s="14" t="s">
        <v>56</v>
      </c>
      <c r="D1734" s="14" t="s">
        <v>1338</v>
      </c>
      <c r="E1734" s="15" t="s">
        <v>70</v>
      </c>
      <c r="F1734" s="15"/>
      <c r="G1734" s="16">
        <v>4</v>
      </c>
      <c r="H1734" s="16">
        <v>4</v>
      </c>
      <c r="I1734" s="16">
        <v>4</v>
      </c>
      <c r="J1734" s="16">
        <v>4</v>
      </c>
      <c r="K1734" s="16">
        <v>4</v>
      </c>
      <c r="L1734" s="15" t="s">
        <v>86</v>
      </c>
      <c r="M1734" s="16">
        <v>4</v>
      </c>
      <c r="N1734" s="16">
        <v>4</v>
      </c>
      <c r="O1734" s="17">
        <v>999</v>
      </c>
      <c r="P1734" s="18">
        <v>0</v>
      </c>
    </row>
    <row r="1735" spans="2:16" ht="36" customHeight="1" outlineLevel="1" x14ac:dyDescent="0.45">
      <c r="B1735" s="13" t="s">
        <v>84</v>
      </c>
      <c r="C1735" s="14" t="s">
        <v>59</v>
      </c>
      <c r="D1735" s="14" t="s">
        <v>1338</v>
      </c>
      <c r="E1735" s="15" t="s">
        <v>70</v>
      </c>
      <c r="F1735" s="15"/>
      <c r="G1735" s="16">
        <v>4</v>
      </c>
      <c r="H1735" s="16">
        <v>4</v>
      </c>
      <c r="I1735" s="16">
        <v>4</v>
      </c>
      <c r="J1735" s="16">
        <v>4</v>
      </c>
      <c r="K1735" s="16">
        <v>4</v>
      </c>
      <c r="L1735" s="15" t="s">
        <v>86</v>
      </c>
      <c r="M1735" s="16">
        <v>4</v>
      </c>
      <c r="N1735" s="16">
        <v>4</v>
      </c>
      <c r="O1735" s="17">
        <v>999</v>
      </c>
      <c r="P1735" s="18">
        <v>0</v>
      </c>
    </row>
    <row r="1736" spans="2:16" ht="36" customHeight="1" outlineLevel="1" x14ac:dyDescent="0.45">
      <c r="B1736" s="13" t="s">
        <v>61</v>
      </c>
      <c r="C1736" s="14" t="s">
        <v>56</v>
      </c>
      <c r="D1736" s="14" t="s">
        <v>637</v>
      </c>
      <c r="E1736" s="15" t="s">
        <v>70</v>
      </c>
      <c r="F1736" s="15"/>
      <c r="G1736" s="16">
        <v>1</v>
      </c>
      <c r="H1736" s="16">
        <v>10</v>
      </c>
      <c r="I1736" s="19">
        <v>6.5410000000000004</v>
      </c>
      <c r="J1736" s="16">
        <v>10</v>
      </c>
      <c r="K1736" s="16">
        <v>7</v>
      </c>
      <c r="L1736" s="19">
        <v>3.1531351479537419</v>
      </c>
      <c r="M1736" s="16">
        <v>1</v>
      </c>
      <c r="N1736" s="16">
        <v>10</v>
      </c>
      <c r="O1736" s="17">
        <v>0</v>
      </c>
      <c r="P1736" s="18">
        <v>0</v>
      </c>
    </row>
    <row r="1737" spans="2:16" ht="36" customHeight="1" outlineLevel="1" x14ac:dyDescent="0.45">
      <c r="B1737" s="13" t="s">
        <v>61</v>
      </c>
      <c r="C1737" s="14" t="s">
        <v>59</v>
      </c>
      <c r="D1737" s="14" t="s">
        <v>637</v>
      </c>
      <c r="E1737" s="15" t="s">
        <v>70</v>
      </c>
      <c r="F1737" s="15"/>
      <c r="G1737" s="16">
        <v>1</v>
      </c>
      <c r="H1737" s="16">
        <v>10</v>
      </c>
      <c r="I1737" s="19">
        <v>6.5066225165562912</v>
      </c>
      <c r="J1737" s="16">
        <v>10</v>
      </c>
      <c r="K1737" s="16">
        <v>7</v>
      </c>
      <c r="L1737" s="19">
        <v>3.1693386494706424</v>
      </c>
      <c r="M1737" s="16">
        <v>1</v>
      </c>
      <c r="N1737" s="16">
        <v>10</v>
      </c>
      <c r="O1737" s="17">
        <v>94</v>
      </c>
      <c r="P1737" s="18">
        <v>0</v>
      </c>
    </row>
    <row r="1738" spans="2:16" ht="36" customHeight="1" outlineLevel="1" x14ac:dyDescent="0.45">
      <c r="B1738" s="13" t="s">
        <v>61</v>
      </c>
      <c r="C1738" s="14" t="s">
        <v>56</v>
      </c>
      <c r="D1738" s="14" t="s">
        <v>637</v>
      </c>
      <c r="E1738" s="15" t="s">
        <v>70</v>
      </c>
      <c r="F1738" s="15"/>
      <c r="G1738" s="15" t="s">
        <v>86</v>
      </c>
      <c r="H1738" s="15" t="s">
        <v>86</v>
      </c>
      <c r="I1738" s="15" t="s">
        <v>86</v>
      </c>
      <c r="J1738" s="15" t="s">
        <v>86</v>
      </c>
      <c r="K1738" s="15" t="s">
        <v>86</v>
      </c>
      <c r="L1738" s="15" t="s">
        <v>86</v>
      </c>
      <c r="M1738" s="15" t="s">
        <v>86</v>
      </c>
      <c r="N1738" s="15" t="s">
        <v>86</v>
      </c>
      <c r="O1738" s="17">
        <v>1000</v>
      </c>
      <c r="P1738" s="18">
        <v>0</v>
      </c>
    </row>
    <row r="1739" spans="2:16" ht="36" customHeight="1" outlineLevel="1" x14ac:dyDescent="0.45">
      <c r="B1739" s="13" t="s">
        <v>61</v>
      </c>
      <c r="C1739" s="14" t="s">
        <v>59</v>
      </c>
      <c r="D1739" s="14" t="s">
        <v>637</v>
      </c>
      <c r="E1739" s="15" t="s">
        <v>70</v>
      </c>
      <c r="F1739" s="15"/>
      <c r="G1739" s="15" t="s">
        <v>86</v>
      </c>
      <c r="H1739" s="15" t="s">
        <v>86</v>
      </c>
      <c r="I1739" s="15" t="s">
        <v>86</v>
      </c>
      <c r="J1739" s="15" t="s">
        <v>86</v>
      </c>
      <c r="K1739" s="15" t="s">
        <v>86</v>
      </c>
      <c r="L1739" s="15" t="s">
        <v>86</v>
      </c>
      <c r="M1739" s="15" t="s">
        <v>86</v>
      </c>
      <c r="N1739" s="15" t="s">
        <v>86</v>
      </c>
      <c r="O1739" s="17">
        <v>1000</v>
      </c>
      <c r="P1739" s="18">
        <v>0</v>
      </c>
    </row>
    <row r="1740" spans="2:16" ht="36" customHeight="1" outlineLevel="1" x14ac:dyDescent="0.45">
      <c r="B1740" s="13" t="s">
        <v>61</v>
      </c>
      <c r="C1740" s="14" t="s">
        <v>56</v>
      </c>
      <c r="D1740" s="14" t="s">
        <v>637</v>
      </c>
      <c r="E1740" s="15" t="s">
        <v>70</v>
      </c>
      <c r="F1740" s="15"/>
      <c r="G1740" s="15" t="s">
        <v>86</v>
      </c>
      <c r="H1740" s="15" t="s">
        <v>86</v>
      </c>
      <c r="I1740" s="15" t="s">
        <v>86</v>
      </c>
      <c r="J1740" s="15" t="s">
        <v>86</v>
      </c>
      <c r="K1740" s="15" t="s">
        <v>86</v>
      </c>
      <c r="L1740" s="15" t="s">
        <v>86</v>
      </c>
      <c r="M1740" s="15" t="s">
        <v>86</v>
      </c>
      <c r="N1740" s="15" t="s">
        <v>86</v>
      </c>
      <c r="O1740" s="17">
        <v>1000</v>
      </c>
      <c r="P1740" s="18">
        <v>0</v>
      </c>
    </row>
    <row r="1741" spans="2:16" ht="36" customHeight="1" outlineLevel="1" x14ac:dyDescent="0.45">
      <c r="B1741" s="13" t="s">
        <v>61</v>
      </c>
      <c r="C1741" s="14" t="s">
        <v>59</v>
      </c>
      <c r="D1741" s="14" t="s">
        <v>637</v>
      </c>
      <c r="E1741" s="15" t="s">
        <v>70</v>
      </c>
      <c r="F1741" s="15"/>
      <c r="G1741" s="15" t="s">
        <v>86</v>
      </c>
      <c r="H1741" s="15" t="s">
        <v>86</v>
      </c>
      <c r="I1741" s="15" t="s">
        <v>86</v>
      </c>
      <c r="J1741" s="15" t="s">
        <v>86</v>
      </c>
      <c r="K1741" s="15" t="s">
        <v>86</v>
      </c>
      <c r="L1741" s="15" t="s">
        <v>86</v>
      </c>
      <c r="M1741" s="15" t="s">
        <v>86</v>
      </c>
      <c r="N1741" s="15" t="s">
        <v>86</v>
      </c>
      <c r="O1741" s="17">
        <v>1000</v>
      </c>
      <c r="P1741" s="18">
        <v>0</v>
      </c>
    </row>
    <row r="1742" spans="2:16" ht="36" customHeight="1" outlineLevel="1" x14ac:dyDescent="0.45">
      <c r="B1742" s="13" t="s">
        <v>61</v>
      </c>
      <c r="C1742" s="14" t="s">
        <v>56</v>
      </c>
      <c r="D1742" s="14" t="s">
        <v>637</v>
      </c>
      <c r="E1742" s="15" t="s">
        <v>70</v>
      </c>
      <c r="F1742" s="15"/>
      <c r="G1742" s="15" t="s">
        <v>86</v>
      </c>
      <c r="H1742" s="15" t="s">
        <v>86</v>
      </c>
      <c r="I1742" s="15" t="s">
        <v>86</v>
      </c>
      <c r="J1742" s="15" t="s">
        <v>86</v>
      </c>
      <c r="K1742" s="15" t="s">
        <v>86</v>
      </c>
      <c r="L1742" s="15" t="s">
        <v>86</v>
      </c>
      <c r="M1742" s="15" t="s">
        <v>86</v>
      </c>
      <c r="N1742" s="15" t="s">
        <v>86</v>
      </c>
      <c r="O1742" s="17">
        <v>1000</v>
      </c>
      <c r="P1742" s="18">
        <v>0</v>
      </c>
    </row>
    <row r="1743" spans="2:16" ht="36" customHeight="1" outlineLevel="1" x14ac:dyDescent="0.45">
      <c r="B1743" s="13" t="s">
        <v>61</v>
      </c>
      <c r="C1743" s="14" t="s">
        <v>59</v>
      </c>
      <c r="D1743" s="14" t="s">
        <v>637</v>
      </c>
      <c r="E1743" s="15" t="s">
        <v>70</v>
      </c>
      <c r="F1743" s="15"/>
      <c r="G1743" s="15" t="s">
        <v>86</v>
      </c>
      <c r="H1743" s="15" t="s">
        <v>86</v>
      </c>
      <c r="I1743" s="15" t="s">
        <v>86</v>
      </c>
      <c r="J1743" s="15" t="s">
        <v>86</v>
      </c>
      <c r="K1743" s="15" t="s">
        <v>86</v>
      </c>
      <c r="L1743" s="15" t="s">
        <v>86</v>
      </c>
      <c r="M1743" s="15" t="s">
        <v>86</v>
      </c>
      <c r="N1743" s="15" t="s">
        <v>86</v>
      </c>
      <c r="O1743" s="17">
        <v>1000</v>
      </c>
      <c r="P1743" s="18">
        <v>0</v>
      </c>
    </row>
    <row r="1744" spans="2:16" ht="36" customHeight="1" outlineLevel="1" x14ac:dyDescent="0.45">
      <c r="B1744" s="13" t="s">
        <v>64</v>
      </c>
      <c r="C1744" s="14" t="s">
        <v>56</v>
      </c>
      <c r="D1744" s="14" t="s">
        <v>638</v>
      </c>
      <c r="E1744" s="15" t="s">
        <v>63</v>
      </c>
      <c r="F1744" s="15"/>
      <c r="G1744" s="16">
        <v>1</v>
      </c>
      <c r="H1744" s="16">
        <v>10</v>
      </c>
      <c r="I1744" s="19">
        <v>6.54</v>
      </c>
      <c r="J1744" s="16">
        <v>10</v>
      </c>
      <c r="K1744" s="16">
        <v>7</v>
      </c>
      <c r="L1744" s="19">
        <v>3.1556866698641688</v>
      </c>
      <c r="M1744" s="16">
        <v>1</v>
      </c>
      <c r="N1744" s="16">
        <v>10</v>
      </c>
      <c r="O1744" s="17">
        <v>0</v>
      </c>
      <c r="P1744" s="18">
        <v>0</v>
      </c>
    </row>
    <row r="1745" spans="2:16" ht="36" customHeight="1" outlineLevel="1" x14ac:dyDescent="0.45">
      <c r="B1745" s="13" t="s">
        <v>64</v>
      </c>
      <c r="C1745" s="14" t="s">
        <v>59</v>
      </c>
      <c r="D1745" s="14" t="s">
        <v>638</v>
      </c>
      <c r="E1745" s="15" t="s">
        <v>63</v>
      </c>
      <c r="F1745" s="15"/>
      <c r="G1745" s="16">
        <v>1</v>
      </c>
      <c r="H1745" s="16">
        <v>10</v>
      </c>
      <c r="I1745" s="19">
        <v>6.54</v>
      </c>
      <c r="J1745" s="16">
        <v>10</v>
      </c>
      <c r="K1745" s="16">
        <v>7</v>
      </c>
      <c r="L1745" s="19">
        <v>3.1556866698641688</v>
      </c>
      <c r="M1745" s="16">
        <v>1</v>
      </c>
      <c r="N1745" s="16">
        <v>10</v>
      </c>
      <c r="O1745" s="17">
        <v>0</v>
      </c>
      <c r="P1745" s="18">
        <v>0</v>
      </c>
    </row>
    <row r="1746" spans="2:16" ht="36" customHeight="1" outlineLevel="1" x14ac:dyDescent="0.45">
      <c r="B1746" s="13" t="s">
        <v>66</v>
      </c>
      <c r="C1746" s="14" t="s">
        <v>56</v>
      </c>
      <c r="D1746" s="14" t="s">
        <v>639</v>
      </c>
      <c r="E1746" s="15" t="s">
        <v>63</v>
      </c>
      <c r="F1746" s="15"/>
      <c r="G1746" s="16">
        <v>1</v>
      </c>
      <c r="H1746" s="16">
        <v>10</v>
      </c>
      <c r="I1746" s="19">
        <v>6.4956140350877192</v>
      </c>
      <c r="J1746" s="16">
        <v>10</v>
      </c>
      <c r="K1746" s="16">
        <v>7</v>
      </c>
      <c r="L1746" s="19">
        <v>3.1844371656059893</v>
      </c>
      <c r="M1746" s="16">
        <v>1</v>
      </c>
      <c r="N1746" s="16">
        <v>10</v>
      </c>
      <c r="O1746" s="17">
        <v>544</v>
      </c>
      <c r="P1746" s="18">
        <v>0</v>
      </c>
    </row>
    <row r="1747" spans="2:16" ht="36" customHeight="1" outlineLevel="1" x14ac:dyDescent="0.45">
      <c r="B1747" s="13" t="s">
        <v>66</v>
      </c>
      <c r="C1747" s="14" t="s">
        <v>59</v>
      </c>
      <c r="D1747" s="14" t="s">
        <v>639</v>
      </c>
      <c r="E1747" s="15" t="s">
        <v>63</v>
      </c>
      <c r="F1747" s="15"/>
      <c r="G1747" s="16">
        <v>1</v>
      </c>
      <c r="H1747" s="16">
        <v>10</v>
      </c>
      <c r="I1747" s="19">
        <v>6.5483870967741939</v>
      </c>
      <c r="J1747" s="16">
        <v>10</v>
      </c>
      <c r="K1747" s="16">
        <v>7</v>
      </c>
      <c r="L1747" s="19">
        <v>3.1702017619497838</v>
      </c>
      <c r="M1747" s="16">
        <v>1</v>
      </c>
      <c r="N1747" s="16">
        <v>10</v>
      </c>
      <c r="O1747" s="17">
        <v>504</v>
      </c>
      <c r="P1747" s="18">
        <v>0</v>
      </c>
    </row>
    <row r="1748" spans="2:16" ht="36" customHeight="1" outlineLevel="1" x14ac:dyDescent="0.45">
      <c r="B1748" s="13" t="s">
        <v>68</v>
      </c>
      <c r="C1748" s="14" t="s">
        <v>56</v>
      </c>
      <c r="D1748" s="14" t="s">
        <v>640</v>
      </c>
      <c r="E1748" s="15" t="s">
        <v>70</v>
      </c>
      <c r="F1748" s="15"/>
      <c r="G1748" s="16">
        <v>1</v>
      </c>
      <c r="H1748" s="16">
        <v>10</v>
      </c>
      <c r="I1748" s="19">
        <v>6.6221198156682028</v>
      </c>
      <c r="J1748" s="16">
        <v>10</v>
      </c>
      <c r="K1748" s="16">
        <v>7</v>
      </c>
      <c r="L1748" s="19">
        <v>3.1350865550730722</v>
      </c>
      <c r="M1748" s="16">
        <v>1</v>
      </c>
      <c r="N1748" s="16">
        <v>10</v>
      </c>
      <c r="O1748" s="17">
        <v>783</v>
      </c>
      <c r="P1748" s="18">
        <v>0</v>
      </c>
    </row>
    <row r="1749" spans="2:16" ht="36" customHeight="1" outlineLevel="1" x14ac:dyDescent="0.45">
      <c r="B1749" s="13" t="s">
        <v>68</v>
      </c>
      <c r="C1749" s="14" t="s">
        <v>59</v>
      </c>
      <c r="D1749" s="14" t="s">
        <v>640</v>
      </c>
      <c r="E1749" s="15" t="s">
        <v>70</v>
      </c>
      <c r="F1749" s="15"/>
      <c r="G1749" s="16">
        <v>1</v>
      </c>
      <c r="H1749" s="16">
        <v>10</v>
      </c>
      <c r="I1749" s="19">
        <v>6.5991379310344831</v>
      </c>
      <c r="J1749" s="16">
        <v>10</v>
      </c>
      <c r="K1749" s="16">
        <v>7</v>
      </c>
      <c r="L1749" s="19">
        <v>3.1040539249135906</v>
      </c>
      <c r="M1749" s="16">
        <v>1</v>
      </c>
      <c r="N1749" s="16">
        <v>10</v>
      </c>
      <c r="O1749" s="17">
        <v>768</v>
      </c>
      <c r="P1749" s="18">
        <v>0</v>
      </c>
    </row>
    <row r="1750" spans="2:16" ht="36" customHeight="1" outlineLevel="1" x14ac:dyDescent="0.45">
      <c r="B1750" s="13" t="s">
        <v>71</v>
      </c>
      <c r="C1750" s="14" t="s">
        <v>56</v>
      </c>
      <c r="D1750" s="14" t="s">
        <v>641</v>
      </c>
      <c r="E1750" s="15" t="s">
        <v>70</v>
      </c>
      <c r="F1750" s="15"/>
      <c r="G1750" s="16">
        <v>1</v>
      </c>
      <c r="H1750" s="16">
        <v>10</v>
      </c>
      <c r="I1750" s="19">
        <v>6.9119999999999999</v>
      </c>
      <c r="J1750" s="16">
        <v>10</v>
      </c>
      <c r="K1750" s="16">
        <v>7</v>
      </c>
      <c r="L1750" s="19">
        <v>2.9757514637807967</v>
      </c>
      <c r="M1750" s="16">
        <v>1</v>
      </c>
      <c r="N1750" s="16">
        <v>10</v>
      </c>
      <c r="O1750" s="17">
        <v>875</v>
      </c>
      <c r="P1750" s="18">
        <v>0</v>
      </c>
    </row>
    <row r="1751" spans="2:16" ht="36" customHeight="1" outlineLevel="1" x14ac:dyDescent="0.45">
      <c r="B1751" s="13" t="s">
        <v>71</v>
      </c>
      <c r="C1751" s="14" t="s">
        <v>59</v>
      </c>
      <c r="D1751" s="14" t="s">
        <v>641</v>
      </c>
      <c r="E1751" s="15" t="s">
        <v>70</v>
      </c>
      <c r="F1751" s="15"/>
      <c r="G1751" s="16">
        <v>1</v>
      </c>
      <c r="H1751" s="16">
        <v>10</v>
      </c>
      <c r="I1751" s="19">
        <v>6.7894736842105265</v>
      </c>
      <c r="J1751" s="16">
        <v>10</v>
      </c>
      <c r="K1751" s="16">
        <v>7</v>
      </c>
      <c r="L1751" s="19">
        <v>3.0127321527018363</v>
      </c>
      <c r="M1751" s="16">
        <v>1</v>
      </c>
      <c r="N1751" s="16">
        <v>10</v>
      </c>
      <c r="O1751" s="17">
        <v>867</v>
      </c>
      <c r="P1751" s="18">
        <v>0</v>
      </c>
    </row>
    <row r="1752" spans="2:16" ht="36" customHeight="1" outlineLevel="1" x14ac:dyDescent="0.45">
      <c r="B1752" s="13" t="s">
        <v>1184</v>
      </c>
      <c r="C1752" s="14" t="s">
        <v>56</v>
      </c>
      <c r="D1752" s="14" t="s">
        <v>642</v>
      </c>
      <c r="E1752" s="15" t="s">
        <v>70</v>
      </c>
      <c r="F1752" s="15"/>
      <c r="G1752" s="16">
        <v>1</v>
      </c>
      <c r="H1752" s="16">
        <v>10</v>
      </c>
      <c r="I1752" s="19">
        <v>6.7727272727272725</v>
      </c>
      <c r="J1752" s="16">
        <v>10</v>
      </c>
      <c r="K1752" s="16">
        <v>7</v>
      </c>
      <c r="L1752" s="19">
        <v>3.0774387679740061</v>
      </c>
      <c r="M1752" s="16">
        <v>1</v>
      </c>
      <c r="N1752" s="16">
        <v>10</v>
      </c>
      <c r="O1752" s="17">
        <v>934</v>
      </c>
      <c r="P1752" s="18">
        <v>0</v>
      </c>
    </row>
    <row r="1753" spans="2:16" ht="36" customHeight="1" outlineLevel="1" x14ac:dyDescent="0.45">
      <c r="B1753" s="13" t="s">
        <v>1184</v>
      </c>
      <c r="C1753" s="14" t="s">
        <v>59</v>
      </c>
      <c r="D1753" s="14" t="s">
        <v>642</v>
      </c>
      <c r="E1753" s="15" t="s">
        <v>70</v>
      </c>
      <c r="F1753" s="15"/>
      <c r="G1753" s="16">
        <v>1</v>
      </c>
      <c r="H1753" s="16">
        <v>10</v>
      </c>
      <c r="I1753" s="19">
        <v>6.6111111111111107</v>
      </c>
      <c r="J1753" s="16">
        <v>10</v>
      </c>
      <c r="K1753" s="16">
        <v>7</v>
      </c>
      <c r="L1753" s="19">
        <v>3.1913419648756243</v>
      </c>
      <c r="M1753" s="16">
        <v>1</v>
      </c>
      <c r="N1753" s="16">
        <v>10</v>
      </c>
      <c r="O1753" s="17">
        <v>928</v>
      </c>
      <c r="P1753" s="18">
        <v>0</v>
      </c>
    </row>
    <row r="1754" spans="2:16" ht="36" customHeight="1" outlineLevel="1" x14ac:dyDescent="0.45">
      <c r="B1754" s="13" t="s">
        <v>1185</v>
      </c>
      <c r="C1754" s="14" t="s">
        <v>56</v>
      </c>
      <c r="D1754" s="14" t="s">
        <v>643</v>
      </c>
      <c r="E1754" s="15" t="s">
        <v>70</v>
      </c>
      <c r="F1754" s="15"/>
      <c r="G1754" s="16">
        <v>1</v>
      </c>
      <c r="H1754" s="16">
        <v>10</v>
      </c>
      <c r="I1754" s="19">
        <v>6.3728813559322033</v>
      </c>
      <c r="J1754" s="16">
        <v>10</v>
      </c>
      <c r="K1754" s="16">
        <v>6</v>
      </c>
      <c r="L1754" s="19">
        <v>2.8278071502109787</v>
      </c>
      <c r="M1754" s="16">
        <v>1</v>
      </c>
      <c r="N1754" s="16">
        <v>10</v>
      </c>
      <c r="O1754" s="17">
        <v>941</v>
      </c>
      <c r="P1754" s="18">
        <v>0</v>
      </c>
    </row>
    <row r="1755" spans="2:16" ht="36" customHeight="1" outlineLevel="1" x14ac:dyDescent="0.45">
      <c r="B1755" s="13" t="s">
        <v>1185</v>
      </c>
      <c r="C1755" s="14" t="s">
        <v>59</v>
      </c>
      <c r="D1755" s="14" t="s">
        <v>643</v>
      </c>
      <c r="E1755" s="15" t="s">
        <v>70</v>
      </c>
      <c r="F1755" s="15"/>
      <c r="G1755" s="16">
        <v>1</v>
      </c>
      <c r="H1755" s="16">
        <v>10</v>
      </c>
      <c r="I1755" s="19">
        <v>6.4285714285714288</v>
      </c>
      <c r="J1755" s="16">
        <v>10</v>
      </c>
      <c r="K1755" s="16">
        <v>6</v>
      </c>
      <c r="L1755" s="19">
        <v>2.8438631478477721</v>
      </c>
      <c r="M1755" s="16">
        <v>1</v>
      </c>
      <c r="N1755" s="16">
        <v>10</v>
      </c>
      <c r="O1755" s="17">
        <v>937</v>
      </c>
      <c r="P1755" s="18">
        <v>0</v>
      </c>
    </row>
    <row r="1756" spans="2:16" ht="36" customHeight="1" outlineLevel="1" x14ac:dyDescent="0.45">
      <c r="B1756" s="13" t="s">
        <v>73</v>
      </c>
      <c r="C1756" s="14" t="s">
        <v>56</v>
      </c>
      <c r="D1756" s="14" t="s">
        <v>1339</v>
      </c>
      <c r="E1756" s="15" t="s">
        <v>63</v>
      </c>
      <c r="F1756" s="15"/>
      <c r="G1756" s="16">
        <v>1</v>
      </c>
      <c r="H1756" s="16">
        <v>10</v>
      </c>
      <c r="I1756" s="19">
        <v>6.5389999999999997</v>
      </c>
      <c r="J1756" s="16">
        <v>10</v>
      </c>
      <c r="K1756" s="16">
        <v>7</v>
      </c>
      <c r="L1756" s="19">
        <v>3.1544301275237516</v>
      </c>
      <c r="M1756" s="16">
        <v>1</v>
      </c>
      <c r="N1756" s="16">
        <v>10</v>
      </c>
      <c r="O1756" s="17">
        <v>0</v>
      </c>
      <c r="P1756" s="18">
        <v>0</v>
      </c>
    </row>
    <row r="1757" spans="2:16" ht="36" customHeight="1" outlineLevel="1" x14ac:dyDescent="0.45">
      <c r="B1757" s="13" t="s">
        <v>73</v>
      </c>
      <c r="C1757" s="14" t="s">
        <v>59</v>
      </c>
      <c r="D1757" s="14" t="s">
        <v>1339</v>
      </c>
      <c r="E1757" s="15" t="s">
        <v>63</v>
      </c>
      <c r="F1757" s="15"/>
      <c r="G1757" s="16">
        <v>1</v>
      </c>
      <c r="H1757" s="16">
        <v>10</v>
      </c>
      <c r="I1757" s="19">
        <v>6.5389999999999997</v>
      </c>
      <c r="J1757" s="16">
        <v>10</v>
      </c>
      <c r="K1757" s="16">
        <v>7</v>
      </c>
      <c r="L1757" s="19">
        <v>3.1544301275237516</v>
      </c>
      <c r="M1757" s="16">
        <v>1</v>
      </c>
      <c r="N1757" s="16">
        <v>10</v>
      </c>
      <c r="O1757" s="17">
        <v>0</v>
      </c>
      <c r="P1757" s="18">
        <v>0</v>
      </c>
    </row>
    <row r="1758" spans="2:16" ht="36" customHeight="1" outlineLevel="1" x14ac:dyDescent="0.45">
      <c r="B1758" s="13" t="s">
        <v>75</v>
      </c>
      <c r="C1758" s="14" t="s">
        <v>56</v>
      </c>
      <c r="D1758" s="14" t="s">
        <v>644</v>
      </c>
      <c r="E1758" s="15" t="s">
        <v>63</v>
      </c>
      <c r="F1758" s="15"/>
      <c r="G1758" s="16">
        <v>1</v>
      </c>
      <c r="H1758" s="16">
        <v>10</v>
      </c>
      <c r="I1758" s="19">
        <v>6.5410000000000004</v>
      </c>
      <c r="J1758" s="16">
        <v>10</v>
      </c>
      <c r="K1758" s="16">
        <v>7</v>
      </c>
      <c r="L1758" s="19">
        <v>3.152182617688144</v>
      </c>
      <c r="M1758" s="16">
        <v>1</v>
      </c>
      <c r="N1758" s="16">
        <v>10</v>
      </c>
      <c r="O1758" s="17">
        <v>0</v>
      </c>
      <c r="P1758" s="18">
        <v>0</v>
      </c>
    </row>
    <row r="1759" spans="2:16" ht="36" customHeight="1" outlineLevel="1" x14ac:dyDescent="0.45">
      <c r="B1759" s="13" t="s">
        <v>75</v>
      </c>
      <c r="C1759" s="14" t="s">
        <v>59</v>
      </c>
      <c r="D1759" s="14" t="s">
        <v>644</v>
      </c>
      <c r="E1759" s="15" t="s">
        <v>63</v>
      </c>
      <c r="F1759" s="15"/>
      <c r="G1759" s="16">
        <v>1</v>
      </c>
      <c r="H1759" s="16">
        <v>10</v>
      </c>
      <c r="I1759" s="19">
        <v>6.5410000000000004</v>
      </c>
      <c r="J1759" s="16">
        <v>10</v>
      </c>
      <c r="K1759" s="16">
        <v>7</v>
      </c>
      <c r="L1759" s="19">
        <v>3.152182617688144</v>
      </c>
      <c r="M1759" s="16">
        <v>1</v>
      </c>
      <c r="N1759" s="16">
        <v>10</v>
      </c>
      <c r="O1759" s="17">
        <v>0</v>
      </c>
      <c r="P1759" s="18">
        <v>0</v>
      </c>
    </row>
    <row r="1760" spans="2:16" ht="36" customHeight="1" outlineLevel="1" x14ac:dyDescent="0.45">
      <c r="B1760" s="13" t="s">
        <v>77</v>
      </c>
      <c r="C1760" s="14" t="s">
        <v>56</v>
      </c>
      <c r="D1760" s="14" t="s">
        <v>645</v>
      </c>
      <c r="E1760" s="15" t="s">
        <v>70</v>
      </c>
      <c r="F1760" s="15"/>
      <c r="G1760" s="16">
        <v>1</v>
      </c>
      <c r="H1760" s="16">
        <v>10</v>
      </c>
      <c r="I1760" s="19">
        <v>6.4741144414168934</v>
      </c>
      <c r="J1760" s="16">
        <v>10</v>
      </c>
      <c r="K1760" s="16">
        <v>7</v>
      </c>
      <c r="L1760" s="19">
        <v>3.1529903462127762</v>
      </c>
      <c r="M1760" s="16">
        <v>1</v>
      </c>
      <c r="N1760" s="16">
        <v>10</v>
      </c>
      <c r="O1760" s="17">
        <v>266</v>
      </c>
      <c r="P1760" s="18">
        <v>0</v>
      </c>
    </row>
    <row r="1761" spans="2:16" ht="36" customHeight="1" outlineLevel="1" x14ac:dyDescent="0.45">
      <c r="B1761" s="13" t="s">
        <v>77</v>
      </c>
      <c r="C1761" s="14" t="s">
        <v>59</v>
      </c>
      <c r="D1761" s="14" t="s">
        <v>645</v>
      </c>
      <c r="E1761" s="15" t="s">
        <v>70</v>
      </c>
      <c r="F1761" s="15"/>
      <c r="G1761" s="16">
        <v>1</v>
      </c>
      <c r="H1761" s="16">
        <v>10</v>
      </c>
      <c r="I1761" s="19">
        <v>6.4741144414168934</v>
      </c>
      <c r="J1761" s="16">
        <v>10</v>
      </c>
      <c r="K1761" s="16">
        <v>7</v>
      </c>
      <c r="L1761" s="19">
        <v>3.1529903462127762</v>
      </c>
      <c r="M1761" s="16">
        <v>1</v>
      </c>
      <c r="N1761" s="16">
        <v>10</v>
      </c>
      <c r="O1761" s="17">
        <v>266</v>
      </c>
      <c r="P1761" s="18">
        <v>0</v>
      </c>
    </row>
    <row r="1762" spans="2:16" ht="36" customHeight="1" outlineLevel="1" x14ac:dyDescent="0.45">
      <c r="B1762" s="13" t="s">
        <v>79</v>
      </c>
      <c r="C1762" s="14" t="s">
        <v>56</v>
      </c>
      <c r="D1762" s="14" t="s">
        <v>646</v>
      </c>
      <c r="E1762" s="15" t="s">
        <v>70</v>
      </c>
      <c r="F1762" s="15"/>
      <c r="G1762" s="16">
        <v>1</v>
      </c>
      <c r="H1762" s="16">
        <v>10</v>
      </c>
      <c r="I1762" s="19">
        <v>6.5457627118644064</v>
      </c>
      <c r="J1762" s="16">
        <v>10</v>
      </c>
      <c r="K1762" s="16">
        <v>7</v>
      </c>
      <c r="L1762" s="19">
        <v>3.1736222590003615</v>
      </c>
      <c r="M1762" s="16">
        <v>1</v>
      </c>
      <c r="N1762" s="16">
        <v>10</v>
      </c>
      <c r="O1762" s="17">
        <v>705</v>
      </c>
      <c r="P1762" s="18">
        <v>0</v>
      </c>
    </row>
    <row r="1763" spans="2:16" ht="36" customHeight="1" outlineLevel="1" x14ac:dyDescent="0.45">
      <c r="B1763" s="13" t="s">
        <v>79</v>
      </c>
      <c r="C1763" s="14" t="s">
        <v>59</v>
      </c>
      <c r="D1763" s="14" t="s">
        <v>646</v>
      </c>
      <c r="E1763" s="15" t="s">
        <v>70</v>
      </c>
      <c r="F1763" s="15"/>
      <c r="G1763" s="16">
        <v>1</v>
      </c>
      <c r="H1763" s="16">
        <v>10</v>
      </c>
      <c r="I1763" s="19">
        <v>6.5457627118644064</v>
      </c>
      <c r="J1763" s="16">
        <v>10</v>
      </c>
      <c r="K1763" s="16">
        <v>7</v>
      </c>
      <c r="L1763" s="19">
        <v>3.1736222590003615</v>
      </c>
      <c r="M1763" s="16">
        <v>1</v>
      </c>
      <c r="N1763" s="16">
        <v>10</v>
      </c>
      <c r="O1763" s="17">
        <v>705</v>
      </c>
      <c r="P1763" s="18">
        <v>0</v>
      </c>
    </row>
    <row r="1764" spans="2:16" ht="36" customHeight="1" outlineLevel="1" x14ac:dyDescent="0.45">
      <c r="B1764" s="13" t="s">
        <v>80</v>
      </c>
      <c r="C1764" s="14" t="s">
        <v>56</v>
      </c>
      <c r="D1764" s="14" t="s">
        <v>647</v>
      </c>
      <c r="E1764" s="15" t="s">
        <v>70</v>
      </c>
      <c r="F1764" s="15"/>
      <c r="G1764" s="16">
        <v>1</v>
      </c>
      <c r="H1764" s="16">
        <v>10</v>
      </c>
      <c r="I1764" s="19">
        <v>6.8260869565217392</v>
      </c>
      <c r="J1764" s="16">
        <v>10</v>
      </c>
      <c r="K1764" s="16">
        <v>8</v>
      </c>
      <c r="L1764" s="19">
        <v>3.2582768891616642</v>
      </c>
      <c r="M1764" s="16">
        <v>1</v>
      </c>
      <c r="N1764" s="16">
        <v>10</v>
      </c>
      <c r="O1764" s="17">
        <v>931</v>
      </c>
      <c r="P1764" s="18">
        <v>0</v>
      </c>
    </row>
    <row r="1765" spans="2:16" ht="36" customHeight="1" outlineLevel="1" x14ac:dyDescent="0.45">
      <c r="B1765" s="13" t="s">
        <v>80</v>
      </c>
      <c r="C1765" s="14" t="s">
        <v>59</v>
      </c>
      <c r="D1765" s="14" t="s">
        <v>647</v>
      </c>
      <c r="E1765" s="15" t="s">
        <v>70</v>
      </c>
      <c r="F1765" s="15"/>
      <c r="G1765" s="16">
        <v>1</v>
      </c>
      <c r="H1765" s="16">
        <v>10</v>
      </c>
      <c r="I1765" s="19">
        <v>6.8260869565217392</v>
      </c>
      <c r="J1765" s="16">
        <v>10</v>
      </c>
      <c r="K1765" s="16">
        <v>8</v>
      </c>
      <c r="L1765" s="19">
        <v>3.2582768891616642</v>
      </c>
      <c r="M1765" s="16">
        <v>1</v>
      </c>
      <c r="N1765" s="16">
        <v>10</v>
      </c>
      <c r="O1765" s="17">
        <v>931</v>
      </c>
      <c r="P1765" s="18">
        <v>0</v>
      </c>
    </row>
    <row r="1766" spans="2:16" ht="36" customHeight="1" outlineLevel="1" x14ac:dyDescent="0.45">
      <c r="B1766" s="13" t="s">
        <v>82</v>
      </c>
      <c r="C1766" s="14" t="s">
        <v>56</v>
      </c>
      <c r="D1766" s="14" t="s">
        <v>1340</v>
      </c>
      <c r="E1766" s="15" t="s">
        <v>70</v>
      </c>
      <c r="F1766" s="15"/>
      <c r="G1766" s="16">
        <v>2</v>
      </c>
      <c r="H1766" s="16">
        <v>10</v>
      </c>
      <c r="I1766" s="19">
        <v>5.6</v>
      </c>
      <c r="J1766" s="16">
        <v>4</v>
      </c>
      <c r="K1766" s="16">
        <v>5</v>
      </c>
      <c r="L1766" s="19">
        <v>2.4129281427805145</v>
      </c>
      <c r="M1766" s="16">
        <v>2</v>
      </c>
      <c r="N1766" s="16">
        <v>10</v>
      </c>
      <c r="O1766" s="17">
        <v>990</v>
      </c>
      <c r="P1766" s="18">
        <v>0</v>
      </c>
    </row>
    <row r="1767" spans="2:16" ht="36" customHeight="1" outlineLevel="1" x14ac:dyDescent="0.45">
      <c r="B1767" s="13" t="s">
        <v>82</v>
      </c>
      <c r="C1767" s="14" t="s">
        <v>59</v>
      </c>
      <c r="D1767" s="14" t="s">
        <v>1340</v>
      </c>
      <c r="E1767" s="15" t="s">
        <v>70</v>
      </c>
      <c r="F1767" s="15"/>
      <c r="G1767" s="16">
        <v>2</v>
      </c>
      <c r="H1767" s="16">
        <v>10</v>
      </c>
      <c r="I1767" s="19">
        <v>5.6</v>
      </c>
      <c r="J1767" s="16">
        <v>4</v>
      </c>
      <c r="K1767" s="16">
        <v>5</v>
      </c>
      <c r="L1767" s="19">
        <v>2.4129281427805145</v>
      </c>
      <c r="M1767" s="16">
        <v>2</v>
      </c>
      <c r="N1767" s="16">
        <v>10</v>
      </c>
      <c r="O1767" s="17">
        <v>990</v>
      </c>
      <c r="P1767" s="18">
        <v>0</v>
      </c>
    </row>
    <row r="1768" spans="2:16" ht="36" customHeight="1" outlineLevel="1" x14ac:dyDescent="0.45">
      <c r="B1768" s="13" t="s">
        <v>84</v>
      </c>
      <c r="C1768" s="14" t="s">
        <v>56</v>
      </c>
      <c r="D1768" s="14" t="s">
        <v>1341</v>
      </c>
      <c r="E1768" s="15" t="s">
        <v>70</v>
      </c>
      <c r="F1768" s="15"/>
      <c r="G1768" s="16">
        <v>3</v>
      </c>
      <c r="H1768" s="16">
        <v>3</v>
      </c>
      <c r="I1768" s="16">
        <v>3</v>
      </c>
      <c r="J1768" s="16">
        <v>3</v>
      </c>
      <c r="K1768" s="16">
        <v>3</v>
      </c>
      <c r="L1768" s="15" t="s">
        <v>86</v>
      </c>
      <c r="M1768" s="16">
        <v>3</v>
      </c>
      <c r="N1768" s="16">
        <v>3</v>
      </c>
      <c r="O1768" s="17">
        <v>999</v>
      </c>
      <c r="P1768" s="18">
        <v>0</v>
      </c>
    </row>
    <row r="1769" spans="2:16" ht="36" customHeight="1" outlineLevel="1" x14ac:dyDescent="0.45">
      <c r="B1769" s="13" t="s">
        <v>84</v>
      </c>
      <c r="C1769" s="14" t="s">
        <v>59</v>
      </c>
      <c r="D1769" s="14" t="s">
        <v>1341</v>
      </c>
      <c r="E1769" s="15" t="s">
        <v>70</v>
      </c>
      <c r="F1769" s="15"/>
      <c r="G1769" s="16">
        <v>3</v>
      </c>
      <c r="H1769" s="16">
        <v>3</v>
      </c>
      <c r="I1769" s="16">
        <v>3</v>
      </c>
      <c r="J1769" s="16">
        <v>3</v>
      </c>
      <c r="K1769" s="16">
        <v>3</v>
      </c>
      <c r="L1769" s="15" t="s">
        <v>86</v>
      </c>
      <c r="M1769" s="16">
        <v>3</v>
      </c>
      <c r="N1769" s="16">
        <v>3</v>
      </c>
      <c r="O1769" s="17">
        <v>999</v>
      </c>
      <c r="P1769" s="18">
        <v>0</v>
      </c>
    </row>
    <row r="1770" spans="2:16" ht="36" customHeight="1" outlineLevel="1" x14ac:dyDescent="0.45">
      <c r="B1770" s="13" t="s">
        <v>61</v>
      </c>
      <c r="C1770" s="14" t="s">
        <v>56</v>
      </c>
      <c r="D1770" s="14" t="s">
        <v>648</v>
      </c>
      <c r="E1770" s="15" t="s">
        <v>70</v>
      </c>
      <c r="F1770" s="15"/>
      <c r="G1770" s="16">
        <v>1</v>
      </c>
      <c r="H1770" s="16">
        <v>10</v>
      </c>
      <c r="I1770" s="19">
        <v>6.54</v>
      </c>
      <c r="J1770" s="16">
        <v>10</v>
      </c>
      <c r="K1770" s="16">
        <v>7</v>
      </c>
      <c r="L1770" s="19">
        <v>3.1553694484729378</v>
      </c>
      <c r="M1770" s="16">
        <v>1</v>
      </c>
      <c r="N1770" s="16">
        <v>10</v>
      </c>
      <c r="O1770" s="17">
        <v>0</v>
      </c>
      <c r="P1770" s="18">
        <v>0</v>
      </c>
    </row>
    <row r="1771" spans="2:16" ht="36" customHeight="1" outlineLevel="1" x14ac:dyDescent="0.45">
      <c r="B1771" s="13" t="s">
        <v>61</v>
      </c>
      <c r="C1771" s="14" t="s">
        <v>59</v>
      </c>
      <c r="D1771" s="14" t="s">
        <v>648</v>
      </c>
      <c r="E1771" s="15" t="s">
        <v>70</v>
      </c>
      <c r="F1771" s="15"/>
      <c r="G1771" s="16">
        <v>1</v>
      </c>
      <c r="H1771" s="16">
        <v>10</v>
      </c>
      <c r="I1771" s="19">
        <v>6.5565509518477043</v>
      </c>
      <c r="J1771" s="16">
        <v>10</v>
      </c>
      <c r="K1771" s="16">
        <v>7</v>
      </c>
      <c r="L1771" s="19">
        <v>3.1445721933311406</v>
      </c>
      <c r="M1771" s="16">
        <v>1</v>
      </c>
      <c r="N1771" s="16">
        <v>10</v>
      </c>
      <c r="O1771" s="17">
        <v>107</v>
      </c>
      <c r="P1771" s="18">
        <v>0</v>
      </c>
    </row>
    <row r="1772" spans="2:16" ht="36" customHeight="1" outlineLevel="1" x14ac:dyDescent="0.45">
      <c r="B1772" s="13" t="s">
        <v>61</v>
      </c>
      <c r="C1772" s="14" t="s">
        <v>56</v>
      </c>
      <c r="D1772" s="14" t="s">
        <v>648</v>
      </c>
      <c r="E1772" s="15" t="s">
        <v>70</v>
      </c>
      <c r="F1772" s="15"/>
      <c r="G1772" s="15" t="s">
        <v>86</v>
      </c>
      <c r="H1772" s="15" t="s">
        <v>86</v>
      </c>
      <c r="I1772" s="15" t="s">
        <v>86</v>
      </c>
      <c r="J1772" s="15" t="s">
        <v>86</v>
      </c>
      <c r="K1772" s="15" t="s">
        <v>86</v>
      </c>
      <c r="L1772" s="15" t="s">
        <v>86</v>
      </c>
      <c r="M1772" s="15" t="s">
        <v>86</v>
      </c>
      <c r="N1772" s="15" t="s">
        <v>86</v>
      </c>
      <c r="O1772" s="17">
        <v>1000</v>
      </c>
      <c r="P1772" s="18">
        <v>0</v>
      </c>
    </row>
    <row r="1773" spans="2:16" ht="36" customHeight="1" outlineLevel="1" x14ac:dyDescent="0.45">
      <c r="B1773" s="13" t="s">
        <v>61</v>
      </c>
      <c r="C1773" s="14" t="s">
        <v>59</v>
      </c>
      <c r="D1773" s="14" t="s">
        <v>648</v>
      </c>
      <c r="E1773" s="15" t="s">
        <v>70</v>
      </c>
      <c r="F1773" s="15"/>
      <c r="G1773" s="16">
        <v>2</v>
      </c>
      <c r="H1773" s="16">
        <v>10</v>
      </c>
      <c r="I1773" s="16">
        <v>6</v>
      </c>
      <c r="J1773" s="16">
        <v>2</v>
      </c>
      <c r="K1773" s="16">
        <v>2</v>
      </c>
      <c r="L1773" s="19">
        <v>5.6568542494923806</v>
      </c>
      <c r="M1773" s="16">
        <v>2</v>
      </c>
      <c r="N1773" s="16">
        <v>10</v>
      </c>
      <c r="O1773" s="17">
        <v>998</v>
      </c>
      <c r="P1773" s="18">
        <v>0</v>
      </c>
    </row>
    <row r="1774" spans="2:16" ht="36" customHeight="1" outlineLevel="1" x14ac:dyDescent="0.45">
      <c r="B1774" s="13" t="s">
        <v>61</v>
      </c>
      <c r="C1774" s="14" t="s">
        <v>56</v>
      </c>
      <c r="D1774" s="14" t="s">
        <v>648</v>
      </c>
      <c r="E1774" s="15" t="s">
        <v>70</v>
      </c>
      <c r="F1774" s="15"/>
      <c r="G1774" s="15" t="s">
        <v>86</v>
      </c>
      <c r="H1774" s="15" t="s">
        <v>86</v>
      </c>
      <c r="I1774" s="15" t="s">
        <v>86</v>
      </c>
      <c r="J1774" s="15" t="s">
        <v>86</v>
      </c>
      <c r="K1774" s="15" t="s">
        <v>86</v>
      </c>
      <c r="L1774" s="15" t="s">
        <v>86</v>
      </c>
      <c r="M1774" s="15" t="s">
        <v>86</v>
      </c>
      <c r="N1774" s="15" t="s">
        <v>86</v>
      </c>
      <c r="O1774" s="17">
        <v>1000</v>
      </c>
      <c r="P1774" s="18">
        <v>0</v>
      </c>
    </row>
    <row r="1775" spans="2:16" ht="36" customHeight="1" outlineLevel="1" x14ac:dyDescent="0.45">
      <c r="B1775" s="13" t="s">
        <v>61</v>
      </c>
      <c r="C1775" s="14" t="s">
        <v>59</v>
      </c>
      <c r="D1775" s="14" t="s">
        <v>648</v>
      </c>
      <c r="E1775" s="15" t="s">
        <v>70</v>
      </c>
      <c r="F1775" s="15"/>
      <c r="G1775" s="15" t="s">
        <v>86</v>
      </c>
      <c r="H1775" s="15" t="s">
        <v>86</v>
      </c>
      <c r="I1775" s="15" t="s">
        <v>86</v>
      </c>
      <c r="J1775" s="15" t="s">
        <v>86</v>
      </c>
      <c r="K1775" s="15" t="s">
        <v>86</v>
      </c>
      <c r="L1775" s="15" t="s">
        <v>86</v>
      </c>
      <c r="M1775" s="15" t="s">
        <v>86</v>
      </c>
      <c r="N1775" s="15" t="s">
        <v>86</v>
      </c>
      <c r="O1775" s="17">
        <v>1000</v>
      </c>
      <c r="P1775" s="18">
        <v>0</v>
      </c>
    </row>
    <row r="1776" spans="2:16" ht="36" customHeight="1" outlineLevel="1" x14ac:dyDescent="0.45">
      <c r="B1776" s="13" t="s">
        <v>61</v>
      </c>
      <c r="C1776" s="14" t="s">
        <v>56</v>
      </c>
      <c r="D1776" s="14" t="s">
        <v>648</v>
      </c>
      <c r="E1776" s="15" t="s">
        <v>70</v>
      </c>
      <c r="F1776" s="15"/>
      <c r="G1776" s="15" t="s">
        <v>86</v>
      </c>
      <c r="H1776" s="15" t="s">
        <v>86</v>
      </c>
      <c r="I1776" s="15" t="s">
        <v>86</v>
      </c>
      <c r="J1776" s="15" t="s">
        <v>86</v>
      </c>
      <c r="K1776" s="15" t="s">
        <v>86</v>
      </c>
      <c r="L1776" s="15" t="s">
        <v>86</v>
      </c>
      <c r="M1776" s="15" t="s">
        <v>86</v>
      </c>
      <c r="N1776" s="15" t="s">
        <v>86</v>
      </c>
      <c r="O1776" s="17">
        <v>1000</v>
      </c>
      <c r="P1776" s="18">
        <v>0</v>
      </c>
    </row>
    <row r="1777" spans="2:16" ht="36" customHeight="1" outlineLevel="1" x14ac:dyDescent="0.45">
      <c r="B1777" s="13" t="s">
        <v>61</v>
      </c>
      <c r="C1777" s="14" t="s">
        <v>59</v>
      </c>
      <c r="D1777" s="14" t="s">
        <v>648</v>
      </c>
      <c r="E1777" s="15" t="s">
        <v>70</v>
      </c>
      <c r="F1777" s="15"/>
      <c r="G1777" s="15" t="s">
        <v>86</v>
      </c>
      <c r="H1777" s="15" t="s">
        <v>86</v>
      </c>
      <c r="I1777" s="15" t="s">
        <v>86</v>
      </c>
      <c r="J1777" s="15" t="s">
        <v>86</v>
      </c>
      <c r="K1777" s="15" t="s">
        <v>86</v>
      </c>
      <c r="L1777" s="15" t="s">
        <v>86</v>
      </c>
      <c r="M1777" s="15" t="s">
        <v>86</v>
      </c>
      <c r="N1777" s="15" t="s">
        <v>86</v>
      </c>
      <c r="O1777" s="17">
        <v>1000</v>
      </c>
      <c r="P1777" s="18">
        <v>0</v>
      </c>
    </row>
    <row r="1778" spans="2:16" ht="36" customHeight="1" outlineLevel="1" x14ac:dyDescent="0.45">
      <c r="B1778" s="13" t="s">
        <v>64</v>
      </c>
      <c r="C1778" s="14" t="s">
        <v>56</v>
      </c>
      <c r="D1778" s="14" t="s">
        <v>649</v>
      </c>
      <c r="E1778" s="15" t="s">
        <v>63</v>
      </c>
      <c r="F1778" s="15"/>
      <c r="G1778" s="16">
        <v>1</v>
      </c>
      <c r="H1778" s="16">
        <v>10</v>
      </c>
      <c r="I1778" s="19">
        <v>6.54</v>
      </c>
      <c r="J1778" s="16">
        <v>10</v>
      </c>
      <c r="K1778" s="16">
        <v>7</v>
      </c>
      <c r="L1778" s="19">
        <v>3.1550521951870167</v>
      </c>
      <c r="M1778" s="16">
        <v>1</v>
      </c>
      <c r="N1778" s="16">
        <v>10</v>
      </c>
      <c r="O1778" s="17">
        <v>0</v>
      </c>
      <c r="P1778" s="18">
        <v>0</v>
      </c>
    </row>
    <row r="1779" spans="2:16" ht="36" customHeight="1" outlineLevel="1" x14ac:dyDescent="0.45">
      <c r="B1779" s="13" t="s">
        <v>64</v>
      </c>
      <c r="C1779" s="14" t="s">
        <v>59</v>
      </c>
      <c r="D1779" s="14" t="s">
        <v>649</v>
      </c>
      <c r="E1779" s="15" t="s">
        <v>63</v>
      </c>
      <c r="F1779" s="15"/>
      <c r="G1779" s="16">
        <v>1</v>
      </c>
      <c r="H1779" s="16">
        <v>10</v>
      </c>
      <c r="I1779" s="19">
        <v>6.54</v>
      </c>
      <c r="J1779" s="16">
        <v>10</v>
      </c>
      <c r="K1779" s="16">
        <v>7</v>
      </c>
      <c r="L1779" s="19">
        <v>3.1550521951870167</v>
      </c>
      <c r="M1779" s="16">
        <v>1</v>
      </c>
      <c r="N1779" s="16">
        <v>10</v>
      </c>
      <c r="O1779" s="17">
        <v>0</v>
      </c>
      <c r="P1779" s="18">
        <v>0</v>
      </c>
    </row>
    <row r="1780" spans="2:16" ht="36" customHeight="1" outlineLevel="1" x14ac:dyDescent="0.45">
      <c r="B1780" s="13" t="s">
        <v>66</v>
      </c>
      <c r="C1780" s="14" t="s">
        <v>56</v>
      </c>
      <c r="D1780" s="14" t="s">
        <v>650</v>
      </c>
      <c r="E1780" s="15" t="s">
        <v>63</v>
      </c>
      <c r="F1780" s="15"/>
      <c r="G1780" s="16">
        <v>1</v>
      </c>
      <c r="H1780" s="16">
        <v>10</v>
      </c>
      <c r="I1780" s="19">
        <v>6.4382978723404252</v>
      </c>
      <c r="J1780" s="16">
        <v>10</v>
      </c>
      <c r="K1780" s="16">
        <v>7</v>
      </c>
      <c r="L1780" s="19">
        <v>3.1520496727094676</v>
      </c>
      <c r="M1780" s="16">
        <v>1</v>
      </c>
      <c r="N1780" s="16">
        <v>10</v>
      </c>
      <c r="O1780" s="17">
        <v>530</v>
      </c>
      <c r="P1780" s="18">
        <v>0</v>
      </c>
    </row>
    <row r="1781" spans="2:16" ht="36" customHeight="1" outlineLevel="1" x14ac:dyDescent="0.45">
      <c r="B1781" s="13" t="s">
        <v>66</v>
      </c>
      <c r="C1781" s="14" t="s">
        <v>59</v>
      </c>
      <c r="D1781" s="14" t="s">
        <v>650</v>
      </c>
      <c r="E1781" s="15" t="s">
        <v>63</v>
      </c>
      <c r="F1781" s="15"/>
      <c r="G1781" s="16">
        <v>1</v>
      </c>
      <c r="H1781" s="16">
        <v>10</v>
      </c>
      <c r="I1781" s="19">
        <v>6.4969818913480886</v>
      </c>
      <c r="J1781" s="16">
        <v>10</v>
      </c>
      <c r="K1781" s="16">
        <v>7</v>
      </c>
      <c r="L1781" s="19">
        <v>3.1527783039639199</v>
      </c>
      <c r="M1781" s="16">
        <v>1</v>
      </c>
      <c r="N1781" s="16">
        <v>10</v>
      </c>
      <c r="O1781" s="17">
        <v>503</v>
      </c>
      <c r="P1781" s="18">
        <v>0</v>
      </c>
    </row>
    <row r="1782" spans="2:16" ht="36" customHeight="1" outlineLevel="1" x14ac:dyDescent="0.45">
      <c r="B1782" s="13" t="s">
        <v>68</v>
      </c>
      <c r="C1782" s="14" t="s">
        <v>56</v>
      </c>
      <c r="D1782" s="14" t="s">
        <v>651</v>
      </c>
      <c r="E1782" s="15" t="s">
        <v>70</v>
      </c>
      <c r="F1782" s="15"/>
      <c r="G1782" s="16">
        <v>1</v>
      </c>
      <c r="H1782" s="16">
        <v>10</v>
      </c>
      <c r="I1782" s="19">
        <v>6.8326180257510734</v>
      </c>
      <c r="J1782" s="16">
        <v>10</v>
      </c>
      <c r="K1782" s="16">
        <v>8</v>
      </c>
      <c r="L1782" s="19">
        <v>3.0895207354893257</v>
      </c>
      <c r="M1782" s="16">
        <v>1</v>
      </c>
      <c r="N1782" s="16">
        <v>10</v>
      </c>
      <c r="O1782" s="17">
        <v>767</v>
      </c>
      <c r="P1782" s="18">
        <v>0</v>
      </c>
    </row>
    <row r="1783" spans="2:16" ht="36" customHeight="1" outlineLevel="1" x14ac:dyDescent="0.45">
      <c r="B1783" s="13" t="s">
        <v>68</v>
      </c>
      <c r="C1783" s="14" t="s">
        <v>59</v>
      </c>
      <c r="D1783" s="14" t="s">
        <v>651</v>
      </c>
      <c r="E1783" s="15" t="s">
        <v>70</v>
      </c>
      <c r="F1783" s="15"/>
      <c r="G1783" s="16">
        <v>1</v>
      </c>
      <c r="H1783" s="16">
        <v>10</v>
      </c>
      <c r="I1783" s="19">
        <v>6.7983193277310923</v>
      </c>
      <c r="J1783" s="16">
        <v>10</v>
      </c>
      <c r="K1783" s="16">
        <v>8</v>
      </c>
      <c r="L1783" s="19">
        <v>3.1181511127164065</v>
      </c>
      <c r="M1783" s="16">
        <v>1</v>
      </c>
      <c r="N1783" s="16">
        <v>10</v>
      </c>
      <c r="O1783" s="17">
        <v>762</v>
      </c>
      <c r="P1783" s="18">
        <v>0</v>
      </c>
    </row>
    <row r="1784" spans="2:16" ht="36" customHeight="1" outlineLevel="1" x14ac:dyDescent="0.45">
      <c r="B1784" s="13" t="s">
        <v>71</v>
      </c>
      <c r="C1784" s="14" t="s">
        <v>56</v>
      </c>
      <c r="D1784" s="14" t="s">
        <v>652</v>
      </c>
      <c r="E1784" s="15" t="s">
        <v>70</v>
      </c>
      <c r="F1784" s="15"/>
      <c r="G1784" s="16">
        <v>1</v>
      </c>
      <c r="H1784" s="16">
        <v>10</v>
      </c>
      <c r="I1784" s="19">
        <v>6.2340425531914896</v>
      </c>
      <c r="J1784" s="16">
        <v>10</v>
      </c>
      <c r="K1784" s="16">
        <v>7</v>
      </c>
      <c r="L1784" s="19">
        <v>3.2571641869935619</v>
      </c>
      <c r="M1784" s="16">
        <v>1</v>
      </c>
      <c r="N1784" s="16">
        <v>10</v>
      </c>
      <c r="O1784" s="17">
        <v>859</v>
      </c>
      <c r="P1784" s="18">
        <v>0</v>
      </c>
    </row>
    <row r="1785" spans="2:16" ht="36" customHeight="1" outlineLevel="1" x14ac:dyDescent="0.45">
      <c r="B1785" s="13" t="s">
        <v>71</v>
      </c>
      <c r="C1785" s="14" t="s">
        <v>59</v>
      </c>
      <c r="D1785" s="14" t="s">
        <v>652</v>
      </c>
      <c r="E1785" s="15" t="s">
        <v>70</v>
      </c>
      <c r="F1785" s="15"/>
      <c r="G1785" s="16">
        <v>1</v>
      </c>
      <c r="H1785" s="16">
        <v>10</v>
      </c>
      <c r="I1785" s="19">
        <v>6.1366906474820144</v>
      </c>
      <c r="J1785" s="16">
        <v>10</v>
      </c>
      <c r="K1785" s="16">
        <v>7</v>
      </c>
      <c r="L1785" s="19">
        <v>3.3475092164671012</v>
      </c>
      <c r="M1785" s="16">
        <v>1</v>
      </c>
      <c r="N1785" s="16">
        <v>10</v>
      </c>
      <c r="O1785" s="17">
        <v>861</v>
      </c>
      <c r="P1785" s="18">
        <v>0</v>
      </c>
    </row>
    <row r="1786" spans="2:16" ht="36" customHeight="1" outlineLevel="1" x14ac:dyDescent="0.45">
      <c r="B1786" s="13" t="s">
        <v>1184</v>
      </c>
      <c r="C1786" s="14" t="s">
        <v>56</v>
      </c>
      <c r="D1786" s="14" t="s">
        <v>653</v>
      </c>
      <c r="E1786" s="15" t="s">
        <v>70</v>
      </c>
      <c r="F1786" s="15"/>
      <c r="G1786" s="16">
        <v>1</v>
      </c>
      <c r="H1786" s="16">
        <v>10</v>
      </c>
      <c r="I1786" s="19">
        <v>6.0869565217391308</v>
      </c>
      <c r="J1786" s="16">
        <v>10</v>
      </c>
      <c r="K1786" s="16">
        <v>6</v>
      </c>
      <c r="L1786" s="19">
        <v>3.1047360901143133</v>
      </c>
      <c r="M1786" s="16">
        <v>1</v>
      </c>
      <c r="N1786" s="16">
        <v>10</v>
      </c>
      <c r="O1786" s="17">
        <v>931</v>
      </c>
      <c r="P1786" s="18">
        <v>0</v>
      </c>
    </row>
    <row r="1787" spans="2:16" ht="36" customHeight="1" outlineLevel="1" x14ac:dyDescent="0.45">
      <c r="B1787" s="13" t="s">
        <v>1184</v>
      </c>
      <c r="C1787" s="14" t="s">
        <v>59</v>
      </c>
      <c r="D1787" s="14" t="s">
        <v>653</v>
      </c>
      <c r="E1787" s="15" t="s">
        <v>70</v>
      </c>
      <c r="F1787" s="15"/>
      <c r="G1787" s="16">
        <v>1</v>
      </c>
      <c r="H1787" s="16">
        <v>10</v>
      </c>
      <c r="I1787" s="19">
        <v>6.0149253731343286</v>
      </c>
      <c r="J1787" s="16">
        <v>10</v>
      </c>
      <c r="K1787" s="16">
        <v>6</v>
      </c>
      <c r="L1787" s="19">
        <v>3.0574922250870338</v>
      </c>
      <c r="M1787" s="16">
        <v>1</v>
      </c>
      <c r="N1787" s="16">
        <v>10</v>
      </c>
      <c r="O1787" s="17">
        <v>933</v>
      </c>
      <c r="P1787" s="18">
        <v>0</v>
      </c>
    </row>
    <row r="1788" spans="2:16" ht="36" customHeight="1" outlineLevel="1" x14ac:dyDescent="0.45">
      <c r="B1788" s="13" t="s">
        <v>1185</v>
      </c>
      <c r="C1788" s="14" t="s">
        <v>56</v>
      </c>
      <c r="D1788" s="14" t="s">
        <v>654</v>
      </c>
      <c r="E1788" s="15" t="s">
        <v>70</v>
      </c>
      <c r="F1788" s="15"/>
      <c r="G1788" s="16">
        <v>1</v>
      </c>
      <c r="H1788" s="16">
        <v>10</v>
      </c>
      <c r="I1788" s="19">
        <v>5.5483870967741939</v>
      </c>
      <c r="J1788" s="16">
        <v>10</v>
      </c>
      <c r="K1788" s="16">
        <v>5</v>
      </c>
      <c r="L1788" s="19">
        <v>3.2827288696001355</v>
      </c>
      <c r="M1788" s="16">
        <v>1</v>
      </c>
      <c r="N1788" s="16">
        <v>10</v>
      </c>
      <c r="O1788" s="17">
        <v>938</v>
      </c>
      <c r="P1788" s="18">
        <v>0</v>
      </c>
    </row>
    <row r="1789" spans="2:16" ht="36" customHeight="1" outlineLevel="1" x14ac:dyDescent="0.45">
      <c r="B1789" s="13" t="s">
        <v>1185</v>
      </c>
      <c r="C1789" s="14" t="s">
        <v>59</v>
      </c>
      <c r="D1789" s="14" t="s">
        <v>654</v>
      </c>
      <c r="E1789" s="15" t="s">
        <v>70</v>
      </c>
      <c r="F1789" s="15"/>
      <c r="G1789" s="16">
        <v>1</v>
      </c>
      <c r="H1789" s="16">
        <v>10</v>
      </c>
      <c r="I1789" s="19">
        <v>5.4666666666666668</v>
      </c>
      <c r="J1789" s="16">
        <v>10</v>
      </c>
      <c r="K1789" s="16">
        <v>5</v>
      </c>
      <c r="L1789" s="19">
        <v>3.3215611331995563</v>
      </c>
      <c r="M1789" s="16">
        <v>1</v>
      </c>
      <c r="N1789" s="16">
        <v>10</v>
      </c>
      <c r="O1789" s="17">
        <v>940</v>
      </c>
      <c r="P1789" s="18">
        <v>0</v>
      </c>
    </row>
    <row r="1790" spans="2:16" ht="36" customHeight="1" outlineLevel="1" x14ac:dyDescent="0.45">
      <c r="B1790" s="13" t="s">
        <v>73</v>
      </c>
      <c r="C1790" s="14" t="s">
        <v>56</v>
      </c>
      <c r="D1790" s="14" t="s">
        <v>1342</v>
      </c>
      <c r="E1790" s="15" t="s">
        <v>63</v>
      </c>
      <c r="F1790" s="15"/>
      <c r="G1790" s="16">
        <v>1</v>
      </c>
      <c r="H1790" s="16">
        <v>10</v>
      </c>
      <c r="I1790" s="19">
        <v>6.5380000000000003</v>
      </c>
      <c r="J1790" s="16">
        <v>10</v>
      </c>
      <c r="K1790" s="16">
        <v>7</v>
      </c>
      <c r="L1790" s="19">
        <v>3.1544423447745062</v>
      </c>
      <c r="M1790" s="16">
        <v>1</v>
      </c>
      <c r="N1790" s="16">
        <v>10</v>
      </c>
      <c r="O1790" s="17">
        <v>0</v>
      </c>
      <c r="P1790" s="18">
        <v>0</v>
      </c>
    </row>
    <row r="1791" spans="2:16" ht="36" customHeight="1" outlineLevel="1" x14ac:dyDescent="0.45">
      <c r="B1791" s="13" t="s">
        <v>73</v>
      </c>
      <c r="C1791" s="14" t="s">
        <v>59</v>
      </c>
      <c r="D1791" s="14" t="s">
        <v>1342</v>
      </c>
      <c r="E1791" s="15" t="s">
        <v>63</v>
      </c>
      <c r="F1791" s="15"/>
      <c r="G1791" s="16">
        <v>1</v>
      </c>
      <c r="H1791" s="16">
        <v>10</v>
      </c>
      <c r="I1791" s="19">
        <v>6.5380000000000003</v>
      </c>
      <c r="J1791" s="16">
        <v>10</v>
      </c>
      <c r="K1791" s="16">
        <v>7</v>
      </c>
      <c r="L1791" s="19">
        <v>3.1544423447745062</v>
      </c>
      <c r="M1791" s="16">
        <v>1</v>
      </c>
      <c r="N1791" s="16">
        <v>10</v>
      </c>
      <c r="O1791" s="17">
        <v>0</v>
      </c>
      <c r="P1791" s="18">
        <v>0</v>
      </c>
    </row>
    <row r="1792" spans="2:16" ht="36" customHeight="1" outlineLevel="1" x14ac:dyDescent="0.45">
      <c r="B1792" s="13" t="s">
        <v>75</v>
      </c>
      <c r="C1792" s="14" t="s">
        <v>56</v>
      </c>
      <c r="D1792" s="14" t="s">
        <v>655</v>
      </c>
      <c r="E1792" s="15" t="s">
        <v>63</v>
      </c>
      <c r="F1792" s="15"/>
      <c r="G1792" s="16">
        <v>1</v>
      </c>
      <c r="H1792" s="16">
        <v>10</v>
      </c>
      <c r="I1792" s="19">
        <v>6.5389999999999997</v>
      </c>
      <c r="J1792" s="16">
        <v>10</v>
      </c>
      <c r="K1792" s="16">
        <v>7</v>
      </c>
      <c r="L1792" s="19">
        <v>3.1553819793228692</v>
      </c>
      <c r="M1792" s="16">
        <v>1</v>
      </c>
      <c r="N1792" s="16">
        <v>10</v>
      </c>
      <c r="O1792" s="17">
        <v>0</v>
      </c>
      <c r="P1792" s="18">
        <v>0</v>
      </c>
    </row>
    <row r="1793" spans="2:16" ht="36" customHeight="1" outlineLevel="1" x14ac:dyDescent="0.45">
      <c r="B1793" s="13" t="s">
        <v>75</v>
      </c>
      <c r="C1793" s="14" t="s">
        <v>59</v>
      </c>
      <c r="D1793" s="14" t="s">
        <v>655</v>
      </c>
      <c r="E1793" s="15" t="s">
        <v>63</v>
      </c>
      <c r="F1793" s="15"/>
      <c r="G1793" s="16">
        <v>1</v>
      </c>
      <c r="H1793" s="16">
        <v>10</v>
      </c>
      <c r="I1793" s="19">
        <v>6.5389999999999997</v>
      </c>
      <c r="J1793" s="16">
        <v>10</v>
      </c>
      <c r="K1793" s="16">
        <v>7</v>
      </c>
      <c r="L1793" s="19">
        <v>3.1553819793228692</v>
      </c>
      <c r="M1793" s="16">
        <v>1</v>
      </c>
      <c r="N1793" s="16">
        <v>10</v>
      </c>
      <c r="O1793" s="17">
        <v>0</v>
      </c>
      <c r="P1793" s="18">
        <v>0</v>
      </c>
    </row>
    <row r="1794" spans="2:16" ht="36" customHeight="1" outlineLevel="1" x14ac:dyDescent="0.45">
      <c r="B1794" s="13" t="s">
        <v>77</v>
      </c>
      <c r="C1794" s="14" t="s">
        <v>56</v>
      </c>
      <c r="D1794" s="14" t="s">
        <v>656</v>
      </c>
      <c r="E1794" s="15" t="s">
        <v>70</v>
      </c>
      <c r="F1794" s="15"/>
      <c r="G1794" s="16">
        <v>1</v>
      </c>
      <c r="H1794" s="16">
        <v>10</v>
      </c>
      <c r="I1794" s="19">
        <v>6.5382550335570473</v>
      </c>
      <c r="J1794" s="16">
        <v>10</v>
      </c>
      <c r="K1794" s="16">
        <v>7</v>
      </c>
      <c r="L1794" s="19">
        <v>3.135205857388601</v>
      </c>
      <c r="M1794" s="16">
        <v>1</v>
      </c>
      <c r="N1794" s="16">
        <v>10</v>
      </c>
      <c r="O1794" s="17">
        <v>255</v>
      </c>
      <c r="P1794" s="18">
        <v>0</v>
      </c>
    </row>
    <row r="1795" spans="2:16" ht="36" customHeight="1" outlineLevel="1" x14ac:dyDescent="0.45">
      <c r="B1795" s="13" t="s">
        <v>77</v>
      </c>
      <c r="C1795" s="14" t="s">
        <v>59</v>
      </c>
      <c r="D1795" s="14" t="s">
        <v>656</v>
      </c>
      <c r="E1795" s="15" t="s">
        <v>70</v>
      </c>
      <c r="F1795" s="15"/>
      <c r="G1795" s="16">
        <v>1</v>
      </c>
      <c r="H1795" s="16">
        <v>10</v>
      </c>
      <c r="I1795" s="19">
        <v>6.5382550335570473</v>
      </c>
      <c r="J1795" s="16">
        <v>10</v>
      </c>
      <c r="K1795" s="16">
        <v>7</v>
      </c>
      <c r="L1795" s="19">
        <v>3.135205857388601</v>
      </c>
      <c r="M1795" s="16">
        <v>1</v>
      </c>
      <c r="N1795" s="16">
        <v>10</v>
      </c>
      <c r="O1795" s="17">
        <v>255</v>
      </c>
      <c r="P1795" s="18">
        <v>0</v>
      </c>
    </row>
    <row r="1796" spans="2:16" ht="36" customHeight="1" outlineLevel="1" x14ac:dyDescent="0.45">
      <c r="B1796" s="13" t="s">
        <v>79</v>
      </c>
      <c r="C1796" s="14" t="s">
        <v>56</v>
      </c>
      <c r="D1796" s="14" t="s">
        <v>657</v>
      </c>
      <c r="E1796" s="15" t="s">
        <v>70</v>
      </c>
      <c r="F1796" s="15"/>
      <c r="G1796" s="16">
        <v>1</v>
      </c>
      <c r="H1796" s="16">
        <v>10</v>
      </c>
      <c r="I1796" s="19">
        <v>6.583333333333333</v>
      </c>
      <c r="J1796" s="16">
        <v>10</v>
      </c>
      <c r="K1796" s="16">
        <v>7</v>
      </c>
      <c r="L1796" s="19">
        <v>3.1589704140202182</v>
      </c>
      <c r="M1796" s="16">
        <v>1</v>
      </c>
      <c r="N1796" s="16">
        <v>10</v>
      </c>
      <c r="O1796" s="17">
        <v>712</v>
      </c>
      <c r="P1796" s="18">
        <v>0</v>
      </c>
    </row>
    <row r="1797" spans="2:16" ht="36" customHeight="1" outlineLevel="1" x14ac:dyDescent="0.45">
      <c r="B1797" s="13" t="s">
        <v>79</v>
      </c>
      <c r="C1797" s="14" t="s">
        <v>59</v>
      </c>
      <c r="D1797" s="14" t="s">
        <v>657</v>
      </c>
      <c r="E1797" s="15" t="s">
        <v>70</v>
      </c>
      <c r="F1797" s="15"/>
      <c r="G1797" s="16">
        <v>1</v>
      </c>
      <c r="H1797" s="16">
        <v>10</v>
      </c>
      <c r="I1797" s="19">
        <v>6.583333333333333</v>
      </c>
      <c r="J1797" s="16">
        <v>10</v>
      </c>
      <c r="K1797" s="16">
        <v>7</v>
      </c>
      <c r="L1797" s="19">
        <v>3.1589704140202182</v>
      </c>
      <c r="M1797" s="16">
        <v>1</v>
      </c>
      <c r="N1797" s="16">
        <v>10</v>
      </c>
      <c r="O1797" s="17">
        <v>712</v>
      </c>
      <c r="P1797" s="18">
        <v>0</v>
      </c>
    </row>
    <row r="1798" spans="2:16" ht="36" customHeight="1" outlineLevel="1" x14ac:dyDescent="0.45">
      <c r="B1798" s="13" t="s">
        <v>80</v>
      </c>
      <c r="C1798" s="14" t="s">
        <v>56</v>
      </c>
      <c r="D1798" s="14" t="s">
        <v>658</v>
      </c>
      <c r="E1798" s="15" t="s">
        <v>70</v>
      </c>
      <c r="F1798" s="15"/>
      <c r="G1798" s="16">
        <v>1</v>
      </c>
      <c r="H1798" s="16">
        <v>10</v>
      </c>
      <c r="I1798" s="19">
        <v>6.774647887323944</v>
      </c>
      <c r="J1798" s="16">
        <v>10</v>
      </c>
      <c r="K1798" s="16">
        <v>7</v>
      </c>
      <c r="L1798" s="19">
        <v>2.967428820176973</v>
      </c>
      <c r="M1798" s="16">
        <v>1</v>
      </c>
      <c r="N1798" s="16">
        <v>10</v>
      </c>
      <c r="O1798" s="17">
        <v>929</v>
      </c>
      <c r="P1798" s="18">
        <v>0</v>
      </c>
    </row>
    <row r="1799" spans="2:16" ht="36" customHeight="1" outlineLevel="1" x14ac:dyDescent="0.45">
      <c r="B1799" s="13" t="s">
        <v>80</v>
      </c>
      <c r="C1799" s="14" t="s">
        <v>59</v>
      </c>
      <c r="D1799" s="14" t="s">
        <v>658</v>
      </c>
      <c r="E1799" s="15" t="s">
        <v>70</v>
      </c>
      <c r="F1799" s="15"/>
      <c r="G1799" s="16">
        <v>1</v>
      </c>
      <c r="H1799" s="16">
        <v>10</v>
      </c>
      <c r="I1799" s="19">
        <v>6.774647887323944</v>
      </c>
      <c r="J1799" s="16">
        <v>10</v>
      </c>
      <c r="K1799" s="16">
        <v>7</v>
      </c>
      <c r="L1799" s="19">
        <v>2.967428820176973</v>
      </c>
      <c r="M1799" s="16">
        <v>1</v>
      </c>
      <c r="N1799" s="16">
        <v>10</v>
      </c>
      <c r="O1799" s="17">
        <v>929</v>
      </c>
      <c r="P1799" s="18">
        <v>0</v>
      </c>
    </row>
    <row r="1800" spans="2:16" ht="36" customHeight="1" outlineLevel="1" x14ac:dyDescent="0.45">
      <c r="B1800" s="13" t="s">
        <v>82</v>
      </c>
      <c r="C1800" s="14" t="s">
        <v>56</v>
      </c>
      <c r="D1800" s="14" t="s">
        <v>1343</v>
      </c>
      <c r="E1800" s="15" t="s">
        <v>70</v>
      </c>
      <c r="F1800" s="15"/>
      <c r="G1800" s="16">
        <v>1</v>
      </c>
      <c r="H1800" s="16">
        <v>10</v>
      </c>
      <c r="I1800" s="19">
        <v>5.7857142857142856</v>
      </c>
      <c r="J1800" s="16">
        <v>10</v>
      </c>
      <c r="K1800" s="16">
        <v>4</v>
      </c>
      <c r="L1800" s="19">
        <v>3.7040221678305625</v>
      </c>
      <c r="M1800" s="16">
        <v>1</v>
      </c>
      <c r="N1800" s="16">
        <v>10</v>
      </c>
      <c r="O1800" s="17">
        <v>986</v>
      </c>
      <c r="P1800" s="18">
        <v>0</v>
      </c>
    </row>
    <row r="1801" spans="2:16" ht="36" customHeight="1" outlineLevel="1" x14ac:dyDescent="0.45">
      <c r="B1801" s="13" t="s">
        <v>82</v>
      </c>
      <c r="C1801" s="14" t="s">
        <v>59</v>
      </c>
      <c r="D1801" s="14" t="s">
        <v>1343</v>
      </c>
      <c r="E1801" s="15" t="s">
        <v>70</v>
      </c>
      <c r="F1801" s="15"/>
      <c r="G1801" s="16">
        <v>1</v>
      </c>
      <c r="H1801" s="16">
        <v>10</v>
      </c>
      <c r="I1801" s="19">
        <v>5.7857142857142856</v>
      </c>
      <c r="J1801" s="16">
        <v>10</v>
      </c>
      <c r="K1801" s="16">
        <v>4</v>
      </c>
      <c r="L1801" s="19">
        <v>3.7040221678305625</v>
      </c>
      <c r="M1801" s="16">
        <v>1</v>
      </c>
      <c r="N1801" s="16">
        <v>10</v>
      </c>
      <c r="O1801" s="17">
        <v>986</v>
      </c>
      <c r="P1801" s="18">
        <v>0</v>
      </c>
    </row>
    <row r="1802" spans="2:16" ht="36" customHeight="1" outlineLevel="1" x14ac:dyDescent="0.45">
      <c r="B1802" s="13" t="s">
        <v>84</v>
      </c>
      <c r="C1802" s="14" t="s">
        <v>56</v>
      </c>
      <c r="D1802" s="14" t="s">
        <v>1344</v>
      </c>
      <c r="E1802" s="15" t="s">
        <v>70</v>
      </c>
      <c r="F1802" s="15"/>
      <c r="G1802" s="16">
        <v>3</v>
      </c>
      <c r="H1802" s="16">
        <v>10</v>
      </c>
      <c r="I1802" s="19">
        <v>6.8</v>
      </c>
      <c r="J1802" s="16">
        <v>10</v>
      </c>
      <c r="K1802" s="16">
        <v>7</v>
      </c>
      <c r="L1802" s="19">
        <v>3.2710854467592254</v>
      </c>
      <c r="M1802" s="16">
        <v>3</v>
      </c>
      <c r="N1802" s="16">
        <v>10</v>
      </c>
      <c r="O1802" s="17">
        <v>995</v>
      </c>
      <c r="P1802" s="18">
        <v>0</v>
      </c>
    </row>
    <row r="1803" spans="2:16" ht="36" customHeight="1" outlineLevel="1" x14ac:dyDescent="0.45">
      <c r="B1803" s="13" t="s">
        <v>84</v>
      </c>
      <c r="C1803" s="14" t="s">
        <v>59</v>
      </c>
      <c r="D1803" s="14" t="s">
        <v>1344</v>
      </c>
      <c r="E1803" s="15" t="s">
        <v>70</v>
      </c>
      <c r="F1803" s="15"/>
      <c r="G1803" s="16">
        <v>3</v>
      </c>
      <c r="H1803" s="16">
        <v>10</v>
      </c>
      <c r="I1803" s="19">
        <v>6.8</v>
      </c>
      <c r="J1803" s="16">
        <v>10</v>
      </c>
      <c r="K1803" s="16">
        <v>7</v>
      </c>
      <c r="L1803" s="19">
        <v>3.2710854467592254</v>
      </c>
      <c r="M1803" s="16">
        <v>3</v>
      </c>
      <c r="N1803" s="16">
        <v>10</v>
      </c>
      <c r="O1803" s="17">
        <v>995</v>
      </c>
      <c r="P1803" s="18">
        <v>0</v>
      </c>
    </row>
    <row r="1804" spans="2:16" ht="36" customHeight="1" outlineLevel="1" x14ac:dyDescent="0.45">
      <c r="B1804" s="13" t="s">
        <v>61</v>
      </c>
      <c r="C1804" s="14" t="s">
        <v>56</v>
      </c>
      <c r="D1804" s="14" t="s">
        <v>659</v>
      </c>
      <c r="E1804" s="15" t="s">
        <v>70</v>
      </c>
      <c r="F1804" s="15"/>
      <c r="G1804" s="16">
        <v>1</v>
      </c>
      <c r="H1804" s="16">
        <v>10</v>
      </c>
      <c r="I1804" s="19">
        <v>6.5369999999999999</v>
      </c>
      <c r="J1804" s="16">
        <v>10</v>
      </c>
      <c r="K1804" s="16">
        <v>7</v>
      </c>
      <c r="L1804" s="19">
        <v>3.1528671985308092</v>
      </c>
      <c r="M1804" s="16">
        <v>1</v>
      </c>
      <c r="N1804" s="16">
        <v>10</v>
      </c>
      <c r="O1804" s="17">
        <v>0</v>
      </c>
      <c r="P1804" s="18">
        <v>0</v>
      </c>
    </row>
    <row r="1805" spans="2:16" ht="36" customHeight="1" outlineLevel="1" x14ac:dyDescent="0.45">
      <c r="B1805" s="13" t="s">
        <v>61</v>
      </c>
      <c r="C1805" s="14" t="s">
        <v>59</v>
      </c>
      <c r="D1805" s="14" t="s">
        <v>659</v>
      </c>
      <c r="E1805" s="15" t="s">
        <v>70</v>
      </c>
      <c r="F1805" s="15"/>
      <c r="G1805" s="16">
        <v>1</v>
      </c>
      <c r="H1805" s="16">
        <v>10</v>
      </c>
      <c r="I1805" s="19">
        <v>6.5273132664437012</v>
      </c>
      <c r="J1805" s="16">
        <v>10</v>
      </c>
      <c r="K1805" s="16">
        <v>7</v>
      </c>
      <c r="L1805" s="19">
        <v>3.1681980050652268</v>
      </c>
      <c r="M1805" s="16">
        <v>1</v>
      </c>
      <c r="N1805" s="16">
        <v>10</v>
      </c>
      <c r="O1805" s="17">
        <v>103</v>
      </c>
      <c r="P1805" s="18">
        <v>0</v>
      </c>
    </row>
    <row r="1806" spans="2:16" ht="36" customHeight="1" outlineLevel="1" x14ac:dyDescent="0.45">
      <c r="B1806" s="13" t="s">
        <v>61</v>
      </c>
      <c r="C1806" s="14" t="s">
        <v>56</v>
      </c>
      <c r="D1806" s="14" t="s">
        <v>659</v>
      </c>
      <c r="E1806" s="15" t="s">
        <v>70</v>
      </c>
      <c r="F1806" s="15"/>
      <c r="G1806" s="15" t="s">
        <v>86</v>
      </c>
      <c r="H1806" s="15" t="s">
        <v>86</v>
      </c>
      <c r="I1806" s="15" t="s">
        <v>86</v>
      </c>
      <c r="J1806" s="15" t="s">
        <v>86</v>
      </c>
      <c r="K1806" s="15" t="s">
        <v>86</v>
      </c>
      <c r="L1806" s="15" t="s">
        <v>86</v>
      </c>
      <c r="M1806" s="15" t="s">
        <v>86</v>
      </c>
      <c r="N1806" s="15" t="s">
        <v>86</v>
      </c>
      <c r="O1806" s="17">
        <v>1000</v>
      </c>
      <c r="P1806" s="18">
        <v>0</v>
      </c>
    </row>
    <row r="1807" spans="2:16" ht="36" customHeight="1" outlineLevel="1" x14ac:dyDescent="0.45">
      <c r="B1807" s="13" t="s">
        <v>61</v>
      </c>
      <c r="C1807" s="14" t="s">
        <v>59</v>
      </c>
      <c r="D1807" s="14" t="s">
        <v>659</v>
      </c>
      <c r="E1807" s="15" t="s">
        <v>70</v>
      </c>
      <c r="F1807" s="15"/>
      <c r="G1807" s="16">
        <v>10</v>
      </c>
      <c r="H1807" s="16">
        <v>10</v>
      </c>
      <c r="I1807" s="16">
        <v>10</v>
      </c>
      <c r="J1807" s="16">
        <v>10</v>
      </c>
      <c r="K1807" s="16">
        <v>10</v>
      </c>
      <c r="L1807" s="15" t="s">
        <v>86</v>
      </c>
      <c r="M1807" s="16">
        <v>10</v>
      </c>
      <c r="N1807" s="16">
        <v>10</v>
      </c>
      <c r="O1807" s="17">
        <v>999</v>
      </c>
      <c r="P1807" s="18">
        <v>0</v>
      </c>
    </row>
    <row r="1808" spans="2:16" ht="36" customHeight="1" outlineLevel="1" x14ac:dyDescent="0.45">
      <c r="B1808" s="13" t="s">
        <v>61</v>
      </c>
      <c r="C1808" s="14" t="s">
        <v>56</v>
      </c>
      <c r="D1808" s="14" t="s">
        <v>659</v>
      </c>
      <c r="E1808" s="15" t="s">
        <v>70</v>
      </c>
      <c r="F1808" s="15"/>
      <c r="G1808" s="15" t="s">
        <v>86</v>
      </c>
      <c r="H1808" s="15" t="s">
        <v>86</v>
      </c>
      <c r="I1808" s="15" t="s">
        <v>86</v>
      </c>
      <c r="J1808" s="15" t="s">
        <v>86</v>
      </c>
      <c r="K1808" s="15" t="s">
        <v>86</v>
      </c>
      <c r="L1808" s="15" t="s">
        <v>86</v>
      </c>
      <c r="M1808" s="15" t="s">
        <v>86</v>
      </c>
      <c r="N1808" s="15" t="s">
        <v>86</v>
      </c>
      <c r="O1808" s="17">
        <v>1000</v>
      </c>
      <c r="P1808" s="18">
        <v>0</v>
      </c>
    </row>
    <row r="1809" spans="2:16" ht="36" customHeight="1" outlineLevel="1" x14ac:dyDescent="0.45">
      <c r="B1809" s="13" t="s">
        <v>61</v>
      </c>
      <c r="C1809" s="14" t="s">
        <v>59</v>
      </c>
      <c r="D1809" s="14" t="s">
        <v>659</v>
      </c>
      <c r="E1809" s="15" t="s">
        <v>70</v>
      </c>
      <c r="F1809" s="15"/>
      <c r="G1809" s="15" t="s">
        <v>86</v>
      </c>
      <c r="H1809" s="15" t="s">
        <v>86</v>
      </c>
      <c r="I1809" s="15" t="s">
        <v>86</v>
      </c>
      <c r="J1809" s="15" t="s">
        <v>86</v>
      </c>
      <c r="K1809" s="15" t="s">
        <v>86</v>
      </c>
      <c r="L1809" s="15" t="s">
        <v>86</v>
      </c>
      <c r="M1809" s="15" t="s">
        <v>86</v>
      </c>
      <c r="N1809" s="15" t="s">
        <v>86</v>
      </c>
      <c r="O1809" s="17">
        <v>1000</v>
      </c>
      <c r="P1809" s="18">
        <v>0</v>
      </c>
    </row>
    <row r="1810" spans="2:16" ht="36" customHeight="1" outlineLevel="1" x14ac:dyDescent="0.45">
      <c r="B1810" s="13" t="s">
        <v>61</v>
      </c>
      <c r="C1810" s="14" t="s">
        <v>56</v>
      </c>
      <c r="D1810" s="14" t="s">
        <v>659</v>
      </c>
      <c r="E1810" s="15" t="s">
        <v>70</v>
      </c>
      <c r="F1810" s="15"/>
      <c r="G1810" s="15" t="s">
        <v>86</v>
      </c>
      <c r="H1810" s="15" t="s">
        <v>86</v>
      </c>
      <c r="I1810" s="15" t="s">
        <v>86</v>
      </c>
      <c r="J1810" s="15" t="s">
        <v>86</v>
      </c>
      <c r="K1810" s="15" t="s">
        <v>86</v>
      </c>
      <c r="L1810" s="15" t="s">
        <v>86</v>
      </c>
      <c r="M1810" s="15" t="s">
        <v>86</v>
      </c>
      <c r="N1810" s="15" t="s">
        <v>86</v>
      </c>
      <c r="O1810" s="17">
        <v>1000</v>
      </c>
      <c r="P1810" s="18">
        <v>0</v>
      </c>
    </row>
    <row r="1811" spans="2:16" ht="36" customHeight="1" outlineLevel="1" x14ac:dyDescent="0.45">
      <c r="B1811" s="13" t="s">
        <v>61</v>
      </c>
      <c r="C1811" s="14" t="s">
        <v>59</v>
      </c>
      <c r="D1811" s="14" t="s">
        <v>659</v>
      </c>
      <c r="E1811" s="15" t="s">
        <v>70</v>
      </c>
      <c r="F1811" s="15"/>
      <c r="G1811" s="15" t="s">
        <v>86</v>
      </c>
      <c r="H1811" s="15" t="s">
        <v>86</v>
      </c>
      <c r="I1811" s="15" t="s">
        <v>86</v>
      </c>
      <c r="J1811" s="15" t="s">
        <v>86</v>
      </c>
      <c r="K1811" s="15" t="s">
        <v>86</v>
      </c>
      <c r="L1811" s="15" t="s">
        <v>86</v>
      </c>
      <c r="M1811" s="15" t="s">
        <v>86</v>
      </c>
      <c r="N1811" s="15" t="s">
        <v>86</v>
      </c>
      <c r="O1811" s="17">
        <v>1000</v>
      </c>
      <c r="P1811" s="18">
        <v>0</v>
      </c>
    </row>
    <row r="1812" spans="2:16" ht="36" customHeight="1" outlineLevel="1" x14ac:dyDescent="0.45">
      <c r="B1812" s="13" t="s">
        <v>64</v>
      </c>
      <c r="C1812" s="14" t="s">
        <v>56</v>
      </c>
      <c r="D1812" s="14" t="s">
        <v>660</v>
      </c>
      <c r="E1812" s="15" t="s">
        <v>63</v>
      </c>
      <c r="F1812" s="15"/>
      <c r="G1812" s="16">
        <v>1</v>
      </c>
      <c r="H1812" s="16">
        <v>10</v>
      </c>
      <c r="I1812" s="19">
        <v>6.54</v>
      </c>
      <c r="J1812" s="16">
        <v>10</v>
      </c>
      <c r="K1812" s="16">
        <v>7</v>
      </c>
      <c r="L1812" s="19">
        <v>3.1556866698641715</v>
      </c>
      <c r="M1812" s="16">
        <v>1</v>
      </c>
      <c r="N1812" s="16">
        <v>10</v>
      </c>
      <c r="O1812" s="17">
        <v>0</v>
      </c>
      <c r="P1812" s="18">
        <v>0</v>
      </c>
    </row>
    <row r="1813" spans="2:16" ht="36" customHeight="1" outlineLevel="1" x14ac:dyDescent="0.45">
      <c r="B1813" s="13" t="s">
        <v>64</v>
      </c>
      <c r="C1813" s="14" t="s">
        <v>59</v>
      </c>
      <c r="D1813" s="14" t="s">
        <v>660</v>
      </c>
      <c r="E1813" s="15" t="s">
        <v>63</v>
      </c>
      <c r="F1813" s="15"/>
      <c r="G1813" s="16">
        <v>1</v>
      </c>
      <c r="H1813" s="16">
        <v>10</v>
      </c>
      <c r="I1813" s="19">
        <v>6.54</v>
      </c>
      <c r="J1813" s="16">
        <v>10</v>
      </c>
      <c r="K1813" s="16">
        <v>7</v>
      </c>
      <c r="L1813" s="19">
        <v>3.1556866698641715</v>
      </c>
      <c r="M1813" s="16">
        <v>1</v>
      </c>
      <c r="N1813" s="16">
        <v>10</v>
      </c>
      <c r="O1813" s="17">
        <v>0</v>
      </c>
      <c r="P1813" s="18">
        <v>0</v>
      </c>
    </row>
    <row r="1814" spans="2:16" ht="36" customHeight="1" outlineLevel="1" x14ac:dyDescent="0.45">
      <c r="B1814" s="13" t="s">
        <v>66</v>
      </c>
      <c r="C1814" s="14" t="s">
        <v>56</v>
      </c>
      <c r="D1814" s="14" t="s">
        <v>661</v>
      </c>
      <c r="E1814" s="15" t="s">
        <v>63</v>
      </c>
      <c r="F1814" s="15"/>
      <c r="G1814" s="16">
        <v>1</v>
      </c>
      <c r="H1814" s="16">
        <v>10</v>
      </c>
      <c r="I1814" s="19">
        <v>6.6710239651416119</v>
      </c>
      <c r="J1814" s="16">
        <v>10</v>
      </c>
      <c r="K1814" s="16">
        <v>7</v>
      </c>
      <c r="L1814" s="19">
        <v>3.1558238319615386</v>
      </c>
      <c r="M1814" s="16">
        <v>1</v>
      </c>
      <c r="N1814" s="16">
        <v>10</v>
      </c>
      <c r="O1814" s="17">
        <v>541</v>
      </c>
      <c r="P1814" s="18">
        <v>0</v>
      </c>
    </row>
    <row r="1815" spans="2:16" ht="36" customHeight="1" outlineLevel="1" x14ac:dyDescent="0.45">
      <c r="B1815" s="13" t="s">
        <v>66</v>
      </c>
      <c r="C1815" s="14" t="s">
        <v>59</v>
      </c>
      <c r="D1815" s="14" t="s">
        <v>661</v>
      </c>
      <c r="E1815" s="15" t="s">
        <v>63</v>
      </c>
      <c r="F1815" s="15"/>
      <c r="G1815" s="16">
        <v>1</v>
      </c>
      <c r="H1815" s="16">
        <v>10</v>
      </c>
      <c r="I1815" s="19">
        <v>6.6727272727272728</v>
      </c>
      <c r="J1815" s="16">
        <v>10</v>
      </c>
      <c r="K1815" s="16">
        <v>7</v>
      </c>
      <c r="L1815" s="19">
        <v>3.153618132281506</v>
      </c>
      <c r="M1815" s="16">
        <v>1</v>
      </c>
      <c r="N1815" s="16">
        <v>10</v>
      </c>
      <c r="O1815" s="17">
        <v>505</v>
      </c>
      <c r="P1815" s="18">
        <v>0</v>
      </c>
    </row>
    <row r="1816" spans="2:16" ht="36" customHeight="1" outlineLevel="1" x14ac:dyDescent="0.45">
      <c r="B1816" s="13" t="s">
        <v>68</v>
      </c>
      <c r="C1816" s="14" t="s">
        <v>56</v>
      </c>
      <c r="D1816" s="14" t="s">
        <v>662</v>
      </c>
      <c r="E1816" s="15" t="s">
        <v>70</v>
      </c>
      <c r="F1816" s="15"/>
      <c r="G1816" s="16">
        <v>1</v>
      </c>
      <c r="H1816" s="16">
        <v>10</v>
      </c>
      <c r="I1816" s="19">
        <v>6.3378378378378377</v>
      </c>
      <c r="J1816" s="16">
        <v>10</v>
      </c>
      <c r="K1816" s="16">
        <v>7</v>
      </c>
      <c r="L1816" s="19">
        <v>3.1086379160399935</v>
      </c>
      <c r="M1816" s="16">
        <v>1</v>
      </c>
      <c r="N1816" s="16">
        <v>10</v>
      </c>
      <c r="O1816" s="17">
        <v>778</v>
      </c>
      <c r="P1816" s="18">
        <v>0</v>
      </c>
    </row>
    <row r="1817" spans="2:16" ht="36" customHeight="1" outlineLevel="1" x14ac:dyDescent="0.45">
      <c r="B1817" s="13" t="s">
        <v>68</v>
      </c>
      <c r="C1817" s="14" t="s">
        <v>59</v>
      </c>
      <c r="D1817" s="14" t="s">
        <v>662</v>
      </c>
      <c r="E1817" s="15" t="s">
        <v>70</v>
      </c>
      <c r="F1817" s="15"/>
      <c r="G1817" s="16">
        <v>1</v>
      </c>
      <c r="H1817" s="16">
        <v>10</v>
      </c>
      <c r="I1817" s="19">
        <v>6.36</v>
      </c>
      <c r="J1817" s="16">
        <v>10</v>
      </c>
      <c r="K1817" s="16">
        <v>7</v>
      </c>
      <c r="L1817" s="19">
        <v>3.1094900822206495</v>
      </c>
      <c r="M1817" s="16">
        <v>1</v>
      </c>
      <c r="N1817" s="16">
        <v>10</v>
      </c>
      <c r="O1817" s="17">
        <v>775</v>
      </c>
      <c r="P1817" s="18">
        <v>0</v>
      </c>
    </row>
    <row r="1818" spans="2:16" ht="36" customHeight="1" outlineLevel="1" x14ac:dyDescent="0.45">
      <c r="B1818" s="13" t="s">
        <v>71</v>
      </c>
      <c r="C1818" s="14" t="s">
        <v>56</v>
      </c>
      <c r="D1818" s="14" t="s">
        <v>663</v>
      </c>
      <c r="E1818" s="15" t="s">
        <v>70</v>
      </c>
      <c r="F1818" s="15"/>
      <c r="G1818" s="16">
        <v>1</v>
      </c>
      <c r="H1818" s="16">
        <v>10</v>
      </c>
      <c r="I1818" s="19">
        <v>6.2834645669291342</v>
      </c>
      <c r="J1818" s="16">
        <v>10</v>
      </c>
      <c r="K1818" s="16">
        <v>7</v>
      </c>
      <c r="L1818" s="19">
        <v>3.3354698814535473</v>
      </c>
      <c r="M1818" s="16">
        <v>1</v>
      </c>
      <c r="N1818" s="16">
        <v>10</v>
      </c>
      <c r="O1818" s="17">
        <v>873</v>
      </c>
      <c r="P1818" s="18">
        <v>0</v>
      </c>
    </row>
    <row r="1819" spans="2:16" ht="36" customHeight="1" outlineLevel="1" x14ac:dyDescent="0.45">
      <c r="B1819" s="13" t="s">
        <v>71</v>
      </c>
      <c r="C1819" s="14" t="s">
        <v>59</v>
      </c>
      <c r="D1819" s="14" t="s">
        <v>663</v>
      </c>
      <c r="E1819" s="15" t="s">
        <v>70</v>
      </c>
      <c r="F1819" s="15"/>
      <c r="G1819" s="16">
        <v>1</v>
      </c>
      <c r="H1819" s="16">
        <v>10</v>
      </c>
      <c r="I1819" s="19">
        <v>6.390625</v>
      </c>
      <c r="J1819" s="16">
        <v>10</v>
      </c>
      <c r="K1819" s="16">
        <v>7</v>
      </c>
      <c r="L1819" s="19">
        <v>3.3183678157536907</v>
      </c>
      <c r="M1819" s="16">
        <v>1</v>
      </c>
      <c r="N1819" s="16">
        <v>10</v>
      </c>
      <c r="O1819" s="17">
        <v>872</v>
      </c>
      <c r="P1819" s="18">
        <v>0</v>
      </c>
    </row>
    <row r="1820" spans="2:16" ht="36" customHeight="1" outlineLevel="1" x14ac:dyDescent="0.45">
      <c r="B1820" s="13" t="s">
        <v>1184</v>
      </c>
      <c r="C1820" s="14" t="s">
        <v>56</v>
      </c>
      <c r="D1820" s="14" t="s">
        <v>664</v>
      </c>
      <c r="E1820" s="15" t="s">
        <v>70</v>
      </c>
      <c r="F1820" s="15"/>
      <c r="G1820" s="16">
        <v>1</v>
      </c>
      <c r="H1820" s="16">
        <v>10</v>
      </c>
      <c r="I1820" s="19">
        <v>6.4516129032258061</v>
      </c>
      <c r="J1820" s="16">
        <v>10</v>
      </c>
      <c r="K1820" s="16">
        <v>7</v>
      </c>
      <c r="L1820" s="19">
        <v>3.3714199924857207</v>
      </c>
      <c r="M1820" s="16">
        <v>1</v>
      </c>
      <c r="N1820" s="16">
        <v>10</v>
      </c>
      <c r="O1820" s="17">
        <v>938</v>
      </c>
      <c r="P1820" s="18">
        <v>0</v>
      </c>
    </row>
    <row r="1821" spans="2:16" ht="36" customHeight="1" outlineLevel="1" x14ac:dyDescent="0.45">
      <c r="B1821" s="13" t="s">
        <v>1184</v>
      </c>
      <c r="C1821" s="14" t="s">
        <v>59</v>
      </c>
      <c r="D1821" s="14" t="s">
        <v>664</v>
      </c>
      <c r="E1821" s="15" t="s">
        <v>70</v>
      </c>
      <c r="F1821" s="15"/>
      <c r="G1821" s="16">
        <v>1</v>
      </c>
      <c r="H1821" s="16">
        <v>10</v>
      </c>
      <c r="I1821" s="19">
        <v>6.4285714285714288</v>
      </c>
      <c r="J1821" s="16">
        <v>10</v>
      </c>
      <c r="K1821" s="16">
        <v>7</v>
      </c>
      <c r="L1821" s="19">
        <v>3.3442984013444463</v>
      </c>
      <c r="M1821" s="16">
        <v>1</v>
      </c>
      <c r="N1821" s="16">
        <v>10</v>
      </c>
      <c r="O1821" s="17">
        <v>937</v>
      </c>
      <c r="P1821" s="18">
        <v>0</v>
      </c>
    </row>
    <row r="1822" spans="2:16" ht="36" customHeight="1" outlineLevel="1" x14ac:dyDescent="0.45">
      <c r="B1822" s="13" t="s">
        <v>1185</v>
      </c>
      <c r="C1822" s="14" t="s">
        <v>56</v>
      </c>
      <c r="D1822" s="14" t="s">
        <v>665</v>
      </c>
      <c r="E1822" s="15" t="s">
        <v>70</v>
      </c>
      <c r="F1822" s="15"/>
      <c r="G1822" s="16">
        <v>1</v>
      </c>
      <c r="H1822" s="16">
        <v>10</v>
      </c>
      <c r="I1822" s="19">
        <v>6.0363636363636362</v>
      </c>
      <c r="J1822" s="16">
        <v>10</v>
      </c>
      <c r="K1822" s="16">
        <v>6</v>
      </c>
      <c r="L1822" s="19">
        <v>3.0909883135024554</v>
      </c>
      <c r="M1822" s="16">
        <v>1</v>
      </c>
      <c r="N1822" s="16">
        <v>10</v>
      </c>
      <c r="O1822" s="17">
        <v>945</v>
      </c>
      <c r="P1822" s="18">
        <v>0</v>
      </c>
    </row>
    <row r="1823" spans="2:16" ht="36" customHeight="1" outlineLevel="1" x14ac:dyDescent="0.45">
      <c r="B1823" s="13" t="s">
        <v>1185</v>
      </c>
      <c r="C1823" s="14" t="s">
        <v>59</v>
      </c>
      <c r="D1823" s="14" t="s">
        <v>665</v>
      </c>
      <c r="E1823" s="15" t="s">
        <v>70</v>
      </c>
      <c r="F1823" s="15"/>
      <c r="G1823" s="16">
        <v>1</v>
      </c>
      <c r="H1823" s="16">
        <v>10</v>
      </c>
      <c r="I1823" s="19">
        <v>5.8</v>
      </c>
      <c r="J1823" s="16">
        <v>10</v>
      </c>
      <c r="K1823" s="16">
        <v>6</v>
      </c>
      <c r="L1823" s="19">
        <v>3.0936015209413075</v>
      </c>
      <c r="M1823" s="16">
        <v>1</v>
      </c>
      <c r="N1823" s="16">
        <v>10</v>
      </c>
      <c r="O1823" s="17">
        <v>945</v>
      </c>
      <c r="P1823" s="18">
        <v>0</v>
      </c>
    </row>
    <row r="1824" spans="2:16" ht="36" customHeight="1" outlineLevel="1" x14ac:dyDescent="0.45">
      <c r="B1824" s="13" t="s">
        <v>73</v>
      </c>
      <c r="C1824" s="14" t="s">
        <v>56</v>
      </c>
      <c r="D1824" s="14" t="s">
        <v>1345</v>
      </c>
      <c r="E1824" s="15" t="s">
        <v>63</v>
      </c>
      <c r="F1824" s="15"/>
      <c r="G1824" s="16">
        <v>1</v>
      </c>
      <c r="H1824" s="16">
        <v>10</v>
      </c>
      <c r="I1824" s="19">
        <v>6.5359999999999996</v>
      </c>
      <c r="J1824" s="16">
        <v>10</v>
      </c>
      <c r="K1824" s="16">
        <v>7</v>
      </c>
      <c r="L1824" s="19">
        <v>3.1551004197424066</v>
      </c>
      <c r="M1824" s="16">
        <v>1</v>
      </c>
      <c r="N1824" s="16">
        <v>10</v>
      </c>
      <c r="O1824" s="17">
        <v>0</v>
      </c>
      <c r="P1824" s="18">
        <v>0</v>
      </c>
    </row>
    <row r="1825" spans="2:16" ht="36" customHeight="1" outlineLevel="1" x14ac:dyDescent="0.45">
      <c r="B1825" s="13" t="s">
        <v>73</v>
      </c>
      <c r="C1825" s="14" t="s">
        <v>59</v>
      </c>
      <c r="D1825" s="14" t="s">
        <v>1345</v>
      </c>
      <c r="E1825" s="15" t="s">
        <v>63</v>
      </c>
      <c r="F1825" s="15"/>
      <c r="G1825" s="16">
        <v>1</v>
      </c>
      <c r="H1825" s="16">
        <v>10</v>
      </c>
      <c r="I1825" s="19">
        <v>6.5359999999999996</v>
      </c>
      <c r="J1825" s="16">
        <v>10</v>
      </c>
      <c r="K1825" s="16">
        <v>7</v>
      </c>
      <c r="L1825" s="19">
        <v>3.1551004197424066</v>
      </c>
      <c r="M1825" s="16">
        <v>1</v>
      </c>
      <c r="N1825" s="16">
        <v>10</v>
      </c>
      <c r="O1825" s="17">
        <v>0</v>
      </c>
      <c r="P1825" s="18">
        <v>0</v>
      </c>
    </row>
    <row r="1826" spans="2:16" ht="36" customHeight="1" outlineLevel="1" x14ac:dyDescent="0.45">
      <c r="B1826" s="13" t="s">
        <v>75</v>
      </c>
      <c r="C1826" s="14" t="s">
        <v>56</v>
      </c>
      <c r="D1826" s="14" t="s">
        <v>666</v>
      </c>
      <c r="E1826" s="15" t="s">
        <v>63</v>
      </c>
      <c r="F1826" s="15"/>
      <c r="G1826" s="16">
        <v>1</v>
      </c>
      <c r="H1826" s="16">
        <v>10</v>
      </c>
      <c r="I1826" s="19">
        <v>6.5369999999999999</v>
      </c>
      <c r="J1826" s="16">
        <v>10</v>
      </c>
      <c r="K1826" s="16">
        <v>7</v>
      </c>
      <c r="L1826" s="19">
        <v>3.1547715580662117</v>
      </c>
      <c r="M1826" s="16">
        <v>1</v>
      </c>
      <c r="N1826" s="16">
        <v>10</v>
      </c>
      <c r="O1826" s="17">
        <v>0</v>
      </c>
      <c r="P1826" s="18">
        <v>0</v>
      </c>
    </row>
    <row r="1827" spans="2:16" ht="36" customHeight="1" outlineLevel="1" x14ac:dyDescent="0.45">
      <c r="B1827" s="13" t="s">
        <v>75</v>
      </c>
      <c r="C1827" s="14" t="s">
        <v>59</v>
      </c>
      <c r="D1827" s="14" t="s">
        <v>666</v>
      </c>
      <c r="E1827" s="15" t="s">
        <v>63</v>
      </c>
      <c r="F1827" s="15"/>
      <c r="G1827" s="16">
        <v>1</v>
      </c>
      <c r="H1827" s="16">
        <v>10</v>
      </c>
      <c r="I1827" s="19">
        <v>6.5369999999999999</v>
      </c>
      <c r="J1827" s="16">
        <v>10</v>
      </c>
      <c r="K1827" s="16">
        <v>7</v>
      </c>
      <c r="L1827" s="19">
        <v>3.1547715580662117</v>
      </c>
      <c r="M1827" s="16">
        <v>1</v>
      </c>
      <c r="N1827" s="16">
        <v>10</v>
      </c>
      <c r="O1827" s="17">
        <v>0</v>
      </c>
      <c r="P1827" s="18">
        <v>0</v>
      </c>
    </row>
    <row r="1828" spans="2:16" ht="36" customHeight="1" outlineLevel="1" x14ac:dyDescent="0.45">
      <c r="B1828" s="13" t="s">
        <v>77</v>
      </c>
      <c r="C1828" s="14" t="s">
        <v>56</v>
      </c>
      <c r="D1828" s="14" t="s">
        <v>667</v>
      </c>
      <c r="E1828" s="15" t="s">
        <v>70</v>
      </c>
      <c r="F1828" s="15"/>
      <c r="G1828" s="16">
        <v>1</v>
      </c>
      <c r="H1828" s="16">
        <v>10</v>
      </c>
      <c r="I1828" s="19">
        <v>6.5127860026917901</v>
      </c>
      <c r="J1828" s="16">
        <v>10</v>
      </c>
      <c r="K1828" s="16">
        <v>7</v>
      </c>
      <c r="L1828" s="19">
        <v>3.1523808084400491</v>
      </c>
      <c r="M1828" s="16">
        <v>1</v>
      </c>
      <c r="N1828" s="16">
        <v>10</v>
      </c>
      <c r="O1828" s="17">
        <v>257</v>
      </c>
      <c r="P1828" s="18">
        <v>0</v>
      </c>
    </row>
    <row r="1829" spans="2:16" ht="36" customHeight="1" outlineLevel="1" x14ac:dyDescent="0.45">
      <c r="B1829" s="13" t="s">
        <v>77</v>
      </c>
      <c r="C1829" s="14" t="s">
        <v>59</v>
      </c>
      <c r="D1829" s="14" t="s">
        <v>667</v>
      </c>
      <c r="E1829" s="15" t="s">
        <v>70</v>
      </c>
      <c r="F1829" s="15"/>
      <c r="G1829" s="16">
        <v>1</v>
      </c>
      <c r="H1829" s="16">
        <v>10</v>
      </c>
      <c r="I1829" s="19">
        <v>6.5127860026917901</v>
      </c>
      <c r="J1829" s="16">
        <v>10</v>
      </c>
      <c r="K1829" s="16">
        <v>7</v>
      </c>
      <c r="L1829" s="19">
        <v>3.1523808084400491</v>
      </c>
      <c r="M1829" s="16">
        <v>1</v>
      </c>
      <c r="N1829" s="16">
        <v>10</v>
      </c>
      <c r="O1829" s="17">
        <v>257</v>
      </c>
      <c r="P1829" s="18">
        <v>0</v>
      </c>
    </row>
    <row r="1830" spans="2:16" ht="36" customHeight="1" outlineLevel="1" x14ac:dyDescent="0.45">
      <c r="B1830" s="13" t="s">
        <v>79</v>
      </c>
      <c r="C1830" s="14" t="s">
        <v>56</v>
      </c>
      <c r="D1830" s="14" t="s">
        <v>668</v>
      </c>
      <c r="E1830" s="15" t="s">
        <v>70</v>
      </c>
      <c r="F1830" s="15"/>
      <c r="G1830" s="16">
        <v>1</v>
      </c>
      <c r="H1830" s="16">
        <v>10</v>
      </c>
      <c r="I1830" s="19">
        <v>6.4346289752650181</v>
      </c>
      <c r="J1830" s="16">
        <v>10</v>
      </c>
      <c r="K1830" s="16">
        <v>7</v>
      </c>
      <c r="L1830" s="19">
        <v>3.2209094328494317</v>
      </c>
      <c r="M1830" s="16">
        <v>1</v>
      </c>
      <c r="N1830" s="16">
        <v>10</v>
      </c>
      <c r="O1830" s="17">
        <v>717</v>
      </c>
      <c r="P1830" s="18">
        <v>0</v>
      </c>
    </row>
    <row r="1831" spans="2:16" ht="36" customHeight="1" outlineLevel="1" x14ac:dyDescent="0.45">
      <c r="B1831" s="13" t="s">
        <v>79</v>
      </c>
      <c r="C1831" s="14" t="s">
        <v>59</v>
      </c>
      <c r="D1831" s="14" t="s">
        <v>668</v>
      </c>
      <c r="E1831" s="15" t="s">
        <v>70</v>
      </c>
      <c r="F1831" s="15"/>
      <c r="G1831" s="16">
        <v>1</v>
      </c>
      <c r="H1831" s="16">
        <v>10</v>
      </c>
      <c r="I1831" s="19">
        <v>6.4346289752650181</v>
      </c>
      <c r="J1831" s="16">
        <v>10</v>
      </c>
      <c r="K1831" s="16">
        <v>7</v>
      </c>
      <c r="L1831" s="19">
        <v>3.2209094328494317</v>
      </c>
      <c r="M1831" s="16">
        <v>1</v>
      </c>
      <c r="N1831" s="16">
        <v>10</v>
      </c>
      <c r="O1831" s="17">
        <v>717</v>
      </c>
      <c r="P1831" s="18">
        <v>0</v>
      </c>
    </row>
    <row r="1832" spans="2:16" ht="36" customHeight="1" outlineLevel="1" x14ac:dyDescent="0.45">
      <c r="B1832" s="13" t="s">
        <v>80</v>
      </c>
      <c r="C1832" s="14" t="s">
        <v>56</v>
      </c>
      <c r="D1832" s="14" t="s">
        <v>669</v>
      </c>
      <c r="E1832" s="15" t="s">
        <v>70</v>
      </c>
      <c r="F1832" s="15"/>
      <c r="G1832" s="16">
        <v>1</v>
      </c>
      <c r="H1832" s="16">
        <v>10</v>
      </c>
      <c r="I1832" s="19">
        <v>6.7945205479452051</v>
      </c>
      <c r="J1832" s="16">
        <v>10</v>
      </c>
      <c r="K1832" s="16">
        <v>8</v>
      </c>
      <c r="L1832" s="19">
        <v>3.3456393846218755</v>
      </c>
      <c r="M1832" s="16">
        <v>1</v>
      </c>
      <c r="N1832" s="16">
        <v>10</v>
      </c>
      <c r="O1832" s="17">
        <v>927</v>
      </c>
      <c r="P1832" s="18">
        <v>0</v>
      </c>
    </row>
    <row r="1833" spans="2:16" ht="36" customHeight="1" outlineLevel="1" x14ac:dyDescent="0.45">
      <c r="B1833" s="13" t="s">
        <v>80</v>
      </c>
      <c r="C1833" s="14" t="s">
        <v>59</v>
      </c>
      <c r="D1833" s="14" t="s">
        <v>669</v>
      </c>
      <c r="E1833" s="15" t="s">
        <v>70</v>
      </c>
      <c r="F1833" s="15"/>
      <c r="G1833" s="16">
        <v>1</v>
      </c>
      <c r="H1833" s="16">
        <v>10</v>
      </c>
      <c r="I1833" s="19">
        <v>6.7945205479452051</v>
      </c>
      <c r="J1833" s="16">
        <v>10</v>
      </c>
      <c r="K1833" s="16">
        <v>8</v>
      </c>
      <c r="L1833" s="19">
        <v>3.3456393846218755</v>
      </c>
      <c r="M1833" s="16">
        <v>1</v>
      </c>
      <c r="N1833" s="16">
        <v>10</v>
      </c>
      <c r="O1833" s="17">
        <v>927</v>
      </c>
      <c r="P1833" s="18">
        <v>0</v>
      </c>
    </row>
    <row r="1834" spans="2:16" ht="36" customHeight="1" outlineLevel="1" x14ac:dyDescent="0.45">
      <c r="B1834" s="13" t="s">
        <v>82</v>
      </c>
      <c r="C1834" s="14" t="s">
        <v>56</v>
      </c>
      <c r="D1834" s="14" t="s">
        <v>1346</v>
      </c>
      <c r="E1834" s="15" t="s">
        <v>70</v>
      </c>
      <c r="F1834" s="15"/>
      <c r="G1834" s="16">
        <v>1</v>
      </c>
      <c r="H1834" s="16">
        <v>10</v>
      </c>
      <c r="I1834" s="19">
        <v>5.6875</v>
      </c>
      <c r="J1834" s="16">
        <v>10</v>
      </c>
      <c r="K1834" s="16">
        <v>5</v>
      </c>
      <c r="L1834" s="19">
        <v>3.4199171529926473</v>
      </c>
      <c r="M1834" s="16">
        <v>1</v>
      </c>
      <c r="N1834" s="16">
        <v>10</v>
      </c>
      <c r="O1834" s="17">
        <v>984</v>
      </c>
      <c r="P1834" s="18">
        <v>0</v>
      </c>
    </row>
    <row r="1835" spans="2:16" ht="36" customHeight="1" outlineLevel="1" x14ac:dyDescent="0.45">
      <c r="B1835" s="13" t="s">
        <v>82</v>
      </c>
      <c r="C1835" s="14" t="s">
        <v>59</v>
      </c>
      <c r="D1835" s="14" t="s">
        <v>1346</v>
      </c>
      <c r="E1835" s="15" t="s">
        <v>70</v>
      </c>
      <c r="F1835" s="15"/>
      <c r="G1835" s="16">
        <v>1</v>
      </c>
      <c r="H1835" s="16">
        <v>10</v>
      </c>
      <c r="I1835" s="19">
        <v>5.6875</v>
      </c>
      <c r="J1835" s="16">
        <v>10</v>
      </c>
      <c r="K1835" s="16">
        <v>5</v>
      </c>
      <c r="L1835" s="19">
        <v>3.4199171529926473</v>
      </c>
      <c r="M1835" s="16">
        <v>1</v>
      </c>
      <c r="N1835" s="16">
        <v>10</v>
      </c>
      <c r="O1835" s="17">
        <v>984</v>
      </c>
      <c r="P1835" s="18">
        <v>0</v>
      </c>
    </row>
    <row r="1836" spans="2:16" ht="36" customHeight="1" outlineLevel="1" x14ac:dyDescent="0.45">
      <c r="B1836" s="13" t="s">
        <v>84</v>
      </c>
      <c r="C1836" s="14" t="s">
        <v>56</v>
      </c>
      <c r="D1836" s="14" t="s">
        <v>1347</v>
      </c>
      <c r="E1836" s="15" t="s">
        <v>70</v>
      </c>
      <c r="F1836" s="15"/>
      <c r="G1836" s="16">
        <v>1</v>
      </c>
      <c r="H1836" s="16">
        <v>8</v>
      </c>
      <c r="I1836" s="19">
        <v>5.333333333333333</v>
      </c>
      <c r="J1836" s="16">
        <v>1</v>
      </c>
      <c r="K1836" s="16">
        <v>7</v>
      </c>
      <c r="L1836" s="19">
        <v>3.7859388972001824</v>
      </c>
      <c r="M1836" s="16">
        <v>1</v>
      </c>
      <c r="N1836" s="16">
        <v>8</v>
      </c>
      <c r="O1836" s="17">
        <v>997</v>
      </c>
      <c r="P1836" s="18">
        <v>0</v>
      </c>
    </row>
    <row r="1837" spans="2:16" ht="36" customHeight="1" outlineLevel="1" x14ac:dyDescent="0.45">
      <c r="B1837" s="13" t="s">
        <v>84</v>
      </c>
      <c r="C1837" s="14" t="s">
        <v>59</v>
      </c>
      <c r="D1837" s="14" t="s">
        <v>1347</v>
      </c>
      <c r="E1837" s="15" t="s">
        <v>70</v>
      </c>
      <c r="F1837" s="15"/>
      <c r="G1837" s="16">
        <v>1</v>
      </c>
      <c r="H1837" s="16">
        <v>8</v>
      </c>
      <c r="I1837" s="19">
        <v>5.333333333333333</v>
      </c>
      <c r="J1837" s="16">
        <v>1</v>
      </c>
      <c r="K1837" s="16">
        <v>7</v>
      </c>
      <c r="L1837" s="19">
        <v>3.7859388972001824</v>
      </c>
      <c r="M1837" s="16">
        <v>1</v>
      </c>
      <c r="N1837" s="16">
        <v>8</v>
      </c>
      <c r="O1837" s="17">
        <v>997</v>
      </c>
      <c r="P1837" s="18">
        <v>0</v>
      </c>
    </row>
    <row r="1838" spans="2:16" ht="36" customHeight="1" outlineLevel="1" x14ac:dyDescent="0.45">
      <c r="B1838" s="13" t="s">
        <v>61</v>
      </c>
      <c r="C1838" s="14" t="s">
        <v>56</v>
      </c>
      <c r="D1838" s="14" t="s">
        <v>670</v>
      </c>
      <c r="E1838" s="15" t="s">
        <v>70</v>
      </c>
      <c r="F1838" s="15"/>
      <c r="G1838" s="16">
        <v>1</v>
      </c>
      <c r="H1838" s="16">
        <v>10</v>
      </c>
      <c r="I1838" s="19">
        <v>6.5369999999999999</v>
      </c>
      <c r="J1838" s="16">
        <v>10</v>
      </c>
      <c r="K1838" s="16">
        <v>7</v>
      </c>
      <c r="L1838" s="19">
        <v>3.154771558066213</v>
      </c>
      <c r="M1838" s="16">
        <v>1</v>
      </c>
      <c r="N1838" s="16">
        <v>10</v>
      </c>
      <c r="O1838" s="17">
        <v>0</v>
      </c>
      <c r="P1838" s="18">
        <v>0</v>
      </c>
    </row>
    <row r="1839" spans="2:16" ht="36" customHeight="1" outlineLevel="1" x14ac:dyDescent="0.45">
      <c r="B1839" s="13" t="s">
        <v>61</v>
      </c>
      <c r="C1839" s="14" t="s">
        <v>59</v>
      </c>
      <c r="D1839" s="14" t="s">
        <v>670</v>
      </c>
      <c r="E1839" s="15" t="s">
        <v>70</v>
      </c>
      <c r="F1839" s="15"/>
      <c r="G1839" s="16">
        <v>1</v>
      </c>
      <c r="H1839" s="16">
        <v>10</v>
      </c>
      <c r="I1839" s="19">
        <v>6.4705228031145721</v>
      </c>
      <c r="J1839" s="16">
        <v>10</v>
      </c>
      <c r="K1839" s="16">
        <v>7</v>
      </c>
      <c r="L1839" s="19">
        <v>3.1759762286215176</v>
      </c>
      <c r="M1839" s="16">
        <v>1</v>
      </c>
      <c r="N1839" s="16">
        <v>10</v>
      </c>
      <c r="O1839" s="17">
        <v>101</v>
      </c>
      <c r="P1839" s="18">
        <v>0</v>
      </c>
    </row>
    <row r="1840" spans="2:16" ht="36" customHeight="1" outlineLevel="1" x14ac:dyDescent="0.45">
      <c r="B1840" s="13" t="s">
        <v>61</v>
      </c>
      <c r="C1840" s="14" t="s">
        <v>56</v>
      </c>
      <c r="D1840" s="14" t="s">
        <v>670</v>
      </c>
      <c r="E1840" s="15" t="s">
        <v>70</v>
      </c>
      <c r="F1840" s="15"/>
      <c r="G1840" s="15" t="s">
        <v>86</v>
      </c>
      <c r="H1840" s="15" t="s">
        <v>86</v>
      </c>
      <c r="I1840" s="15" t="s">
        <v>86</v>
      </c>
      <c r="J1840" s="15" t="s">
        <v>86</v>
      </c>
      <c r="K1840" s="15" t="s">
        <v>86</v>
      </c>
      <c r="L1840" s="15" t="s">
        <v>86</v>
      </c>
      <c r="M1840" s="15" t="s">
        <v>86</v>
      </c>
      <c r="N1840" s="15" t="s">
        <v>86</v>
      </c>
      <c r="O1840" s="17">
        <v>1000</v>
      </c>
      <c r="P1840" s="18">
        <v>0</v>
      </c>
    </row>
    <row r="1841" spans="2:16" ht="36" customHeight="1" outlineLevel="1" x14ac:dyDescent="0.45">
      <c r="B1841" s="13" t="s">
        <v>61</v>
      </c>
      <c r="C1841" s="14" t="s">
        <v>59</v>
      </c>
      <c r="D1841" s="14" t="s">
        <v>670</v>
      </c>
      <c r="E1841" s="15" t="s">
        <v>70</v>
      </c>
      <c r="F1841" s="15"/>
      <c r="G1841" s="16">
        <v>1</v>
      </c>
      <c r="H1841" s="16">
        <v>10</v>
      </c>
      <c r="I1841" s="16">
        <v>4</v>
      </c>
      <c r="J1841" s="16">
        <v>2</v>
      </c>
      <c r="K1841" s="16">
        <v>2</v>
      </c>
      <c r="L1841" s="19">
        <v>3.40587727318528</v>
      </c>
      <c r="M1841" s="16">
        <v>1</v>
      </c>
      <c r="N1841" s="16">
        <v>10</v>
      </c>
      <c r="O1841" s="17">
        <v>994</v>
      </c>
      <c r="P1841" s="18">
        <v>0</v>
      </c>
    </row>
    <row r="1842" spans="2:16" ht="36" customHeight="1" outlineLevel="1" x14ac:dyDescent="0.45">
      <c r="B1842" s="13" t="s">
        <v>61</v>
      </c>
      <c r="C1842" s="14" t="s">
        <v>56</v>
      </c>
      <c r="D1842" s="14" t="s">
        <v>670</v>
      </c>
      <c r="E1842" s="15" t="s">
        <v>70</v>
      </c>
      <c r="F1842" s="15"/>
      <c r="G1842" s="15" t="s">
        <v>86</v>
      </c>
      <c r="H1842" s="15" t="s">
        <v>86</v>
      </c>
      <c r="I1842" s="15" t="s">
        <v>86</v>
      </c>
      <c r="J1842" s="15" t="s">
        <v>86</v>
      </c>
      <c r="K1842" s="15" t="s">
        <v>86</v>
      </c>
      <c r="L1842" s="15" t="s">
        <v>86</v>
      </c>
      <c r="M1842" s="15" t="s">
        <v>86</v>
      </c>
      <c r="N1842" s="15" t="s">
        <v>86</v>
      </c>
      <c r="O1842" s="17">
        <v>1000</v>
      </c>
      <c r="P1842" s="18">
        <v>0</v>
      </c>
    </row>
    <row r="1843" spans="2:16" ht="36" customHeight="1" outlineLevel="1" x14ac:dyDescent="0.45">
      <c r="B1843" s="13" t="s">
        <v>61</v>
      </c>
      <c r="C1843" s="14" t="s">
        <v>59</v>
      </c>
      <c r="D1843" s="14" t="s">
        <v>670</v>
      </c>
      <c r="E1843" s="15" t="s">
        <v>70</v>
      </c>
      <c r="F1843" s="15"/>
      <c r="G1843" s="15" t="s">
        <v>86</v>
      </c>
      <c r="H1843" s="15" t="s">
        <v>86</v>
      </c>
      <c r="I1843" s="15" t="s">
        <v>86</v>
      </c>
      <c r="J1843" s="15" t="s">
        <v>86</v>
      </c>
      <c r="K1843" s="15" t="s">
        <v>86</v>
      </c>
      <c r="L1843" s="15" t="s">
        <v>86</v>
      </c>
      <c r="M1843" s="15" t="s">
        <v>86</v>
      </c>
      <c r="N1843" s="15" t="s">
        <v>86</v>
      </c>
      <c r="O1843" s="17">
        <v>1000</v>
      </c>
      <c r="P1843" s="18">
        <v>0</v>
      </c>
    </row>
    <row r="1844" spans="2:16" ht="36" customHeight="1" outlineLevel="1" x14ac:dyDescent="0.45">
      <c r="B1844" s="13" t="s">
        <v>61</v>
      </c>
      <c r="C1844" s="14" t="s">
        <v>56</v>
      </c>
      <c r="D1844" s="14" t="s">
        <v>670</v>
      </c>
      <c r="E1844" s="15" t="s">
        <v>70</v>
      </c>
      <c r="F1844" s="15"/>
      <c r="G1844" s="15" t="s">
        <v>86</v>
      </c>
      <c r="H1844" s="15" t="s">
        <v>86</v>
      </c>
      <c r="I1844" s="15" t="s">
        <v>86</v>
      </c>
      <c r="J1844" s="15" t="s">
        <v>86</v>
      </c>
      <c r="K1844" s="15" t="s">
        <v>86</v>
      </c>
      <c r="L1844" s="15" t="s">
        <v>86</v>
      </c>
      <c r="M1844" s="15" t="s">
        <v>86</v>
      </c>
      <c r="N1844" s="15" t="s">
        <v>86</v>
      </c>
      <c r="O1844" s="17">
        <v>1000</v>
      </c>
      <c r="P1844" s="18">
        <v>0</v>
      </c>
    </row>
    <row r="1845" spans="2:16" ht="36" customHeight="1" outlineLevel="1" x14ac:dyDescent="0.45">
      <c r="B1845" s="13" t="s">
        <v>61</v>
      </c>
      <c r="C1845" s="14" t="s">
        <v>59</v>
      </c>
      <c r="D1845" s="14" t="s">
        <v>670</v>
      </c>
      <c r="E1845" s="15" t="s">
        <v>70</v>
      </c>
      <c r="F1845" s="15"/>
      <c r="G1845" s="15" t="s">
        <v>86</v>
      </c>
      <c r="H1845" s="15" t="s">
        <v>86</v>
      </c>
      <c r="I1845" s="15" t="s">
        <v>86</v>
      </c>
      <c r="J1845" s="15" t="s">
        <v>86</v>
      </c>
      <c r="K1845" s="15" t="s">
        <v>86</v>
      </c>
      <c r="L1845" s="15" t="s">
        <v>86</v>
      </c>
      <c r="M1845" s="15" t="s">
        <v>86</v>
      </c>
      <c r="N1845" s="15" t="s">
        <v>86</v>
      </c>
      <c r="O1845" s="17">
        <v>1000</v>
      </c>
      <c r="P1845" s="18">
        <v>0</v>
      </c>
    </row>
    <row r="1846" spans="2:16" ht="36" customHeight="1" outlineLevel="1" x14ac:dyDescent="0.45">
      <c r="B1846" s="13" t="s">
        <v>64</v>
      </c>
      <c r="C1846" s="14" t="s">
        <v>56</v>
      </c>
      <c r="D1846" s="14" t="s">
        <v>671</v>
      </c>
      <c r="E1846" s="15" t="s">
        <v>63</v>
      </c>
      <c r="F1846" s="15"/>
      <c r="G1846" s="16">
        <v>1</v>
      </c>
      <c r="H1846" s="16">
        <v>10</v>
      </c>
      <c r="I1846" s="19">
        <v>6.5389999999999997</v>
      </c>
      <c r="J1846" s="16">
        <v>10</v>
      </c>
      <c r="K1846" s="16">
        <v>7</v>
      </c>
      <c r="L1846" s="19">
        <v>3.1550647272969727</v>
      </c>
      <c r="M1846" s="16">
        <v>1</v>
      </c>
      <c r="N1846" s="16">
        <v>10</v>
      </c>
      <c r="O1846" s="17">
        <v>0</v>
      </c>
      <c r="P1846" s="18">
        <v>0</v>
      </c>
    </row>
    <row r="1847" spans="2:16" ht="36" customHeight="1" outlineLevel="1" x14ac:dyDescent="0.45">
      <c r="B1847" s="13" t="s">
        <v>64</v>
      </c>
      <c r="C1847" s="14" t="s">
        <v>59</v>
      </c>
      <c r="D1847" s="14" t="s">
        <v>671</v>
      </c>
      <c r="E1847" s="15" t="s">
        <v>63</v>
      </c>
      <c r="F1847" s="15"/>
      <c r="G1847" s="16">
        <v>1</v>
      </c>
      <c r="H1847" s="16">
        <v>10</v>
      </c>
      <c r="I1847" s="19">
        <v>6.5389999999999997</v>
      </c>
      <c r="J1847" s="16">
        <v>10</v>
      </c>
      <c r="K1847" s="16">
        <v>7</v>
      </c>
      <c r="L1847" s="19">
        <v>3.1550647272969727</v>
      </c>
      <c r="M1847" s="16">
        <v>1</v>
      </c>
      <c r="N1847" s="16">
        <v>10</v>
      </c>
      <c r="O1847" s="17">
        <v>0</v>
      </c>
      <c r="P1847" s="18">
        <v>0</v>
      </c>
    </row>
    <row r="1848" spans="2:16" ht="36" customHeight="1" outlineLevel="1" x14ac:dyDescent="0.45">
      <c r="B1848" s="13" t="s">
        <v>66</v>
      </c>
      <c r="C1848" s="14" t="s">
        <v>56</v>
      </c>
      <c r="D1848" s="14" t="s">
        <v>672</v>
      </c>
      <c r="E1848" s="15" t="s">
        <v>63</v>
      </c>
      <c r="F1848" s="15"/>
      <c r="G1848" s="16">
        <v>1</v>
      </c>
      <c r="H1848" s="16">
        <v>10</v>
      </c>
      <c r="I1848" s="19">
        <v>6.5770833333333334</v>
      </c>
      <c r="J1848" s="16">
        <v>10</v>
      </c>
      <c r="K1848" s="16">
        <v>7</v>
      </c>
      <c r="L1848" s="19">
        <v>3.1167765843842421</v>
      </c>
      <c r="M1848" s="16">
        <v>1</v>
      </c>
      <c r="N1848" s="16">
        <v>10</v>
      </c>
      <c r="O1848" s="17">
        <v>520</v>
      </c>
      <c r="P1848" s="18">
        <v>0</v>
      </c>
    </row>
    <row r="1849" spans="2:16" ht="36" customHeight="1" outlineLevel="1" x14ac:dyDescent="0.45">
      <c r="B1849" s="13" t="s">
        <v>66</v>
      </c>
      <c r="C1849" s="14" t="s">
        <v>59</v>
      </c>
      <c r="D1849" s="14" t="s">
        <v>672</v>
      </c>
      <c r="E1849" s="15" t="s">
        <v>63</v>
      </c>
      <c r="F1849" s="15"/>
      <c r="G1849" s="16">
        <v>1</v>
      </c>
      <c r="H1849" s="16">
        <v>10</v>
      </c>
      <c r="I1849" s="19">
        <v>6.5739644970414197</v>
      </c>
      <c r="J1849" s="16">
        <v>10</v>
      </c>
      <c r="K1849" s="16">
        <v>7</v>
      </c>
      <c r="L1849" s="19">
        <v>3.1016941473519437</v>
      </c>
      <c r="M1849" s="16">
        <v>1</v>
      </c>
      <c r="N1849" s="16">
        <v>10</v>
      </c>
      <c r="O1849" s="17">
        <v>493</v>
      </c>
      <c r="P1849" s="18">
        <v>0</v>
      </c>
    </row>
    <row r="1850" spans="2:16" ht="36" customHeight="1" outlineLevel="1" x14ac:dyDescent="0.45">
      <c r="B1850" s="13" t="s">
        <v>68</v>
      </c>
      <c r="C1850" s="14" t="s">
        <v>56</v>
      </c>
      <c r="D1850" s="14" t="s">
        <v>673</v>
      </c>
      <c r="E1850" s="15" t="s">
        <v>70</v>
      </c>
      <c r="F1850" s="15"/>
      <c r="G1850" s="16">
        <v>1</v>
      </c>
      <c r="H1850" s="16">
        <v>10</v>
      </c>
      <c r="I1850" s="19">
        <v>6.7899543378995437</v>
      </c>
      <c r="J1850" s="16">
        <v>10</v>
      </c>
      <c r="K1850" s="16">
        <v>7</v>
      </c>
      <c r="L1850" s="19">
        <v>3.0276538131999686</v>
      </c>
      <c r="M1850" s="16">
        <v>1</v>
      </c>
      <c r="N1850" s="16">
        <v>10</v>
      </c>
      <c r="O1850" s="17">
        <v>781</v>
      </c>
      <c r="P1850" s="18">
        <v>0</v>
      </c>
    </row>
    <row r="1851" spans="2:16" ht="36" customHeight="1" outlineLevel="1" x14ac:dyDescent="0.45">
      <c r="B1851" s="13" t="s">
        <v>68</v>
      </c>
      <c r="C1851" s="14" t="s">
        <v>59</v>
      </c>
      <c r="D1851" s="14" t="s">
        <v>673</v>
      </c>
      <c r="E1851" s="15" t="s">
        <v>70</v>
      </c>
      <c r="F1851" s="15"/>
      <c r="G1851" s="16">
        <v>1</v>
      </c>
      <c r="H1851" s="16">
        <v>10</v>
      </c>
      <c r="I1851" s="19">
        <v>6.6475770925110131</v>
      </c>
      <c r="J1851" s="16">
        <v>10</v>
      </c>
      <c r="K1851" s="16">
        <v>7</v>
      </c>
      <c r="L1851" s="19">
        <v>3.1198807041245193</v>
      </c>
      <c r="M1851" s="16">
        <v>1</v>
      </c>
      <c r="N1851" s="16">
        <v>10</v>
      </c>
      <c r="O1851" s="17">
        <v>773</v>
      </c>
      <c r="P1851" s="18">
        <v>0</v>
      </c>
    </row>
    <row r="1852" spans="2:16" ht="36" customHeight="1" outlineLevel="1" x14ac:dyDescent="0.45">
      <c r="B1852" s="13" t="s">
        <v>71</v>
      </c>
      <c r="C1852" s="14" t="s">
        <v>56</v>
      </c>
      <c r="D1852" s="14" t="s">
        <v>674</v>
      </c>
      <c r="E1852" s="15" t="s">
        <v>70</v>
      </c>
      <c r="F1852" s="15"/>
      <c r="G1852" s="16">
        <v>1</v>
      </c>
      <c r="H1852" s="16">
        <v>10</v>
      </c>
      <c r="I1852" s="19">
        <v>6.66412213740458</v>
      </c>
      <c r="J1852" s="16">
        <v>10</v>
      </c>
      <c r="K1852" s="16">
        <v>7</v>
      </c>
      <c r="L1852" s="19">
        <v>3.2120223368868421</v>
      </c>
      <c r="M1852" s="16">
        <v>1</v>
      </c>
      <c r="N1852" s="16">
        <v>10</v>
      </c>
      <c r="O1852" s="17">
        <v>869</v>
      </c>
      <c r="P1852" s="18">
        <v>0</v>
      </c>
    </row>
    <row r="1853" spans="2:16" ht="36" customHeight="1" outlineLevel="1" x14ac:dyDescent="0.45">
      <c r="B1853" s="13" t="s">
        <v>71</v>
      </c>
      <c r="C1853" s="14" t="s">
        <v>59</v>
      </c>
      <c r="D1853" s="14" t="s">
        <v>674</v>
      </c>
      <c r="E1853" s="15" t="s">
        <v>70</v>
      </c>
      <c r="F1853" s="15"/>
      <c r="G1853" s="16">
        <v>1</v>
      </c>
      <c r="H1853" s="16">
        <v>10</v>
      </c>
      <c r="I1853" s="19">
        <v>6.4255319148936172</v>
      </c>
      <c r="J1853" s="16">
        <v>10</v>
      </c>
      <c r="K1853" s="16">
        <v>7</v>
      </c>
      <c r="L1853" s="19">
        <v>3.2342675093734048</v>
      </c>
      <c r="M1853" s="16">
        <v>1</v>
      </c>
      <c r="N1853" s="16">
        <v>10</v>
      </c>
      <c r="O1853" s="17">
        <v>859</v>
      </c>
      <c r="P1853" s="18">
        <v>0</v>
      </c>
    </row>
    <row r="1854" spans="2:16" ht="36" customHeight="1" outlineLevel="1" x14ac:dyDescent="0.45">
      <c r="B1854" s="13" t="s">
        <v>1184</v>
      </c>
      <c r="C1854" s="14" t="s">
        <v>56</v>
      </c>
      <c r="D1854" s="14" t="s">
        <v>675</v>
      </c>
      <c r="E1854" s="15" t="s">
        <v>70</v>
      </c>
      <c r="F1854" s="15"/>
      <c r="G1854" s="16">
        <v>1</v>
      </c>
      <c r="H1854" s="16">
        <v>10</v>
      </c>
      <c r="I1854" s="19">
        <v>6.4925373134328357</v>
      </c>
      <c r="J1854" s="16">
        <v>10</v>
      </c>
      <c r="K1854" s="16">
        <v>7</v>
      </c>
      <c r="L1854" s="19">
        <v>3.0419946323561424</v>
      </c>
      <c r="M1854" s="16">
        <v>1</v>
      </c>
      <c r="N1854" s="16">
        <v>10</v>
      </c>
      <c r="O1854" s="17">
        <v>933</v>
      </c>
      <c r="P1854" s="18">
        <v>0</v>
      </c>
    </row>
    <row r="1855" spans="2:16" ht="36" customHeight="1" outlineLevel="1" x14ac:dyDescent="0.45">
      <c r="B1855" s="13" t="s">
        <v>1184</v>
      </c>
      <c r="C1855" s="14" t="s">
        <v>59</v>
      </c>
      <c r="D1855" s="14" t="s">
        <v>675</v>
      </c>
      <c r="E1855" s="15" t="s">
        <v>70</v>
      </c>
      <c r="F1855" s="15"/>
      <c r="G1855" s="16">
        <v>1</v>
      </c>
      <c r="H1855" s="16">
        <v>10</v>
      </c>
      <c r="I1855" s="19">
        <v>6.3733333333333331</v>
      </c>
      <c r="J1855" s="16">
        <v>10</v>
      </c>
      <c r="K1855" s="16">
        <v>7</v>
      </c>
      <c r="L1855" s="19">
        <v>3.0746273486933888</v>
      </c>
      <c r="M1855" s="16">
        <v>1</v>
      </c>
      <c r="N1855" s="16">
        <v>10</v>
      </c>
      <c r="O1855" s="17">
        <v>925</v>
      </c>
      <c r="P1855" s="18">
        <v>0</v>
      </c>
    </row>
    <row r="1856" spans="2:16" ht="36" customHeight="1" outlineLevel="1" x14ac:dyDescent="0.45">
      <c r="B1856" s="13" t="s">
        <v>1185</v>
      </c>
      <c r="C1856" s="14" t="s">
        <v>56</v>
      </c>
      <c r="D1856" s="14" t="s">
        <v>676</v>
      </c>
      <c r="E1856" s="15" t="s">
        <v>70</v>
      </c>
      <c r="F1856" s="15"/>
      <c r="G1856" s="16">
        <v>1</v>
      </c>
      <c r="H1856" s="16">
        <v>10</v>
      </c>
      <c r="I1856" s="19">
        <v>6.3962264150943398</v>
      </c>
      <c r="J1856" s="16">
        <v>10</v>
      </c>
      <c r="K1856" s="16">
        <v>7</v>
      </c>
      <c r="L1856" s="19">
        <v>3.059283618012993</v>
      </c>
      <c r="M1856" s="16">
        <v>1</v>
      </c>
      <c r="N1856" s="16">
        <v>10</v>
      </c>
      <c r="O1856" s="17">
        <v>947</v>
      </c>
      <c r="P1856" s="18">
        <v>0</v>
      </c>
    </row>
    <row r="1857" spans="2:16" ht="36" customHeight="1" outlineLevel="1" x14ac:dyDescent="0.45">
      <c r="B1857" s="13" t="s">
        <v>1185</v>
      </c>
      <c r="C1857" s="14" t="s">
        <v>59</v>
      </c>
      <c r="D1857" s="14" t="s">
        <v>676</v>
      </c>
      <c r="E1857" s="15" t="s">
        <v>70</v>
      </c>
      <c r="F1857" s="15"/>
      <c r="G1857" s="16">
        <v>1</v>
      </c>
      <c r="H1857" s="16">
        <v>10</v>
      </c>
      <c r="I1857" s="19">
        <v>6.2068965517241379</v>
      </c>
      <c r="J1857" s="16">
        <v>10</v>
      </c>
      <c r="K1857" s="16">
        <v>6</v>
      </c>
      <c r="L1857" s="19">
        <v>3.1105853270453783</v>
      </c>
      <c r="M1857" s="16">
        <v>1</v>
      </c>
      <c r="N1857" s="16">
        <v>10</v>
      </c>
      <c r="O1857" s="17">
        <v>942</v>
      </c>
      <c r="P1857" s="18">
        <v>0</v>
      </c>
    </row>
    <row r="1858" spans="2:16" ht="36" customHeight="1" outlineLevel="1" x14ac:dyDescent="0.45">
      <c r="B1858" s="13" t="s">
        <v>73</v>
      </c>
      <c r="C1858" s="14" t="s">
        <v>56</v>
      </c>
      <c r="D1858" s="14" t="s">
        <v>1348</v>
      </c>
      <c r="E1858" s="15" t="s">
        <v>63</v>
      </c>
      <c r="F1858" s="15"/>
      <c r="G1858" s="16">
        <v>1</v>
      </c>
      <c r="H1858" s="16">
        <v>10</v>
      </c>
      <c r="I1858" s="19">
        <v>6.5389999999999997</v>
      </c>
      <c r="J1858" s="16">
        <v>10</v>
      </c>
      <c r="K1858" s="16">
        <v>7</v>
      </c>
      <c r="L1858" s="19">
        <v>3.1537954000577635</v>
      </c>
      <c r="M1858" s="16">
        <v>1</v>
      </c>
      <c r="N1858" s="16">
        <v>10</v>
      </c>
      <c r="O1858" s="17">
        <v>0</v>
      </c>
      <c r="P1858" s="18">
        <v>0</v>
      </c>
    </row>
    <row r="1859" spans="2:16" ht="36" customHeight="1" outlineLevel="1" x14ac:dyDescent="0.45">
      <c r="B1859" s="13" t="s">
        <v>73</v>
      </c>
      <c r="C1859" s="14" t="s">
        <v>59</v>
      </c>
      <c r="D1859" s="14" t="s">
        <v>1348</v>
      </c>
      <c r="E1859" s="15" t="s">
        <v>63</v>
      </c>
      <c r="F1859" s="15"/>
      <c r="G1859" s="16">
        <v>1</v>
      </c>
      <c r="H1859" s="16">
        <v>10</v>
      </c>
      <c r="I1859" s="19">
        <v>6.5389999999999997</v>
      </c>
      <c r="J1859" s="16">
        <v>10</v>
      </c>
      <c r="K1859" s="16">
        <v>7</v>
      </c>
      <c r="L1859" s="19">
        <v>3.1537954000577635</v>
      </c>
      <c r="M1859" s="16">
        <v>1</v>
      </c>
      <c r="N1859" s="16">
        <v>10</v>
      </c>
      <c r="O1859" s="17">
        <v>0</v>
      </c>
      <c r="P1859" s="18">
        <v>0</v>
      </c>
    </row>
    <row r="1860" spans="2:16" ht="36" customHeight="1" outlineLevel="1" x14ac:dyDescent="0.45">
      <c r="B1860" s="13" t="s">
        <v>75</v>
      </c>
      <c r="C1860" s="14" t="s">
        <v>56</v>
      </c>
      <c r="D1860" s="14" t="s">
        <v>677</v>
      </c>
      <c r="E1860" s="15" t="s">
        <v>63</v>
      </c>
      <c r="F1860" s="15"/>
      <c r="G1860" s="16">
        <v>1</v>
      </c>
      <c r="H1860" s="16">
        <v>10</v>
      </c>
      <c r="I1860" s="19">
        <v>6.5369999999999999</v>
      </c>
      <c r="J1860" s="16">
        <v>10</v>
      </c>
      <c r="K1860" s="16">
        <v>7</v>
      </c>
      <c r="L1860" s="19">
        <v>3.1550888395710062</v>
      </c>
      <c r="M1860" s="16">
        <v>1</v>
      </c>
      <c r="N1860" s="16">
        <v>10</v>
      </c>
      <c r="O1860" s="17">
        <v>0</v>
      </c>
      <c r="P1860" s="18">
        <v>0</v>
      </c>
    </row>
    <row r="1861" spans="2:16" ht="36" customHeight="1" outlineLevel="1" x14ac:dyDescent="0.45">
      <c r="B1861" s="13" t="s">
        <v>75</v>
      </c>
      <c r="C1861" s="14" t="s">
        <v>59</v>
      </c>
      <c r="D1861" s="14" t="s">
        <v>677</v>
      </c>
      <c r="E1861" s="15" t="s">
        <v>63</v>
      </c>
      <c r="F1861" s="15"/>
      <c r="G1861" s="16">
        <v>1</v>
      </c>
      <c r="H1861" s="16">
        <v>10</v>
      </c>
      <c r="I1861" s="19">
        <v>6.5369999999999999</v>
      </c>
      <c r="J1861" s="16">
        <v>10</v>
      </c>
      <c r="K1861" s="16">
        <v>7</v>
      </c>
      <c r="L1861" s="19">
        <v>3.1550888395710062</v>
      </c>
      <c r="M1861" s="16">
        <v>1</v>
      </c>
      <c r="N1861" s="16">
        <v>10</v>
      </c>
      <c r="O1861" s="17">
        <v>0</v>
      </c>
      <c r="P1861" s="18">
        <v>0</v>
      </c>
    </row>
    <row r="1862" spans="2:16" ht="36" customHeight="1" outlineLevel="1" x14ac:dyDescent="0.45">
      <c r="B1862" s="13" t="s">
        <v>77</v>
      </c>
      <c r="C1862" s="14" t="s">
        <v>56</v>
      </c>
      <c r="D1862" s="14" t="s">
        <v>678</v>
      </c>
      <c r="E1862" s="15" t="s">
        <v>70</v>
      </c>
      <c r="F1862" s="15"/>
      <c r="G1862" s="16">
        <v>1</v>
      </c>
      <c r="H1862" s="16">
        <v>10</v>
      </c>
      <c r="I1862" s="19">
        <v>6.5700680272108842</v>
      </c>
      <c r="J1862" s="16">
        <v>10</v>
      </c>
      <c r="K1862" s="16">
        <v>7</v>
      </c>
      <c r="L1862" s="19">
        <v>3.1644615265253595</v>
      </c>
      <c r="M1862" s="16">
        <v>1</v>
      </c>
      <c r="N1862" s="16">
        <v>10</v>
      </c>
      <c r="O1862" s="17">
        <v>265</v>
      </c>
      <c r="P1862" s="18">
        <v>0</v>
      </c>
    </row>
    <row r="1863" spans="2:16" ht="36" customHeight="1" outlineLevel="1" x14ac:dyDescent="0.45">
      <c r="B1863" s="13" t="s">
        <v>77</v>
      </c>
      <c r="C1863" s="14" t="s">
        <v>59</v>
      </c>
      <c r="D1863" s="14" t="s">
        <v>678</v>
      </c>
      <c r="E1863" s="15" t="s">
        <v>70</v>
      </c>
      <c r="F1863" s="15"/>
      <c r="G1863" s="16">
        <v>1</v>
      </c>
      <c r="H1863" s="16">
        <v>10</v>
      </c>
      <c r="I1863" s="19">
        <v>6.5700680272108842</v>
      </c>
      <c r="J1863" s="16">
        <v>10</v>
      </c>
      <c r="K1863" s="16">
        <v>7</v>
      </c>
      <c r="L1863" s="19">
        <v>3.1644615265253595</v>
      </c>
      <c r="M1863" s="16">
        <v>1</v>
      </c>
      <c r="N1863" s="16">
        <v>10</v>
      </c>
      <c r="O1863" s="17">
        <v>265</v>
      </c>
      <c r="P1863" s="18">
        <v>0</v>
      </c>
    </row>
    <row r="1864" spans="2:16" ht="36" customHeight="1" outlineLevel="1" x14ac:dyDescent="0.45">
      <c r="B1864" s="13" t="s">
        <v>79</v>
      </c>
      <c r="C1864" s="14" t="s">
        <v>56</v>
      </c>
      <c r="D1864" s="14" t="s">
        <v>679</v>
      </c>
      <c r="E1864" s="15" t="s">
        <v>70</v>
      </c>
      <c r="F1864" s="15"/>
      <c r="G1864" s="16">
        <v>1</v>
      </c>
      <c r="H1864" s="16">
        <v>10</v>
      </c>
      <c r="I1864" s="19">
        <v>6.4409722222222223</v>
      </c>
      <c r="J1864" s="16">
        <v>10</v>
      </c>
      <c r="K1864" s="16">
        <v>7</v>
      </c>
      <c r="L1864" s="19">
        <v>3.1584169543874787</v>
      </c>
      <c r="M1864" s="16">
        <v>1</v>
      </c>
      <c r="N1864" s="16">
        <v>10</v>
      </c>
      <c r="O1864" s="17">
        <v>712</v>
      </c>
      <c r="P1864" s="18">
        <v>0</v>
      </c>
    </row>
    <row r="1865" spans="2:16" ht="36" customHeight="1" outlineLevel="1" x14ac:dyDescent="0.45">
      <c r="B1865" s="13" t="s">
        <v>79</v>
      </c>
      <c r="C1865" s="14" t="s">
        <v>59</v>
      </c>
      <c r="D1865" s="14" t="s">
        <v>679</v>
      </c>
      <c r="E1865" s="15" t="s">
        <v>70</v>
      </c>
      <c r="F1865" s="15"/>
      <c r="G1865" s="16">
        <v>1</v>
      </c>
      <c r="H1865" s="16">
        <v>10</v>
      </c>
      <c r="I1865" s="19">
        <v>6.4409722222222223</v>
      </c>
      <c r="J1865" s="16">
        <v>10</v>
      </c>
      <c r="K1865" s="16">
        <v>7</v>
      </c>
      <c r="L1865" s="19">
        <v>3.1584169543874787</v>
      </c>
      <c r="M1865" s="16">
        <v>1</v>
      </c>
      <c r="N1865" s="16">
        <v>10</v>
      </c>
      <c r="O1865" s="17">
        <v>712</v>
      </c>
      <c r="P1865" s="18">
        <v>0</v>
      </c>
    </row>
    <row r="1866" spans="2:16" ht="36" customHeight="1" outlineLevel="1" x14ac:dyDescent="0.45">
      <c r="B1866" s="13" t="s">
        <v>80</v>
      </c>
      <c r="C1866" s="14" t="s">
        <v>56</v>
      </c>
      <c r="D1866" s="14" t="s">
        <v>680</v>
      </c>
      <c r="E1866" s="15" t="s">
        <v>70</v>
      </c>
      <c r="F1866" s="15"/>
      <c r="G1866" s="16">
        <v>1</v>
      </c>
      <c r="H1866" s="16">
        <v>10</v>
      </c>
      <c r="I1866" s="19">
        <v>6.5945945945945947</v>
      </c>
      <c r="J1866" s="16">
        <v>10</v>
      </c>
      <c r="K1866" s="16">
        <v>7</v>
      </c>
      <c r="L1866" s="19">
        <v>3.0201103078780434</v>
      </c>
      <c r="M1866" s="16">
        <v>1</v>
      </c>
      <c r="N1866" s="16">
        <v>10</v>
      </c>
      <c r="O1866" s="17">
        <v>926</v>
      </c>
      <c r="P1866" s="18">
        <v>0</v>
      </c>
    </row>
    <row r="1867" spans="2:16" ht="36" customHeight="1" outlineLevel="1" x14ac:dyDescent="0.45">
      <c r="B1867" s="13" t="s">
        <v>80</v>
      </c>
      <c r="C1867" s="14" t="s">
        <v>59</v>
      </c>
      <c r="D1867" s="14" t="s">
        <v>680</v>
      </c>
      <c r="E1867" s="15" t="s">
        <v>70</v>
      </c>
      <c r="F1867" s="15"/>
      <c r="G1867" s="16">
        <v>1</v>
      </c>
      <c r="H1867" s="16">
        <v>10</v>
      </c>
      <c r="I1867" s="19">
        <v>6.5945945945945947</v>
      </c>
      <c r="J1867" s="16">
        <v>10</v>
      </c>
      <c r="K1867" s="16">
        <v>7</v>
      </c>
      <c r="L1867" s="19">
        <v>3.0201103078780434</v>
      </c>
      <c r="M1867" s="16">
        <v>1</v>
      </c>
      <c r="N1867" s="16">
        <v>10</v>
      </c>
      <c r="O1867" s="17">
        <v>926</v>
      </c>
      <c r="P1867" s="18">
        <v>0</v>
      </c>
    </row>
    <row r="1868" spans="2:16" ht="36" customHeight="1" outlineLevel="1" x14ac:dyDescent="0.45">
      <c r="B1868" s="13" t="s">
        <v>82</v>
      </c>
      <c r="C1868" s="14" t="s">
        <v>56</v>
      </c>
      <c r="D1868" s="14" t="s">
        <v>1349</v>
      </c>
      <c r="E1868" s="15" t="s">
        <v>70</v>
      </c>
      <c r="F1868" s="15"/>
      <c r="G1868" s="16">
        <v>3</v>
      </c>
      <c r="H1868" s="16">
        <v>10</v>
      </c>
      <c r="I1868" s="19">
        <v>7.7272727272727275</v>
      </c>
      <c r="J1868" s="16">
        <v>9</v>
      </c>
      <c r="K1868" s="16">
        <v>9</v>
      </c>
      <c r="L1868" s="19">
        <v>2.3702704103502241</v>
      </c>
      <c r="M1868" s="16">
        <v>3</v>
      </c>
      <c r="N1868" s="16">
        <v>10</v>
      </c>
      <c r="O1868" s="17">
        <v>989</v>
      </c>
      <c r="P1868" s="18">
        <v>0</v>
      </c>
    </row>
    <row r="1869" spans="2:16" ht="36" customHeight="1" outlineLevel="1" x14ac:dyDescent="0.45">
      <c r="B1869" s="13" t="s">
        <v>82</v>
      </c>
      <c r="C1869" s="14" t="s">
        <v>59</v>
      </c>
      <c r="D1869" s="14" t="s">
        <v>1349</v>
      </c>
      <c r="E1869" s="15" t="s">
        <v>70</v>
      </c>
      <c r="F1869" s="15"/>
      <c r="G1869" s="16">
        <v>3</v>
      </c>
      <c r="H1869" s="16">
        <v>10</v>
      </c>
      <c r="I1869" s="19">
        <v>7.7272727272727275</v>
      </c>
      <c r="J1869" s="16">
        <v>9</v>
      </c>
      <c r="K1869" s="16">
        <v>9</v>
      </c>
      <c r="L1869" s="19">
        <v>2.3702704103502241</v>
      </c>
      <c r="M1869" s="16">
        <v>3</v>
      </c>
      <c r="N1869" s="16">
        <v>10</v>
      </c>
      <c r="O1869" s="17">
        <v>989</v>
      </c>
      <c r="P1869" s="18">
        <v>0</v>
      </c>
    </row>
    <row r="1870" spans="2:16" ht="36" customHeight="1" outlineLevel="1" x14ac:dyDescent="0.45">
      <c r="B1870" s="13" t="s">
        <v>84</v>
      </c>
      <c r="C1870" s="14" t="s">
        <v>56</v>
      </c>
      <c r="D1870" s="14" t="s">
        <v>1350</v>
      </c>
      <c r="E1870" s="15" t="s">
        <v>70</v>
      </c>
      <c r="F1870" s="15"/>
      <c r="G1870" s="16">
        <v>10</v>
      </c>
      <c r="H1870" s="16">
        <v>10</v>
      </c>
      <c r="I1870" s="16">
        <v>10</v>
      </c>
      <c r="J1870" s="16">
        <v>10</v>
      </c>
      <c r="K1870" s="16">
        <v>10</v>
      </c>
      <c r="L1870" s="16">
        <v>0</v>
      </c>
      <c r="M1870" s="16">
        <v>10</v>
      </c>
      <c r="N1870" s="16">
        <v>10</v>
      </c>
      <c r="O1870" s="17">
        <v>998</v>
      </c>
      <c r="P1870" s="18">
        <v>0</v>
      </c>
    </row>
    <row r="1871" spans="2:16" ht="36" customHeight="1" outlineLevel="1" x14ac:dyDescent="0.45">
      <c r="B1871" s="13" t="s">
        <v>84</v>
      </c>
      <c r="C1871" s="14" t="s">
        <v>59</v>
      </c>
      <c r="D1871" s="14" t="s">
        <v>1350</v>
      </c>
      <c r="E1871" s="15" t="s">
        <v>70</v>
      </c>
      <c r="F1871" s="15"/>
      <c r="G1871" s="16">
        <v>10</v>
      </c>
      <c r="H1871" s="16">
        <v>10</v>
      </c>
      <c r="I1871" s="16">
        <v>10</v>
      </c>
      <c r="J1871" s="16">
        <v>10</v>
      </c>
      <c r="K1871" s="16">
        <v>10</v>
      </c>
      <c r="L1871" s="16">
        <v>0</v>
      </c>
      <c r="M1871" s="16">
        <v>10</v>
      </c>
      <c r="N1871" s="16">
        <v>10</v>
      </c>
      <c r="O1871" s="17">
        <v>998</v>
      </c>
      <c r="P1871" s="18">
        <v>0</v>
      </c>
    </row>
    <row r="1872" spans="2:16" ht="36" customHeight="1" outlineLevel="1" x14ac:dyDescent="0.45">
      <c r="B1872" s="13" t="s">
        <v>61</v>
      </c>
      <c r="C1872" s="14" t="s">
        <v>56</v>
      </c>
      <c r="D1872" s="14" t="s">
        <v>681</v>
      </c>
      <c r="E1872" s="15" t="s">
        <v>70</v>
      </c>
      <c r="F1872" s="15"/>
      <c r="G1872" s="16">
        <v>1</v>
      </c>
      <c r="H1872" s="16">
        <v>10</v>
      </c>
      <c r="I1872" s="19">
        <v>6.5389999999999997</v>
      </c>
      <c r="J1872" s="16">
        <v>10</v>
      </c>
      <c r="K1872" s="16">
        <v>7</v>
      </c>
      <c r="L1872" s="19">
        <v>3.1553819793228706</v>
      </c>
      <c r="M1872" s="16">
        <v>1</v>
      </c>
      <c r="N1872" s="16">
        <v>10</v>
      </c>
      <c r="O1872" s="17">
        <v>0</v>
      </c>
      <c r="P1872" s="18">
        <v>0</v>
      </c>
    </row>
    <row r="1873" spans="2:16" ht="36" customHeight="1" outlineLevel="1" x14ac:dyDescent="0.45">
      <c r="B1873" s="13" t="s">
        <v>61</v>
      </c>
      <c r="C1873" s="14" t="s">
        <v>59</v>
      </c>
      <c r="D1873" s="14" t="s">
        <v>681</v>
      </c>
      <c r="E1873" s="15" t="s">
        <v>70</v>
      </c>
      <c r="F1873" s="15"/>
      <c r="G1873" s="16">
        <v>1</v>
      </c>
      <c r="H1873" s="16">
        <v>10</v>
      </c>
      <c r="I1873" s="19">
        <v>6.523385300668151</v>
      </c>
      <c r="J1873" s="16">
        <v>10</v>
      </c>
      <c r="K1873" s="16">
        <v>7</v>
      </c>
      <c r="L1873" s="19">
        <v>3.1530998901323599</v>
      </c>
      <c r="M1873" s="16">
        <v>1</v>
      </c>
      <c r="N1873" s="16">
        <v>10</v>
      </c>
      <c r="O1873" s="17">
        <v>102</v>
      </c>
      <c r="P1873" s="18">
        <v>0</v>
      </c>
    </row>
    <row r="1874" spans="2:16" ht="36" customHeight="1" outlineLevel="1" x14ac:dyDescent="0.45">
      <c r="B1874" s="13" t="s">
        <v>61</v>
      </c>
      <c r="C1874" s="14" t="s">
        <v>56</v>
      </c>
      <c r="D1874" s="14" t="s">
        <v>681</v>
      </c>
      <c r="E1874" s="15" t="s">
        <v>70</v>
      </c>
      <c r="F1874" s="15"/>
      <c r="G1874" s="15" t="s">
        <v>86</v>
      </c>
      <c r="H1874" s="15" t="s">
        <v>86</v>
      </c>
      <c r="I1874" s="15" t="s">
        <v>86</v>
      </c>
      <c r="J1874" s="15" t="s">
        <v>86</v>
      </c>
      <c r="K1874" s="15" t="s">
        <v>86</v>
      </c>
      <c r="L1874" s="15" t="s">
        <v>86</v>
      </c>
      <c r="M1874" s="15" t="s">
        <v>86</v>
      </c>
      <c r="N1874" s="15" t="s">
        <v>86</v>
      </c>
      <c r="O1874" s="17">
        <v>1000</v>
      </c>
      <c r="P1874" s="18">
        <v>0</v>
      </c>
    </row>
    <row r="1875" spans="2:16" ht="36" customHeight="1" outlineLevel="1" x14ac:dyDescent="0.45">
      <c r="B1875" s="13" t="s">
        <v>61</v>
      </c>
      <c r="C1875" s="14" t="s">
        <v>59</v>
      </c>
      <c r="D1875" s="14" t="s">
        <v>681</v>
      </c>
      <c r="E1875" s="15" t="s">
        <v>70</v>
      </c>
      <c r="F1875" s="15"/>
      <c r="G1875" s="16">
        <v>2</v>
      </c>
      <c r="H1875" s="16">
        <v>10</v>
      </c>
      <c r="I1875" s="16">
        <v>4</v>
      </c>
      <c r="J1875" s="16">
        <v>2</v>
      </c>
      <c r="K1875" s="16">
        <v>2</v>
      </c>
      <c r="L1875" s="16">
        <v>4</v>
      </c>
      <c r="M1875" s="16">
        <v>2</v>
      </c>
      <c r="N1875" s="16">
        <v>10</v>
      </c>
      <c r="O1875" s="17">
        <v>996</v>
      </c>
      <c r="P1875" s="18">
        <v>0</v>
      </c>
    </row>
    <row r="1876" spans="2:16" ht="36" customHeight="1" outlineLevel="1" x14ac:dyDescent="0.45">
      <c r="B1876" s="13" t="s">
        <v>61</v>
      </c>
      <c r="C1876" s="14" t="s">
        <v>56</v>
      </c>
      <c r="D1876" s="14" t="s">
        <v>681</v>
      </c>
      <c r="E1876" s="15" t="s">
        <v>70</v>
      </c>
      <c r="F1876" s="15"/>
      <c r="G1876" s="15" t="s">
        <v>86</v>
      </c>
      <c r="H1876" s="15" t="s">
        <v>86</v>
      </c>
      <c r="I1876" s="15" t="s">
        <v>86</v>
      </c>
      <c r="J1876" s="15" t="s">
        <v>86</v>
      </c>
      <c r="K1876" s="15" t="s">
        <v>86</v>
      </c>
      <c r="L1876" s="15" t="s">
        <v>86</v>
      </c>
      <c r="M1876" s="15" t="s">
        <v>86</v>
      </c>
      <c r="N1876" s="15" t="s">
        <v>86</v>
      </c>
      <c r="O1876" s="17">
        <v>1000</v>
      </c>
      <c r="P1876" s="18">
        <v>0</v>
      </c>
    </row>
    <row r="1877" spans="2:16" ht="36" customHeight="1" outlineLevel="1" x14ac:dyDescent="0.45">
      <c r="B1877" s="13" t="s">
        <v>61</v>
      </c>
      <c r="C1877" s="14" t="s">
        <v>59</v>
      </c>
      <c r="D1877" s="14" t="s">
        <v>681</v>
      </c>
      <c r="E1877" s="15" t="s">
        <v>70</v>
      </c>
      <c r="F1877" s="15"/>
      <c r="G1877" s="15" t="s">
        <v>86</v>
      </c>
      <c r="H1877" s="15" t="s">
        <v>86</v>
      </c>
      <c r="I1877" s="15" t="s">
        <v>86</v>
      </c>
      <c r="J1877" s="15" t="s">
        <v>86</v>
      </c>
      <c r="K1877" s="15" t="s">
        <v>86</v>
      </c>
      <c r="L1877" s="15" t="s">
        <v>86</v>
      </c>
      <c r="M1877" s="15" t="s">
        <v>86</v>
      </c>
      <c r="N1877" s="15" t="s">
        <v>86</v>
      </c>
      <c r="O1877" s="17">
        <v>1000</v>
      </c>
      <c r="P1877" s="18">
        <v>0</v>
      </c>
    </row>
    <row r="1878" spans="2:16" ht="36" customHeight="1" outlineLevel="1" x14ac:dyDescent="0.45">
      <c r="B1878" s="13" t="s">
        <v>61</v>
      </c>
      <c r="C1878" s="14" t="s">
        <v>56</v>
      </c>
      <c r="D1878" s="14" t="s">
        <v>681</v>
      </c>
      <c r="E1878" s="15" t="s">
        <v>70</v>
      </c>
      <c r="F1878" s="15"/>
      <c r="G1878" s="15" t="s">
        <v>86</v>
      </c>
      <c r="H1878" s="15" t="s">
        <v>86</v>
      </c>
      <c r="I1878" s="15" t="s">
        <v>86</v>
      </c>
      <c r="J1878" s="15" t="s">
        <v>86</v>
      </c>
      <c r="K1878" s="15" t="s">
        <v>86</v>
      </c>
      <c r="L1878" s="15" t="s">
        <v>86</v>
      </c>
      <c r="M1878" s="15" t="s">
        <v>86</v>
      </c>
      <c r="N1878" s="15" t="s">
        <v>86</v>
      </c>
      <c r="O1878" s="17">
        <v>1000</v>
      </c>
      <c r="P1878" s="18">
        <v>0</v>
      </c>
    </row>
    <row r="1879" spans="2:16" ht="36" customHeight="1" outlineLevel="1" x14ac:dyDescent="0.45">
      <c r="B1879" s="13" t="s">
        <v>61</v>
      </c>
      <c r="C1879" s="14" t="s">
        <v>59</v>
      </c>
      <c r="D1879" s="14" t="s">
        <v>681</v>
      </c>
      <c r="E1879" s="15" t="s">
        <v>70</v>
      </c>
      <c r="F1879" s="15"/>
      <c r="G1879" s="15" t="s">
        <v>86</v>
      </c>
      <c r="H1879" s="15" t="s">
        <v>86</v>
      </c>
      <c r="I1879" s="15" t="s">
        <v>86</v>
      </c>
      <c r="J1879" s="15" t="s">
        <v>86</v>
      </c>
      <c r="K1879" s="15" t="s">
        <v>86</v>
      </c>
      <c r="L1879" s="15" t="s">
        <v>86</v>
      </c>
      <c r="M1879" s="15" t="s">
        <v>86</v>
      </c>
      <c r="N1879" s="15" t="s">
        <v>86</v>
      </c>
      <c r="O1879" s="17">
        <v>1000</v>
      </c>
      <c r="P1879" s="18">
        <v>0</v>
      </c>
    </row>
    <row r="1880" spans="2:16" ht="36" customHeight="1" outlineLevel="1" x14ac:dyDescent="0.45">
      <c r="B1880" s="13" t="s">
        <v>64</v>
      </c>
      <c r="C1880" s="14" t="s">
        <v>56</v>
      </c>
      <c r="D1880" s="14" t="s">
        <v>682</v>
      </c>
      <c r="E1880" s="15" t="s">
        <v>63</v>
      </c>
      <c r="F1880" s="15"/>
      <c r="G1880" s="16">
        <v>1</v>
      </c>
      <c r="H1880" s="16">
        <v>10</v>
      </c>
      <c r="I1880" s="19">
        <v>6.5380000000000003</v>
      </c>
      <c r="J1880" s="16">
        <v>10</v>
      </c>
      <c r="K1880" s="16">
        <v>7</v>
      </c>
      <c r="L1880" s="19">
        <v>3.1534902093554207</v>
      </c>
      <c r="M1880" s="16">
        <v>1</v>
      </c>
      <c r="N1880" s="16">
        <v>10</v>
      </c>
      <c r="O1880" s="17">
        <v>0</v>
      </c>
      <c r="P1880" s="18">
        <v>0</v>
      </c>
    </row>
    <row r="1881" spans="2:16" ht="36" customHeight="1" outlineLevel="1" x14ac:dyDescent="0.45">
      <c r="B1881" s="13" t="s">
        <v>64</v>
      </c>
      <c r="C1881" s="14" t="s">
        <v>59</v>
      </c>
      <c r="D1881" s="14" t="s">
        <v>682</v>
      </c>
      <c r="E1881" s="15" t="s">
        <v>63</v>
      </c>
      <c r="F1881" s="15"/>
      <c r="G1881" s="16">
        <v>1</v>
      </c>
      <c r="H1881" s="16">
        <v>10</v>
      </c>
      <c r="I1881" s="19">
        <v>6.5380000000000003</v>
      </c>
      <c r="J1881" s="16">
        <v>10</v>
      </c>
      <c r="K1881" s="16">
        <v>7</v>
      </c>
      <c r="L1881" s="19">
        <v>3.1534902093554207</v>
      </c>
      <c r="M1881" s="16">
        <v>1</v>
      </c>
      <c r="N1881" s="16">
        <v>10</v>
      </c>
      <c r="O1881" s="17">
        <v>0</v>
      </c>
      <c r="P1881" s="18">
        <v>0</v>
      </c>
    </row>
    <row r="1882" spans="2:16" ht="36" customHeight="1" outlineLevel="1" x14ac:dyDescent="0.45">
      <c r="B1882" s="13" t="s">
        <v>66</v>
      </c>
      <c r="C1882" s="14" t="s">
        <v>56</v>
      </c>
      <c r="D1882" s="14" t="s">
        <v>683</v>
      </c>
      <c r="E1882" s="15" t="s">
        <v>63</v>
      </c>
      <c r="F1882" s="15"/>
      <c r="G1882" s="16">
        <v>1</v>
      </c>
      <c r="H1882" s="16">
        <v>10</v>
      </c>
      <c r="I1882" s="19">
        <v>6.7424892703862662</v>
      </c>
      <c r="J1882" s="16">
        <v>10</v>
      </c>
      <c r="K1882" s="16">
        <v>8</v>
      </c>
      <c r="L1882" s="19">
        <v>3.1243403475632303</v>
      </c>
      <c r="M1882" s="16">
        <v>1</v>
      </c>
      <c r="N1882" s="16">
        <v>10</v>
      </c>
      <c r="O1882" s="17">
        <v>534</v>
      </c>
      <c r="P1882" s="18">
        <v>0</v>
      </c>
    </row>
    <row r="1883" spans="2:16" ht="36" customHeight="1" outlineLevel="1" x14ac:dyDescent="0.45">
      <c r="B1883" s="13" t="s">
        <v>66</v>
      </c>
      <c r="C1883" s="14" t="s">
        <v>59</v>
      </c>
      <c r="D1883" s="14" t="s">
        <v>683</v>
      </c>
      <c r="E1883" s="15" t="s">
        <v>63</v>
      </c>
      <c r="F1883" s="15"/>
      <c r="G1883" s="16">
        <v>1</v>
      </c>
      <c r="H1883" s="16">
        <v>10</v>
      </c>
      <c r="I1883" s="19">
        <v>6.6198347107438016</v>
      </c>
      <c r="J1883" s="16">
        <v>10</v>
      </c>
      <c r="K1883" s="16">
        <v>7</v>
      </c>
      <c r="L1883" s="19">
        <v>3.1399547631537414</v>
      </c>
      <c r="M1883" s="16">
        <v>1</v>
      </c>
      <c r="N1883" s="16">
        <v>10</v>
      </c>
      <c r="O1883" s="17">
        <v>516</v>
      </c>
      <c r="P1883" s="18">
        <v>0</v>
      </c>
    </row>
    <row r="1884" spans="2:16" ht="36" customHeight="1" outlineLevel="1" x14ac:dyDescent="0.45">
      <c r="B1884" s="13" t="s">
        <v>68</v>
      </c>
      <c r="C1884" s="14" t="s">
        <v>56</v>
      </c>
      <c r="D1884" s="14" t="s">
        <v>684</v>
      </c>
      <c r="E1884" s="15" t="s">
        <v>70</v>
      </c>
      <c r="F1884" s="15"/>
      <c r="G1884" s="16">
        <v>1</v>
      </c>
      <c r="H1884" s="16">
        <v>10</v>
      </c>
      <c r="I1884" s="19">
        <v>6.507042253521127</v>
      </c>
      <c r="J1884" s="16">
        <v>10</v>
      </c>
      <c r="K1884" s="16">
        <v>7</v>
      </c>
      <c r="L1884" s="19">
        <v>3.1105719281033082</v>
      </c>
      <c r="M1884" s="16">
        <v>1</v>
      </c>
      <c r="N1884" s="16">
        <v>10</v>
      </c>
      <c r="O1884" s="17">
        <v>787</v>
      </c>
      <c r="P1884" s="18">
        <v>0</v>
      </c>
    </row>
    <row r="1885" spans="2:16" ht="36" customHeight="1" outlineLevel="1" x14ac:dyDescent="0.45">
      <c r="B1885" s="13" t="s">
        <v>68</v>
      </c>
      <c r="C1885" s="14" t="s">
        <v>59</v>
      </c>
      <c r="D1885" s="14" t="s">
        <v>684</v>
      </c>
      <c r="E1885" s="15" t="s">
        <v>70</v>
      </c>
      <c r="F1885" s="15"/>
      <c r="G1885" s="16">
        <v>1</v>
      </c>
      <c r="H1885" s="16">
        <v>10</v>
      </c>
      <c r="I1885" s="19">
        <v>6.5223214285714288</v>
      </c>
      <c r="J1885" s="16">
        <v>10</v>
      </c>
      <c r="K1885" s="16">
        <v>7</v>
      </c>
      <c r="L1885" s="19">
        <v>3.1494097908575709</v>
      </c>
      <c r="M1885" s="16">
        <v>1</v>
      </c>
      <c r="N1885" s="16">
        <v>10</v>
      </c>
      <c r="O1885" s="17">
        <v>776</v>
      </c>
      <c r="P1885" s="18">
        <v>0</v>
      </c>
    </row>
    <row r="1886" spans="2:16" ht="36" customHeight="1" outlineLevel="1" x14ac:dyDescent="0.45">
      <c r="B1886" s="13" t="s">
        <v>71</v>
      </c>
      <c r="C1886" s="14" t="s">
        <v>56</v>
      </c>
      <c r="D1886" s="14" t="s">
        <v>685</v>
      </c>
      <c r="E1886" s="15" t="s">
        <v>70</v>
      </c>
      <c r="F1886" s="15"/>
      <c r="G1886" s="16">
        <v>1</v>
      </c>
      <c r="H1886" s="16">
        <v>10</v>
      </c>
      <c r="I1886" s="19">
        <v>6.2517985611510793</v>
      </c>
      <c r="J1886" s="16">
        <v>10</v>
      </c>
      <c r="K1886" s="16">
        <v>6</v>
      </c>
      <c r="L1886" s="19">
        <v>3.2750562008229145</v>
      </c>
      <c r="M1886" s="16">
        <v>1</v>
      </c>
      <c r="N1886" s="16">
        <v>10</v>
      </c>
      <c r="O1886" s="17">
        <v>861</v>
      </c>
      <c r="P1886" s="18">
        <v>0</v>
      </c>
    </row>
    <row r="1887" spans="2:16" ht="36" customHeight="1" outlineLevel="1" x14ac:dyDescent="0.45">
      <c r="B1887" s="13" t="s">
        <v>71</v>
      </c>
      <c r="C1887" s="14" t="s">
        <v>59</v>
      </c>
      <c r="D1887" s="14" t="s">
        <v>685</v>
      </c>
      <c r="E1887" s="15" t="s">
        <v>70</v>
      </c>
      <c r="F1887" s="15"/>
      <c r="G1887" s="16">
        <v>1</v>
      </c>
      <c r="H1887" s="16">
        <v>10</v>
      </c>
      <c r="I1887" s="19">
        <v>6.2896551724137932</v>
      </c>
      <c r="J1887" s="16">
        <v>10</v>
      </c>
      <c r="K1887" s="16">
        <v>6</v>
      </c>
      <c r="L1887" s="19">
        <v>3.3080651473568472</v>
      </c>
      <c r="M1887" s="16">
        <v>1</v>
      </c>
      <c r="N1887" s="16">
        <v>10</v>
      </c>
      <c r="O1887" s="17">
        <v>855</v>
      </c>
      <c r="P1887" s="18">
        <v>0</v>
      </c>
    </row>
    <row r="1888" spans="2:16" ht="36" customHeight="1" outlineLevel="1" x14ac:dyDescent="0.45">
      <c r="B1888" s="13" t="s">
        <v>1184</v>
      </c>
      <c r="C1888" s="14" t="s">
        <v>56</v>
      </c>
      <c r="D1888" s="14" t="s">
        <v>686</v>
      </c>
      <c r="E1888" s="15" t="s">
        <v>70</v>
      </c>
      <c r="F1888" s="15"/>
      <c r="G1888" s="16">
        <v>1</v>
      </c>
      <c r="H1888" s="16">
        <v>10</v>
      </c>
      <c r="I1888" s="19">
        <v>6.333333333333333</v>
      </c>
      <c r="J1888" s="16">
        <v>10</v>
      </c>
      <c r="K1888" s="16">
        <v>7</v>
      </c>
      <c r="L1888" s="19">
        <v>2.9238706551150888</v>
      </c>
      <c r="M1888" s="16">
        <v>1</v>
      </c>
      <c r="N1888" s="16">
        <v>10</v>
      </c>
      <c r="O1888" s="17">
        <v>931</v>
      </c>
      <c r="P1888" s="18">
        <v>0</v>
      </c>
    </row>
    <row r="1889" spans="2:16" ht="36" customHeight="1" outlineLevel="1" x14ac:dyDescent="0.45">
      <c r="B1889" s="13" t="s">
        <v>1184</v>
      </c>
      <c r="C1889" s="14" t="s">
        <v>59</v>
      </c>
      <c r="D1889" s="14" t="s">
        <v>686</v>
      </c>
      <c r="E1889" s="15" t="s">
        <v>70</v>
      </c>
      <c r="F1889" s="15"/>
      <c r="G1889" s="16">
        <v>1</v>
      </c>
      <c r="H1889" s="16">
        <v>10</v>
      </c>
      <c r="I1889" s="19">
        <v>6.4054054054054053</v>
      </c>
      <c r="J1889" s="16">
        <v>10</v>
      </c>
      <c r="K1889" s="16">
        <v>7</v>
      </c>
      <c r="L1889" s="19">
        <v>2.9559270335912542</v>
      </c>
      <c r="M1889" s="16">
        <v>1</v>
      </c>
      <c r="N1889" s="16">
        <v>10</v>
      </c>
      <c r="O1889" s="17">
        <v>926</v>
      </c>
      <c r="P1889" s="18">
        <v>0</v>
      </c>
    </row>
    <row r="1890" spans="2:16" ht="36" customHeight="1" outlineLevel="1" x14ac:dyDescent="0.45">
      <c r="B1890" s="13" t="s">
        <v>1185</v>
      </c>
      <c r="C1890" s="14" t="s">
        <v>56</v>
      </c>
      <c r="D1890" s="14" t="s">
        <v>687</v>
      </c>
      <c r="E1890" s="15" t="s">
        <v>70</v>
      </c>
      <c r="F1890" s="15"/>
      <c r="G1890" s="16">
        <v>1</v>
      </c>
      <c r="H1890" s="16">
        <v>10</v>
      </c>
      <c r="I1890" s="19">
        <v>6.5245901639344259</v>
      </c>
      <c r="J1890" s="16">
        <v>10</v>
      </c>
      <c r="K1890" s="16">
        <v>7</v>
      </c>
      <c r="L1890" s="19">
        <v>2.8844789094800074</v>
      </c>
      <c r="M1890" s="16">
        <v>1</v>
      </c>
      <c r="N1890" s="16">
        <v>10</v>
      </c>
      <c r="O1890" s="17">
        <v>939</v>
      </c>
      <c r="P1890" s="18">
        <v>0</v>
      </c>
    </row>
    <row r="1891" spans="2:16" ht="36" customHeight="1" outlineLevel="1" x14ac:dyDescent="0.45">
      <c r="B1891" s="13" t="s">
        <v>1185</v>
      </c>
      <c r="C1891" s="14" t="s">
        <v>59</v>
      </c>
      <c r="D1891" s="14" t="s">
        <v>687</v>
      </c>
      <c r="E1891" s="15" t="s">
        <v>70</v>
      </c>
      <c r="F1891" s="15"/>
      <c r="G1891" s="16">
        <v>1</v>
      </c>
      <c r="H1891" s="16">
        <v>10</v>
      </c>
      <c r="I1891" s="19">
        <v>6.5076923076923077</v>
      </c>
      <c r="J1891" s="16">
        <v>10</v>
      </c>
      <c r="K1891" s="16">
        <v>7</v>
      </c>
      <c r="L1891" s="19">
        <v>2.9902083796695762</v>
      </c>
      <c r="M1891" s="16">
        <v>1</v>
      </c>
      <c r="N1891" s="16">
        <v>10</v>
      </c>
      <c r="O1891" s="17">
        <v>935</v>
      </c>
      <c r="P1891" s="18">
        <v>0</v>
      </c>
    </row>
    <row r="1892" spans="2:16" ht="36" customHeight="1" outlineLevel="1" x14ac:dyDescent="0.45">
      <c r="B1892" s="13" t="s">
        <v>73</v>
      </c>
      <c r="C1892" s="14" t="s">
        <v>56</v>
      </c>
      <c r="D1892" s="14" t="s">
        <v>1351</v>
      </c>
      <c r="E1892" s="15" t="s">
        <v>63</v>
      </c>
      <c r="F1892" s="15"/>
      <c r="G1892" s="16">
        <v>1</v>
      </c>
      <c r="H1892" s="16">
        <v>10</v>
      </c>
      <c r="I1892" s="19">
        <v>6.5380000000000003</v>
      </c>
      <c r="J1892" s="16">
        <v>10</v>
      </c>
      <c r="K1892" s="16">
        <v>7</v>
      </c>
      <c r="L1892" s="19">
        <v>3.154124998237148</v>
      </c>
      <c r="M1892" s="16">
        <v>1</v>
      </c>
      <c r="N1892" s="16">
        <v>10</v>
      </c>
      <c r="O1892" s="17">
        <v>0</v>
      </c>
      <c r="P1892" s="18">
        <v>0</v>
      </c>
    </row>
    <row r="1893" spans="2:16" ht="36" customHeight="1" outlineLevel="1" x14ac:dyDescent="0.45">
      <c r="B1893" s="13" t="s">
        <v>73</v>
      </c>
      <c r="C1893" s="14" t="s">
        <v>59</v>
      </c>
      <c r="D1893" s="14" t="s">
        <v>1351</v>
      </c>
      <c r="E1893" s="15" t="s">
        <v>63</v>
      </c>
      <c r="F1893" s="15"/>
      <c r="G1893" s="16">
        <v>1</v>
      </c>
      <c r="H1893" s="16">
        <v>10</v>
      </c>
      <c r="I1893" s="19">
        <v>6.5380000000000003</v>
      </c>
      <c r="J1893" s="16">
        <v>10</v>
      </c>
      <c r="K1893" s="16">
        <v>7</v>
      </c>
      <c r="L1893" s="19">
        <v>3.154124998237148</v>
      </c>
      <c r="M1893" s="16">
        <v>1</v>
      </c>
      <c r="N1893" s="16">
        <v>10</v>
      </c>
      <c r="O1893" s="17">
        <v>0</v>
      </c>
      <c r="P1893" s="18">
        <v>0</v>
      </c>
    </row>
    <row r="1894" spans="2:16" ht="36" customHeight="1" outlineLevel="1" x14ac:dyDescent="0.45">
      <c r="B1894" s="13" t="s">
        <v>75</v>
      </c>
      <c r="C1894" s="14" t="s">
        <v>56</v>
      </c>
      <c r="D1894" s="14" t="s">
        <v>688</v>
      </c>
      <c r="E1894" s="15" t="s">
        <v>63</v>
      </c>
      <c r="F1894" s="15"/>
      <c r="G1894" s="16">
        <v>1</v>
      </c>
      <c r="H1894" s="16">
        <v>10</v>
      </c>
      <c r="I1894" s="19">
        <v>6.5389999999999997</v>
      </c>
      <c r="J1894" s="16">
        <v>10</v>
      </c>
      <c r="K1894" s="16">
        <v>7</v>
      </c>
      <c r="L1894" s="19">
        <v>3.1553819793228701</v>
      </c>
      <c r="M1894" s="16">
        <v>1</v>
      </c>
      <c r="N1894" s="16">
        <v>10</v>
      </c>
      <c r="O1894" s="17">
        <v>0</v>
      </c>
      <c r="P1894" s="18">
        <v>0</v>
      </c>
    </row>
    <row r="1895" spans="2:16" ht="36" customHeight="1" outlineLevel="1" x14ac:dyDescent="0.45">
      <c r="B1895" s="13" t="s">
        <v>75</v>
      </c>
      <c r="C1895" s="14" t="s">
        <v>59</v>
      </c>
      <c r="D1895" s="14" t="s">
        <v>688</v>
      </c>
      <c r="E1895" s="15" t="s">
        <v>63</v>
      </c>
      <c r="F1895" s="15"/>
      <c r="G1895" s="16">
        <v>1</v>
      </c>
      <c r="H1895" s="16">
        <v>10</v>
      </c>
      <c r="I1895" s="19">
        <v>6.5389999999999997</v>
      </c>
      <c r="J1895" s="16">
        <v>10</v>
      </c>
      <c r="K1895" s="16">
        <v>7</v>
      </c>
      <c r="L1895" s="19">
        <v>3.1553819793228701</v>
      </c>
      <c r="M1895" s="16">
        <v>1</v>
      </c>
      <c r="N1895" s="16">
        <v>10</v>
      </c>
      <c r="O1895" s="17">
        <v>0</v>
      </c>
      <c r="P1895" s="18">
        <v>0</v>
      </c>
    </row>
    <row r="1896" spans="2:16" ht="36" customHeight="1" outlineLevel="1" x14ac:dyDescent="0.45">
      <c r="B1896" s="13" t="s">
        <v>77</v>
      </c>
      <c r="C1896" s="14" t="s">
        <v>56</v>
      </c>
      <c r="D1896" s="14" t="s">
        <v>689</v>
      </c>
      <c r="E1896" s="15" t="s">
        <v>70</v>
      </c>
      <c r="F1896" s="15"/>
      <c r="G1896" s="16">
        <v>1</v>
      </c>
      <c r="H1896" s="16">
        <v>10</v>
      </c>
      <c r="I1896" s="19">
        <v>6.5580774365821091</v>
      </c>
      <c r="J1896" s="16">
        <v>10</v>
      </c>
      <c r="K1896" s="16">
        <v>7</v>
      </c>
      <c r="L1896" s="19">
        <v>3.1232960341585048</v>
      </c>
      <c r="M1896" s="16">
        <v>1</v>
      </c>
      <c r="N1896" s="16">
        <v>10</v>
      </c>
      <c r="O1896" s="17">
        <v>251</v>
      </c>
      <c r="P1896" s="18">
        <v>0</v>
      </c>
    </row>
    <row r="1897" spans="2:16" ht="36" customHeight="1" outlineLevel="1" x14ac:dyDescent="0.45">
      <c r="B1897" s="13" t="s">
        <v>77</v>
      </c>
      <c r="C1897" s="14" t="s">
        <v>59</v>
      </c>
      <c r="D1897" s="14" t="s">
        <v>689</v>
      </c>
      <c r="E1897" s="15" t="s">
        <v>70</v>
      </c>
      <c r="F1897" s="15"/>
      <c r="G1897" s="16">
        <v>1</v>
      </c>
      <c r="H1897" s="16">
        <v>10</v>
      </c>
      <c r="I1897" s="19">
        <v>6.5580774365821091</v>
      </c>
      <c r="J1897" s="16">
        <v>10</v>
      </c>
      <c r="K1897" s="16">
        <v>7</v>
      </c>
      <c r="L1897" s="19">
        <v>3.1232960341585048</v>
      </c>
      <c r="M1897" s="16">
        <v>1</v>
      </c>
      <c r="N1897" s="16">
        <v>10</v>
      </c>
      <c r="O1897" s="17">
        <v>251</v>
      </c>
      <c r="P1897" s="18">
        <v>0</v>
      </c>
    </row>
    <row r="1898" spans="2:16" ht="36" customHeight="1" outlineLevel="1" x14ac:dyDescent="0.45">
      <c r="B1898" s="13" t="s">
        <v>79</v>
      </c>
      <c r="C1898" s="14" t="s">
        <v>56</v>
      </c>
      <c r="D1898" s="14" t="s">
        <v>690</v>
      </c>
      <c r="E1898" s="15" t="s">
        <v>70</v>
      </c>
      <c r="F1898" s="15"/>
      <c r="G1898" s="16">
        <v>1</v>
      </c>
      <c r="H1898" s="16">
        <v>10</v>
      </c>
      <c r="I1898" s="19">
        <v>6.6360544217687076</v>
      </c>
      <c r="J1898" s="16">
        <v>10</v>
      </c>
      <c r="K1898" s="16">
        <v>7</v>
      </c>
      <c r="L1898" s="19">
        <v>3.0636355653984406</v>
      </c>
      <c r="M1898" s="16">
        <v>1</v>
      </c>
      <c r="N1898" s="16">
        <v>10</v>
      </c>
      <c r="O1898" s="17">
        <v>706</v>
      </c>
      <c r="P1898" s="18">
        <v>0</v>
      </c>
    </row>
    <row r="1899" spans="2:16" ht="36" customHeight="1" outlineLevel="1" x14ac:dyDescent="0.45">
      <c r="B1899" s="13" t="s">
        <v>79</v>
      </c>
      <c r="C1899" s="14" t="s">
        <v>59</v>
      </c>
      <c r="D1899" s="14" t="s">
        <v>690</v>
      </c>
      <c r="E1899" s="15" t="s">
        <v>70</v>
      </c>
      <c r="F1899" s="15"/>
      <c r="G1899" s="16">
        <v>1</v>
      </c>
      <c r="H1899" s="16">
        <v>10</v>
      </c>
      <c r="I1899" s="19">
        <v>6.6360544217687076</v>
      </c>
      <c r="J1899" s="16">
        <v>10</v>
      </c>
      <c r="K1899" s="16">
        <v>7</v>
      </c>
      <c r="L1899" s="19">
        <v>3.0636355653984406</v>
      </c>
      <c r="M1899" s="16">
        <v>1</v>
      </c>
      <c r="N1899" s="16">
        <v>10</v>
      </c>
      <c r="O1899" s="17">
        <v>706</v>
      </c>
      <c r="P1899" s="18">
        <v>0</v>
      </c>
    </row>
    <row r="1900" spans="2:16" ht="36" customHeight="1" outlineLevel="1" x14ac:dyDescent="0.45">
      <c r="B1900" s="13" t="s">
        <v>80</v>
      </c>
      <c r="C1900" s="14" t="s">
        <v>56</v>
      </c>
      <c r="D1900" s="14" t="s">
        <v>691</v>
      </c>
      <c r="E1900" s="15" t="s">
        <v>70</v>
      </c>
      <c r="F1900" s="15"/>
      <c r="G1900" s="16">
        <v>1</v>
      </c>
      <c r="H1900" s="16">
        <v>10</v>
      </c>
      <c r="I1900" s="19">
        <v>6.4444444444444446</v>
      </c>
      <c r="J1900" s="16">
        <v>10</v>
      </c>
      <c r="K1900" s="16">
        <v>7</v>
      </c>
      <c r="L1900" s="19">
        <v>3.2217896137724735</v>
      </c>
      <c r="M1900" s="16">
        <v>1</v>
      </c>
      <c r="N1900" s="16">
        <v>10</v>
      </c>
      <c r="O1900" s="17">
        <v>937</v>
      </c>
      <c r="P1900" s="18">
        <v>0</v>
      </c>
    </row>
    <row r="1901" spans="2:16" ht="36" customHeight="1" outlineLevel="1" x14ac:dyDescent="0.45">
      <c r="B1901" s="13" t="s">
        <v>80</v>
      </c>
      <c r="C1901" s="14" t="s">
        <v>59</v>
      </c>
      <c r="D1901" s="14" t="s">
        <v>691</v>
      </c>
      <c r="E1901" s="15" t="s">
        <v>70</v>
      </c>
      <c r="F1901" s="15"/>
      <c r="G1901" s="16">
        <v>1</v>
      </c>
      <c r="H1901" s="16">
        <v>10</v>
      </c>
      <c r="I1901" s="19">
        <v>6.4444444444444446</v>
      </c>
      <c r="J1901" s="16">
        <v>10</v>
      </c>
      <c r="K1901" s="16">
        <v>7</v>
      </c>
      <c r="L1901" s="19">
        <v>3.2217896137724735</v>
      </c>
      <c r="M1901" s="16">
        <v>1</v>
      </c>
      <c r="N1901" s="16">
        <v>10</v>
      </c>
      <c r="O1901" s="17">
        <v>937</v>
      </c>
      <c r="P1901" s="18">
        <v>0</v>
      </c>
    </row>
    <row r="1902" spans="2:16" ht="36" customHeight="1" outlineLevel="1" x14ac:dyDescent="0.45">
      <c r="B1902" s="13" t="s">
        <v>82</v>
      </c>
      <c r="C1902" s="14" t="s">
        <v>56</v>
      </c>
      <c r="D1902" s="14" t="s">
        <v>1352</v>
      </c>
      <c r="E1902" s="15" t="s">
        <v>70</v>
      </c>
      <c r="F1902" s="15"/>
      <c r="G1902" s="16">
        <v>1</v>
      </c>
      <c r="H1902" s="16">
        <v>10</v>
      </c>
      <c r="I1902" s="19">
        <v>5.7272727272727275</v>
      </c>
      <c r="J1902" s="16">
        <v>6</v>
      </c>
      <c r="K1902" s="16">
        <v>6</v>
      </c>
      <c r="L1902" s="19">
        <v>3.0361458822299392</v>
      </c>
      <c r="M1902" s="16">
        <v>1</v>
      </c>
      <c r="N1902" s="16">
        <v>10</v>
      </c>
      <c r="O1902" s="17">
        <v>989</v>
      </c>
      <c r="P1902" s="18">
        <v>0</v>
      </c>
    </row>
    <row r="1903" spans="2:16" ht="36" customHeight="1" outlineLevel="1" x14ac:dyDescent="0.45">
      <c r="B1903" s="13" t="s">
        <v>82</v>
      </c>
      <c r="C1903" s="14" t="s">
        <v>59</v>
      </c>
      <c r="D1903" s="14" t="s">
        <v>1352</v>
      </c>
      <c r="E1903" s="15" t="s">
        <v>70</v>
      </c>
      <c r="F1903" s="15"/>
      <c r="G1903" s="16">
        <v>1</v>
      </c>
      <c r="H1903" s="16">
        <v>10</v>
      </c>
      <c r="I1903" s="19">
        <v>5.7272727272727275</v>
      </c>
      <c r="J1903" s="16">
        <v>6</v>
      </c>
      <c r="K1903" s="16">
        <v>6</v>
      </c>
      <c r="L1903" s="19">
        <v>3.0361458822299392</v>
      </c>
      <c r="M1903" s="16">
        <v>1</v>
      </c>
      <c r="N1903" s="16">
        <v>10</v>
      </c>
      <c r="O1903" s="17">
        <v>989</v>
      </c>
      <c r="P1903" s="18">
        <v>0</v>
      </c>
    </row>
    <row r="1904" spans="2:16" ht="36" customHeight="1" outlineLevel="1" x14ac:dyDescent="0.45">
      <c r="B1904" s="13" t="s">
        <v>84</v>
      </c>
      <c r="C1904" s="14" t="s">
        <v>56</v>
      </c>
      <c r="D1904" s="14" t="s">
        <v>1353</v>
      </c>
      <c r="E1904" s="15" t="s">
        <v>70</v>
      </c>
      <c r="F1904" s="15"/>
      <c r="G1904" s="16">
        <v>4</v>
      </c>
      <c r="H1904" s="16">
        <v>8</v>
      </c>
      <c r="I1904" s="16">
        <v>6</v>
      </c>
      <c r="J1904" s="16">
        <v>4</v>
      </c>
      <c r="K1904" s="16">
        <v>4</v>
      </c>
      <c r="L1904" s="19">
        <v>2.8284271247461903</v>
      </c>
      <c r="M1904" s="16">
        <v>4</v>
      </c>
      <c r="N1904" s="16">
        <v>8</v>
      </c>
      <c r="O1904" s="17">
        <v>998</v>
      </c>
      <c r="P1904" s="18">
        <v>0</v>
      </c>
    </row>
    <row r="1905" spans="2:16" ht="36" customHeight="1" outlineLevel="1" x14ac:dyDescent="0.45">
      <c r="B1905" s="13" t="s">
        <v>84</v>
      </c>
      <c r="C1905" s="14" t="s">
        <v>59</v>
      </c>
      <c r="D1905" s="14" t="s">
        <v>1353</v>
      </c>
      <c r="E1905" s="15" t="s">
        <v>70</v>
      </c>
      <c r="F1905" s="15"/>
      <c r="G1905" s="16">
        <v>4</v>
      </c>
      <c r="H1905" s="16">
        <v>8</v>
      </c>
      <c r="I1905" s="16">
        <v>6</v>
      </c>
      <c r="J1905" s="16">
        <v>4</v>
      </c>
      <c r="K1905" s="16">
        <v>4</v>
      </c>
      <c r="L1905" s="19">
        <v>2.8284271247461903</v>
      </c>
      <c r="M1905" s="16">
        <v>4</v>
      </c>
      <c r="N1905" s="16">
        <v>8</v>
      </c>
      <c r="O1905" s="17">
        <v>998</v>
      </c>
      <c r="P1905" s="18">
        <v>0</v>
      </c>
    </row>
    <row r="1906" spans="2:16" ht="36" customHeight="1" outlineLevel="1" x14ac:dyDescent="0.45">
      <c r="B1906" s="13" t="s">
        <v>61</v>
      </c>
      <c r="C1906" s="14" t="s">
        <v>56</v>
      </c>
      <c r="D1906" s="14" t="s">
        <v>692</v>
      </c>
      <c r="E1906" s="15" t="s">
        <v>70</v>
      </c>
      <c r="F1906" s="15"/>
      <c r="G1906" s="16">
        <v>1</v>
      </c>
      <c r="H1906" s="16">
        <v>10</v>
      </c>
      <c r="I1906" s="19">
        <v>6.5380000000000003</v>
      </c>
      <c r="J1906" s="16">
        <v>10</v>
      </c>
      <c r="K1906" s="16">
        <v>7</v>
      </c>
      <c r="L1906" s="19">
        <v>3.1541249982371458</v>
      </c>
      <c r="M1906" s="16">
        <v>1</v>
      </c>
      <c r="N1906" s="16">
        <v>10</v>
      </c>
      <c r="O1906" s="17">
        <v>0</v>
      </c>
      <c r="P1906" s="18">
        <v>0</v>
      </c>
    </row>
    <row r="1907" spans="2:16" ht="36" customHeight="1" outlineLevel="1" x14ac:dyDescent="0.45">
      <c r="B1907" s="13" t="s">
        <v>61</v>
      </c>
      <c r="C1907" s="14" t="s">
        <v>59</v>
      </c>
      <c r="D1907" s="14" t="s">
        <v>692</v>
      </c>
      <c r="E1907" s="15" t="s">
        <v>70</v>
      </c>
      <c r="F1907" s="15"/>
      <c r="G1907" s="16">
        <v>1</v>
      </c>
      <c r="H1907" s="16">
        <v>10</v>
      </c>
      <c r="I1907" s="19">
        <v>6.5839822024471637</v>
      </c>
      <c r="J1907" s="16">
        <v>10</v>
      </c>
      <c r="K1907" s="16">
        <v>7</v>
      </c>
      <c r="L1907" s="19">
        <v>3.1574159432098372</v>
      </c>
      <c r="M1907" s="16">
        <v>1</v>
      </c>
      <c r="N1907" s="16">
        <v>10</v>
      </c>
      <c r="O1907" s="17">
        <v>101</v>
      </c>
      <c r="P1907" s="18">
        <v>0</v>
      </c>
    </row>
    <row r="1908" spans="2:16" ht="36" customHeight="1" outlineLevel="1" x14ac:dyDescent="0.45">
      <c r="B1908" s="13" t="s">
        <v>61</v>
      </c>
      <c r="C1908" s="14" t="s">
        <v>56</v>
      </c>
      <c r="D1908" s="14" t="s">
        <v>692</v>
      </c>
      <c r="E1908" s="15" t="s">
        <v>70</v>
      </c>
      <c r="F1908" s="15"/>
      <c r="G1908" s="15" t="s">
        <v>86</v>
      </c>
      <c r="H1908" s="15" t="s">
        <v>86</v>
      </c>
      <c r="I1908" s="15" t="s">
        <v>86</v>
      </c>
      <c r="J1908" s="15" t="s">
        <v>86</v>
      </c>
      <c r="K1908" s="15" t="s">
        <v>86</v>
      </c>
      <c r="L1908" s="15" t="s">
        <v>86</v>
      </c>
      <c r="M1908" s="15" t="s">
        <v>86</v>
      </c>
      <c r="N1908" s="15" t="s">
        <v>86</v>
      </c>
      <c r="O1908" s="17">
        <v>1000</v>
      </c>
      <c r="P1908" s="18">
        <v>0</v>
      </c>
    </row>
    <row r="1909" spans="2:16" ht="36" customHeight="1" outlineLevel="1" x14ac:dyDescent="0.45">
      <c r="B1909" s="13" t="s">
        <v>61</v>
      </c>
      <c r="C1909" s="14" t="s">
        <v>59</v>
      </c>
      <c r="D1909" s="14" t="s">
        <v>692</v>
      </c>
      <c r="E1909" s="15" t="s">
        <v>70</v>
      </c>
      <c r="F1909" s="15"/>
      <c r="G1909" s="16">
        <v>9</v>
      </c>
      <c r="H1909" s="16">
        <v>9</v>
      </c>
      <c r="I1909" s="16">
        <v>9</v>
      </c>
      <c r="J1909" s="16">
        <v>9</v>
      </c>
      <c r="K1909" s="16">
        <v>9</v>
      </c>
      <c r="L1909" s="15" t="s">
        <v>86</v>
      </c>
      <c r="M1909" s="16">
        <v>9</v>
      </c>
      <c r="N1909" s="16">
        <v>9</v>
      </c>
      <c r="O1909" s="17">
        <v>999</v>
      </c>
      <c r="P1909" s="18">
        <v>0</v>
      </c>
    </row>
    <row r="1910" spans="2:16" ht="36" customHeight="1" outlineLevel="1" x14ac:dyDescent="0.45">
      <c r="B1910" s="13" t="s">
        <v>61</v>
      </c>
      <c r="C1910" s="14" t="s">
        <v>56</v>
      </c>
      <c r="D1910" s="14" t="s">
        <v>692</v>
      </c>
      <c r="E1910" s="15" t="s">
        <v>70</v>
      </c>
      <c r="F1910" s="15"/>
      <c r="G1910" s="15" t="s">
        <v>86</v>
      </c>
      <c r="H1910" s="15" t="s">
        <v>86</v>
      </c>
      <c r="I1910" s="15" t="s">
        <v>86</v>
      </c>
      <c r="J1910" s="15" t="s">
        <v>86</v>
      </c>
      <c r="K1910" s="15" t="s">
        <v>86</v>
      </c>
      <c r="L1910" s="15" t="s">
        <v>86</v>
      </c>
      <c r="M1910" s="15" t="s">
        <v>86</v>
      </c>
      <c r="N1910" s="15" t="s">
        <v>86</v>
      </c>
      <c r="O1910" s="17">
        <v>1000</v>
      </c>
      <c r="P1910" s="18">
        <v>0</v>
      </c>
    </row>
    <row r="1911" spans="2:16" ht="36" customHeight="1" outlineLevel="1" x14ac:dyDescent="0.45">
      <c r="B1911" s="13" t="s">
        <v>61</v>
      </c>
      <c r="C1911" s="14" t="s">
        <v>59</v>
      </c>
      <c r="D1911" s="14" t="s">
        <v>692</v>
      </c>
      <c r="E1911" s="15" t="s">
        <v>70</v>
      </c>
      <c r="F1911" s="15"/>
      <c r="G1911" s="15" t="s">
        <v>86</v>
      </c>
      <c r="H1911" s="15" t="s">
        <v>86</v>
      </c>
      <c r="I1911" s="15" t="s">
        <v>86</v>
      </c>
      <c r="J1911" s="15" t="s">
        <v>86</v>
      </c>
      <c r="K1911" s="15" t="s">
        <v>86</v>
      </c>
      <c r="L1911" s="15" t="s">
        <v>86</v>
      </c>
      <c r="M1911" s="15" t="s">
        <v>86</v>
      </c>
      <c r="N1911" s="15" t="s">
        <v>86</v>
      </c>
      <c r="O1911" s="17">
        <v>1000</v>
      </c>
      <c r="P1911" s="18">
        <v>0</v>
      </c>
    </row>
    <row r="1912" spans="2:16" ht="36" customHeight="1" outlineLevel="1" x14ac:dyDescent="0.45">
      <c r="B1912" s="13" t="s">
        <v>61</v>
      </c>
      <c r="C1912" s="14" t="s">
        <v>56</v>
      </c>
      <c r="D1912" s="14" t="s">
        <v>692</v>
      </c>
      <c r="E1912" s="15" t="s">
        <v>70</v>
      </c>
      <c r="F1912" s="15"/>
      <c r="G1912" s="15" t="s">
        <v>86</v>
      </c>
      <c r="H1912" s="15" t="s">
        <v>86</v>
      </c>
      <c r="I1912" s="15" t="s">
        <v>86</v>
      </c>
      <c r="J1912" s="15" t="s">
        <v>86</v>
      </c>
      <c r="K1912" s="15" t="s">
        <v>86</v>
      </c>
      <c r="L1912" s="15" t="s">
        <v>86</v>
      </c>
      <c r="M1912" s="15" t="s">
        <v>86</v>
      </c>
      <c r="N1912" s="15" t="s">
        <v>86</v>
      </c>
      <c r="O1912" s="17">
        <v>1000</v>
      </c>
      <c r="P1912" s="18">
        <v>0</v>
      </c>
    </row>
    <row r="1913" spans="2:16" ht="36" customHeight="1" outlineLevel="1" x14ac:dyDescent="0.45">
      <c r="B1913" s="13" t="s">
        <v>61</v>
      </c>
      <c r="C1913" s="14" t="s">
        <v>59</v>
      </c>
      <c r="D1913" s="14" t="s">
        <v>692</v>
      </c>
      <c r="E1913" s="15" t="s">
        <v>70</v>
      </c>
      <c r="F1913" s="15"/>
      <c r="G1913" s="15" t="s">
        <v>86</v>
      </c>
      <c r="H1913" s="15" t="s">
        <v>86</v>
      </c>
      <c r="I1913" s="15" t="s">
        <v>86</v>
      </c>
      <c r="J1913" s="15" t="s">
        <v>86</v>
      </c>
      <c r="K1913" s="15" t="s">
        <v>86</v>
      </c>
      <c r="L1913" s="15" t="s">
        <v>86</v>
      </c>
      <c r="M1913" s="15" t="s">
        <v>86</v>
      </c>
      <c r="N1913" s="15" t="s">
        <v>86</v>
      </c>
      <c r="O1913" s="17">
        <v>1000</v>
      </c>
      <c r="P1913" s="18">
        <v>0</v>
      </c>
    </row>
    <row r="1914" spans="2:16" ht="36" customHeight="1" outlineLevel="1" x14ac:dyDescent="0.45">
      <c r="B1914" s="13" t="s">
        <v>64</v>
      </c>
      <c r="C1914" s="14" t="s">
        <v>56</v>
      </c>
      <c r="D1914" s="14" t="s">
        <v>693</v>
      </c>
      <c r="E1914" s="15" t="s">
        <v>63</v>
      </c>
      <c r="F1914" s="15"/>
      <c r="G1914" s="16">
        <v>1</v>
      </c>
      <c r="H1914" s="16">
        <v>10</v>
      </c>
      <c r="I1914" s="19">
        <v>6.5389999999999997</v>
      </c>
      <c r="J1914" s="16">
        <v>10</v>
      </c>
      <c r="K1914" s="16">
        <v>7</v>
      </c>
      <c r="L1914" s="19">
        <v>3.1553819793228723</v>
      </c>
      <c r="M1914" s="16">
        <v>1</v>
      </c>
      <c r="N1914" s="16">
        <v>10</v>
      </c>
      <c r="O1914" s="17">
        <v>0</v>
      </c>
      <c r="P1914" s="18">
        <v>0</v>
      </c>
    </row>
    <row r="1915" spans="2:16" ht="36" customHeight="1" outlineLevel="1" x14ac:dyDescent="0.45">
      <c r="B1915" s="13" t="s">
        <v>64</v>
      </c>
      <c r="C1915" s="14" t="s">
        <v>59</v>
      </c>
      <c r="D1915" s="14" t="s">
        <v>693</v>
      </c>
      <c r="E1915" s="15" t="s">
        <v>63</v>
      </c>
      <c r="F1915" s="15"/>
      <c r="G1915" s="16">
        <v>1</v>
      </c>
      <c r="H1915" s="16">
        <v>10</v>
      </c>
      <c r="I1915" s="19">
        <v>6.5389999999999997</v>
      </c>
      <c r="J1915" s="16">
        <v>10</v>
      </c>
      <c r="K1915" s="16">
        <v>7</v>
      </c>
      <c r="L1915" s="19">
        <v>3.1553819793228723</v>
      </c>
      <c r="M1915" s="16">
        <v>1</v>
      </c>
      <c r="N1915" s="16">
        <v>10</v>
      </c>
      <c r="O1915" s="17">
        <v>0</v>
      </c>
      <c r="P1915" s="18">
        <v>0</v>
      </c>
    </row>
    <row r="1916" spans="2:16" ht="36" customHeight="1" outlineLevel="1" x14ac:dyDescent="0.45">
      <c r="B1916" s="13" t="s">
        <v>66</v>
      </c>
      <c r="C1916" s="14" t="s">
        <v>56</v>
      </c>
      <c r="D1916" s="14" t="s">
        <v>694</v>
      </c>
      <c r="E1916" s="15" t="s">
        <v>63</v>
      </c>
      <c r="F1916" s="15"/>
      <c r="G1916" s="16">
        <v>1</v>
      </c>
      <c r="H1916" s="16">
        <v>10</v>
      </c>
      <c r="I1916" s="19">
        <v>6.6735112936344967</v>
      </c>
      <c r="J1916" s="16">
        <v>10</v>
      </c>
      <c r="K1916" s="16">
        <v>7</v>
      </c>
      <c r="L1916" s="19">
        <v>3.1319041578054101</v>
      </c>
      <c r="M1916" s="16">
        <v>1</v>
      </c>
      <c r="N1916" s="16">
        <v>10</v>
      </c>
      <c r="O1916" s="17">
        <v>513</v>
      </c>
      <c r="P1916" s="18">
        <v>0</v>
      </c>
    </row>
    <row r="1917" spans="2:16" ht="36" customHeight="1" outlineLevel="1" x14ac:dyDescent="0.45">
      <c r="B1917" s="13" t="s">
        <v>66</v>
      </c>
      <c r="C1917" s="14" t="s">
        <v>59</v>
      </c>
      <c r="D1917" s="14" t="s">
        <v>694</v>
      </c>
      <c r="E1917" s="15" t="s">
        <v>63</v>
      </c>
      <c r="F1917" s="15"/>
      <c r="G1917" s="16">
        <v>1</v>
      </c>
      <c r="H1917" s="16">
        <v>10</v>
      </c>
      <c r="I1917" s="19">
        <v>6.640625</v>
      </c>
      <c r="J1917" s="16">
        <v>10</v>
      </c>
      <c r="K1917" s="16">
        <v>7</v>
      </c>
      <c r="L1917" s="19">
        <v>3.1173634677745334</v>
      </c>
      <c r="M1917" s="16">
        <v>1</v>
      </c>
      <c r="N1917" s="16">
        <v>10</v>
      </c>
      <c r="O1917" s="17">
        <v>488</v>
      </c>
      <c r="P1917" s="18">
        <v>0</v>
      </c>
    </row>
    <row r="1918" spans="2:16" ht="36" customHeight="1" outlineLevel="1" x14ac:dyDescent="0.45">
      <c r="B1918" s="13" t="s">
        <v>68</v>
      </c>
      <c r="C1918" s="14" t="s">
        <v>56</v>
      </c>
      <c r="D1918" s="14" t="s">
        <v>695</v>
      </c>
      <c r="E1918" s="15" t="s">
        <v>70</v>
      </c>
      <c r="F1918" s="15"/>
      <c r="G1918" s="16">
        <v>1</v>
      </c>
      <c r="H1918" s="16">
        <v>10</v>
      </c>
      <c r="I1918" s="19">
        <v>7.0180995475113122</v>
      </c>
      <c r="J1918" s="16">
        <v>10</v>
      </c>
      <c r="K1918" s="16">
        <v>8</v>
      </c>
      <c r="L1918" s="19">
        <v>3.0405797905617491</v>
      </c>
      <c r="M1918" s="16">
        <v>1</v>
      </c>
      <c r="N1918" s="16">
        <v>10</v>
      </c>
      <c r="O1918" s="17">
        <v>779</v>
      </c>
      <c r="P1918" s="18">
        <v>0</v>
      </c>
    </row>
    <row r="1919" spans="2:16" ht="36" customHeight="1" outlineLevel="1" x14ac:dyDescent="0.45">
      <c r="B1919" s="13" t="s">
        <v>68</v>
      </c>
      <c r="C1919" s="14" t="s">
        <v>59</v>
      </c>
      <c r="D1919" s="14" t="s">
        <v>695</v>
      </c>
      <c r="E1919" s="15" t="s">
        <v>70</v>
      </c>
      <c r="F1919" s="15"/>
      <c r="G1919" s="16">
        <v>1</v>
      </c>
      <c r="H1919" s="16">
        <v>10</v>
      </c>
      <c r="I1919" s="19">
        <v>6.9521739130434783</v>
      </c>
      <c r="J1919" s="16">
        <v>10</v>
      </c>
      <c r="K1919" s="16">
        <v>8</v>
      </c>
      <c r="L1919" s="19">
        <v>3.0899710383201171</v>
      </c>
      <c r="M1919" s="16">
        <v>1</v>
      </c>
      <c r="N1919" s="16">
        <v>10</v>
      </c>
      <c r="O1919" s="17">
        <v>770</v>
      </c>
      <c r="P1919" s="18">
        <v>0</v>
      </c>
    </row>
    <row r="1920" spans="2:16" ht="36" customHeight="1" outlineLevel="1" x14ac:dyDescent="0.45">
      <c r="B1920" s="13" t="s">
        <v>71</v>
      </c>
      <c r="C1920" s="14" t="s">
        <v>56</v>
      </c>
      <c r="D1920" s="14" t="s">
        <v>696</v>
      </c>
      <c r="E1920" s="15" t="s">
        <v>70</v>
      </c>
      <c r="F1920" s="15"/>
      <c r="G1920" s="16">
        <v>1</v>
      </c>
      <c r="H1920" s="16">
        <v>10</v>
      </c>
      <c r="I1920" s="19">
        <v>6.7132352941176467</v>
      </c>
      <c r="J1920" s="16">
        <v>10</v>
      </c>
      <c r="K1920" s="16">
        <v>7</v>
      </c>
      <c r="L1920" s="19">
        <v>3.0789803223970202</v>
      </c>
      <c r="M1920" s="16">
        <v>1</v>
      </c>
      <c r="N1920" s="16">
        <v>10</v>
      </c>
      <c r="O1920" s="17">
        <v>864</v>
      </c>
      <c r="P1920" s="18">
        <v>0</v>
      </c>
    </row>
    <row r="1921" spans="2:16" ht="36" customHeight="1" outlineLevel="1" x14ac:dyDescent="0.45">
      <c r="B1921" s="13" t="s">
        <v>71</v>
      </c>
      <c r="C1921" s="14" t="s">
        <v>59</v>
      </c>
      <c r="D1921" s="14" t="s">
        <v>696</v>
      </c>
      <c r="E1921" s="15" t="s">
        <v>70</v>
      </c>
      <c r="F1921" s="15"/>
      <c r="G1921" s="16">
        <v>1</v>
      </c>
      <c r="H1921" s="16">
        <v>10</v>
      </c>
      <c r="I1921" s="19">
        <v>6.6258992805755392</v>
      </c>
      <c r="J1921" s="16">
        <v>10</v>
      </c>
      <c r="K1921" s="16">
        <v>7</v>
      </c>
      <c r="L1921" s="19">
        <v>3.1376012745245441</v>
      </c>
      <c r="M1921" s="16">
        <v>1</v>
      </c>
      <c r="N1921" s="16">
        <v>10</v>
      </c>
      <c r="O1921" s="17">
        <v>861</v>
      </c>
      <c r="P1921" s="18">
        <v>0</v>
      </c>
    </row>
    <row r="1922" spans="2:16" ht="36" customHeight="1" outlineLevel="1" x14ac:dyDescent="0.45">
      <c r="B1922" s="13" t="s">
        <v>1184</v>
      </c>
      <c r="C1922" s="14" t="s">
        <v>56</v>
      </c>
      <c r="D1922" s="14" t="s">
        <v>697</v>
      </c>
      <c r="E1922" s="15" t="s">
        <v>70</v>
      </c>
      <c r="F1922" s="15"/>
      <c r="G1922" s="16">
        <v>1</v>
      </c>
      <c r="H1922" s="16">
        <v>10</v>
      </c>
      <c r="I1922" s="19">
        <v>6.1587301587301591</v>
      </c>
      <c r="J1922" s="16">
        <v>10</v>
      </c>
      <c r="K1922" s="16">
        <v>6</v>
      </c>
      <c r="L1922" s="19">
        <v>3.3176281325686983</v>
      </c>
      <c r="M1922" s="16">
        <v>1</v>
      </c>
      <c r="N1922" s="16">
        <v>10</v>
      </c>
      <c r="O1922" s="17">
        <v>937</v>
      </c>
      <c r="P1922" s="18">
        <v>0</v>
      </c>
    </row>
    <row r="1923" spans="2:16" ht="36" customHeight="1" outlineLevel="1" x14ac:dyDescent="0.45">
      <c r="B1923" s="13" t="s">
        <v>1184</v>
      </c>
      <c r="C1923" s="14" t="s">
        <v>59</v>
      </c>
      <c r="D1923" s="14" t="s">
        <v>697</v>
      </c>
      <c r="E1923" s="15" t="s">
        <v>70</v>
      </c>
      <c r="F1923" s="15"/>
      <c r="G1923" s="16">
        <v>1</v>
      </c>
      <c r="H1923" s="16">
        <v>10</v>
      </c>
      <c r="I1923" s="19">
        <v>6.3582089552238807</v>
      </c>
      <c r="J1923" s="16">
        <v>10</v>
      </c>
      <c r="K1923" s="16">
        <v>7</v>
      </c>
      <c r="L1923" s="19">
        <v>3.3470995699909709</v>
      </c>
      <c r="M1923" s="16">
        <v>1</v>
      </c>
      <c r="N1923" s="16">
        <v>10</v>
      </c>
      <c r="O1923" s="17">
        <v>933</v>
      </c>
      <c r="P1923" s="18">
        <v>0</v>
      </c>
    </row>
    <row r="1924" spans="2:16" ht="36" customHeight="1" outlineLevel="1" x14ac:dyDescent="0.45">
      <c r="B1924" s="13" t="s">
        <v>1185</v>
      </c>
      <c r="C1924" s="14" t="s">
        <v>56</v>
      </c>
      <c r="D1924" s="14" t="s">
        <v>698</v>
      </c>
      <c r="E1924" s="15" t="s">
        <v>70</v>
      </c>
      <c r="F1924" s="15"/>
      <c r="G1924" s="16">
        <v>1</v>
      </c>
      <c r="H1924" s="16">
        <v>10</v>
      </c>
      <c r="I1924" s="19">
        <v>5.9803921568627452</v>
      </c>
      <c r="J1924" s="16">
        <v>10</v>
      </c>
      <c r="K1924" s="16">
        <v>6</v>
      </c>
      <c r="L1924" s="19">
        <v>3.0886255589075953</v>
      </c>
      <c r="M1924" s="16">
        <v>1</v>
      </c>
      <c r="N1924" s="16">
        <v>10</v>
      </c>
      <c r="O1924" s="17">
        <v>949</v>
      </c>
      <c r="P1924" s="18">
        <v>0</v>
      </c>
    </row>
    <row r="1925" spans="2:16" ht="36" customHeight="1" outlineLevel="1" x14ac:dyDescent="0.45">
      <c r="B1925" s="13" t="s">
        <v>1185</v>
      </c>
      <c r="C1925" s="14" t="s">
        <v>59</v>
      </c>
      <c r="D1925" s="14" t="s">
        <v>698</v>
      </c>
      <c r="E1925" s="15" t="s">
        <v>70</v>
      </c>
      <c r="F1925" s="15"/>
      <c r="G1925" s="16">
        <v>1</v>
      </c>
      <c r="H1925" s="16">
        <v>10</v>
      </c>
      <c r="I1925" s="19">
        <v>5.9056603773584904</v>
      </c>
      <c r="J1925" s="16">
        <v>10</v>
      </c>
      <c r="K1925" s="16">
        <v>6</v>
      </c>
      <c r="L1925" s="19">
        <v>3.1272016917525254</v>
      </c>
      <c r="M1925" s="16">
        <v>1</v>
      </c>
      <c r="N1925" s="16">
        <v>10</v>
      </c>
      <c r="O1925" s="17">
        <v>947</v>
      </c>
      <c r="P1925" s="18">
        <v>0</v>
      </c>
    </row>
    <row r="1926" spans="2:16" ht="36" customHeight="1" outlineLevel="1" x14ac:dyDescent="0.45">
      <c r="B1926" s="13" t="s">
        <v>73</v>
      </c>
      <c r="C1926" s="14" t="s">
        <v>56</v>
      </c>
      <c r="D1926" s="14" t="s">
        <v>1354</v>
      </c>
      <c r="E1926" s="15" t="s">
        <v>63</v>
      </c>
      <c r="F1926" s="15"/>
      <c r="G1926" s="16">
        <v>1</v>
      </c>
      <c r="H1926" s="16">
        <v>10</v>
      </c>
      <c r="I1926" s="19">
        <v>6.5359999999999996</v>
      </c>
      <c r="J1926" s="16">
        <v>10</v>
      </c>
      <c r="K1926" s="16">
        <v>7</v>
      </c>
      <c r="L1926" s="19">
        <v>3.1535136988205212</v>
      </c>
      <c r="M1926" s="16">
        <v>1</v>
      </c>
      <c r="N1926" s="16">
        <v>10</v>
      </c>
      <c r="O1926" s="17">
        <v>0</v>
      </c>
      <c r="P1926" s="18">
        <v>0</v>
      </c>
    </row>
    <row r="1927" spans="2:16" ht="36" customHeight="1" outlineLevel="1" x14ac:dyDescent="0.45">
      <c r="B1927" s="13" t="s">
        <v>73</v>
      </c>
      <c r="C1927" s="14" t="s">
        <v>59</v>
      </c>
      <c r="D1927" s="14" t="s">
        <v>1354</v>
      </c>
      <c r="E1927" s="15" t="s">
        <v>63</v>
      </c>
      <c r="F1927" s="15"/>
      <c r="G1927" s="16">
        <v>1</v>
      </c>
      <c r="H1927" s="16">
        <v>10</v>
      </c>
      <c r="I1927" s="19">
        <v>6.5359999999999996</v>
      </c>
      <c r="J1927" s="16">
        <v>10</v>
      </c>
      <c r="K1927" s="16">
        <v>7</v>
      </c>
      <c r="L1927" s="19">
        <v>3.1535136988205212</v>
      </c>
      <c r="M1927" s="16">
        <v>1</v>
      </c>
      <c r="N1927" s="16">
        <v>10</v>
      </c>
      <c r="O1927" s="17">
        <v>0</v>
      </c>
      <c r="P1927" s="18">
        <v>0</v>
      </c>
    </row>
    <row r="1928" spans="2:16" ht="36" customHeight="1" outlineLevel="1" x14ac:dyDescent="0.45">
      <c r="B1928" s="13" t="s">
        <v>75</v>
      </c>
      <c r="C1928" s="14" t="s">
        <v>56</v>
      </c>
      <c r="D1928" s="14" t="s">
        <v>699</v>
      </c>
      <c r="E1928" s="15" t="s">
        <v>63</v>
      </c>
      <c r="F1928" s="15"/>
      <c r="G1928" s="16">
        <v>1</v>
      </c>
      <c r="H1928" s="16">
        <v>10</v>
      </c>
      <c r="I1928" s="19">
        <v>6.5389999999999997</v>
      </c>
      <c r="J1928" s="16">
        <v>10</v>
      </c>
      <c r="K1928" s="16">
        <v>7</v>
      </c>
      <c r="L1928" s="19">
        <v>3.1544301275237498</v>
      </c>
      <c r="M1928" s="16">
        <v>1</v>
      </c>
      <c r="N1928" s="16">
        <v>10</v>
      </c>
      <c r="O1928" s="17">
        <v>0</v>
      </c>
      <c r="P1928" s="18">
        <v>0</v>
      </c>
    </row>
    <row r="1929" spans="2:16" ht="36" customHeight="1" outlineLevel="1" x14ac:dyDescent="0.45">
      <c r="B1929" s="13" t="s">
        <v>75</v>
      </c>
      <c r="C1929" s="14" t="s">
        <v>59</v>
      </c>
      <c r="D1929" s="14" t="s">
        <v>699</v>
      </c>
      <c r="E1929" s="15" t="s">
        <v>63</v>
      </c>
      <c r="F1929" s="15"/>
      <c r="G1929" s="16">
        <v>1</v>
      </c>
      <c r="H1929" s="16">
        <v>10</v>
      </c>
      <c r="I1929" s="19">
        <v>6.5389999999999997</v>
      </c>
      <c r="J1929" s="16">
        <v>10</v>
      </c>
      <c r="K1929" s="16">
        <v>7</v>
      </c>
      <c r="L1929" s="19">
        <v>3.1544301275237498</v>
      </c>
      <c r="M1929" s="16">
        <v>1</v>
      </c>
      <c r="N1929" s="16">
        <v>10</v>
      </c>
      <c r="O1929" s="17">
        <v>0</v>
      </c>
      <c r="P1929" s="18">
        <v>0</v>
      </c>
    </row>
    <row r="1930" spans="2:16" ht="36" customHeight="1" outlineLevel="1" x14ac:dyDescent="0.45">
      <c r="B1930" s="13" t="s">
        <v>77</v>
      </c>
      <c r="C1930" s="14" t="s">
        <v>56</v>
      </c>
      <c r="D1930" s="14" t="s">
        <v>700</v>
      </c>
      <c r="E1930" s="15" t="s">
        <v>70</v>
      </c>
      <c r="F1930" s="15"/>
      <c r="G1930" s="16">
        <v>1</v>
      </c>
      <c r="H1930" s="16">
        <v>10</v>
      </c>
      <c r="I1930" s="19">
        <v>6.4972899728997291</v>
      </c>
      <c r="J1930" s="16">
        <v>10</v>
      </c>
      <c r="K1930" s="16">
        <v>7</v>
      </c>
      <c r="L1930" s="19">
        <v>3.1537908915644297</v>
      </c>
      <c r="M1930" s="16">
        <v>1</v>
      </c>
      <c r="N1930" s="16">
        <v>10</v>
      </c>
      <c r="O1930" s="17">
        <v>262</v>
      </c>
      <c r="P1930" s="18">
        <v>0</v>
      </c>
    </row>
    <row r="1931" spans="2:16" ht="36" customHeight="1" outlineLevel="1" x14ac:dyDescent="0.45">
      <c r="B1931" s="13" t="s">
        <v>77</v>
      </c>
      <c r="C1931" s="14" t="s">
        <v>59</v>
      </c>
      <c r="D1931" s="14" t="s">
        <v>700</v>
      </c>
      <c r="E1931" s="15" t="s">
        <v>70</v>
      </c>
      <c r="F1931" s="15"/>
      <c r="G1931" s="16">
        <v>1</v>
      </c>
      <c r="H1931" s="16">
        <v>10</v>
      </c>
      <c r="I1931" s="19">
        <v>6.4972899728997291</v>
      </c>
      <c r="J1931" s="16">
        <v>10</v>
      </c>
      <c r="K1931" s="16">
        <v>7</v>
      </c>
      <c r="L1931" s="19">
        <v>3.1537908915644297</v>
      </c>
      <c r="M1931" s="16">
        <v>1</v>
      </c>
      <c r="N1931" s="16">
        <v>10</v>
      </c>
      <c r="O1931" s="17">
        <v>262</v>
      </c>
      <c r="P1931" s="18">
        <v>0</v>
      </c>
    </row>
    <row r="1932" spans="2:16" ht="36" customHeight="1" outlineLevel="1" x14ac:dyDescent="0.45">
      <c r="B1932" s="13" t="s">
        <v>79</v>
      </c>
      <c r="C1932" s="14" t="s">
        <v>56</v>
      </c>
      <c r="D1932" s="14" t="s">
        <v>701</v>
      </c>
      <c r="E1932" s="15" t="s">
        <v>70</v>
      </c>
      <c r="F1932" s="15"/>
      <c r="G1932" s="16">
        <v>1</v>
      </c>
      <c r="H1932" s="16">
        <v>10</v>
      </c>
      <c r="I1932" s="19">
        <v>6.5160142348754446</v>
      </c>
      <c r="J1932" s="16">
        <v>10</v>
      </c>
      <c r="K1932" s="16">
        <v>7</v>
      </c>
      <c r="L1932" s="19">
        <v>3.1815191429471961</v>
      </c>
      <c r="M1932" s="16">
        <v>1</v>
      </c>
      <c r="N1932" s="16">
        <v>10</v>
      </c>
      <c r="O1932" s="17">
        <v>719</v>
      </c>
      <c r="P1932" s="18">
        <v>0</v>
      </c>
    </row>
    <row r="1933" spans="2:16" ht="36" customHeight="1" outlineLevel="1" x14ac:dyDescent="0.45">
      <c r="B1933" s="13" t="s">
        <v>79</v>
      </c>
      <c r="C1933" s="14" t="s">
        <v>59</v>
      </c>
      <c r="D1933" s="14" t="s">
        <v>701</v>
      </c>
      <c r="E1933" s="15" t="s">
        <v>70</v>
      </c>
      <c r="F1933" s="15"/>
      <c r="G1933" s="16">
        <v>1</v>
      </c>
      <c r="H1933" s="16">
        <v>10</v>
      </c>
      <c r="I1933" s="19">
        <v>6.5160142348754446</v>
      </c>
      <c r="J1933" s="16">
        <v>10</v>
      </c>
      <c r="K1933" s="16">
        <v>7</v>
      </c>
      <c r="L1933" s="19">
        <v>3.1815191429471961</v>
      </c>
      <c r="M1933" s="16">
        <v>1</v>
      </c>
      <c r="N1933" s="16">
        <v>10</v>
      </c>
      <c r="O1933" s="17">
        <v>719</v>
      </c>
      <c r="P1933" s="18">
        <v>0</v>
      </c>
    </row>
    <row r="1934" spans="2:16" ht="36" customHeight="1" outlineLevel="1" x14ac:dyDescent="0.45">
      <c r="B1934" s="13" t="s">
        <v>80</v>
      </c>
      <c r="C1934" s="14" t="s">
        <v>56</v>
      </c>
      <c r="D1934" s="14" t="s">
        <v>702</v>
      </c>
      <c r="E1934" s="15" t="s">
        <v>70</v>
      </c>
      <c r="F1934" s="15"/>
      <c r="G1934" s="16">
        <v>1</v>
      </c>
      <c r="H1934" s="16">
        <v>10</v>
      </c>
      <c r="I1934" s="19">
        <v>6.7571428571428571</v>
      </c>
      <c r="J1934" s="16">
        <v>10</v>
      </c>
      <c r="K1934" s="16">
        <v>7</v>
      </c>
      <c r="L1934" s="19">
        <v>3.1320489857058886</v>
      </c>
      <c r="M1934" s="16">
        <v>1</v>
      </c>
      <c r="N1934" s="16">
        <v>10</v>
      </c>
      <c r="O1934" s="17">
        <v>930</v>
      </c>
      <c r="P1934" s="18">
        <v>0</v>
      </c>
    </row>
    <row r="1935" spans="2:16" ht="36" customHeight="1" outlineLevel="1" x14ac:dyDescent="0.45">
      <c r="B1935" s="13" t="s">
        <v>80</v>
      </c>
      <c r="C1935" s="14" t="s">
        <v>59</v>
      </c>
      <c r="D1935" s="14" t="s">
        <v>702</v>
      </c>
      <c r="E1935" s="15" t="s">
        <v>70</v>
      </c>
      <c r="F1935" s="15"/>
      <c r="G1935" s="16">
        <v>1</v>
      </c>
      <c r="H1935" s="16">
        <v>10</v>
      </c>
      <c r="I1935" s="19">
        <v>6.7571428571428571</v>
      </c>
      <c r="J1935" s="16">
        <v>10</v>
      </c>
      <c r="K1935" s="16">
        <v>7</v>
      </c>
      <c r="L1935" s="19">
        <v>3.1320489857058886</v>
      </c>
      <c r="M1935" s="16">
        <v>1</v>
      </c>
      <c r="N1935" s="16">
        <v>10</v>
      </c>
      <c r="O1935" s="17">
        <v>930</v>
      </c>
      <c r="P1935" s="18">
        <v>0</v>
      </c>
    </row>
    <row r="1936" spans="2:16" ht="36" customHeight="1" outlineLevel="1" x14ac:dyDescent="0.45">
      <c r="B1936" s="13" t="s">
        <v>82</v>
      </c>
      <c r="C1936" s="14" t="s">
        <v>56</v>
      </c>
      <c r="D1936" s="14" t="s">
        <v>1355</v>
      </c>
      <c r="E1936" s="15" t="s">
        <v>70</v>
      </c>
      <c r="F1936" s="15"/>
      <c r="G1936" s="16">
        <v>1</v>
      </c>
      <c r="H1936" s="16">
        <v>9</v>
      </c>
      <c r="I1936" s="19">
        <v>4.375</v>
      </c>
      <c r="J1936" s="16">
        <v>2</v>
      </c>
      <c r="K1936" s="16">
        <v>2</v>
      </c>
      <c r="L1936" s="19">
        <v>3.8521793460696654</v>
      </c>
      <c r="M1936" s="16">
        <v>1</v>
      </c>
      <c r="N1936" s="16">
        <v>9</v>
      </c>
      <c r="O1936" s="17">
        <v>992</v>
      </c>
      <c r="P1936" s="18">
        <v>0</v>
      </c>
    </row>
    <row r="1937" spans="2:16" ht="36" customHeight="1" outlineLevel="1" x14ac:dyDescent="0.45">
      <c r="B1937" s="13" t="s">
        <v>82</v>
      </c>
      <c r="C1937" s="14" t="s">
        <v>59</v>
      </c>
      <c r="D1937" s="14" t="s">
        <v>1355</v>
      </c>
      <c r="E1937" s="15" t="s">
        <v>70</v>
      </c>
      <c r="F1937" s="15"/>
      <c r="G1937" s="16">
        <v>1</v>
      </c>
      <c r="H1937" s="16">
        <v>9</v>
      </c>
      <c r="I1937" s="19">
        <v>4.375</v>
      </c>
      <c r="J1937" s="16">
        <v>2</v>
      </c>
      <c r="K1937" s="16">
        <v>2</v>
      </c>
      <c r="L1937" s="19">
        <v>3.8521793460696654</v>
      </c>
      <c r="M1937" s="16">
        <v>1</v>
      </c>
      <c r="N1937" s="16">
        <v>9</v>
      </c>
      <c r="O1937" s="17">
        <v>992</v>
      </c>
      <c r="P1937" s="18">
        <v>0</v>
      </c>
    </row>
    <row r="1938" spans="2:16" ht="36" customHeight="1" outlineLevel="1" x14ac:dyDescent="0.45">
      <c r="B1938" s="13" t="s">
        <v>84</v>
      </c>
      <c r="C1938" s="14" t="s">
        <v>56</v>
      </c>
      <c r="D1938" s="14" t="s">
        <v>1356</v>
      </c>
      <c r="E1938" s="15" t="s">
        <v>70</v>
      </c>
      <c r="F1938" s="15"/>
      <c r="G1938" s="16">
        <v>1</v>
      </c>
      <c r="H1938" s="16">
        <v>7</v>
      </c>
      <c r="I1938" s="19">
        <v>3.3333333333333335</v>
      </c>
      <c r="J1938" s="16">
        <v>1</v>
      </c>
      <c r="K1938" s="16">
        <v>2</v>
      </c>
      <c r="L1938" s="19">
        <v>3.2145502536643185</v>
      </c>
      <c r="M1938" s="16">
        <v>1</v>
      </c>
      <c r="N1938" s="16">
        <v>7</v>
      </c>
      <c r="O1938" s="17">
        <v>997</v>
      </c>
      <c r="P1938" s="18">
        <v>0</v>
      </c>
    </row>
    <row r="1939" spans="2:16" ht="36" customHeight="1" outlineLevel="1" x14ac:dyDescent="0.45">
      <c r="B1939" s="13" t="s">
        <v>84</v>
      </c>
      <c r="C1939" s="14" t="s">
        <v>59</v>
      </c>
      <c r="D1939" s="14" t="s">
        <v>1356</v>
      </c>
      <c r="E1939" s="15" t="s">
        <v>70</v>
      </c>
      <c r="F1939" s="15"/>
      <c r="G1939" s="16">
        <v>1</v>
      </c>
      <c r="H1939" s="16">
        <v>7</v>
      </c>
      <c r="I1939" s="19">
        <v>3.3333333333333335</v>
      </c>
      <c r="J1939" s="16">
        <v>1</v>
      </c>
      <c r="K1939" s="16">
        <v>2</v>
      </c>
      <c r="L1939" s="19">
        <v>3.2145502536643185</v>
      </c>
      <c r="M1939" s="16">
        <v>1</v>
      </c>
      <c r="N1939" s="16">
        <v>7</v>
      </c>
      <c r="O1939" s="17">
        <v>997</v>
      </c>
      <c r="P1939" s="18">
        <v>0</v>
      </c>
    </row>
    <row r="1940" spans="2:16" ht="36" customHeight="1" outlineLevel="1" x14ac:dyDescent="0.45">
      <c r="B1940" s="13" t="s">
        <v>61</v>
      </c>
      <c r="C1940" s="14" t="s">
        <v>56</v>
      </c>
      <c r="D1940" s="14" t="s">
        <v>703</v>
      </c>
      <c r="E1940" s="15" t="s">
        <v>70</v>
      </c>
      <c r="F1940" s="15"/>
      <c r="G1940" s="16">
        <v>1</v>
      </c>
      <c r="H1940" s="16">
        <v>10</v>
      </c>
      <c r="I1940" s="19">
        <v>6.5369999999999999</v>
      </c>
      <c r="J1940" s="16">
        <v>10</v>
      </c>
      <c r="K1940" s="16">
        <v>7</v>
      </c>
      <c r="L1940" s="19">
        <v>3.1550888395710075</v>
      </c>
      <c r="M1940" s="16">
        <v>1</v>
      </c>
      <c r="N1940" s="16">
        <v>10</v>
      </c>
      <c r="O1940" s="17">
        <v>0</v>
      </c>
      <c r="P1940" s="18">
        <v>0</v>
      </c>
    </row>
    <row r="1941" spans="2:16" ht="36" customHeight="1" outlineLevel="1" x14ac:dyDescent="0.45">
      <c r="B1941" s="13" t="s">
        <v>61</v>
      </c>
      <c r="C1941" s="14" t="s">
        <v>59</v>
      </c>
      <c r="D1941" s="14" t="s">
        <v>703</v>
      </c>
      <c r="E1941" s="15" t="s">
        <v>70</v>
      </c>
      <c r="F1941" s="15"/>
      <c r="G1941" s="16">
        <v>1</v>
      </c>
      <c r="H1941" s="16">
        <v>10</v>
      </c>
      <c r="I1941" s="19">
        <v>6.5279642058165548</v>
      </c>
      <c r="J1941" s="16">
        <v>10</v>
      </c>
      <c r="K1941" s="16">
        <v>7</v>
      </c>
      <c r="L1941" s="19">
        <v>3.1492904149059231</v>
      </c>
      <c r="M1941" s="16">
        <v>1</v>
      </c>
      <c r="N1941" s="16">
        <v>10</v>
      </c>
      <c r="O1941" s="17">
        <v>106</v>
      </c>
      <c r="P1941" s="18">
        <v>0</v>
      </c>
    </row>
    <row r="1942" spans="2:16" ht="36" customHeight="1" outlineLevel="1" x14ac:dyDescent="0.45">
      <c r="B1942" s="13" t="s">
        <v>61</v>
      </c>
      <c r="C1942" s="14" t="s">
        <v>56</v>
      </c>
      <c r="D1942" s="14" t="s">
        <v>703</v>
      </c>
      <c r="E1942" s="15" t="s">
        <v>70</v>
      </c>
      <c r="F1942" s="15"/>
      <c r="G1942" s="15" t="s">
        <v>86</v>
      </c>
      <c r="H1942" s="15" t="s">
        <v>86</v>
      </c>
      <c r="I1942" s="15" t="s">
        <v>86</v>
      </c>
      <c r="J1942" s="15" t="s">
        <v>86</v>
      </c>
      <c r="K1942" s="15" t="s">
        <v>86</v>
      </c>
      <c r="L1942" s="15" t="s">
        <v>86</v>
      </c>
      <c r="M1942" s="15" t="s">
        <v>86</v>
      </c>
      <c r="N1942" s="15" t="s">
        <v>86</v>
      </c>
      <c r="O1942" s="17">
        <v>1000</v>
      </c>
      <c r="P1942" s="18">
        <v>0</v>
      </c>
    </row>
    <row r="1943" spans="2:16" ht="36" customHeight="1" outlineLevel="1" x14ac:dyDescent="0.45">
      <c r="B1943" s="13" t="s">
        <v>61</v>
      </c>
      <c r="C1943" s="14" t="s">
        <v>59</v>
      </c>
      <c r="D1943" s="14" t="s">
        <v>703</v>
      </c>
      <c r="E1943" s="15" t="s">
        <v>70</v>
      </c>
      <c r="F1943" s="15"/>
      <c r="G1943" s="16">
        <v>6</v>
      </c>
      <c r="H1943" s="16">
        <v>8</v>
      </c>
      <c r="I1943" s="16">
        <v>7</v>
      </c>
      <c r="J1943" s="16">
        <v>6</v>
      </c>
      <c r="K1943" s="16">
        <v>7</v>
      </c>
      <c r="L1943" s="16">
        <v>1</v>
      </c>
      <c r="M1943" s="16">
        <v>6</v>
      </c>
      <c r="N1943" s="16">
        <v>8</v>
      </c>
      <c r="O1943" s="17">
        <v>997</v>
      </c>
      <c r="P1943" s="18">
        <v>0</v>
      </c>
    </row>
    <row r="1944" spans="2:16" ht="36" customHeight="1" outlineLevel="1" x14ac:dyDescent="0.45">
      <c r="B1944" s="13" t="s">
        <v>61</v>
      </c>
      <c r="C1944" s="14" t="s">
        <v>56</v>
      </c>
      <c r="D1944" s="14" t="s">
        <v>703</v>
      </c>
      <c r="E1944" s="15" t="s">
        <v>70</v>
      </c>
      <c r="F1944" s="15"/>
      <c r="G1944" s="15" t="s">
        <v>86</v>
      </c>
      <c r="H1944" s="15" t="s">
        <v>86</v>
      </c>
      <c r="I1944" s="15" t="s">
        <v>86</v>
      </c>
      <c r="J1944" s="15" t="s">
        <v>86</v>
      </c>
      <c r="K1944" s="15" t="s">
        <v>86</v>
      </c>
      <c r="L1944" s="15" t="s">
        <v>86</v>
      </c>
      <c r="M1944" s="15" t="s">
        <v>86</v>
      </c>
      <c r="N1944" s="15" t="s">
        <v>86</v>
      </c>
      <c r="O1944" s="17">
        <v>1000</v>
      </c>
      <c r="P1944" s="18">
        <v>0</v>
      </c>
    </row>
    <row r="1945" spans="2:16" ht="36" customHeight="1" outlineLevel="1" x14ac:dyDescent="0.45">
      <c r="B1945" s="13" t="s">
        <v>61</v>
      </c>
      <c r="C1945" s="14" t="s">
        <v>59</v>
      </c>
      <c r="D1945" s="14" t="s">
        <v>703</v>
      </c>
      <c r="E1945" s="15" t="s">
        <v>70</v>
      </c>
      <c r="F1945" s="15"/>
      <c r="G1945" s="15" t="s">
        <v>86</v>
      </c>
      <c r="H1945" s="15" t="s">
        <v>86</v>
      </c>
      <c r="I1945" s="15" t="s">
        <v>86</v>
      </c>
      <c r="J1945" s="15" t="s">
        <v>86</v>
      </c>
      <c r="K1945" s="15" t="s">
        <v>86</v>
      </c>
      <c r="L1945" s="15" t="s">
        <v>86</v>
      </c>
      <c r="M1945" s="15" t="s">
        <v>86</v>
      </c>
      <c r="N1945" s="15" t="s">
        <v>86</v>
      </c>
      <c r="O1945" s="17">
        <v>1000</v>
      </c>
      <c r="P1945" s="18">
        <v>0</v>
      </c>
    </row>
    <row r="1946" spans="2:16" ht="36" customHeight="1" outlineLevel="1" x14ac:dyDescent="0.45">
      <c r="B1946" s="13" t="s">
        <v>61</v>
      </c>
      <c r="C1946" s="14" t="s">
        <v>56</v>
      </c>
      <c r="D1946" s="14" t="s">
        <v>703</v>
      </c>
      <c r="E1946" s="15" t="s">
        <v>70</v>
      </c>
      <c r="F1946" s="15"/>
      <c r="G1946" s="15" t="s">
        <v>86</v>
      </c>
      <c r="H1946" s="15" t="s">
        <v>86</v>
      </c>
      <c r="I1946" s="15" t="s">
        <v>86</v>
      </c>
      <c r="J1946" s="15" t="s">
        <v>86</v>
      </c>
      <c r="K1946" s="15" t="s">
        <v>86</v>
      </c>
      <c r="L1946" s="15" t="s">
        <v>86</v>
      </c>
      <c r="M1946" s="15" t="s">
        <v>86</v>
      </c>
      <c r="N1946" s="15" t="s">
        <v>86</v>
      </c>
      <c r="O1946" s="17">
        <v>1000</v>
      </c>
      <c r="P1946" s="18">
        <v>0</v>
      </c>
    </row>
    <row r="1947" spans="2:16" ht="36" customHeight="1" outlineLevel="1" x14ac:dyDescent="0.45">
      <c r="B1947" s="13" t="s">
        <v>61</v>
      </c>
      <c r="C1947" s="14" t="s">
        <v>59</v>
      </c>
      <c r="D1947" s="14" t="s">
        <v>703</v>
      </c>
      <c r="E1947" s="15" t="s">
        <v>70</v>
      </c>
      <c r="F1947" s="15"/>
      <c r="G1947" s="15" t="s">
        <v>86</v>
      </c>
      <c r="H1947" s="15" t="s">
        <v>86</v>
      </c>
      <c r="I1947" s="15" t="s">
        <v>86</v>
      </c>
      <c r="J1947" s="15" t="s">
        <v>86</v>
      </c>
      <c r="K1947" s="15" t="s">
        <v>86</v>
      </c>
      <c r="L1947" s="15" t="s">
        <v>86</v>
      </c>
      <c r="M1947" s="15" t="s">
        <v>86</v>
      </c>
      <c r="N1947" s="15" t="s">
        <v>86</v>
      </c>
      <c r="O1947" s="17">
        <v>1000</v>
      </c>
      <c r="P1947" s="18">
        <v>0</v>
      </c>
    </row>
    <row r="1948" spans="2:16" ht="36" customHeight="1" outlineLevel="1" x14ac:dyDescent="0.45">
      <c r="B1948" s="13" t="s">
        <v>64</v>
      </c>
      <c r="C1948" s="14" t="s">
        <v>56</v>
      </c>
      <c r="D1948" s="14" t="s">
        <v>704</v>
      </c>
      <c r="E1948" s="15" t="s">
        <v>63</v>
      </c>
      <c r="F1948" s="15"/>
      <c r="G1948" s="16">
        <v>1</v>
      </c>
      <c r="H1948" s="16">
        <v>10</v>
      </c>
      <c r="I1948" s="19">
        <v>6.54</v>
      </c>
      <c r="J1948" s="16">
        <v>10</v>
      </c>
      <c r="K1948" s="16">
        <v>7</v>
      </c>
      <c r="L1948" s="19">
        <v>3.1541002438648689</v>
      </c>
      <c r="M1948" s="16">
        <v>1</v>
      </c>
      <c r="N1948" s="16">
        <v>10</v>
      </c>
      <c r="O1948" s="17">
        <v>0</v>
      </c>
      <c r="P1948" s="18">
        <v>0</v>
      </c>
    </row>
    <row r="1949" spans="2:16" ht="36" customHeight="1" outlineLevel="1" x14ac:dyDescent="0.45">
      <c r="B1949" s="13" t="s">
        <v>64</v>
      </c>
      <c r="C1949" s="14" t="s">
        <v>59</v>
      </c>
      <c r="D1949" s="14" t="s">
        <v>704</v>
      </c>
      <c r="E1949" s="15" t="s">
        <v>63</v>
      </c>
      <c r="F1949" s="15"/>
      <c r="G1949" s="16">
        <v>1</v>
      </c>
      <c r="H1949" s="16">
        <v>10</v>
      </c>
      <c r="I1949" s="19">
        <v>6.54</v>
      </c>
      <c r="J1949" s="16">
        <v>10</v>
      </c>
      <c r="K1949" s="16">
        <v>7</v>
      </c>
      <c r="L1949" s="19">
        <v>3.1541002438648689</v>
      </c>
      <c r="M1949" s="16">
        <v>1</v>
      </c>
      <c r="N1949" s="16">
        <v>10</v>
      </c>
      <c r="O1949" s="17">
        <v>0</v>
      </c>
      <c r="P1949" s="18">
        <v>0</v>
      </c>
    </row>
    <row r="1950" spans="2:16" ht="36" customHeight="1" outlineLevel="1" x14ac:dyDescent="0.45">
      <c r="B1950" s="13" t="s">
        <v>66</v>
      </c>
      <c r="C1950" s="14" t="s">
        <v>56</v>
      </c>
      <c r="D1950" s="14" t="s">
        <v>705</v>
      </c>
      <c r="E1950" s="15" t="s">
        <v>63</v>
      </c>
      <c r="F1950" s="15"/>
      <c r="G1950" s="16">
        <v>1</v>
      </c>
      <c r="H1950" s="16">
        <v>10</v>
      </c>
      <c r="I1950" s="19">
        <v>6.4156378600823043</v>
      </c>
      <c r="J1950" s="16">
        <v>10</v>
      </c>
      <c r="K1950" s="16">
        <v>7</v>
      </c>
      <c r="L1950" s="19">
        <v>3.2018168657467219</v>
      </c>
      <c r="M1950" s="16">
        <v>1</v>
      </c>
      <c r="N1950" s="16">
        <v>10</v>
      </c>
      <c r="O1950" s="17">
        <v>514</v>
      </c>
      <c r="P1950" s="18">
        <v>0</v>
      </c>
    </row>
    <row r="1951" spans="2:16" ht="36" customHeight="1" outlineLevel="1" x14ac:dyDescent="0.45">
      <c r="B1951" s="13" t="s">
        <v>66</v>
      </c>
      <c r="C1951" s="14" t="s">
        <v>59</v>
      </c>
      <c r="D1951" s="14" t="s">
        <v>705</v>
      </c>
      <c r="E1951" s="15" t="s">
        <v>63</v>
      </c>
      <c r="F1951" s="15"/>
      <c r="G1951" s="16">
        <v>1</v>
      </c>
      <c r="H1951" s="16">
        <v>10</v>
      </c>
      <c r="I1951" s="19">
        <v>6.2848722986247543</v>
      </c>
      <c r="J1951" s="16">
        <v>10</v>
      </c>
      <c r="K1951" s="16">
        <v>7</v>
      </c>
      <c r="L1951" s="19">
        <v>3.2122101930308684</v>
      </c>
      <c r="M1951" s="16">
        <v>1</v>
      </c>
      <c r="N1951" s="16">
        <v>10</v>
      </c>
      <c r="O1951" s="17">
        <v>491</v>
      </c>
      <c r="P1951" s="18">
        <v>0</v>
      </c>
    </row>
    <row r="1952" spans="2:16" ht="36" customHeight="1" outlineLevel="1" x14ac:dyDescent="0.45">
      <c r="B1952" s="13" t="s">
        <v>68</v>
      </c>
      <c r="C1952" s="14" t="s">
        <v>56</v>
      </c>
      <c r="D1952" s="14" t="s">
        <v>706</v>
      </c>
      <c r="E1952" s="15" t="s">
        <v>70</v>
      </c>
      <c r="F1952" s="15"/>
      <c r="G1952" s="16">
        <v>1</v>
      </c>
      <c r="H1952" s="16">
        <v>10</v>
      </c>
      <c r="I1952" s="19">
        <v>6.4782608695652177</v>
      </c>
      <c r="J1952" s="16">
        <v>10</v>
      </c>
      <c r="K1952" s="16">
        <v>7</v>
      </c>
      <c r="L1952" s="19">
        <v>3.1271394802646424</v>
      </c>
      <c r="M1952" s="16">
        <v>1</v>
      </c>
      <c r="N1952" s="16">
        <v>10</v>
      </c>
      <c r="O1952" s="17">
        <v>770</v>
      </c>
      <c r="P1952" s="18">
        <v>0</v>
      </c>
    </row>
    <row r="1953" spans="2:16" ht="36" customHeight="1" outlineLevel="1" x14ac:dyDescent="0.45">
      <c r="B1953" s="13" t="s">
        <v>68</v>
      </c>
      <c r="C1953" s="14" t="s">
        <v>59</v>
      </c>
      <c r="D1953" s="14" t="s">
        <v>706</v>
      </c>
      <c r="E1953" s="15" t="s">
        <v>70</v>
      </c>
      <c r="F1953" s="15"/>
      <c r="G1953" s="16">
        <v>1</v>
      </c>
      <c r="H1953" s="16">
        <v>10</v>
      </c>
      <c r="I1953" s="19">
        <v>6.5446808510638297</v>
      </c>
      <c r="J1953" s="16">
        <v>10</v>
      </c>
      <c r="K1953" s="16">
        <v>7</v>
      </c>
      <c r="L1953" s="19">
        <v>3.1692168213860916</v>
      </c>
      <c r="M1953" s="16">
        <v>1</v>
      </c>
      <c r="N1953" s="16">
        <v>10</v>
      </c>
      <c r="O1953" s="17">
        <v>765</v>
      </c>
      <c r="P1953" s="18">
        <v>0</v>
      </c>
    </row>
    <row r="1954" spans="2:16" ht="36" customHeight="1" outlineLevel="1" x14ac:dyDescent="0.45">
      <c r="B1954" s="13" t="s">
        <v>71</v>
      </c>
      <c r="C1954" s="14" t="s">
        <v>56</v>
      </c>
      <c r="D1954" s="14" t="s">
        <v>707</v>
      </c>
      <c r="E1954" s="15" t="s">
        <v>70</v>
      </c>
      <c r="F1954" s="15"/>
      <c r="G1954" s="16">
        <v>1</v>
      </c>
      <c r="H1954" s="16">
        <v>10</v>
      </c>
      <c r="I1954" s="19">
        <v>6.3555555555555552</v>
      </c>
      <c r="J1954" s="16">
        <v>10</v>
      </c>
      <c r="K1954" s="16">
        <v>7</v>
      </c>
      <c r="L1954" s="19">
        <v>3.1539282936668105</v>
      </c>
      <c r="M1954" s="16">
        <v>1</v>
      </c>
      <c r="N1954" s="16">
        <v>10</v>
      </c>
      <c r="O1954" s="17">
        <v>865</v>
      </c>
      <c r="P1954" s="18">
        <v>0</v>
      </c>
    </row>
    <row r="1955" spans="2:16" ht="36" customHeight="1" outlineLevel="1" x14ac:dyDescent="0.45">
      <c r="B1955" s="13" t="s">
        <v>71</v>
      </c>
      <c r="C1955" s="14" t="s">
        <v>59</v>
      </c>
      <c r="D1955" s="14" t="s">
        <v>707</v>
      </c>
      <c r="E1955" s="15" t="s">
        <v>70</v>
      </c>
      <c r="F1955" s="15"/>
      <c r="G1955" s="16">
        <v>1</v>
      </c>
      <c r="H1955" s="16">
        <v>10</v>
      </c>
      <c r="I1955" s="19">
        <v>6.5735294117647056</v>
      </c>
      <c r="J1955" s="16">
        <v>10</v>
      </c>
      <c r="K1955" s="16">
        <v>7</v>
      </c>
      <c r="L1955" s="19">
        <v>3.1473265620233053</v>
      </c>
      <c r="M1955" s="16">
        <v>1</v>
      </c>
      <c r="N1955" s="16">
        <v>10</v>
      </c>
      <c r="O1955" s="17">
        <v>864</v>
      </c>
      <c r="P1955" s="18">
        <v>0</v>
      </c>
    </row>
    <row r="1956" spans="2:16" ht="36" customHeight="1" outlineLevel="1" x14ac:dyDescent="0.45">
      <c r="B1956" s="13" t="s">
        <v>1184</v>
      </c>
      <c r="C1956" s="14" t="s">
        <v>56</v>
      </c>
      <c r="D1956" s="14" t="s">
        <v>708</v>
      </c>
      <c r="E1956" s="15" t="s">
        <v>70</v>
      </c>
      <c r="F1956" s="15"/>
      <c r="G1956" s="16">
        <v>1</v>
      </c>
      <c r="H1956" s="16">
        <v>10</v>
      </c>
      <c r="I1956" s="19">
        <v>5.774647887323944</v>
      </c>
      <c r="J1956" s="16">
        <v>10</v>
      </c>
      <c r="K1956" s="16">
        <v>6</v>
      </c>
      <c r="L1956" s="19">
        <v>3.208013106041057</v>
      </c>
      <c r="M1956" s="16">
        <v>1</v>
      </c>
      <c r="N1956" s="16">
        <v>10</v>
      </c>
      <c r="O1956" s="17">
        <v>929</v>
      </c>
      <c r="P1956" s="18">
        <v>0</v>
      </c>
    </row>
    <row r="1957" spans="2:16" ht="36" customHeight="1" outlineLevel="1" x14ac:dyDescent="0.45">
      <c r="B1957" s="13" t="s">
        <v>1184</v>
      </c>
      <c r="C1957" s="14" t="s">
        <v>59</v>
      </c>
      <c r="D1957" s="14" t="s">
        <v>708</v>
      </c>
      <c r="E1957" s="15" t="s">
        <v>70</v>
      </c>
      <c r="F1957" s="15"/>
      <c r="G1957" s="16">
        <v>1</v>
      </c>
      <c r="H1957" s="16">
        <v>10</v>
      </c>
      <c r="I1957" s="19">
        <v>5.7121212121212119</v>
      </c>
      <c r="J1957" s="16">
        <v>10</v>
      </c>
      <c r="K1957" s="16">
        <v>5</v>
      </c>
      <c r="L1957" s="19">
        <v>3.266450209278716</v>
      </c>
      <c r="M1957" s="16">
        <v>1</v>
      </c>
      <c r="N1957" s="16">
        <v>10</v>
      </c>
      <c r="O1957" s="17">
        <v>934</v>
      </c>
      <c r="P1957" s="18">
        <v>0</v>
      </c>
    </row>
    <row r="1958" spans="2:16" ht="36" customHeight="1" outlineLevel="1" x14ac:dyDescent="0.45">
      <c r="B1958" s="13" t="s">
        <v>1185</v>
      </c>
      <c r="C1958" s="14" t="s">
        <v>56</v>
      </c>
      <c r="D1958" s="14" t="s">
        <v>709</v>
      </c>
      <c r="E1958" s="15" t="s">
        <v>70</v>
      </c>
      <c r="F1958" s="15"/>
      <c r="G1958" s="16">
        <v>1</v>
      </c>
      <c r="H1958" s="16">
        <v>10</v>
      </c>
      <c r="I1958" s="19">
        <v>6.3650793650793647</v>
      </c>
      <c r="J1958" s="16">
        <v>10</v>
      </c>
      <c r="K1958" s="16">
        <v>7</v>
      </c>
      <c r="L1958" s="19">
        <v>3.2838882701789571</v>
      </c>
      <c r="M1958" s="16">
        <v>1</v>
      </c>
      <c r="N1958" s="16">
        <v>10</v>
      </c>
      <c r="O1958" s="17">
        <v>937</v>
      </c>
      <c r="P1958" s="18">
        <v>0</v>
      </c>
    </row>
    <row r="1959" spans="2:16" ht="36" customHeight="1" outlineLevel="1" x14ac:dyDescent="0.45">
      <c r="B1959" s="13" t="s">
        <v>1185</v>
      </c>
      <c r="C1959" s="14" t="s">
        <v>59</v>
      </c>
      <c r="D1959" s="14" t="s">
        <v>709</v>
      </c>
      <c r="E1959" s="15" t="s">
        <v>70</v>
      </c>
      <c r="F1959" s="15"/>
      <c r="G1959" s="16">
        <v>1</v>
      </c>
      <c r="H1959" s="16">
        <v>10</v>
      </c>
      <c r="I1959" s="19">
        <v>6.6206896551724137</v>
      </c>
      <c r="J1959" s="16">
        <v>10</v>
      </c>
      <c r="K1959" s="16">
        <v>7</v>
      </c>
      <c r="L1959" s="19">
        <v>3.2596823987304138</v>
      </c>
      <c r="M1959" s="16">
        <v>1</v>
      </c>
      <c r="N1959" s="16">
        <v>10</v>
      </c>
      <c r="O1959" s="17">
        <v>942</v>
      </c>
      <c r="P1959" s="18">
        <v>0</v>
      </c>
    </row>
    <row r="1960" spans="2:16" ht="36" customHeight="1" outlineLevel="1" x14ac:dyDescent="0.45">
      <c r="B1960" s="13" t="s">
        <v>73</v>
      </c>
      <c r="C1960" s="14" t="s">
        <v>56</v>
      </c>
      <c r="D1960" s="14" t="s">
        <v>1357</v>
      </c>
      <c r="E1960" s="15" t="s">
        <v>63</v>
      </c>
      <c r="F1960" s="15"/>
      <c r="G1960" s="16">
        <v>1</v>
      </c>
      <c r="H1960" s="16">
        <v>10</v>
      </c>
      <c r="I1960" s="19">
        <v>6.5380000000000003</v>
      </c>
      <c r="J1960" s="16">
        <v>10</v>
      </c>
      <c r="K1960" s="16">
        <v>7</v>
      </c>
      <c r="L1960" s="19">
        <v>3.1534902093554185</v>
      </c>
      <c r="M1960" s="16">
        <v>1</v>
      </c>
      <c r="N1960" s="16">
        <v>10</v>
      </c>
      <c r="O1960" s="17">
        <v>0</v>
      </c>
      <c r="P1960" s="18">
        <v>0</v>
      </c>
    </row>
    <row r="1961" spans="2:16" ht="36" customHeight="1" outlineLevel="1" x14ac:dyDescent="0.45">
      <c r="B1961" s="13" t="s">
        <v>73</v>
      </c>
      <c r="C1961" s="14" t="s">
        <v>59</v>
      </c>
      <c r="D1961" s="14" t="s">
        <v>1357</v>
      </c>
      <c r="E1961" s="15" t="s">
        <v>63</v>
      </c>
      <c r="F1961" s="15"/>
      <c r="G1961" s="16">
        <v>1</v>
      </c>
      <c r="H1961" s="16">
        <v>10</v>
      </c>
      <c r="I1961" s="19">
        <v>6.5380000000000003</v>
      </c>
      <c r="J1961" s="16">
        <v>10</v>
      </c>
      <c r="K1961" s="16">
        <v>7</v>
      </c>
      <c r="L1961" s="19">
        <v>3.1534902093554185</v>
      </c>
      <c r="M1961" s="16">
        <v>1</v>
      </c>
      <c r="N1961" s="16">
        <v>10</v>
      </c>
      <c r="O1961" s="17">
        <v>0</v>
      </c>
      <c r="P1961" s="18">
        <v>0</v>
      </c>
    </row>
    <row r="1962" spans="2:16" ht="36" customHeight="1" outlineLevel="1" x14ac:dyDescent="0.45">
      <c r="B1962" s="13" t="s">
        <v>75</v>
      </c>
      <c r="C1962" s="14" t="s">
        <v>56</v>
      </c>
      <c r="D1962" s="14" t="s">
        <v>710</v>
      </c>
      <c r="E1962" s="15" t="s">
        <v>63</v>
      </c>
      <c r="F1962" s="15"/>
      <c r="G1962" s="16">
        <v>1</v>
      </c>
      <c r="H1962" s="16">
        <v>10</v>
      </c>
      <c r="I1962" s="19">
        <v>6.5359999999999996</v>
      </c>
      <c r="J1962" s="16">
        <v>10</v>
      </c>
      <c r="K1962" s="16">
        <v>7</v>
      </c>
      <c r="L1962" s="19">
        <v>3.1551004197424062</v>
      </c>
      <c r="M1962" s="16">
        <v>1</v>
      </c>
      <c r="N1962" s="16">
        <v>10</v>
      </c>
      <c r="O1962" s="17">
        <v>0</v>
      </c>
      <c r="P1962" s="18">
        <v>0</v>
      </c>
    </row>
    <row r="1963" spans="2:16" ht="36" customHeight="1" outlineLevel="1" x14ac:dyDescent="0.45">
      <c r="B1963" s="13" t="s">
        <v>75</v>
      </c>
      <c r="C1963" s="14" t="s">
        <v>59</v>
      </c>
      <c r="D1963" s="14" t="s">
        <v>710</v>
      </c>
      <c r="E1963" s="15" t="s">
        <v>63</v>
      </c>
      <c r="F1963" s="15"/>
      <c r="G1963" s="16">
        <v>1</v>
      </c>
      <c r="H1963" s="16">
        <v>10</v>
      </c>
      <c r="I1963" s="19">
        <v>6.5359999999999996</v>
      </c>
      <c r="J1963" s="16">
        <v>10</v>
      </c>
      <c r="K1963" s="16">
        <v>7</v>
      </c>
      <c r="L1963" s="19">
        <v>3.1551004197424062</v>
      </c>
      <c r="M1963" s="16">
        <v>1</v>
      </c>
      <c r="N1963" s="16">
        <v>10</v>
      </c>
      <c r="O1963" s="17">
        <v>0</v>
      </c>
      <c r="P1963" s="18">
        <v>0</v>
      </c>
    </row>
    <row r="1964" spans="2:16" ht="36" customHeight="1" outlineLevel="1" x14ac:dyDescent="0.45">
      <c r="B1964" s="13" t="s">
        <v>77</v>
      </c>
      <c r="C1964" s="14" t="s">
        <v>56</v>
      </c>
      <c r="D1964" s="14" t="s">
        <v>711</v>
      </c>
      <c r="E1964" s="15" t="s">
        <v>70</v>
      </c>
      <c r="F1964" s="15"/>
      <c r="G1964" s="16">
        <v>1</v>
      </c>
      <c r="H1964" s="16">
        <v>10</v>
      </c>
      <c r="I1964" s="19">
        <v>6.528936742934051</v>
      </c>
      <c r="J1964" s="16">
        <v>10</v>
      </c>
      <c r="K1964" s="16">
        <v>7</v>
      </c>
      <c r="L1964" s="19">
        <v>3.1773982516568453</v>
      </c>
      <c r="M1964" s="16">
        <v>1</v>
      </c>
      <c r="N1964" s="16">
        <v>10</v>
      </c>
      <c r="O1964" s="17">
        <v>257</v>
      </c>
      <c r="P1964" s="18">
        <v>0</v>
      </c>
    </row>
    <row r="1965" spans="2:16" ht="36" customHeight="1" outlineLevel="1" x14ac:dyDescent="0.45">
      <c r="B1965" s="13" t="s">
        <v>77</v>
      </c>
      <c r="C1965" s="14" t="s">
        <v>59</v>
      </c>
      <c r="D1965" s="14" t="s">
        <v>711</v>
      </c>
      <c r="E1965" s="15" t="s">
        <v>70</v>
      </c>
      <c r="F1965" s="15"/>
      <c r="G1965" s="16">
        <v>1</v>
      </c>
      <c r="H1965" s="16">
        <v>10</v>
      </c>
      <c r="I1965" s="19">
        <v>6.528936742934051</v>
      </c>
      <c r="J1965" s="16">
        <v>10</v>
      </c>
      <c r="K1965" s="16">
        <v>7</v>
      </c>
      <c r="L1965" s="19">
        <v>3.1773982516568453</v>
      </c>
      <c r="M1965" s="16">
        <v>1</v>
      </c>
      <c r="N1965" s="16">
        <v>10</v>
      </c>
      <c r="O1965" s="17">
        <v>257</v>
      </c>
      <c r="P1965" s="18">
        <v>0</v>
      </c>
    </row>
    <row r="1966" spans="2:16" ht="36" customHeight="1" outlineLevel="1" x14ac:dyDescent="0.45">
      <c r="B1966" s="13" t="s">
        <v>79</v>
      </c>
      <c r="C1966" s="14" t="s">
        <v>56</v>
      </c>
      <c r="D1966" s="14" t="s">
        <v>712</v>
      </c>
      <c r="E1966" s="15" t="s">
        <v>70</v>
      </c>
      <c r="F1966" s="15"/>
      <c r="G1966" s="16">
        <v>1</v>
      </c>
      <c r="H1966" s="16">
        <v>10</v>
      </c>
      <c r="I1966" s="19">
        <v>6.2644067796610168</v>
      </c>
      <c r="J1966" s="16">
        <v>10</v>
      </c>
      <c r="K1966" s="16">
        <v>7</v>
      </c>
      <c r="L1966" s="19">
        <v>3.1651677106732574</v>
      </c>
      <c r="M1966" s="16">
        <v>1</v>
      </c>
      <c r="N1966" s="16">
        <v>10</v>
      </c>
      <c r="O1966" s="17">
        <v>705</v>
      </c>
      <c r="P1966" s="18">
        <v>0</v>
      </c>
    </row>
    <row r="1967" spans="2:16" ht="36" customHeight="1" outlineLevel="1" x14ac:dyDescent="0.45">
      <c r="B1967" s="13" t="s">
        <v>79</v>
      </c>
      <c r="C1967" s="14" t="s">
        <v>59</v>
      </c>
      <c r="D1967" s="14" t="s">
        <v>712</v>
      </c>
      <c r="E1967" s="15" t="s">
        <v>70</v>
      </c>
      <c r="F1967" s="15"/>
      <c r="G1967" s="16">
        <v>1</v>
      </c>
      <c r="H1967" s="16">
        <v>10</v>
      </c>
      <c r="I1967" s="19">
        <v>6.2644067796610168</v>
      </c>
      <c r="J1967" s="16">
        <v>10</v>
      </c>
      <c r="K1967" s="16">
        <v>7</v>
      </c>
      <c r="L1967" s="19">
        <v>3.1651677106732574</v>
      </c>
      <c r="M1967" s="16">
        <v>1</v>
      </c>
      <c r="N1967" s="16">
        <v>10</v>
      </c>
      <c r="O1967" s="17">
        <v>705</v>
      </c>
      <c r="P1967" s="18">
        <v>0</v>
      </c>
    </row>
    <row r="1968" spans="2:16" ht="36" customHeight="1" outlineLevel="1" x14ac:dyDescent="0.45">
      <c r="B1968" s="13" t="s">
        <v>80</v>
      </c>
      <c r="C1968" s="14" t="s">
        <v>56</v>
      </c>
      <c r="D1968" s="14" t="s">
        <v>713</v>
      </c>
      <c r="E1968" s="15" t="s">
        <v>70</v>
      </c>
      <c r="F1968" s="15"/>
      <c r="G1968" s="16">
        <v>1</v>
      </c>
      <c r="H1968" s="16">
        <v>10</v>
      </c>
      <c r="I1968" s="19">
        <v>6.6296296296296298</v>
      </c>
      <c r="J1968" s="16">
        <v>10</v>
      </c>
      <c r="K1968" s="16">
        <v>7</v>
      </c>
      <c r="L1968" s="19">
        <v>3.0432073723476529</v>
      </c>
      <c r="M1968" s="16">
        <v>1</v>
      </c>
      <c r="N1968" s="16">
        <v>10</v>
      </c>
      <c r="O1968" s="17">
        <v>919</v>
      </c>
      <c r="P1968" s="18">
        <v>0</v>
      </c>
    </row>
    <row r="1969" spans="2:16" ht="36" customHeight="1" outlineLevel="1" x14ac:dyDescent="0.45">
      <c r="B1969" s="13" t="s">
        <v>80</v>
      </c>
      <c r="C1969" s="14" t="s">
        <v>59</v>
      </c>
      <c r="D1969" s="14" t="s">
        <v>713</v>
      </c>
      <c r="E1969" s="15" t="s">
        <v>70</v>
      </c>
      <c r="F1969" s="15"/>
      <c r="G1969" s="16">
        <v>1</v>
      </c>
      <c r="H1969" s="16">
        <v>10</v>
      </c>
      <c r="I1969" s="19">
        <v>6.6296296296296298</v>
      </c>
      <c r="J1969" s="16">
        <v>10</v>
      </c>
      <c r="K1969" s="16">
        <v>7</v>
      </c>
      <c r="L1969" s="19">
        <v>3.0432073723476529</v>
      </c>
      <c r="M1969" s="16">
        <v>1</v>
      </c>
      <c r="N1969" s="16">
        <v>10</v>
      </c>
      <c r="O1969" s="17">
        <v>919</v>
      </c>
      <c r="P1969" s="18">
        <v>0</v>
      </c>
    </row>
    <row r="1970" spans="2:16" ht="36" customHeight="1" outlineLevel="1" x14ac:dyDescent="0.45">
      <c r="B1970" s="13" t="s">
        <v>82</v>
      </c>
      <c r="C1970" s="14" t="s">
        <v>56</v>
      </c>
      <c r="D1970" s="14" t="s">
        <v>1358</v>
      </c>
      <c r="E1970" s="15" t="s">
        <v>70</v>
      </c>
      <c r="F1970" s="15"/>
      <c r="G1970" s="16">
        <v>2</v>
      </c>
      <c r="H1970" s="16">
        <v>10</v>
      </c>
      <c r="I1970" s="19">
        <v>5.5</v>
      </c>
      <c r="J1970" s="16">
        <v>3</v>
      </c>
      <c r="K1970" s="16">
        <v>3</v>
      </c>
      <c r="L1970" s="19">
        <v>3.5039660069381067</v>
      </c>
      <c r="M1970" s="16">
        <v>2</v>
      </c>
      <c r="N1970" s="16">
        <v>10</v>
      </c>
      <c r="O1970" s="17">
        <v>990</v>
      </c>
      <c r="P1970" s="18">
        <v>0</v>
      </c>
    </row>
    <row r="1971" spans="2:16" ht="36" customHeight="1" outlineLevel="1" x14ac:dyDescent="0.45">
      <c r="B1971" s="13" t="s">
        <v>82</v>
      </c>
      <c r="C1971" s="14" t="s">
        <v>59</v>
      </c>
      <c r="D1971" s="14" t="s">
        <v>1358</v>
      </c>
      <c r="E1971" s="15" t="s">
        <v>70</v>
      </c>
      <c r="F1971" s="15"/>
      <c r="G1971" s="16">
        <v>2</v>
      </c>
      <c r="H1971" s="16">
        <v>10</v>
      </c>
      <c r="I1971" s="19">
        <v>5.5</v>
      </c>
      <c r="J1971" s="16">
        <v>3</v>
      </c>
      <c r="K1971" s="16">
        <v>3</v>
      </c>
      <c r="L1971" s="19">
        <v>3.5039660069381067</v>
      </c>
      <c r="M1971" s="16">
        <v>2</v>
      </c>
      <c r="N1971" s="16">
        <v>10</v>
      </c>
      <c r="O1971" s="17">
        <v>990</v>
      </c>
      <c r="P1971" s="18">
        <v>0</v>
      </c>
    </row>
    <row r="1972" spans="2:16" ht="36" customHeight="1" outlineLevel="1" x14ac:dyDescent="0.45">
      <c r="B1972" s="13" t="s">
        <v>84</v>
      </c>
      <c r="C1972" s="14" t="s">
        <v>56</v>
      </c>
      <c r="D1972" s="14" t="s">
        <v>1359</v>
      </c>
      <c r="E1972" s="15" t="s">
        <v>70</v>
      </c>
      <c r="F1972" s="15"/>
      <c r="G1972" s="16">
        <v>6</v>
      </c>
      <c r="H1972" s="16">
        <v>8</v>
      </c>
      <c r="I1972" s="16">
        <v>7</v>
      </c>
      <c r="J1972" s="16">
        <v>6</v>
      </c>
      <c r="K1972" s="16">
        <v>6</v>
      </c>
      <c r="L1972" s="19">
        <v>1.4142135623730951</v>
      </c>
      <c r="M1972" s="16">
        <v>6</v>
      </c>
      <c r="N1972" s="16">
        <v>8</v>
      </c>
      <c r="O1972" s="17">
        <v>998</v>
      </c>
      <c r="P1972" s="18">
        <v>0</v>
      </c>
    </row>
    <row r="1973" spans="2:16" ht="36" customHeight="1" outlineLevel="1" x14ac:dyDescent="0.45">
      <c r="B1973" s="13" t="s">
        <v>84</v>
      </c>
      <c r="C1973" s="14" t="s">
        <v>59</v>
      </c>
      <c r="D1973" s="14" t="s">
        <v>1359</v>
      </c>
      <c r="E1973" s="15" t="s">
        <v>70</v>
      </c>
      <c r="F1973" s="15"/>
      <c r="G1973" s="16">
        <v>6</v>
      </c>
      <c r="H1973" s="16">
        <v>8</v>
      </c>
      <c r="I1973" s="16">
        <v>7</v>
      </c>
      <c r="J1973" s="16">
        <v>6</v>
      </c>
      <c r="K1973" s="16">
        <v>6</v>
      </c>
      <c r="L1973" s="19">
        <v>1.4142135623730951</v>
      </c>
      <c r="M1973" s="16">
        <v>6</v>
      </c>
      <c r="N1973" s="16">
        <v>8</v>
      </c>
      <c r="O1973" s="17">
        <v>998</v>
      </c>
      <c r="P1973" s="18">
        <v>0</v>
      </c>
    </row>
    <row r="1974" spans="2:16" ht="36" customHeight="1" outlineLevel="1" x14ac:dyDescent="0.45">
      <c r="B1974" s="13" t="s">
        <v>61</v>
      </c>
      <c r="C1974" s="14" t="s">
        <v>56</v>
      </c>
      <c r="D1974" s="14" t="s">
        <v>714</v>
      </c>
      <c r="E1974" s="15" t="s">
        <v>70</v>
      </c>
      <c r="F1974" s="15"/>
      <c r="G1974" s="16">
        <v>1</v>
      </c>
      <c r="H1974" s="16">
        <v>10</v>
      </c>
      <c r="I1974" s="19">
        <v>6.5380000000000003</v>
      </c>
      <c r="J1974" s="16">
        <v>10</v>
      </c>
      <c r="K1974" s="16">
        <v>7</v>
      </c>
      <c r="L1974" s="19">
        <v>3.1547596593890437</v>
      </c>
      <c r="M1974" s="16">
        <v>1</v>
      </c>
      <c r="N1974" s="16">
        <v>10</v>
      </c>
      <c r="O1974" s="17">
        <v>0</v>
      </c>
      <c r="P1974" s="18">
        <v>0</v>
      </c>
    </row>
    <row r="1975" spans="2:16" ht="36" customHeight="1" outlineLevel="1" x14ac:dyDescent="0.45">
      <c r="B1975" s="13" t="s">
        <v>61</v>
      </c>
      <c r="C1975" s="14" t="s">
        <v>59</v>
      </c>
      <c r="D1975" s="14" t="s">
        <v>714</v>
      </c>
      <c r="E1975" s="15" t="s">
        <v>70</v>
      </c>
      <c r="F1975" s="15"/>
      <c r="G1975" s="16">
        <v>1</v>
      </c>
      <c r="H1975" s="16">
        <v>10</v>
      </c>
      <c r="I1975" s="19">
        <v>6.4955357142857144</v>
      </c>
      <c r="J1975" s="16">
        <v>10</v>
      </c>
      <c r="K1975" s="16">
        <v>7</v>
      </c>
      <c r="L1975" s="19">
        <v>3.162627813188978</v>
      </c>
      <c r="M1975" s="16">
        <v>1</v>
      </c>
      <c r="N1975" s="16">
        <v>10</v>
      </c>
      <c r="O1975" s="17">
        <v>104</v>
      </c>
      <c r="P1975" s="18">
        <v>0</v>
      </c>
    </row>
    <row r="1976" spans="2:16" ht="36" customHeight="1" outlineLevel="1" x14ac:dyDescent="0.45">
      <c r="B1976" s="13" t="s">
        <v>61</v>
      </c>
      <c r="C1976" s="14" t="s">
        <v>56</v>
      </c>
      <c r="D1976" s="14" t="s">
        <v>714</v>
      </c>
      <c r="E1976" s="15" t="s">
        <v>70</v>
      </c>
      <c r="F1976" s="15"/>
      <c r="G1976" s="15" t="s">
        <v>86</v>
      </c>
      <c r="H1976" s="15" t="s">
        <v>86</v>
      </c>
      <c r="I1976" s="15" t="s">
        <v>86</v>
      </c>
      <c r="J1976" s="15" t="s">
        <v>86</v>
      </c>
      <c r="K1976" s="15" t="s">
        <v>86</v>
      </c>
      <c r="L1976" s="15" t="s">
        <v>86</v>
      </c>
      <c r="M1976" s="15" t="s">
        <v>86</v>
      </c>
      <c r="N1976" s="15" t="s">
        <v>86</v>
      </c>
      <c r="O1976" s="17">
        <v>1000</v>
      </c>
      <c r="P1976" s="18">
        <v>0</v>
      </c>
    </row>
    <row r="1977" spans="2:16" ht="36" customHeight="1" outlineLevel="1" x14ac:dyDescent="0.45">
      <c r="B1977" s="13" t="s">
        <v>61</v>
      </c>
      <c r="C1977" s="14" t="s">
        <v>59</v>
      </c>
      <c r="D1977" s="14" t="s">
        <v>714</v>
      </c>
      <c r="E1977" s="15" t="s">
        <v>70</v>
      </c>
      <c r="F1977" s="15"/>
      <c r="G1977" s="16">
        <v>9</v>
      </c>
      <c r="H1977" s="16">
        <v>9</v>
      </c>
      <c r="I1977" s="16">
        <v>9</v>
      </c>
      <c r="J1977" s="16">
        <v>9</v>
      </c>
      <c r="K1977" s="16">
        <v>9</v>
      </c>
      <c r="L1977" s="15" t="s">
        <v>86</v>
      </c>
      <c r="M1977" s="16">
        <v>9</v>
      </c>
      <c r="N1977" s="16">
        <v>9</v>
      </c>
      <c r="O1977" s="17">
        <v>999</v>
      </c>
      <c r="P1977" s="18">
        <v>0</v>
      </c>
    </row>
    <row r="1978" spans="2:16" ht="36" customHeight="1" outlineLevel="1" x14ac:dyDescent="0.45">
      <c r="B1978" s="13" t="s">
        <v>61</v>
      </c>
      <c r="C1978" s="14" t="s">
        <v>56</v>
      </c>
      <c r="D1978" s="14" t="s">
        <v>714</v>
      </c>
      <c r="E1978" s="15" t="s">
        <v>70</v>
      </c>
      <c r="F1978" s="15"/>
      <c r="G1978" s="15" t="s">
        <v>86</v>
      </c>
      <c r="H1978" s="15" t="s">
        <v>86</v>
      </c>
      <c r="I1978" s="15" t="s">
        <v>86</v>
      </c>
      <c r="J1978" s="15" t="s">
        <v>86</v>
      </c>
      <c r="K1978" s="15" t="s">
        <v>86</v>
      </c>
      <c r="L1978" s="15" t="s">
        <v>86</v>
      </c>
      <c r="M1978" s="15" t="s">
        <v>86</v>
      </c>
      <c r="N1978" s="15" t="s">
        <v>86</v>
      </c>
      <c r="O1978" s="17">
        <v>1000</v>
      </c>
      <c r="P1978" s="18">
        <v>0</v>
      </c>
    </row>
    <row r="1979" spans="2:16" ht="36" customHeight="1" outlineLevel="1" x14ac:dyDescent="0.45">
      <c r="B1979" s="13" t="s">
        <v>61</v>
      </c>
      <c r="C1979" s="14" t="s">
        <v>59</v>
      </c>
      <c r="D1979" s="14" t="s">
        <v>714</v>
      </c>
      <c r="E1979" s="15" t="s">
        <v>70</v>
      </c>
      <c r="F1979" s="15"/>
      <c r="G1979" s="15" t="s">
        <v>86</v>
      </c>
      <c r="H1979" s="15" t="s">
        <v>86</v>
      </c>
      <c r="I1979" s="15" t="s">
        <v>86</v>
      </c>
      <c r="J1979" s="15" t="s">
        <v>86</v>
      </c>
      <c r="K1979" s="15" t="s">
        <v>86</v>
      </c>
      <c r="L1979" s="15" t="s">
        <v>86</v>
      </c>
      <c r="M1979" s="15" t="s">
        <v>86</v>
      </c>
      <c r="N1979" s="15" t="s">
        <v>86</v>
      </c>
      <c r="O1979" s="17">
        <v>1000</v>
      </c>
      <c r="P1979" s="18">
        <v>0</v>
      </c>
    </row>
    <row r="1980" spans="2:16" ht="36" customHeight="1" outlineLevel="1" x14ac:dyDescent="0.45">
      <c r="B1980" s="13" t="s">
        <v>61</v>
      </c>
      <c r="C1980" s="14" t="s">
        <v>56</v>
      </c>
      <c r="D1980" s="14" t="s">
        <v>714</v>
      </c>
      <c r="E1980" s="15" t="s">
        <v>70</v>
      </c>
      <c r="F1980" s="15"/>
      <c r="G1980" s="15" t="s">
        <v>86</v>
      </c>
      <c r="H1980" s="15" t="s">
        <v>86</v>
      </c>
      <c r="I1980" s="15" t="s">
        <v>86</v>
      </c>
      <c r="J1980" s="15" t="s">
        <v>86</v>
      </c>
      <c r="K1980" s="15" t="s">
        <v>86</v>
      </c>
      <c r="L1980" s="15" t="s">
        <v>86</v>
      </c>
      <c r="M1980" s="15" t="s">
        <v>86</v>
      </c>
      <c r="N1980" s="15" t="s">
        <v>86</v>
      </c>
      <c r="O1980" s="17">
        <v>1000</v>
      </c>
      <c r="P1980" s="18">
        <v>0</v>
      </c>
    </row>
    <row r="1981" spans="2:16" ht="36" customHeight="1" outlineLevel="1" x14ac:dyDescent="0.45">
      <c r="B1981" s="13" t="s">
        <v>61</v>
      </c>
      <c r="C1981" s="14" t="s">
        <v>59</v>
      </c>
      <c r="D1981" s="14" t="s">
        <v>714</v>
      </c>
      <c r="E1981" s="15" t="s">
        <v>70</v>
      </c>
      <c r="F1981" s="15"/>
      <c r="G1981" s="15" t="s">
        <v>86</v>
      </c>
      <c r="H1981" s="15" t="s">
        <v>86</v>
      </c>
      <c r="I1981" s="15" t="s">
        <v>86</v>
      </c>
      <c r="J1981" s="15" t="s">
        <v>86</v>
      </c>
      <c r="K1981" s="15" t="s">
        <v>86</v>
      </c>
      <c r="L1981" s="15" t="s">
        <v>86</v>
      </c>
      <c r="M1981" s="15" t="s">
        <v>86</v>
      </c>
      <c r="N1981" s="15" t="s">
        <v>86</v>
      </c>
      <c r="O1981" s="17">
        <v>1000</v>
      </c>
      <c r="P1981" s="18">
        <v>0</v>
      </c>
    </row>
    <row r="1982" spans="2:16" ht="36" customHeight="1" outlineLevel="1" x14ac:dyDescent="0.45">
      <c r="B1982" s="13" t="s">
        <v>64</v>
      </c>
      <c r="C1982" s="14" t="s">
        <v>56</v>
      </c>
      <c r="D1982" s="14" t="s">
        <v>715</v>
      </c>
      <c r="E1982" s="15" t="s">
        <v>63</v>
      </c>
      <c r="F1982" s="15"/>
      <c r="G1982" s="16">
        <v>1</v>
      </c>
      <c r="H1982" s="16">
        <v>10</v>
      </c>
      <c r="I1982" s="19">
        <v>6.5389999999999997</v>
      </c>
      <c r="J1982" s="16">
        <v>10</v>
      </c>
      <c r="K1982" s="16">
        <v>7</v>
      </c>
      <c r="L1982" s="19">
        <v>3.1556991994544581</v>
      </c>
      <c r="M1982" s="16">
        <v>1</v>
      </c>
      <c r="N1982" s="16">
        <v>10</v>
      </c>
      <c r="O1982" s="17">
        <v>0</v>
      </c>
      <c r="P1982" s="18">
        <v>0</v>
      </c>
    </row>
    <row r="1983" spans="2:16" ht="36" customHeight="1" outlineLevel="1" x14ac:dyDescent="0.45">
      <c r="B1983" s="13" t="s">
        <v>64</v>
      </c>
      <c r="C1983" s="14" t="s">
        <v>59</v>
      </c>
      <c r="D1983" s="14" t="s">
        <v>715</v>
      </c>
      <c r="E1983" s="15" t="s">
        <v>63</v>
      </c>
      <c r="F1983" s="15"/>
      <c r="G1983" s="16">
        <v>1</v>
      </c>
      <c r="H1983" s="16">
        <v>10</v>
      </c>
      <c r="I1983" s="19">
        <v>6.5389999999999997</v>
      </c>
      <c r="J1983" s="16">
        <v>10</v>
      </c>
      <c r="K1983" s="16">
        <v>7</v>
      </c>
      <c r="L1983" s="19">
        <v>3.1556991994544581</v>
      </c>
      <c r="M1983" s="16">
        <v>1</v>
      </c>
      <c r="N1983" s="16">
        <v>10</v>
      </c>
      <c r="O1983" s="17">
        <v>0</v>
      </c>
      <c r="P1983" s="18">
        <v>0</v>
      </c>
    </row>
    <row r="1984" spans="2:16" ht="36" customHeight="1" outlineLevel="1" x14ac:dyDescent="0.45">
      <c r="B1984" s="13" t="s">
        <v>66</v>
      </c>
      <c r="C1984" s="14" t="s">
        <v>56</v>
      </c>
      <c r="D1984" s="14" t="s">
        <v>716</v>
      </c>
      <c r="E1984" s="15" t="s">
        <v>63</v>
      </c>
      <c r="F1984" s="15"/>
      <c r="G1984" s="16">
        <v>1</v>
      </c>
      <c r="H1984" s="16">
        <v>10</v>
      </c>
      <c r="I1984" s="19">
        <v>6.6138828633405637</v>
      </c>
      <c r="J1984" s="16">
        <v>10</v>
      </c>
      <c r="K1984" s="16">
        <v>7</v>
      </c>
      <c r="L1984" s="19">
        <v>3.1232894969729141</v>
      </c>
      <c r="M1984" s="16">
        <v>1</v>
      </c>
      <c r="N1984" s="16">
        <v>10</v>
      </c>
      <c r="O1984" s="17">
        <v>539</v>
      </c>
      <c r="P1984" s="18">
        <v>0</v>
      </c>
    </row>
    <row r="1985" spans="2:16" ht="36" customHeight="1" outlineLevel="1" x14ac:dyDescent="0.45">
      <c r="B1985" s="13" t="s">
        <v>66</v>
      </c>
      <c r="C1985" s="14" t="s">
        <v>59</v>
      </c>
      <c r="D1985" s="14" t="s">
        <v>716</v>
      </c>
      <c r="E1985" s="15" t="s">
        <v>63</v>
      </c>
      <c r="F1985" s="15"/>
      <c r="G1985" s="16">
        <v>1</v>
      </c>
      <c r="H1985" s="16">
        <v>10</v>
      </c>
      <c r="I1985" s="19">
        <v>6.6378269617706236</v>
      </c>
      <c r="J1985" s="16">
        <v>10</v>
      </c>
      <c r="K1985" s="16">
        <v>7</v>
      </c>
      <c r="L1985" s="19">
        <v>3.0896578436722031</v>
      </c>
      <c r="M1985" s="16">
        <v>1</v>
      </c>
      <c r="N1985" s="16">
        <v>10</v>
      </c>
      <c r="O1985" s="17">
        <v>503</v>
      </c>
      <c r="P1985" s="18">
        <v>0</v>
      </c>
    </row>
    <row r="1986" spans="2:16" ht="36" customHeight="1" outlineLevel="1" x14ac:dyDescent="0.45">
      <c r="B1986" s="13" t="s">
        <v>68</v>
      </c>
      <c r="C1986" s="14" t="s">
        <v>56</v>
      </c>
      <c r="D1986" s="14" t="s">
        <v>717</v>
      </c>
      <c r="E1986" s="15" t="s">
        <v>70</v>
      </c>
      <c r="F1986" s="15"/>
      <c r="G1986" s="16">
        <v>1</v>
      </c>
      <c r="H1986" s="16">
        <v>10</v>
      </c>
      <c r="I1986" s="19">
        <v>6.3171806167400879</v>
      </c>
      <c r="J1986" s="16">
        <v>10</v>
      </c>
      <c r="K1986" s="16">
        <v>7</v>
      </c>
      <c r="L1986" s="19">
        <v>3.2595421495595613</v>
      </c>
      <c r="M1986" s="16">
        <v>1</v>
      </c>
      <c r="N1986" s="16">
        <v>10</v>
      </c>
      <c r="O1986" s="17">
        <v>773</v>
      </c>
      <c r="P1986" s="18">
        <v>0</v>
      </c>
    </row>
    <row r="1987" spans="2:16" ht="36" customHeight="1" outlineLevel="1" x14ac:dyDescent="0.45">
      <c r="B1987" s="13" t="s">
        <v>68</v>
      </c>
      <c r="C1987" s="14" t="s">
        <v>59</v>
      </c>
      <c r="D1987" s="14" t="s">
        <v>717</v>
      </c>
      <c r="E1987" s="15" t="s">
        <v>70</v>
      </c>
      <c r="F1987" s="15"/>
      <c r="G1987" s="16">
        <v>1</v>
      </c>
      <c r="H1987" s="16">
        <v>10</v>
      </c>
      <c r="I1987" s="19">
        <v>6.3030303030303028</v>
      </c>
      <c r="J1987" s="16">
        <v>10</v>
      </c>
      <c r="K1987" s="16">
        <v>7</v>
      </c>
      <c r="L1987" s="19">
        <v>3.2576250877166966</v>
      </c>
      <c r="M1987" s="16">
        <v>1</v>
      </c>
      <c r="N1987" s="16">
        <v>10</v>
      </c>
      <c r="O1987" s="17">
        <v>769</v>
      </c>
      <c r="P1987" s="18">
        <v>0</v>
      </c>
    </row>
    <row r="1988" spans="2:16" ht="36" customHeight="1" outlineLevel="1" x14ac:dyDescent="0.45">
      <c r="B1988" s="13" t="s">
        <v>71</v>
      </c>
      <c r="C1988" s="14" t="s">
        <v>56</v>
      </c>
      <c r="D1988" s="14" t="s">
        <v>718</v>
      </c>
      <c r="E1988" s="15" t="s">
        <v>70</v>
      </c>
      <c r="F1988" s="15"/>
      <c r="G1988" s="16">
        <v>1</v>
      </c>
      <c r="H1988" s="16">
        <v>10</v>
      </c>
      <c r="I1988" s="19">
        <v>6.1230769230769226</v>
      </c>
      <c r="J1988" s="16">
        <v>10</v>
      </c>
      <c r="K1988" s="16">
        <v>6</v>
      </c>
      <c r="L1988" s="19">
        <v>3.1401757335295479</v>
      </c>
      <c r="M1988" s="16">
        <v>1</v>
      </c>
      <c r="N1988" s="16">
        <v>10</v>
      </c>
      <c r="O1988" s="17">
        <v>870</v>
      </c>
      <c r="P1988" s="18">
        <v>0</v>
      </c>
    </row>
    <row r="1989" spans="2:16" ht="36" customHeight="1" outlineLevel="1" x14ac:dyDescent="0.45">
      <c r="B1989" s="13" t="s">
        <v>71</v>
      </c>
      <c r="C1989" s="14" t="s">
        <v>59</v>
      </c>
      <c r="D1989" s="14" t="s">
        <v>718</v>
      </c>
      <c r="E1989" s="15" t="s">
        <v>70</v>
      </c>
      <c r="F1989" s="15"/>
      <c r="G1989" s="16">
        <v>1</v>
      </c>
      <c r="H1989" s="16">
        <v>10</v>
      </c>
      <c r="I1989" s="19">
        <v>6.1654135338345863</v>
      </c>
      <c r="J1989" s="16">
        <v>10</v>
      </c>
      <c r="K1989" s="16">
        <v>6</v>
      </c>
      <c r="L1989" s="19">
        <v>3.1674969831556758</v>
      </c>
      <c r="M1989" s="16">
        <v>1</v>
      </c>
      <c r="N1989" s="16">
        <v>10</v>
      </c>
      <c r="O1989" s="17">
        <v>867</v>
      </c>
      <c r="P1989" s="18">
        <v>0</v>
      </c>
    </row>
    <row r="1990" spans="2:16" ht="36" customHeight="1" outlineLevel="1" x14ac:dyDescent="0.45">
      <c r="B1990" s="13" t="s">
        <v>1184</v>
      </c>
      <c r="C1990" s="14" t="s">
        <v>56</v>
      </c>
      <c r="D1990" s="14" t="s">
        <v>719</v>
      </c>
      <c r="E1990" s="15" t="s">
        <v>70</v>
      </c>
      <c r="F1990" s="15"/>
      <c r="G1990" s="16">
        <v>1</v>
      </c>
      <c r="H1990" s="16">
        <v>10</v>
      </c>
      <c r="I1990" s="19">
        <v>6.47887323943662</v>
      </c>
      <c r="J1990" s="16">
        <v>10</v>
      </c>
      <c r="K1990" s="16">
        <v>6</v>
      </c>
      <c r="L1990" s="19">
        <v>3.0371939819020803</v>
      </c>
      <c r="M1990" s="16">
        <v>1</v>
      </c>
      <c r="N1990" s="16">
        <v>10</v>
      </c>
      <c r="O1990" s="17">
        <v>929</v>
      </c>
      <c r="P1990" s="18">
        <v>0</v>
      </c>
    </row>
    <row r="1991" spans="2:16" ht="36" customHeight="1" outlineLevel="1" x14ac:dyDescent="0.45">
      <c r="B1991" s="13" t="s">
        <v>1184</v>
      </c>
      <c r="C1991" s="14" t="s">
        <v>59</v>
      </c>
      <c r="D1991" s="14" t="s">
        <v>719</v>
      </c>
      <c r="E1991" s="15" t="s">
        <v>70</v>
      </c>
      <c r="F1991" s="15"/>
      <c r="G1991" s="16">
        <v>1</v>
      </c>
      <c r="H1991" s="16">
        <v>10</v>
      </c>
      <c r="I1991" s="19">
        <v>6.535211267605634</v>
      </c>
      <c r="J1991" s="16">
        <v>10</v>
      </c>
      <c r="K1991" s="16">
        <v>6</v>
      </c>
      <c r="L1991" s="19">
        <v>3.0417616414340904</v>
      </c>
      <c r="M1991" s="16">
        <v>1</v>
      </c>
      <c r="N1991" s="16">
        <v>10</v>
      </c>
      <c r="O1991" s="17">
        <v>929</v>
      </c>
      <c r="P1991" s="18">
        <v>0</v>
      </c>
    </row>
    <row r="1992" spans="2:16" ht="36" customHeight="1" outlineLevel="1" x14ac:dyDescent="0.45">
      <c r="B1992" s="13" t="s">
        <v>1185</v>
      </c>
      <c r="C1992" s="14" t="s">
        <v>56</v>
      </c>
      <c r="D1992" s="14" t="s">
        <v>720</v>
      </c>
      <c r="E1992" s="15" t="s">
        <v>70</v>
      </c>
      <c r="F1992" s="15"/>
      <c r="G1992" s="16">
        <v>1</v>
      </c>
      <c r="H1992" s="16">
        <v>10</v>
      </c>
      <c r="I1992" s="19">
        <v>6.9508196721311473</v>
      </c>
      <c r="J1992" s="16">
        <v>10</v>
      </c>
      <c r="K1992" s="16">
        <v>8</v>
      </c>
      <c r="L1992" s="19">
        <v>3.1327635803349767</v>
      </c>
      <c r="M1992" s="16">
        <v>1</v>
      </c>
      <c r="N1992" s="16">
        <v>10</v>
      </c>
      <c r="O1992" s="17">
        <v>939</v>
      </c>
      <c r="P1992" s="18">
        <v>0</v>
      </c>
    </row>
    <row r="1993" spans="2:16" ht="36" customHeight="1" outlineLevel="1" x14ac:dyDescent="0.45">
      <c r="B1993" s="13" t="s">
        <v>1185</v>
      </c>
      <c r="C1993" s="14" t="s">
        <v>59</v>
      </c>
      <c r="D1993" s="14" t="s">
        <v>720</v>
      </c>
      <c r="E1993" s="15" t="s">
        <v>70</v>
      </c>
      <c r="F1993" s="15"/>
      <c r="G1993" s="16">
        <v>1</v>
      </c>
      <c r="H1993" s="16">
        <v>10</v>
      </c>
      <c r="I1993" s="19">
        <v>6.935483870967742</v>
      </c>
      <c r="J1993" s="16">
        <v>10</v>
      </c>
      <c r="K1993" s="16">
        <v>8</v>
      </c>
      <c r="L1993" s="19">
        <v>3.2130419055189479</v>
      </c>
      <c r="M1993" s="16">
        <v>1</v>
      </c>
      <c r="N1993" s="16">
        <v>10</v>
      </c>
      <c r="O1993" s="17">
        <v>938</v>
      </c>
      <c r="P1993" s="18">
        <v>0</v>
      </c>
    </row>
    <row r="1994" spans="2:16" ht="36" customHeight="1" outlineLevel="1" x14ac:dyDescent="0.45">
      <c r="B1994" s="13" t="s">
        <v>73</v>
      </c>
      <c r="C1994" s="14" t="s">
        <v>56</v>
      </c>
      <c r="D1994" s="14" t="s">
        <v>1360</v>
      </c>
      <c r="E1994" s="15" t="s">
        <v>63</v>
      </c>
      <c r="F1994" s="15"/>
      <c r="G1994" s="16">
        <v>1</v>
      </c>
      <c r="H1994" s="16">
        <v>10</v>
      </c>
      <c r="I1994" s="19">
        <v>6.5389999999999997</v>
      </c>
      <c r="J1994" s="16">
        <v>10</v>
      </c>
      <c r="K1994" s="16">
        <v>7</v>
      </c>
      <c r="L1994" s="19">
        <v>3.1553819793228737</v>
      </c>
      <c r="M1994" s="16">
        <v>1</v>
      </c>
      <c r="N1994" s="16">
        <v>10</v>
      </c>
      <c r="O1994" s="17">
        <v>0</v>
      </c>
      <c r="P1994" s="18">
        <v>0</v>
      </c>
    </row>
    <row r="1995" spans="2:16" ht="36" customHeight="1" outlineLevel="1" x14ac:dyDescent="0.45">
      <c r="B1995" s="13" t="s">
        <v>73</v>
      </c>
      <c r="C1995" s="14" t="s">
        <v>59</v>
      </c>
      <c r="D1995" s="14" t="s">
        <v>1360</v>
      </c>
      <c r="E1995" s="15" t="s">
        <v>63</v>
      </c>
      <c r="F1995" s="15"/>
      <c r="G1995" s="16">
        <v>1</v>
      </c>
      <c r="H1995" s="16">
        <v>10</v>
      </c>
      <c r="I1995" s="19">
        <v>6.5389999999999997</v>
      </c>
      <c r="J1995" s="16">
        <v>10</v>
      </c>
      <c r="K1995" s="16">
        <v>7</v>
      </c>
      <c r="L1995" s="19">
        <v>3.1553819793228737</v>
      </c>
      <c r="M1995" s="16">
        <v>1</v>
      </c>
      <c r="N1995" s="16">
        <v>10</v>
      </c>
      <c r="O1995" s="17">
        <v>0</v>
      </c>
      <c r="P1995" s="18">
        <v>0</v>
      </c>
    </row>
    <row r="1996" spans="2:16" ht="36" customHeight="1" outlineLevel="1" x14ac:dyDescent="0.45">
      <c r="B1996" s="13" t="s">
        <v>75</v>
      </c>
      <c r="C1996" s="14" t="s">
        <v>56</v>
      </c>
      <c r="D1996" s="14" t="s">
        <v>721</v>
      </c>
      <c r="E1996" s="15" t="s">
        <v>63</v>
      </c>
      <c r="F1996" s="15"/>
      <c r="G1996" s="16">
        <v>1</v>
      </c>
      <c r="H1996" s="16">
        <v>10</v>
      </c>
      <c r="I1996" s="19">
        <v>6.5359999999999996</v>
      </c>
      <c r="J1996" s="16">
        <v>10</v>
      </c>
      <c r="K1996" s="16">
        <v>7</v>
      </c>
      <c r="L1996" s="19">
        <v>3.1535136988205204</v>
      </c>
      <c r="M1996" s="16">
        <v>1</v>
      </c>
      <c r="N1996" s="16">
        <v>10</v>
      </c>
      <c r="O1996" s="17">
        <v>0</v>
      </c>
      <c r="P1996" s="18">
        <v>0</v>
      </c>
    </row>
    <row r="1997" spans="2:16" ht="36" customHeight="1" outlineLevel="1" x14ac:dyDescent="0.45">
      <c r="B1997" s="13" t="s">
        <v>75</v>
      </c>
      <c r="C1997" s="14" t="s">
        <v>59</v>
      </c>
      <c r="D1997" s="14" t="s">
        <v>721</v>
      </c>
      <c r="E1997" s="15" t="s">
        <v>63</v>
      </c>
      <c r="F1997" s="15"/>
      <c r="G1997" s="16">
        <v>1</v>
      </c>
      <c r="H1997" s="16">
        <v>10</v>
      </c>
      <c r="I1997" s="19">
        <v>6.5359999999999996</v>
      </c>
      <c r="J1997" s="16">
        <v>10</v>
      </c>
      <c r="K1997" s="16">
        <v>7</v>
      </c>
      <c r="L1997" s="19">
        <v>3.1535136988205204</v>
      </c>
      <c r="M1997" s="16">
        <v>1</v>
      </c>
      <c r="N1997" s="16">
        <v>10</v>
      </c>
      <c r="O1997" s="17">
        <v>0</v>
      </c>
      <c r="P1997" s="18">
        <v>0</v>
      </c>
    </row>
    <row r="1998" spans="2:16" ht="36" customHeight="1" outlineLevel="1" x14ac:dyDescent="0.45">
      <c r="B1998" s="13" t="s">
        <v>77</v>
      </c>
      <c r="C1998" s="14" t="s">
        <v>56</v>
      </c>
      <c r="D1998" s="14" t="s">
        <v>722</v>
      </c>
      <c r="E1998" s="15" t="s">
        <v>70</v>
      </c>
      <c r="F1998" s="15"/>
      <c r="G1998" s="16">
        <v>1</v>
      </c>
      <c r="H1998" s="16">
        <v>10</v>
      </c>
      <c r="I1998" s="19">
        <v>6.6296791443850269</v>
      </c>
      <c r="J1998" s="16">
        <v>10</v>
      </c>
      <c r="K1998" s="16">
        <v>7</v>
      </c>
      <c r="L1998" s="19">
        <v>3.1244643177807654</v>
      </c>
      <c r="M1998" s="16">
        <v>1</v>
      </c>
      <c r="N1998" s="16">
        <v>10</v>
      </c>
      <c r="O1998" s="17">
        <v>252</v>
      </c>
      <c r="P1998" s="18">
        <v>0</v>
      </c>
    </row>
    <row r="1999" spans="2:16" ht="36" customHeight="1" outlineLevel="1" x14ac:dyDescent="0.45">
      <c r="B1999" s="13" t="s">
        <v>77</v>
      </c>
      <c r="C1999" s="14" t="s">
        <v>59</v>
      </c>
      <c r="D1999" s="14" t="s">
        <v>722</v>
      </c>
      <c r="E1999" s="15" t="s">
        <v>70</v>
      </c>
      <c r="F1999" s="15"/>
      <c r="G1999" s="16">
        <v>1</v>
      </c>
      <c r="H1999" s="16">
        <v>10</v>
      </c>
      <c r="I1999" s="19">
        <v>6.6296791443850269</v>
      </c>
      <c r="J1999" s="16">
        <v>10</v>
      </c>
      <c r="K1999" s="16">
        <v>7</v>
      </c>
      <c r="L1999" s="19">
        <v>3.1244643177807654</v>
      </c>
      <c r="M1999" s="16">
        <v>1</v>
      </c>
      <c r="N1999" s="16">
        <v>10</v>
      </c>
      <c r="O1999" s="17">
        <v>252</v>
      </c>
      <c r="P1999" s="18">
        <v>0</v>
      </c>
    </row>
    <row r="2000" spans="2:16" ht="36" customHeight="1" outlineLevel="1" x14ac:dyDescent="0.45">
      <c r="B2000" s="13" t="s">
        <v>79</v>
      </c>
      <c r="C2000" s="14" t="s">
        <v>56</v>
      </c>
      <c r="D2000" s="14" t="s">
        <v>723</v>
      </c>
      <c r="E2000" s="15" t="s">
        <v>70</v>
      </c>
      <c r="F2000" s="15"/>
      <c r="G2000" s="16">
        <v>1</v>
      </c>
      <c r="H2000" s="16">
        <v>10</v>
      </c>
      <c r="I2000" s="19">
        <v>6.3284671532846719</v>
      </c>
      <c r="J2000" s="16">
        <v>10</v>
      </c>
      <c r="K2000" s="16">
        <v>7</v>
      </c>
      <c r="L2000" s="19">
        <v>3.1520898098320114</v>
      </c>
      <c r="M2000" s="16">
        <v>1</v>
      </c>
      <c r="N2000" s="16">
        <v>10</v>
      </c>
      <c r="O2000" s="17">
        <v>726</v>
      </c>
      <c r="P2000" s="18">
        <v>0</v>
      </c>
    </row>
    <row r="2001" spans="2:16" ht="36" customHeight="1" outlineLevel="1" x14ac:dyDescent="0.45">
      <c r="B2001" s="13" t="s">
        <v>79</v>
      </c>
      <c r="C2001" s="14" t="s">
        <v>59</v>
      </c>
      <c r="D2001" s="14" t="s">
        <v>723</v>
      </c>
      <c r="E2001" s="15" t="s">
        <v>70</v>
      </c>
      <c r="F2001" s="15"/>
      <c r="G2001" s="16">
        <v>1</v>
      </c>
      <c r="H2001" s="16">
        <v>10</v>
      </c>
      <c r="I2001" s="19">
        <v>6.3284671532846719</v>
      </c>
      <c r="J2001" s="16">
        <v>10</v>
      </c>
      <c r="K2001" s="16">
        <v>7</v>
      </c>
      <c r="L2001" s="19">
        <v>3.1520898098320114</v>
      </c>
      <c r="M2001" s="16">
        <v>1</v>
      </c>
      <c r="N2001" s="16">
        <v>10</v>
      </c>
      <c r="O2001" s="17">
        <v>726</v>
      </c>
      <c r="P2001" s="18">
        <v>0</v>
      </c>
    </row>
    <row r="2002" spans="2:16" ht="36" customHeight="1" outlineLevel="1" x14ac:dyDescent="0.45">
      <c r="B2002" s="13" t="s">
        <v>80</v>
      </c>
      <c r="C2002" s="14" t="s">
        <v>56</v>
      </c>
      <c r="D2002" s="14" t="s">
        <v>724</v>
      </c>
      <c r="E2002" s="15" t="s">
        <v>70</v>
      </c>
      <c r="F2002" s="15"/>
      <c r="G2002" s="16">
        <v>1</v>
      </c>
      <c r="H2002" s="16">
        <v>10</v>
      </c>
      <c r="I2002" s="19">
        <v>6.0128205128205128</v>
      </c>
      <c r="J2002" s="16">
        <v>10</v>
      </c>
      <c r="K2002" s="16">
        <v>6</v>
      </c>
      <c r="L2002" s="19">
        <v>2.9387407398743317</v>
      </c>
      <c r="M2002" s="16">
        <v>1</v>
      </c>
      <c r="N2002" s="16">
        <v>10</v>
      </c>
      <c r="O2002" s="17">
        <v>922</v>
      </c>
      <c r="P2002" s="18">
        <v>0</v>
      </c>
    </row>
    <row r="2003" spans="2:16" ht="36" customHeight="1" outlineLevel="1" x14ac:dyDescent="0.45">
      <c r="B2003" s="13" t="s">
        <v>80</v>
      </c>
      <c r="C2003" s="14" t="s">
        <v>59</v>
      </c>
      <c r="D2003" s="14" t="s">
        <v>724</v>
      </c>
      <c r="E2003" s="15" t="s">
        <v>70</v>
      </c>
      <c r="F2003" s="15"/>
      <c r="G2003" s="16">
        <v>1</v>
      </c>
      <c r="H2003" s="16">
        <v>10</v>
      </c>
      <c r="I2003" s="19">
        <v>6.0128205128205128</v>
      </c>
      <c r="J2003" s="16">
        <v>10</v>
      </c>
      <c r="K2003" s="16">
        <v>6</v>
      </c>
      <c r="L2003" s="19">
        <v>2.9387407398743317</v>
      </c>
      <c r="M2003" s="16">
        <v>1</v>
      </c>
      <c r="N2003" s="16">
        <v>10</v>
      </c>
      <c r="O2003" s="17">
        <v>922</v>
      </c>
      <c r="P2003" s="18">
        <v>0</v>
      </c>
    </row>
    <row r="2004" spans="2:16" ht="36" customHeight="1" outlineLevel="1" x14ac:dyDescent="0.45">
      <c r="B2004" s="13" t="s">
        <v>82</v>
      </c>
      <c r="C2004" s="14" t="s">
        <v>56</v>
      </c>
      <c r="D2004" s="14" t="s">
        <v>1361</v>
      </c>
      <c r="E2004" s="15" t="s">
        <v>70</v>
      </c>
      <c r="F2004" s="15"/>
      <c r="G2004" s="16">
        <v>2</v>
      </c>
      <c r="H2004" s="16">
        <v>10</v>
      </c>
      <c r="I2004" s="19">
        <v>6.6</v>
      </c>
      <c r="J2004" s="16">
        <v>5</v>
      </c>
      <c r="K2004" s="16">
        <v>6</v>
      </c>
      <c r="L2004" s="19">
        <v>2.746426249302381</v>
      </c>
      <c r="M2004" s="16">
        <v>2</v>
      </c>
      <c r="N2004" s="16">
        <v>10</v>
      </c>
      <c r="O2004" s="17">
        <v>985</v>
      </c>
      <c r="P2004" s="18">
        <v>0</v>
      </c>
    </row>
    <row r="2005" spans="2:16" ht="36" customHeight="1" outlineLevel="1" x14ac:dyDescent="0.45">
      <c r="B2005" s="13" t="s">
        <v>82</v>
      </c>
      <c r="C2005" s="14" t="s">
        <v>59</v>
      </c>
      <c r="D2005" s="14" t="s">
        <v>1361</v>
      </c>
      <c r="E2005" s="15" t="s">
        <v>70</v>
      </c>
      <c r="F2005" s="15"/>
      <c r="G2005" s="16">
        <v>2</v>
      </c>
      <c r="H2005" s="16">
        <v>10</v>
      </c>
      <c r="I2005" s="19">
        <v>6.6</v>
      </c>
      <c r="J2005" s="16">
        <v>5</v>
      </c>
      <c r="K2005" s="16">
        <v>6</v>
      </c>
      <c r="L2005" s="19">
        <v>2.746426249302381</v>
      </c>
      <c r="M2005" s="16">
        <v>2</v>
      </c>
      <c r="N2005" s="16">
        <v>10</v>
      </c>
      <c r="O2005" s="17">
        <v>985</v>
      </c>
      <c r="P2005" s="18">
        <v>0</v>
      </c>
    </row>
    <row r="2006" spans="2:16" ht="36" customHeight="1" outlineLevel="1" x14ac:dyDescent="0.45">
      <c r="B2006" s="13" t="s">
        <v>84</v>
      </c>
      <c r="C2006" s="14" t="s">
        <v>56</v>
      </c>
      <c r="D2006" s="14" t="s">
        <v>1362</v>
      </c>
      <c r="E2006" s="15" t="s">
        <v>70</v>
      </c>
      <c r="F2006" s="15"/>
      <c r="G2006" s="16">
        <v>9</v>
      </c>
      <c r="H2006" s="16">
        <v>9</v>
      </c>
      <c r="I2006" s="16">
        <v>9</v>
      </c>
      <c r="J2006" s="16">
        <v>9</v>
      </c>
      <c r="K2006" s="16">
        <v>9</v>
      </c>
      <c r="L2006" s="15" t="s">
        <v>86</v>
      </c>
      <c r="M2006" s="16">
        <v>9</v>
      </c>
      <c r="N2006" s="16">
        <v>9</v>
      </c>
      <c r="O2006" s="17">
        <v>999</v>
      </c>
      <c r="P2006" s="18">
        <v>0</v>
      </c>
    </row>
    <row r="2007" spans="2:16" ht="36" customHeight="1" outlineLevel="1" x14ac:dyDescent="0.45">
      <c r="B2007" s="13" t="s">
        <v>84</v>
      </c>
      <c r="C2007" s="14" t="s">
        <v>59</v>
      </c>
      <c r="D2007" s="14" t="s">
        <v>1362</v>
      </c>
      <c r="E2007" s="15" t="s">
        <v>70</v>
      </c>
      <c r="F2007" s="15"/>
      <c r="G2007" s="16">
        <v>9</v>
      </c>
      <c r="H2007" s="16">
        <v>9</v>
      </c>
      <c r="I2007" s="16">
        <v>9</v>
      </c>
      <c r="J2007" s="16">
        <v>9</v>
      </c>
      <c r="K2007" s="16">
        <v>9</v>
      </c>
      <c r="L2007" s="15" t="s">
        <v>86</v>
      </c>
      <c r="M2007" s="16">
        <v>9</v>
      </c>
      <c r="N2007" s="16">
        <v>9</v>
      </c>
      <c r="O2007" s="17">
        <v>999</v>
      </c>
      <c r="P2007" s="18">
        <v>0</v>
      </c>
    </row>
    <row r="2008" spans="2:16" ht="36" customHeight="1" outlineLevel="1" x14ac:dyDescent="0.45">
      <c r="B2008" s="13" t="s">
        <v>61</v>
      </c>
      <c r="C2008" s="14" t="s">
        <v>56</v>
      </c>
      <c r="D2008" s="14" t="s">
        <v>725</v>
      </c>
      <c r="E2008" s="15" t="s">
        <v>70</v>
      </c>
      <c r="F2008" s="15"/>
      <c r="G2008" s="16">
        <v>1</v>
      </c>
      <c r="H2008" s="16">
        <v>10</v>
      </c>
      <c r="I2008" s="19">
        <v>6.5380000000000003</v>
      </c>
      <c r="J2008" s="16">
        <v>10</v>
      </c>
      <c r="K2008" s="16">
        <v>7</v>
      </c>
      <c r="L2008" s="19">
        <v>3.1557114117920357</v>
      </c>
      <c r="M2008" s="16">
        <v>1</v>
      </c>
      <c r="N2008" s="16">
        <v>10</v>
      </c>
      <c r="O2008" s="17">
        <v>0</v>
      </c>
      <c r="P2008" s="18">
        <v>0</v>
      </c>
    </row>
    <row r="2009" spans="2:16" ht="36" customHeight="1" outlineLevel="1" x14ac:dyDescent="0.45">
      <c r="B2009" s="13" t="s">
        <v>61</v>
      </c>
      <c r="C2009" s="14" t="s">
        <v>59</v>
      </c>
      <c r="D2009" s="14" t="s">
        <v>725</v>
      </c>
      <c r="E2009" s="15" t="s">
        <v>70</v>
      </c>
      <c r="F2009" s="15"/>
      <c r="G2009" s="16">
        <v>1</v>
      </c>
      <c r="H2009" s="16">
        <v>10</v>
      </c>
      <c r="I2009" s="19">
        <v>6.58</v>
      </c>
      <c r="J2009" s="16">
        <v>10</v>
      </c>
      <c r="K2009" s="16">
        <v>7</v>
      </c>
      <c r="L2009" s="19">
        <v>3.1395499985743762</v>
      </c>
      <c r="M2009" s="16">
        <v>1</v>
      </c>
      <c r="N2009" s="16">
        <v>10</v>
      </c>
      <c r="O2009" s="17">
        <v>100</v>
      </c>
      <c r="P2009" s="18">
        <v>0</v>
      </c>
    </row>
    <row r="2010" spans="2:16" ht="36" customHeight="1" outlineLevel="1" x14ac:dyDescent="0.45">
      <c r="B2010" s="13" t="s">
        <v>61</v>
      </c>
      <c r="C2010" s="14" t="s">
        <v>56</v>
      </c>
      <c r="D2010" s="14" t="s">
        <v>725</v>
      </c>
      <c r="E2010" s="15" t="s">
        <v>70</v>
      </c>
      <c r="F2010" s="15"/>
      <c r="G2010" s="15" t="s">
        <v>86</v>
      </c>
      <c r="H2010" s="15" t="s">
        <v>86</v>
      </c>
      <c r="I2010" s="15" t="s">
        <v>86</v>
      </c>
      <c r="J2010" s="15" t="s">
        <v>86</v>
      </c>
      <c r="K2010" s="15" t="s">
        <v>86</v>
      </c>
      <c r="L2010" s="15" t="s">
        <v>86</v>
      </c>
      <c r="M2010" s="15" t="s">
        <v>86</v>
      </c>
      <c r="N2010" s="15" t="s">
        <v>86</v>
      </c>
      <c r="O2010" s="17">
        <v>1000</v>
      </c>
      <c r="P2010" s="18">
        <v>0</v>
      </c>
    </row>
    <row r="2011" spans="2:16" ht="36" customHeight="1" outlineLevel="1" x14ac:dyDescent="0.45">
      <c r="B2011" s="13" t="s">
        <v>61</v>
      </c>
      <c r="C2011" s="14" t="s">
        <v>59</v>
      </c>
      <c r="D2011" s="14" t="s">
        <v>725</v>
      </c>
      <c r="E2011" s="15" t="s">
        <v>70</v>
      </c>
      <c r="F2011" s="15"/>
      <c r="G2011" s="16">
        <v>3</v>
      </c>
      <c r="H2011" s="16">
        <v>10</v>
      </c>
      <c r="I2011" s="19">
        <v>6.666666666666667</v>
      </c>
      <c r="J2011" s="16">
        <v>3</v>
      </c>
      <c r="K2011" s="16">
        <v>7</v>
      </c>
      <c r="L2011" s="19">
        <v>3.5118845842842461</v>
      </c>
      <c r="M2011" s="16">
        <v>3</v>
      </c>
      <c r="N2011" s="16">
        <v>10</v>
      </c>
      <c r="O2011" s="17">
        <v>997</v>
      </c>
      <c r="P2011" s="18">
        <v>0</v>
      </c>
    </row>
    <row r="2012" spans="2:16" ht="36" customHeight="1" outlineLevel="1" x14ac:dyDescent="0.45">
      <c r="B2012" s="13" t="s">
        <v>61</v>
      </c>
      <c r="C2012" s="14" t="s">
        <v>56</v>
      </c>
      <c r="D2012" s="14" t="s">
        <v>725</v>
      </c>
      <c r="E2012" s="15" t="s">
        <v>70</v>
      </c>
      <c r="F2012" s="15"/>
      <c r="G2012" s="15" t="s">
        <v>86</v>
      </c>
      <c r="H2012" s="15" t="s">
        <v>86</v>
      </c>
      <c r="I2012" s="15" t="s">
        <v>86</v>
      </c>
      <c r="J2012" s="15" t="s">
        <v>86</v>
      </c>
      <c r="K2012" s="15" t="s">
        <v>86</v>
      </c>
      <c r="L2012" s="15" t="s">
        <v>86</v>
      </c>
      <c r="M2012" s="15" t="s">
        <v>86</v>
      </c>
      <c r="N2012" s="15" t="s">
        <v>86</v>
      </c>
      <c r="O2012" s="17">
        <v>1000</v>
      </c>
      <c r="P2012" s="18">
        <v>0</v>
      </c>
    </row>
    <row r="2013" spans="2:16" ht="36" customHeight="1" outlineLevel="1" x14ac:dyDescent="0.45">
      <c r="B2013" s="13" t="s">
        <v>61</v>
      </c>
      <c r="C2013" s="14" t="s">
        <v>59</v>
      </c>
      <c r="D2013" s="14" t="s">
        <v>725</v>
      </c>
      <c r="E2013" s="15" t="s">
        <v>70</v>
      </c>
      <c r="F2013" s="15"/>
      <c r="G2013" s="15" t="s">
        <v>86</v>
      </c>
      <c r="H2013" s="15" t="s">
        <v>86</v>
      </c>
      <c r="I2013" s="15" t="s">
        <v>86</v>
      </c>
      <c r="J2013" s="15" t="s">
        <v>86</v>
      </c>
      <c r="K2013" s="15" t="s">
        <v>86</v>
      </c>
      <c r="L2013" s="15" t="s">
        <v>86</v>
      </c>
      <c r="M2013" s="15" t="s">
        <v>86</v>
      </c>
      <c r="N2013" s="15" t="s">
        <v>86</v>
      </c>
      <c r="O2013" s="17">
        <v>1000</v>
      </c>
      <c r="P2013" s="18">
        <v>0</v>
      </c>
    </row>
    <row r="2014" spans="2:16" ht="36" customHeight="1" outlineLevel="1" x14ac:dyDescent="0.45">
      <c r="B2014" s="13" t="s">
        <v>61</v>
      </c>
      <c r="C2014" s="14" t="s">
        <v>56</v>
      </c>
      <c r="D2014" s="14" t="s">
        <v>725</v>
      </c>
      <c r="E2014" s="15" t="s">
        <v>70</v>
      </c>
      <c r="F2014" s="15"/>
      <c r="G2014" s="15" t="s">
        <v>86</v>
      </c>
      <c r="H2014" s="15" t="s">
        <v>86</v>
      </c>
      <c r="I2014" s="15" t="s">
        <v>86</v>
      </c>
      <c r="J2014" s="15" t="s">
        <v>86</v>
      </c>
      <c r="K2014" s="15" t="s">
        <v>86</v>
      </c>
      <c r="L2014" s="15" t="s">
        <v>86</v>
      </c>
      <c r="M2014" s="15" t="s">
        <v>86</v>
      </c>
      <c r="N2014" s="15" t="s">
        <v>86</v>
      </c>
      <c r="O2014" s="17">
        <v>1000</v>
      </c>
      <c r="P2014" s="18">
        <v>0</v>
      </c>
    </row>
    <row r="2015" spans="2:16" ht="36" customHeight="1" outlineLevel="1" x14ac:dyDescent="0.45">
      <c r="B2015" s="13" t="s">
        <v>61</v>
      </c>
      <c r="C2015" s="14" t="s">
        <v>59</v>
      </c>
      <c r="D2015" s="14" t="s">
        <v>725</v>
      </c>
      <c r="E2015" s="15" t="s">
        <v>70</v>
      </c>
      <c r="F2015" s="15"/>
      <c r="G2015" s="15" t="s">
        <v>86</v>
      </c>
      <c r="H2015" s="15" t="s">
        <v>86</v>
      </c>
      <c r="I2015" s="15" t="s">
        <v>86</v>
      </c>
      <c r="J2015" s="15" t="s">
        <v>86</v>
      </c>
      <c r="K2015" s="15" t="s">
        <v>86</v>
      </c>
      <c r="L2015" s="15" t="s">
        <v>86</v>
      </c>
      <c r="M2015" s="15" t="s">
        <v>86</v>
      </c>
      <c r="N2015" s="15" t="s">
        <v>86</v>
      </c>
      <c r="O2015" s="17">
        <v>1000</v>
      </c>
      <c r="P2015" s="18">
        <v>0</v>
      </c>
    </row>
    <row r="2016" spans="2:16" ht="36" customHeight="1" outlineLevel="1" x14ac:dyDescent="0.45">
      <c r="B2016" s="13" t="s">
        <v>64</v>
      </c>
      <c r="C2016" s="14" t="s">
        <v>56</v>
      </c>
      <c r="D2016" s="14" t="s">
        <v>726</v>
      </c>
      <c r="E2016" s="15" t="s">
        <v>63</v>
      </c>
      <c r="F2016" s="15"/>
      <c r="G2016" s="16">
        <v>1</v>
      </c>
      <c r="H2016" s="16">
        <v>10</v>
      </c>
      <c r="I2016" s="19">
        <v>6.5359999999999996</v>
      </c>
      <c r="J2016" s="16">
        <v>10</v>
      </c>
      <c r="K2016" s="16">
        <v>7</v>
      </c>
      <c r="L2016" s="19">
        <v>3.1544658271496151</v>
      </c>
      <c r="M2016" s="16">
        <v>1</v>
      </c>
      <c r="N2016" s="16">
        <v>10</v>
      </c>
      <c r="O2016" s="17">
        <v>0</v>
      </c>
      <c r="P2016" s="18">
        <v>0</v>
      </c>
    </row>
    <row r="2017" spans="2:16" ht="36" customHeight="1" outlineLevel="1" x14ac:dyDescent="0.45">
      <c r="B2017" s="13" t="s">
        <v>64</v>
      </c>
      <c r="C2017" s="14" t="s">
        <v>59</v>
      </c>
      <c r="D2017" s="14" t="s">
        <v>726</v>
      </c>
      <c r="E2017" s="15" t="s">
        <v>63</v>
      </c>
      <c r="F2017" s="15"/>
      <c r="G2017" s="16">
        <v>1</v>
      </c>
      <c r="H2017" s="16">
        <v>10</v>
      </c>
      <c r="I2017" s="19">
        <v>6.5359999999999996</v>
      </c>
      <c r="J2017" s="16">
        <v>10</v>
      </c>
      <c r="K2017" s="16">
        <v>7</v>
      </c>
      <c r="L2017" s="19">
        <v>3.1544658271496151</v>
      </c>
      <c r="M2017" s="16">
        <v>1</v>
      </c>
      <c r="N2017" s="16">
        <v>10</v>
      </c>
      <c r="O2017" s="17">
        <v>0</v>
      </c>
      <c r="P2017" s="18">
        <v>0</v>
      </c>
    </row>
    <row r="2018" spans="2:16" ht="36" customHeight="1" outlineLevel="1" x14ac:dyDescent="0.45">
      <c r="B2018" s="13" t="s">
        <v>66</v>
      </c>
      <c r="C2018" s="14" t="s">
        <v>56</v>
      </c>
      <c r="D2018" s="14" t="s">
        <v>727</v>
      </c>
      <c r="E2018" s="15" t="s">
        <v>63</v>
      </c>
      <c r="F2018" s="15"/>
      <c r="G2018" s="16">
        <v>1</v>
      </c>
      <c r="H2018" s="16">
        <v>10</v>
      </c>
      <c r="I2018" s="19">
        <v>6.6484716157205241</v>
      </c>
      <c r="J2018" s="16">
        <v>10</v>
      </c>
      <c r="K2018" s="16">
        <v>7</v>
      </c>
      <c r="L2018" s="19">
        <v>3.143679682755582</v>
      </c>
      <c r="M2018" s="16">
        <v>1</v>
      </c>
      <c r="N2018" s="16">
        <v>10</v>
      </c>
      <c r="O2018" s="17">
        <v>542</v>
      </c>
      <c r="P2018" s="18">
        <v>0</v>
      </c>
    </row>
    <row r="2019" spans="2:16" ht="36" customHeight="1" outlineLevel="1" x14ac:dyDescent="0.45">
      <c r="B2019" s="13" t="s">
        <v>66</v>
      </c>
      <c r="C2019" s="14" t="s">
        <v>59</v>
      </c>
      <c r="D2019" s="14" t="s">
        <v>727</v>
      </c>
      <c r="E2019" s="15" t="s">
        <v>63</v>
      </c>
      <c r="F2019" s="15"/>
      <c r="G2019" s="16">
        <v>1</v>
      </c>
      <c r="H2019" s="16">
        <v>10</v>
      </c>
      <c r="I2019" s="19">
        <v>6.5919191919191915</v>
      </c>
      <c r="J2019" s="16">
        <v>10</v>
      </c>
      <c r="K2019" s="16">
        <v>7</v>
      </c>
      <c r="L2019" s="19">
        <v>3.1454509523853162</v>
      </c>
      <c r="M2019" s="16">
        <v>1</v>
      </c>
      <c r="N2019" s="16">
        <v>10</v>
      </c>
      <c r="O2019" s="17">
        <v>505</v>
      </c>
      <c r="P2019" s="18">
        <v>0</v>
      </c>
    </row>
    <row r="2020" spans="2:16" ht="36" customHeight="1" outlineLevel="1" x14ac:dyDescent="0.45">
      <c r="B2020" s="13" t="s">
        <v>68</v>
      </c>
      <c r="C2020" s="14" t="s">
        <v>56</v>
      </c>
      <c r="D2020" s="14" t="s">
        <v>728</v>
      </c>
      <c r="E2020" s="15" t="s">
        <v>70</v>
      </c>
      <c r="F2020" s="15"/>
      <c r="G2020" s="16">
        <v>1</v>
      </c>
      <c r="H2020" s="16">
        <v>10</v>
      </c>
      <c r="I2020" s="19">
        <v>6.4772727272727275</v>
      </c>
      <c r="J2020" s="16">
        <v>10</v>
      </c>
      <c r="K2020" s="16">
        <v>7</v>
      </c>
      <c r="L2020" s="19">
        <v>3.0407328812246184</v>
      </c>
      <c r="M2020" s="16">
        <v>1</v>
      </c>
      <c r="N2020" s="16">
        <v>10</v>
      </c>
      <c r="O2020" s="17">
        <v>780</v>
      </c>
      <c r="P2020" s="18">
        <v>0</v>
      </c>
    </row>
    <row r="2021" spans="2:16" ht="36" customHeight="1" outlineLevel="1" x14ac:dyDescent="0.45">
      <c r="B2021" s="13" t="s">
        <v>68</v>
      </c>
      <c r="C2021" s="14" t="s">
        <v>59</v>
      </c>
      <c r="D2021" s="14" t="s">
        <v>728</v>
      </c>
      <c r="E2021" s="15" t="s">
        <v>70</v>
      </c>
      <c r="F2021" s="15"/>
      <c r="G2021" s="16">
        <v>1</v>
      </c>
      <c r="H2021" s="16">
        <v>10</v>
      </c>
      <c r="I2021" s="19">
        <v>6.4801762114537445</v>
      </c>
      <c r="J2021" s="16">
        <v>10</v>
      </c>
      <c r="K2021" s="16">
        <v>7</v>
      </c>
      <c r="L2021" s="19">
        <v>3.0371306854777465</v>
      </c>
      <c r="M2021" s="16">
        <v>1</v>
      </c>
      <c r="N2021" s="16">
        <v>10</v>
      </c>
      <c r="O2021" s="17">
        <v>773</v>
      </c>
      <c r="P2021" s="18">
        <v>0</v>
      </c>
    </row>
    <row r="2022" spans="2:16" ht="36" customHeight="1" outlineLevel="1" x14ac:dyDescent="0.45">
      <c r="B2022" s="13" t="s">
        <v>71</v>
      </c>
      <c r="C2022" s="14" t="s">
        <v>56</v>
      </c>
      <c r="D2022" s="14" t="s">
        <v>729</v>
      </c>
      <c r="E2022" s="15" t="s">
        <v>70</v>
      </c>
      <c r="F2022" s="15"/>
      <c r="G2022" s="16">
        <v>1</v>
      </c>
      <c r="H2022" s="16">
        <v>10</v>
      </c>
      <c r="I2022" s="19">
        <v>6.6240601503759402</v>
      </c>
      <c r="J2022" s="16">
        <v>10</v>
      </c>
      <c r="K2022" s="16">
        <v>7</v>
      </c>
      <c r="L2022" s="19">
        <v>3.1804361806810126</v>
      </c>
      <c r="M2022" s="16">
        <v>1</v>
      </c>
      <c r="N2022" s="16">
        <v>10</v>
      </c>
      <c r="O2022" s="17">
        <v>867</v>
      </c>
      <c r="P2022" s="18">
        <v>0</v>
      </c>
    </row>
    <row r="2023" spans="2:16" ht="36" customHeight="1" outlineLevel="1" x14ac:dyDescent="0.45">
      <c r="B2023" s="13" t="s">
        <v>71</v>
      </c>
      <c r="C2023" s="14" t="s">
        <v>59</v>
      </c>
      <c r="D2023" s="14" t="s">
        <v>729</v>
      </c>
      <c r="E2023" s="15" t="s">
        <v>70</v>
      </c>
      <c r="F2023" s="15"/>
      <c r="G2023" s="16">
        <v>1</v>
      </c>
      <c r="H2023" s="16">
        <v>10</v>
      </c>
      <c r="I2023" s="19">
        <v>6.4855072463768115</v>
      </c>
      <c r="J2023" s="16">
        <v>10</v>
      </c>
      <c r="K2023" s="16">
        <v>7</v>
      </c>
      <c r="L2023" s="19">
        <v>3.2605483109851736</v>
      </c>
      <c r="M2023" s="16">
        <v>1</v>
      </c>
      <c r="N2023" s="16">
        <v>10</v>
      </c>
      <c r="O2023" s="17">
        <v>862</v>
      </c>
      <c r="P2023" s="18">
        <v>0</v>
      </c>
    </row>
    <row r="2024" spans="2:16" ht="36" customHeight="1" outlineLevel="1" x14ac:dyDescent="0.45">
      <c r="B2024" s="13" t="s">
        <v>1184</v>
      </c>
      <c r="C2024" s="14" t="s">
        <v>56</v>
      </c>
      <c r="D2024" s="14" t="s">
        <v>730</v>
      </c>
      <c r="E2024" s="15" t="s">
        <v>70</v>
      </c>
      <c r="F2024" s="15"/>
      <c r="G2024" s="16">
        <v>1</v>
      </c>
      <c r="H2024" s="16">
        <v>10</v>
      </c>
      <c r="I2024" s="19">
        <v>6.806451612903226</v>
      </c>
      <c r="J2024" s="16">
        <v>10</v>
      </c>
      <c r="K2024" s="16">
        <v>8</v>
      </c>
      <c r="L2024" s="19">
        <v>3.0398377312031863</v>
      </c>
      <c r="M2024" s="16">
        <v>1</v>
      </c>
      <c r="N2024" s="16">
        <v>10</v>
      </c>
      <c r="O2024" s="17">
        <v>938</v>
      </c>
      <c r="P2024" s="18">
        <v>0</v>
      </c>
    </row>
    <row r="2025" spans="2:16" ht="36" customHeight="1" outlineLevel="1" x14ac:dyDescent="0.45">
      <c r="B2025" s="13" t="s">
        <v>1184</v>
      </c>
      <c r="C2025" s="14" t="s">
        <v>59</v>
      </c>
      <c r="D2025" s="14" t="s">
        <v>730</v>
      </c>
      <c r="E2025" s="15" t="s">
        <v>70</v>
      </c>
      <c r="F2025" s="15"/>
      <c r="G2025" s="16">
        <v>1</v>
      </c>
      <c r="H2025" s="16">
        <v>10</v>
      </c>
      <c r="I2025" s="19">
        <v>6.7142857142857144</v>
      </c>
      <c r="J2025" s="16">
        <v>10</v>
      </c>
      <c r="K2025" s="16">
        <v>8</v>
      </c>
      <c r="L2025" s="19">
        <v>3.0818331967409525</v>
      </c>
      <c r="M2025" s="16">
        <v>1</v>
      </c>
      <c r="N2025" s="16">
        <v>10</v>
      </c>
      <c r="O2025" s="17">
        <v>937</v>
      </c>
      <c r="P2025" s="18">
        <v>0</v>
      </c>
    </row>
    <row r="2026" spans="2:16" ht="36" customHeight="1" outlineLevel="1" x14ac:dyDescent="0.45">
      <c r="B2026" s="13" t="s">
        <v>1185</v>
      </c>
      <c r="C2026" s="14" t="s">
        <v>56</v>
      </c>
      <c r="D2026" s="14" t="s">
        <v>731</v>
      </c>
      <c r="E2026" s="15" t="s">
        <v>70</v>
      </c>
      <c r="F2026" s="15"/>
      <c r="G2026" s="16">
        <v>1</v>
      </c>
      <c r="H2026" s="16">
        <v>10</v>
      </c>
      <c r="I2026" s="19">
        <v>6.7115384615384617</v>
      </c>
      <c r="J2026" s="16">
        <v>6</v>
      </c>
      <c r="K2026" s="16">
        <v>7</v>
      </c>
      <c r="L2026" s="19">
        <v>2.6886583757027971</v>
      </c>
      <c r="M2026" s="16">
        <v>1</v>
      </c>
      <c r="N2026" s="16">
        <v>10</v>
      </c>
      <c r="O2026" s="17">
        <v>948</v>
      </c>
      <c r="P2026" s="18">
        <v>0</v>
      </c>
    </row>
    <row r="2027" spans="2:16" ht="36" customHeight="1" outlineLevel="1" x14ac:dyDescent="0.45">
      <c r="B2027" s="13" t="s">
        <v>1185</v>
      </c>
      <c r="C2027" s="14" t="s">
        <v>59</v>
      </c>
      <c r="D2027" s="14" t="s">
        <v>731</v>
      </c>
      <c r="E2027" s="15" t="s">
        <v>70</v>
      </c>
      <c r="F2027" s="15"/>
      <c r="G2027" s="16">
        <v>1</v>
      </c>
      <c r="H2027" s="16">
        <v>10</v>
      </c>
      <c r="I2027" s="19">
        <v>6.6909090909090905</v>
      </c>
      <c r="J2027" s="16">
        <v>10</v>
      </c>
      <c r="K2027" s="16">
        <v>7</v>
      </c>
      <c r="L2027" s="19">
        <v>2.8730724763822879</v>
      </c>
      <c r="M2027" s="16">
        <v>1</v>
      </c>
      <c r="N2027" s="16">
        <v>10</v>
      </c>
      <c r="O2027" s="17">
        <v>945</v>
      </c>
      <c r="P2027" s="18">
        <v>0</v>
      </c>
    </row>
    <row r="2028" spans="2:16" ht="36" customHeight="1" outlineLevel="1" x14ac:dyDescent="0.45">
      <c r="B2028" s="13" t="s">
        <v>73</v>
      </c>
      <c r="C2028" s="14" t="s">
        <v>56</v>
      </c>
      <c r="D2028" s="14" t="s">
        <v>1363</v>
      </c>
      <c r="E2028" s="15" t="s">
        <v>63</v>
      </c>
      <c r="F2028" s="15"/>
      <c r="G2028" s="16">
        <v>1</v>
      </c>
      <c r="H2028" s="16">
        <v>10</v>
      </c>
      <c r="I2028" s="19">
        <v>6.5380000000000003</v>
      </c>
      <c r="J2028" s="16">
        <v>10</v>
      </c>
      <c r="K2028" s="16">
        <v>7</v>
      </c>
      <c r="L2028" s="19">
        <v>3.1560285988115639</v>
      </c>
      <c r="M2028" s="16">
        <v>1</v>
      </c>
      <c r="N2028" s="16">
        <v>10</v>
      </c>
      <c r="O2028" s="17">
        <v>0</v>
      </c>
      <c r="P2028" s="18">
        <v>0</v>
      </c>
    </row>
    <row r="2029" spans="2:16" ht="36" customHeight="1" outlineLevel="1" x14ac:dyDescent="0.45">
      <c r="B2029" s="13" t="s">
        <v>73</v>
      </c>
      <c r="C2029" s="14" t="s">
        <v>59</v>
      </c>
      <c r="D2029" s="14" t="s">
        <v>1363</v>
      </c>
      <c r="E2029" s="15" t="s">
        <v>63</v>
      </c>
      <c r="F2029" s="15"/>
      <c r="G2029" s="16">
        <v>1</v>
      </c>
      <c r="H2029" s="16">
        <v>10</v>
      </c>
      <c r="I2029" s="19">
        <v>6.5380000000000003</v>
      </c>
      <c r="J2029" s="16">
        <v>10</v>
      </c>
      <c r="K2029" s="16">
        <v>7</v>
      </c>
      <c r="L2029" s="19">
        <v>3.1560285988115639</v>
      </c>
      <c r="M2029" s="16">
        <v>1</v>
      </c>
      <c r="N2029" s="16">
        <v>10</v>
      </c>
      <c r="O2029" s="17">
        <v>0</v>
      </c>
      <c r="P2029" s="18">
        <v>0</v>
      </c>
    </row>
    <row r="2030" spans="2:16" ht="36" customHeight="1" outlineLevel="1" x14ac:dyDescent="0.45">
      <c r="B2030" s="13" t="s">
        <v>75</v>
      </c>
      <c r="C2030" s="14" t="s">
        <v>56</v>
      </c>
      <c r="D2030" s="14" t="s">
        <v>732</v>
      </c>
      <c r="E2030" s="15" t="s">
        <v>63</v>
      </c>
      <c r="F2030" s="15"/>
      <c r="G2030" s="16">
        <v>1</v>
      </c>
      <c r="H2030" s="16">
        <v>10</v>
      </c>
      <c r="I2030" s="19">
        <v>6.5380000000000003</v>
      </c>
      <c r="J2030" s="16">
        <v>10</v>
      </c>
      <c r="K2030" s="16">
        <v>7</v>
      </c>
      <c r="L2030" s="19">
        <v>3.1553941928881866</v>
      </c>
      <c r="M2030" s="16">
        <v>1</v>
      </c>
      <c r="N2030" s="16">
        <v>10</v>
      </c>
      <c r="O2030" s="17">
        <v>0</v>
      </c>
      <c r="P2030" s="18">
        <v>0</v>
      </c>
    </row>
    <row r="2031" spans="2:16" ht="36" customHeight="1" outlineLevel="1" x14ac:dyDescent="0.45">
      <c r="B2031" s="13" t="s">
        <v>75</v>
      </c>
      <c r="C2031" s="14" t="s">
        <v>59</v>
      </c>
      <c r="D2031" s="14" t="s">
        <v>732</v>
      </c>
      <c r="E2031" s="15" t="s">
        <v>63</v>
      </c>
      <c r="F2031" s="15"/>
      <c r="G2031" s="16">
        <v>1</v>
      </c>
      <c r="H2031" s="16">
        <v>10</v>
      </c>
      <c r="I2031" s="19">
        <v>6.5380000000000003</v>
      </c>
      <c r="J2031" s="16">
        <v>10</v>
      </c>
      <c r="K2031" s="16">
        <v>7</v>
      </c>
      <c r="L2031" s="19">
        <v>3.1553941928881866</v>
      </c>
      <c r="M2031" s="16">
        <v>1</v>
      </c>
      <c r="N2031" s="16">
        <v>10</v>
      </c>
      <c r="O2031" s="17">
        <v>0</v>
      </c>
      <c r="P2031" s="18">
        <v>0</v>
      </c>
    </row>
    <row r="2032" spans="2:16" ht="36" customHeight="1" outlineLevel="1" x14ac:dyDescent="0.45">
      <c r="B2032" s="13" t="s">
        <v>77</v>
      </c>
      <c r="C2032" s="14" t="s">
        <v>56</v>
      </c>
      <c r="D2032" s="14" t="s">
        <v>733</v>
      </c>
      <c r="E2032" s="15" t="s">
        <v>70</v>
      </c>
      <c r="F2032" s="15"/>
      <c r="G2032" s="16">
        <v>1</v>
      </c>
      <c r="H2032" s="16">
        <v>10</v>
      </c>
      <c r="I2032" s="19">
        <v>6.5417789757412397</v>
      </c>
      <c r="J2032" s="16">
        <v>10</v>
      </c>
      <c r="K2032" s="16">
        <v>7</v>
      </c>
      <c r="L2032" s="19">
        <v>3.1011305351688492</v>
      </c>
      <c r="M2032" s="16">
        <v>1</v>
      </c>
      <c r="N2032" s="16">
        <v>10</v>
      </c>
      <c r="O2032" s="17">
        <v>258</v>
      </c>
      <c r="P2032" s="18">
        <v>0</v>
      </c>
    </row>
    <row r="2033" spans="2:16" ht="36" customHeight="1" outlineLevel="1" x14ac:dyDescent="0.45">
      <c r="B2033" s="13" t="s">
        <v>77</v>
      </c>
      <c r="C2033" s="14" t="s">
        <v>59</v>
      </c>
      <c r="D2033" s="14" t="s">
        <v>733</v>
      </c>
      <c r="E2033" s="15" t="s">
        <v>70</v>
      </c>
      <c r="F2033" s="15"/>
      <c r="G2033" s="16">
        <v>1</v>
      </c>
      <c r="H2033" s="16">
        <v>10</v>
      </c>
      <c r="I2033" s="19">
        <v>6.5417789757412397</v>
      </c>
      <c r="J2033" s="16">
        <v>10</v>
      </c>
      <c r="K2033" s="16">
        <v>7</v>
      </c>
      <c r="L2033" s="19">
        <v>3.1011305351688492</v>
      </c>
      <c r="M2033" s="16">
        <v>1</v>
      </c>
      <c r="N2033" s="16">
        <v>10</v>
      </c>
      <c r="O2033" s="17">
        <v>258</v>
      </c>
      <c r="P2033" s="18">
        <v>0</v>
      </c>
    </row>
    <row r="2034" spans="2:16" ht="36" customHeight="1" outlineLevel="1" x14ac:dyDescent="0.45">
      <c r="B2034" s="13" t="s">
        <v>79</v>
      </c>
      <c r="C2034" s="14" t="s">
        <v>56</v>
      </c>
      <c r="D2034" s="14" t="s">
        <v>734</v>
      </c>
      <c r="E2034" s="15" t="s">
        <v>70</v>
      </c>
      <c r="F2034" s="15"/>
      <c r="G2034" s="16">
        <v>1</v>
      </c>
      <c r="H2034" s="16">
        <v>10</v>
      </c>
      <c r="I2034" s="19">
        <v>6.8532423208191124</v>
      </c>
      <c r="J2034" s="16">
        <v>10</v>
      </c>
      <c r="K2034" s="16">
        <v>8</v>
      </c>
      <c r="L2034" s="19">
        <v>3.176696731289657</v>
      </c>
      <c r="M2034" s="16">
        <v>1</v>
      </c>
      <c r="N2034" s="16">
        <v>10</v>
      </c>
      <c r="O2034" s="17">
        <v>707</v>
      </c>
      <c r="P2034" s="18">
        <v>0</v>
      </c>
    </row>
    <row r="2035" spans="2:16" ht="36" customHeight="1" outlineLevel="1" x14ac:dyDescent="0.45">
      <c r="B2035" s="13" t="s">
        <v>79</v>
      </c>
      <c r="C2035" s="14" t="s">
        <v>59</v>
      </c>
      <c r="D2035" s="14" t="s">
        <v>734</v>
      </c>
      <c r="E2035" s="15" t="s">
        <v>70</v>
      </c>
      <c r="F2035" s="15"/>
      <c r="G2035" s="16">
        <v>1</v>
      </c>
      <c r="H2035" s="16">
        <v>10</v>
      </c>
      <c r="I2035" s="19">
        <v>6.8532423208191124</v>
      </c>
      <c r="J2035" s="16">
        <v>10</v>
      </c>
      <c r="K2035" s="16">
        <v>8</v>
      </c>
      <c r="L2035" s="19">
        <v>3.176696731289657</v>
      </c>
      <c r="M2035" s="16">
        <v>1</v>
      </c>
      <c r="N2035" s="16">
        <v>10</v>
      </c>
      <c r="O2035" s="17">
        <v>707</v>
      </c>
      <c r="P2035" s="18">
        <v>0</v>
      </c>
    </row>
    <row r="2036" spans="2:16" ht="36" customHeight="1" outlineLevel="1" x14ac:dyDescent="0.45">
      <c r="B2036" s="13" t="s">
        <v>80</v>
      </c>
      <c r="C2036" s="14" t="s">
        <v>56</v>
      </c>
      <c r="D2036" s="14" t="s">
        <v>735</v>
      </c>
      <c r="E2036" s="15" t="s">
        <v>70</v>
      </c>
      <c r="F2036" s="15"/>
      <c r="G2036" s="16">
        <v>1</v>
      </c>
      <c r="H2036" s="16">
        <v>10</v>
      </c>
      <c r="I2036" s="19">
        <v>6.8490566037735849</v>
      </c>
      <c r="J2036" s="16">
        <v>10</v>
      </c>
      <c r="K2036" s="16">
        <v>8</v>
      </c>
      <c r="L2036" s="19">
        <v>3.1949252213175998</v>
      </c>
      <c r="M2036" s="16">
        <v>1</v>
      </c>
      <c r="N2036" s="16">
        <v>10</v>
      </c>
      <c r="O2036" s="17">
        <v>947</v>
      </c>
      <c r="P2036" s="18">
        <v>0</v>
      </c>
    </row>
    <row r="2037" spans="2:16" ht="36" customHeight="1" outlineLevel="1" x14ac:dyDescent="0.45">
      <c r="B2037" s="13" t="s">
        <v>80</v>
      </c>
      <c r="C2037" s="14" t="s">
        <v>59</v>
      </c>
      <c r="D2037" s="14" t="s">
        <v>735</v>
      </c>
      <c r="E2037" s="15" t="s">
        <v>70</v>
      </c>
      <c r="F2037" s="15"/>
      <c r="G2037" s="16">
        <v>1</v>
      </c>
      <c r="H2037" s="16">
        <v>10</v>
      </c>
      <c r="I2037" s="19">
        <v>6.8490566037735849</v>
      </c>
      <c r="J2037" s="16">
        <v>10</v>
      </c>
      <c r="K2037" s="16">
        <v>8</v>
      </c>
      <c r="L2037" s="19">
        <v>3.1949252213175998</v>
      </c>
      <c r="M2037" s="16">
        <v>1</v>
      </c>
      <c r="N2037" s="16">
        <v>10</v>
      </c>
      <c r="O2037" s="17">
        <v>947</v>
      </c>
      <c r="P2037" s="18">
        <v>0</v>
      </c>
    </row>
    <row r="2038" spans="2:16" ht="36" customHeight="1" outlineLevel="1" x14ac:dyDescent="0.45">
      <c r="B2038" s="13" t="s">
        <v>82</v>
      </c>
      <c r="C2038" s="14" t="s">
        <v>56</v>
      </c>
      <c r="D2038" s="14" t="s">
        <v>1364</v>
      </c>
      <c r="E2038" s="15" t="s">
        <v>70</v>
      </c>
      <c r="F2038" s="15"/>
      <c r="G2038" s="16">
        <v>1</v>
      </c>
      <c r="H2038" s="16">
        <v>10</v>
      </c>
      <c r="I2038" s="19">
        <v>5.5555555555555554</v>
      </c>
      <c r="J2038" s="16">
        <v>4</v>
      </c>
      <c r="K2038" s="16">
        <v>5</v>
      </c>
      <c r="L2038" s="19">
        <v>2.9627314724385299</v>
      </c>
      <c r="M2038" s="16">
        <v>1</v>
      </c>
      <c r="N2038" s="16">
        <v>10</v>
      </c>
      <c r="O2038" s="17">
        <v>991</v>
      </c>
      <c r="P2038" s="18">
        <v>0</v>
      </c>
    </row>
    <row r="2039" spans="2:16" ht="36" customHeight="1" outlineLevel="1" x14ac:dyDescent="0.45">
      <c r="B2039" s="13" t="s">
        <v>82</v>
      </c>
      <c r="C2039" s="14" t="s">
        <v>59</v>
      </c>
      <c r="D2039" s="14" t="s">
        <v>1364</v>
      </c>
      <c r="E2039" s="15" t="s">
        <v>70</v>
      </c>
      <c r="F2039" s="15"/>
      <c r="G2039" s="16">
        <v>1</v>
      </c>
      <c r="H2039" s="16">
        <v>10</v>
      </c>
      <c r="I2039" s="19">
        <v>5.5555555555555554</v>
      </c>
      <c r="J2039" s="16">
        <v>4</v>
      </c>
      <c r="K2039" s="16">
        <v>5</v>
      </c>
      <c r="L2039" s="19">
        <v>2.9627314724385299</v>
      </c>
      <c r="M2039" s="16">
        <v>1</v>
      </c>
      <c r="N2039" s="16">
        <v>10</v>
      </c>
      <c r="O2039" s="17">
        <v>991</v>
      </c>
      <c r="P2039" s="18">
        <v>0</v>
      </c>
    </row>
    <row r="2040" spans="2:16" ht="36" customHeight="1" outlineLevel="1" x14ac:dyDescent="0.45">
      <c r="B2040" s="13" t="s">
        <v>84</v>
      </c>
      <c r="C2040" s="14" t="s">
        <v>56</v>
      </c>
      <c r="D2040" s="14" t="s">
        <v>1365</v>
      </c>
      <c r="E2040" s="15" t="s">
        <v>70</v>
      </c>
      <c r="F2040" s="15"/>
      <c r="G2040" s="16">
        <v>9</v>
      </c>
      <c r="H2040" s="16">
        <v>9</v>
      </c>
      <c r="I2040" s="16">
        <v>9</v>
      </c>
      <c r="J2040" s="16">
        <v>9</v>
      </c>
      <c r="K2040" s="16">
        <v>9</v>
      </c>
      <c r="L2040" s="15" t="s">
        <v>86</v>
      </c>
      <c r="M2040" s="16">
        <v>9</v>
      </c>
      <c r="N2040" s="16">
        <v>9</v>
      </c>
      <c r="O2040" s="17">
        <v>999</v>
      </c>
      <c r="P2040" s="18">
        <v>0</v>
      </c>
    </row>
    <row r="2041" spans="2:16" ht="36" customHeight="1" outlineLevel="1" x14ac:dyDescent="0.45">
      <c r="B2041" s="13" t="s">
        <v>84</v>
      </c>
      <c r="C2041" s="14" t="s">
        <v>59</v>
      </c>
      <c r="D2041" s="14" t="s">
        <v>1365</v>
      </c>
      <c r="E2041" s="15" t="s">
        <v>70</v>
      </c>
      <c r="F2041" s="15"/>
      <c r="G2041" s="16">
        <v>9</v>
      </c>
      <c r="H2041" s="16">
        <v>9</v>
      </c>
      <c r="I2041" s="16">
        <v>9</v>
      </c>
      <c r="J2041" s="16">
        <v>9</v>
      </c>
      <c r="K2041" s="16">
        <v>9</v>
      </c>
      <c r="L2041" s="15" t="s">
        <v>86</v>
      </c>
      <c r="M2041" s="16">
        <v>9</v>
      </c>
      <c r="N2041" s="16">
        <v>9</v>
      </c>
      <c r="O2041" s="17">
        <v>999</v>
      </c>
      <c r="P2041" s="18">
        <v>0</v>
      </c>
    </row>
    <row r="2042" spans="2:16" ht="36" customHeight="1" outlineLevel="1" x14ac:dyDescent="0.45">
      <c r="B2042" s="13" t="s">
        <v>61</v>
      </c>
      <c r="C2042" s="14" t="s">
        <v>56</v>
      </c>
      <c r="D2042" s="14" t="s">
        <v>736</v>
      </c>
      <c r="E2042" s="15" t="s">
        <v>70</v>
      </c>
      <c r="F2042" s="15"/>
      <c r="G2042" s="16">
        <v>1</v>
      </c>
      <c r="H2042" s="16">
        <v>10</v>
      </c>
      <c r="I2042" s="19">
        <v>6.5410000000000004</v>
      </c>
      <c r="J2042" s="16">
        <v>10</v>
      </c>
      <c r="K2042" s="16">
        <v>7</v>
      </c>
      <c r="L2042" s="19">
        <v>3.1525001597553128</v>
      </c>
      <c r="M2042" s="16">
        <v>1</v>
      </c>
      <c r="N2042" s="16">
        <v>10</v>
      </c>
      <c r="O2042" s="17">
        <v>0</v>
      </c>
      <c r="P2042" s="18">
        <v>0</v>
      </c>
    </row>
    <row r="2043" spans="2:16" ht="36" customHeight="1" outlineLevel="1" x14ac:dyDescent="0.45">
      <c r="B2043" s="13" t="s">
        <v>61</v>
      </c>
      <c r="C2043" s="14" t="s">
        <v>59</v>
      </c>
      <c r="D2043" s="14" t="s">
        <v>736</v>
      </c>
      <c r="E2043" s="15" t="s">
        <v>70</v>
      </c>
      <c r="F2043" s="15"/>
      <c r="G2043" s="16">
        <v>1</v>
      </c>
      <c r="H2043" s="16">
        <v>10</v>
      </c>
      <c r="I2043" s="19">
        <v>6.5636160714285712</v>
      </c>
      <c r="J2043" s="16">
        <v>10</v>
      </c>
      <c r="K2043" s="16">
        <v>7</v>
      </c>
      <c r="L2043" s="19">
        <v>3.1318108142824559</v>
      </c>
      <c r="M2043" s="16">
        <v>1</v>
      </c>
      <c r="N2043" s="16">
        <v>10</v>
      </c>
      <c r="O2043" s="17">
        <v>104</v>
      </c>
      <c r="P2043" s="18">
        <v>0</v>
      </c>
    </row>
    <row r="2044" spans="2:16" ht="36" customHeight="1" outlineLevel="1" x14ac:dyDescent="0.45">
      <c r="B2044" s="13" t="s">
        <v>61</v>
      </c>
      <c r="C2044" s="14" t="s">
        <v>56</v>
      </c>
      <c r="D2044" s="14" t="s">
        <v>736</v>
      </c>
      <c r="E2044" s="15" t="s">
        <v>70</v>
      </c>
      <c r="F2044" s="15"/>
      <c r="G2044" s="15" t="s">
        <v>86</v>
      </c>
      <c r="H2044" s="15" t="s">
        <v>86</v>
      </c>
      <c r="I2044" s="15" t="s">
        <v>86</v>
      </c>
      <c r="J2044" s="15" t="s">
        <v>86</v>
      </c>
      <c r="K2044" s="15" t="s">
        <v>86</v>
      </c>
      <c r="L2044" s="15" t="s">
        <v>86</v>
      </c>
      <c r="M2044" s="15" t="s">
        <v>86</v>
      </c>
      <c r="N2044" s="15" t="s">
        <v>86</v>
      </c>
      <c r="O2044" s="17">
        <v>1000</v>
      </c>
      <c r="P2044" s="18">
        <v>0</v>
      </c>
    </row>
    <row r="2045" spans="2:16" ht="36" customHeight="1" outlineLevel="1" x14ac:dyDescent="0.45">
      <c r="B2045" s="13" t="s">
        <v>61</v>
      </c>
      <c r="C2045" s="14" t="s">
        <v>59</v>
      </c>
      <c r="D2045" s="14" t="s">
        <v>736</v>
      </c>
      <c r="E2045" s="15" t="s">
        <v>70</v>
      </c>
      <c r="F2045" s="15"/>
      <c r="G2045" s="16">
        <v>4</v>
      </c>
      <c r="H2045" s="16">
        <v>10</v>
      </c>
      <c r="I2045" s="16">
        <v>7</v>
      </c>
      <c r="J2045" s="16">
        <v>5</v>
      </c>
      <c r="K2045" s="16">
        <v>5</v>
      </c>
      <c r="L2045" s="19">
        <v>2.6832815729997477</v>
      </c>
      <c r="M2045" s="16">
        <v>4</v>
      </c>
      <c r="N2045" s="16">
        <v>10</v>
      </c>
      <c r="O2045" s="17">
        <v>994</v>
      </c>
      <c r="P2045" s="18">
        <v>0</v>
      </c>
    </row>
    <row r="2046" spans="2:16" ht="36" customHeight="1" outlineLevel="1" x14ac:dyDescent="0.45">
      <c r="B2046" s="13" t="s">
        <v>61</v>
      </c>
      <c r="C2046" s="14" t="s">
        <v>56</v>
      </c>
      <c r="D2046" s="14" t="s">
        <v>736</v>
      </c>
      <c r="E2046" s="15" t="s">
        <v>70</v>
      </c>
      <c r="F2046" s="15"/>
      <c r="G2046" s="15" t="s">
        <v>86</v>
      </c>
      <c r="H2046" s="15" t="s">
        <v>86</v>
      </c>
      <c r="I2046" s="15" t="s">
        <v>86</v>
      </c>
      <c r="J2046" s="15" t="s">
        <v>86</v>
      </c>
      <c r="K2046" s="15" t="s">
        <v>86</v>
      </c>
      <c r="L2046" s="15" t="s">
        <v>86</v>
      </c>
      <c r="M2046" s="15" t="s">
        <v>86</v>
      </c>
      <c r="N2046" s="15" t="s">
        <v>86</v>
      </c>
      <c r="O2046" s="17">
        <v>1000</v>
      </c>
      <c r="P2046" s="18">
        <v>0</v>
      </c>
    </row>
    <row r="2047" spans="2:16" ht="36" customHeight="1" outlineLevel="1" x14ac:dyDescent="0.45">
      <c r="B2047" s="13" t="s">
        <v>61</v>
      </c>
      <c r="C2047" s="14" t="s">
        <v>59</v>
      </c>
      <c r="D2047" s="14" t="s">
        <v>736</v>
      </c>
      <c r="E2047" s="15" t="s">
        <v>70</v>
      </c>
      <c r="F2047" s="15"/>
      <c r="G2047" s="15" t="s">
        <v>86</v>
      </c>
      <c r="H2047" s="15" t="s">
        <v>86</v>
      </c>
      <c r="I2047" s="15" t="s">
        <v>86</v>
      </c>
      <c r="J2047" s="15" t="s">
        <v>86</v>
      </c>
      <c r="K2047" s="15" t="s">
        <v>86</v>
      </c>
      <c r="L2047" s="15" t="s">
        <v>86</v>
      </c>
      <c r="M2047" s="15" t="s">
        <v>86</v>
      </c>
      <c r="N2047" s="15" t="s">
        <v>86</v>
      </c>
      <c r="O2047" s="17">
        <v>1000</v>
      </c>
      <c r="P2047" s="18">
        <v>0</v>
      </c>
    </row>
    <row r="2048" spans="2:16" ht="36" customHeight="1" outlineLevel="1" x14ac:dyDescent="0.45">
      <c r="B2048" s="13" t="s">
        <v>61</v>
      </c>
      <c r="C2048" s="14" t="s">
        <v>56</v>
      </c>
      <c r="D2048" s="14" t="s">
        <v>736</v>
      </c>
      <c r="E2048" s="15" t="s">
        <v>70</v>
      </c>
      <c r="F2048" s="15"/>
      <c r="G2048" s="15" t="s">
        <v>86</v>
      </c>
      <c r="H2048" s="15" t="s">
        <v>86</v>
      </c>
      <c r="I2048" s="15" t="s">
        <v>86</v>
      </c>
      <c r="J2048" s="15" t="s">
        <v>86</v>
      </c>
      <c r="K2048" s="15" t="s">
        <v>86</v>
      </c>
      <c r="L2048" s="15" t="s">
        <v>86</v>
      </c>
      <c r="M2048" s="15" t="s">
        <v>86</v>
      </c>
      <c r="N2048" s="15" t="s">
        <v>86</v>
      </c>
      <c r="O2048" s="17">
        <v>1000</v>
      </c>
      <c r="P2048" s="18">
        <v>0</v>
      </c>
    </row>
    <row r="2049" spans="2:16" ht="36" customHeight="1" outlineLevel="1" x14ac:dyDescent="0.45">
      <c r="B2049" s="13" t="s">
        <v>61</v>
      </c>
      <c r="C2049" s="14" t="s">
        <v>59</v>
      </c>
      <c r="D2049" s="14" t="s">
        <v>736</v>
      </c>
      <c r="E2049" s="15" t="s">
        <v>70</v>
      </c>
      <c r="F2049" s="15"/>
      <c r="G2049" s="15" t="s">
        <v>86</v>
      </c>
      <c r="H2049" s="15" t="s">
        <v>86</v>
      </c>
      <c r="I2049" s="15" t="s">
        <v>86</v>
      </c>
      <c r="J2049" s="15" t="s">
        <v>86</v>
      </c>
      <c r="K2049" s="15" t="s">
        <v>86</v>
      </c>
      <c r="L2049" s="15" t="s">
        <v>86</v>
      </c>
      <c r="M2049" s="15" t="s">
        <v>86</v>
      </c>
      <c r="N2049" s="15" t="s">
        <v>86</v>
      </c>
      <c r="O2049" s="17">
        <v>1000</v>
      </c>
      <c r="P2049" s="18">
        <v>0</v>
      </c>
    </row>
    <row r="2050" spans="2:16" ht="36" customHeight="1" outlineLevel="1" x14ac:dyDescent="0.45">
      <c r="B2050" s="13" t="s">
        <v>64</v>
      </c>
      <c r="C2050" s="14" t="s">
        <v>56</v>
      </c>
      <c r="D2050" s="14" t="s">
        <v>737</v>
      </c>
      <c r="E2050" s="15" t="s">
        <v>63</v>
      </c>
      <c r="F2050" s="15"/>
      <c r="G2050" s="16">
        <v>1</v>
      </c>
      <c r="H2050" s="16">
        <v>10</v>
      </c>
      <c r="I2050" s="19">
        <v>6.5389999999999997</v>
      </c>
      <c r="J2050" s="16">
        <v>10</v>
      </c>
      <c r="K2050" s="16">
        <v>7</v>
      </c>
      <c r="L2050" s="19">
        <v>3.1531605448218936</v>
      </c>
      <c r="M2050" s="16">
        <v>1</v>
      </c>
      <c r="N2050" s="16">
        <v>10</v>
      </c>
      <c r="O2050" s="17">
        <v>0</v>
      </c>
      <c r="P2050" s="18">
        <v>0</v>
      </c>
    </row>
    <row r="2051" spans="2:16" ht="36" customHeight="1" outlineLevel="1" x14ac:dyDescent="0.45">
      <c r="B2051" s="13" t="s">
        <v>64</v>
      </c>
      <c r="C2051" s="14" t="s">
        <v>59</v>
      </c>
      <c r="D2051" s="14" t="s">
        <v>737</v>
      </c>
      <c r="E2051" s="15" t="s">
        <v>63</v>
      </c>
      <c r="F2051" s="15"/>
      <c r="G2051" s="16">
        <v>1</v>
      </c>
      <c r="H2051" s="16">
        <v>10</v>
      </c>
      <c r="I2051" s="19">
        <v>6.5389999999999997</v>
      </c>
      <c r="J2051" s="16">
        <v>10</v>
      </c>
      <c r="K2051" s="16">
        <v>7</v>
      </c>
      <c r="L2051" s="19">
        <v>3.1531605448218936</v>
      </c>
      <c r="M2051" s="16">
        <v>1</v>
      </c>
      <c r="N2051" s="16">
        <v>10</v>
      </c>
      <c r="O2051" s="17">
        <v>0</v>
      </c>
      <c r="P2051" s="18">
        <v>0</v>
      </c>
    </row>
    <row r="2052" spans="2:16" ht="36" customHeight="1" outlineLevel="1" x14ac:dyDescent="0.45">
      <c r="B2052" s="13" t="s">
        <v>66</v>
      </c>
      <c r="C2052" s="14" t="s">
        <v>56</v>
      </c>
      <c r="D2052" s="14" t="s">
        <v>738</v>
      </c>
      <c r="E2052" s="15" t="s">
        <v>63</v>
      </c>
      <c r="F2052" s="15"/>
      <c r="G2052" s="16">
        <v>1</v>
      </c>
      <c r="H2052" s="16">
        <v>10</v>
      </c>
      <c r="I2052" s="19">
        <v>6.6673773987206824</v>
      </c>
      <c r="J2052" s="16">
        <v>10</v>
      </c>
      <c r="K2052" s="16">
        <v>7</v>
      </c>
      <c r="L2052" s="19">
        <v>3.1221947662738692</v>
      </c>
      <c r="M2052" s="16">
        <v>1</v>
      </c>
      <c r="N2052" s="16">
        <v>10</v>
      </c>
      <c r="O2052" s="17">
        <v>531</v>
      </c>
      <c r="P2052" s="18">
        <v>0</v>
      </c>
    </row>
    <row r="2053" spans="2:16" ht="36" customHeight="1" outlineLevel="1" x14ac:dyDescent="0.45">
      <c r="B2053" s="13" t="s">
        <v>66</v>
      </c>
      <c r="C2053" s="14" t="s">
        <v>59</v>
      </c>
      <c r="D2053" s="14" t="s">
        <v>738</v>
      </c>
      <c r="E2053" s="15" t="s">
        <v>63</v>
      </c>
      <c r="F2053" s="15"/>
      <c r="G2053" s="16">
        <v>1</v>
      </c>
      <c r="H2053" s="16">
        <v>10</v>
      </c>
      <c r="I2053" s="19">
        <v>6.5883534136546187</v>
      </c>
      <c r="J2053" s="16">
        <v>10</v>
      </c>
      <c r="K2053" s="16">
        <v>7</v>
      </c>
      <c r="L2053" s="19">
        <v>3.1394845242598035</v>
      </c>
      <c r="M2053" s="16">
        <v>1</v>
      </c>
      <c r="N2053" s="16">
        <v>10</v>
      </c>
      <c r="O2053" s="17">
        <v>502</v>
      </c>
      <c r="P2053" s="18">
        <v>0</v>
      </c>
    </row>
    <row r="2054" spans="2:16" ht="36" customHeight="1" outlineLevel="1" x14ac:dyDescent="0.45">
      <c r="B2054" s="13" t="s">
        <v>68</v>
      </c>
      <c r="C2054" s="14" t="s">
        <v>56</v>
      </c>
      <c r="D2054" s="14" t="s">
        <v>739</v>
      </c>
      <c r="E2054" s="15" t="s">
        <v>70</v>
      </c>
      <c r="F2054" s="15"/>
      <c r="G2054" s="16">
        <v>1</v>
      </c>
      <c r="H2054" s="16">
        <v>10</v>
      </c>
      <c r="I2054" s="19">
        <v>6.3224299065420562</v>
      </c>
      <c r="J2054" s="16">
        <v>10</v>
      </c>
      <c r="K2054" s="16">
        <v>7</v>
      </c>
      <c r="L2054" s="19">
        <v>3.2593328160625097</v>
      </c>
      <c r="M2054" s="16">
        <v>1</v>
      </c>
      <c r="N2054" s="16">
        <v>10</v>
      </c>
      <c r="O2054" s="17">
        <v>786</v>
      </c>
      <c r="P2054" s="18">
        <v>0</v>
      </c>
    </row>
    <row r="2055" spans="2:16" ht="36" customHeight="1" outlineLevel="1" x14ac:dyDescent="0.45">
      <c r="B2055" s="13" t="s">
        <v>68</v>
      </c>
      <c r="C2055" s="14" t="s">
        <v>59</v>
      </c>
      <c r="D2055" s="14" t="s">
        <v>739</v>
      </c>
      <c r="E2055" s="15" t="s">
        <v>70</v>
      </c>
      <c r="F2055" s="15"/>
      <c r="G2055" s="16">
        <v>1</v>
      </c>
      <c r="H2055" s="16">
        <v>10</v>
      </c>
      <c r="I2055" s="19">
        <v>6.2857142857142856</v>
      </c>
      <c r="J2055" s="16">
        <v>10</v>
      </c>
      <c r="K2055" s="16">
        <v>7</v>
      </c>
      <c r="L2055" s="19">
        <v>3.2875414694254537</v>
      </c>
      <c r="M2055" s="16">
        <v>1</v>
      </c>
      <c r="N2055" s="16">
        <v>10</v>
      </c>
      <c r="O2055" s="17">
        <v>790</v>
      </c>
      <c r="P2055" s="18">
        <v>0</v>
      </c>
    </row>
    <row r="2056" spans="2:16" ht="36" customHeight="1" outlineLevel="1" x14ac:dyDescent="0.45">
      <c r="B2056" s="13" t="s">
        <v>71</v>
      </c>
      <c r="C2056" s="14" t="s">
        <v>56</v>
      </c>
      <c r="D2056" s="14" t="s">
        <v>740</v>
      </c>
      <c r="E2056" s="15" t="s">
        <v>70</v>
      </c>
      <c r="F2056" s="15"/>
      <c r="G2056" s="16">
        <v>1</v>
      </c>
      <c r="H2056" s="16">
        <v>10</v>
      </c>
      <c r="I2056" s="19">
        <v>6.5522388059701493</v>
      </c>
      <c r="J2056" s="16">
        <v>10</v>
      </c>
      <c r="K2056" s="16">
        <v>7</v>
      </c>
      <c r="L2056" s="19">
        <v>3.2503722497726035</v>
      </c>
      <c r="M2056" s="16">
        <v>1</v>
      </c>
      <c r="N2056" s="16">
        <v>10</v>
      </c>
      <c r="O2056" s="17">
        <v>866</v>
      </c>
      <c r="P2056" s="18">
        <v>0</v>
      </c>
    </row>
    <row r="2057" spans="2:16" ht="36" customHeight="1" outlineLevel="1" x14ac:dyDescent="0.45">
      <c r="B2057" s="13" t="s">
        <v>71</v>
      </c>
      <c r="C2057" s="14" t="s">
        <v>59</v>
      </c>
      <c r="D2057" s="14" t="s">
        <v>740</v>
      </c>
      <c r="E2057" s="15" t="s">
        <v>70</v>
      </c>
      <c r="F2057" s="15"/>
      <c r="G2057" s="16">
        <v>1</v>
      </c>
      <c r="H2057" s="16">
        <v>10</v>
      </c>
      <c r="I2057" s="19">
        <v>6.5530303030303028</v>
      </c>
      <c r="J2057" s="16">
        <v>10</v>
      </c>
      <c r="K2057" s="16">
        <v>7</v>
      </c>
      <c r="L2057" s="19">
        <v>3.2651628530733312</v>
      </c>
      <c r="M2057" s="16">
        <v>1</v>
      </c>
      <c r="N2057" s="16">
        <v>10</v>
      </c>
      <c r="O2057" s="17">
        <v>868</v>
      </c>
      <c r="P2057" s="18">
        <v>0</v>
      </c>
    </row>
    <row r="2058" spans="2:16" ht="36" customHeight="1" outlineLevel="1" x14ac:dyDescent="0.45">
      <c r="B2058" s="13" t="s">
        <v>1184</v>
      </c>
      <c r="C2058" s="14" t="s">
        <v>56</v>
      </c>
      <c r="D2058" s="14" t="s">
        <v>741</v>
      </c>
      <c r="E2058" s="15" t="s">
        <v>70</v>
      </c>
      <c r="F2058" s="15"/>
      <c r="G2058" s="16">
        <v>1</v>
      </c>
      <c r="H2058" s="16">
        <v>10</v>
      </c>
      <c r="I2058" s="19">
        <v>6.4137931034482758</v>
      </c>
      <c r="J2058" s="16">
        <v>10</v>
      </c>
      <c r="K2058" s="16">
        <v>7</v>
      </c>
      <c r="L2058" s="19">
        <v>3.1680116225565458</v>
      </c>
      <c r="M2058" s="16">
        <v>1</v>
      </c>
      <c r="N2058" s="16">
        <v>10</v>
      </c>
      <c r="O2058" s="17">
        <v>942</v>
      </c>
      <c r="P2058" s="18">
        <v>0</v>
      </c>
    </row>
    <row r="2059" spans="2:16" ht="36" customHeight="1" outlineLevel="1" x14ac:dyDescent="0.45">
      <c r="B2059" s="13" t="s">
        <v>1184</v>
      </c>
      <c r="C2059" s="14" t="s">
        <v>59</v>
      </c>
      <c r="D2059" s="14" t="s">
        <v>741</v>
      </c>
      <c r="E2059" s="15" t="s">
        <v>70</v>
      </c>
      <c r="F2059" s="15"/>
      <c r="G2059" s="16">
        <v>1</v>
      </c>
      <c r="H2059" s="16">
        <v>10</v>
      </c>
      <c r="I2059" s="19">
        <v>6.1206896551724137</v>
      </c>
      <c r="J2059" s="16">
        <v>10</v>
      </c>
      <c r="K2059" s="16">
        <v>6</v>
      </c>
      <c r="L2059" s="19">
        <v>3.3196786264182454</v>
      </c>
      <c r="M2059" s="16">
        <v>1</v>
      </c>
      <c r="N2059" s="16">
        <v>10</v>
      </c>
      <c r="O2059" s="17">
        <v>942</v>
      </c>
      <c r="P2059" s="18">
        <v>0</v>
      </c>
    </row>
    <row r="2060" spans="2:16" ht="36" customHeight="1" outlineLevel="1" x14ac:dyDescent="0.45">
      <c r="B2060" s="13" t="s">
        <v>1185</v>
      </c>
      <c r="C2060" s="14" t="s">
        <v>56</v>
      </c>
      <c r="D2060" s="14" t="s">
        <v>742</v>
      </c>
      <c r="E2060" s="15" t="s">
        <v>70</v>
      </c>
      <c r="F2060" s="15"/>
      <c r="G2060" s="16">
        <v>1</v>
      </c>
      <c r="H2060" s="16">
        <v>10</v>
      </c>
      <c r="I2060" s="19">
        <v>6.9318181818181817</v>
      </c>
      <c r="J2060" s="16">
        <v>10</v>
      </c>
      <c r="K2060" s="16">
        <v>7</v>
      </c>
      <c r="L2060" s="19">
        <v>2.9285898445841245</v>
      </c>
      <c r="M2060" s="16">
        <v>1</v>
      </c>
      <c r="N2060" s="16">
        <v>10</v>
      </c>
      <c r="O2060" s="17">
        <v>956</v>
      </c>
      <c r="P2060" s="18">
        <v>0</v>
      </c>
    </row>
    <row r="2061" spans="2:16" ht="36" customHeight="1" outlineLevel="1" x14ac:dyDescent="0.45">
      <c r="B2061" s="13" t="s">
        <v>1185</v>
      </c>
      <c r="C2061" s="14" t="s">
        <v>59</v>
      </c>
      <c r="D2061" s="14" t="s">
        <v>742</v>
      </c>
      <c r="E2061" s="15" t="s">
        <v>70</v>
      </c>
      <c r="F2061" s="15"/>
      <c r="G2061" s="16">
        <v>1</v>
      </c>
      <c r="H2061" s="16">
        <v>10</v>
      </c>
      <c r="I2061" s="19">
        <v>7.0869565217391308</v>
      </c>
      <c r="J2061" s="16">
        <v>10</v>
      </c>
      <c r="K2061" s="16">
        <v>7</v>
      </c>
      <c r="L2061" s="19">
        <v>2.8969415823245326</v>
      </c>
      <c r="M2061" s="16">
        <v>1</v>
      </c>
      <c r="N2061" s="16">
        <v>10</v>
      </c>
      <c r="O2061" s="17">
        <v>954</v>
      </c>
      <c r="P2061" s="18">
        <v>0</v>
      </c>
    </row>
    <row r="2062" spans="2:16" ht="36" customHeight="1" outlineLevel="1" x14ac:dyDescent="0.45">
      <c r="B2062" s="13" t="s">
        <v>73</v>
      </c>
      <c r="C2062" s="14" t="s">
        <v>56</v>
      </c>
      <c r="D2062" s="14" t="s">
        <v>1366</v>
      </c>
      <c r="E2062" s="15" t="s">
        <v>63</v>
      </c>
      <c r="F2062" s="15"/>
      <c r="G2062" s="16">
        <v>1</v>
      </c>
      <c r="H2062" s="16">
        <v>10</v>
      </c>
      <c r="I2062" s="19">
        <v>6.54</v>
      </c>
      <c r="J2062" s="16">
        <v>10</v>
      </c>
      <c r="K2062" s="16">
        <v>7</v>
      </c>
      <c r="L2062" s="19">
        <v>3.1544175928926088</v>
      </c>
      <c r="M2062" s="16">
        <v>1</v>
      </c>
      <c r="N2062" s="16">
        <v>10</v>
      </c>
      <c r="O2062" s="17">
        <v>0</v>
      </c>
      <c r="P2062" s="18">
        <v>0</v>
      </c>
    </row>
    <row r="2063" spans="2:16" ht="36" customHeight="1" outlineLevel="1" x14ac:dyDescent="0.45">
      <c r="B2063" s="13" t="s">
        <v>73</v>
      </c>
      <c r="C2063" s="14" t="s">
        <v>59</v>
      </c>
      <c r="D2063" s="14" t="s">
        <v>1366</v>
      </c>
      <c r="E2063" s="15" t="s">
        <v>63</v>
      </c>
      <c r="F2063" s="15"/>
      <c r="G2063" s="16">
        <v>1</v>
      </c>
      <c r="H2063" s="16">
        <v>10</v>
      </c>
      <c r="I2063" s="19">
        <v>6.54</v>
      </c>
      <c r="J2063" s="16">
        <v>10</v>
      </c>
      <c r="K2063" s="16">
        <v>7</v>
      </c>
      <c r="L2063" s="19">
        <v>3.1544175928926088</v>
      </c>
      <c r="M2063" s="16">
        <v>1</v>
      </c>
      <c r="N2063" s="16">
        <v>10</v>
      </c>
      <c r="O2063" s="17">
        <v>0</v>
      </c>
      <c r="P2063" s="18">
        <v>0</v>
      </c>
    </row>
    <row r="2064" spans="2:16" ht="36" customHeight="1" outlineLevel="1" x14ac:dyDescent="0.45">
      <c r="B2064" s="13" t="s">
        <v>75</v>
      </c>
      <c r="C2064" s="14" t="s">
        <v>56</v>
      </c>
      <c r="D2064" s="14" t="s">
        <v>743</v>
      </c>
      <c r="E2064" s="15" t="s">
        <v>63</v>
      </c>
      <c r="F2064" s="15"/>
      <c r="G2064" s="16">
        <v>1</v>
      </c>
      <c r="H2064" s="16">
        <v>10</v>
      </c>
      <c r="I2064" s="19">
        <v>6.5380000000000003</v>
      </c>
      <c r="J2064" s="16">
        <v>10</v>
      </c>
      <c r="K2064" s="16">
        <v>7</v>
      </c>
      <c r="L2064" s="19">
        <v>3.1538076197673308</v>
      </c>
      <c r="M2064" s="16">
        <v>1</v>
      </c>
      <c r="N2064" s="16">
        <v>10</v>
      </c>
      <c r="O2064" s="17">
        <v>0</v>
      </c>
      <c r="P2064" s="18">
        <v>0</v>
      </c>
    </row>
    <row r="2065" spans="2:16" ht="36" customHeight="1" outlineLevel="1" x14ac:dyDescent="0.45">
      <c r="B2065" s="13" t="s">
        <v>75</v>
      </c>
      <c r="C2065" s="14" t="s">
        <v>59</v>
      </c>
      <c r="D2065" s="14" t="s">
        <v>743</v>
      </c>
      <c r="E2065" s="15" t="s">
        <v>63</v>
      </c>
      <c r="F2065" s="15"/>
      <c r="G2065" s="16">
        <v>1</v>
      </c>
      <c r="H2065" s="16">
        <v>10</v>
      </c>
      <c r="I2065" s="19">
        <v>6.5380000000000003</v>
      </c>
      <c r="J2065" s="16">
        <v>10</v>
      </c>
      <c r="K2065" s="16">
        <v>7</v>
      </c>
      <c r="L2065" s="19">
        <v>3.1538076197673308</v>
      </c>
      <c r="M2065" s="16">
        <v>1</v>
      </c>
      <c r="N2065" s="16">
        <v>10</v>
      </c>
      <c r="O2065" s="17">
        <v>0</v>
      </c>
      <c r="P2065" s="18">
        <v>0</v>
      </c>
    </row>
    <row r="2066" spans="2:16" ht="36" customHeight="1" outlineLevel="1" x14ac:dyDescent="0.45">
      <c r="B2066" s="13" t="s">
        <v>77</v>
      </c>
      <c r="C2066" s="14" t="s">
        <v>56</v>
      </c>
      <c r="D2066" s="14" t="s">
        <v>744</v>
      </c>
      <c r="E2066" s="15" t="s">
        <v>70</v>
      </c>
      <c r="F2066" s="15"/>
      <c r="G2066" s="16">
        <v>1</v>
      </c>
      <c r="H2066" s="16">
        <v>10</v>
      </c>
      <c r="I2066" s="19">
        <v>6.528688524590164</v>
      </c>
      <c r="J2066" s="16">
        <v>10</v>
      </c>
      <c r="K2066" s="16">
        <v>7</v>
      </c>
      <c r="L2066" s="19">
        <v>3.1288773573084323</v>
      </c>
      <c r="M2066" s="16">
        <v>1</v>
      </c>
      <c r="N2066" s="16">
        <v>10</v>
      </c>
      <c r="O2066" s="17">
        <v>268</v>
      </c>
      <c r="P2066" s="18">
        <v>0</v>
      </c>
    </row>
    <row r="2067" spans="2:16" ht="36" customHeight="1" outlineLevel="1" x14ac:dyDescent="0.45">
      <c r="B2067" s="13" t="s">
        <v>77</v>
      </c>
      <c r="C2067" s="14" t="s">
        <v>59</v>
      </c>
      <c r="D2067" s="14" t="s">
        <v>744</v>
      </c>
      <c r="E2067" s="15" t="s">
        <v>70</v>
      </c>
      <c r="F2067" s="15"/>
      <c r="G2067" s="16">
        <v>1</v>
      </c>
      <c r="H2067" s="16">
        <v>10</v>
      </c>
      <c r="I2067" s="19">
        <v>6.528688524590164</v>
      </c>
      <c r="J2067" s="16">
        <v>10</v>
      </c>
      <c r="K2067" s="16">
        <v>7</v>
      </c>
      <c r="L2067" s="19">
        <v>3.1288773573084323</v>
      </c>
      <c r="M2067" s="16">
        <v>1</v>
      </c>
      <c r="N2067" s="16">
        <v>10</v>
      </c>
      <c r="O2067" s="17">
        <v>268</v>
      </c>
      <c r="P2067" s="18">
        <v>0</v>
      </c>
    </row>
    <row r="2068" spans="2:16" ht="36" customHeight="1" outlineLevel="1" x14ac:dyDescent="0.45">
      <c r="B2068" s="13" t="s">
        <v>79</v>
      </c>
      <c r="C2068" s="14" t="s">
        <v>56</v>
      </c>
      <c r="D2068" s="14" t="s">
        <v>745</v>
      </c>
      <c r="E2068" s="15" t="s">
        <v>70</v>
      </c>
      <c r="F2068" s="15"/>
      <c r="G2068" s="16">
        <v>1</v>
      </c>
      <c r="H2068" s="16">
        <v>10</v>
      </c>
      <c r="I2068" s="19">
        <v>6.7173144876325086</v>
      </c>
      <c r="J2068" s="16">
        <v>10</v>
      </c>
      <c r="K2068" s="16">
        <v>7</v>
      </c>
      <c r="L2068" s="19">
        <v>3.1630542062040474</v>
      </c>
      <c r="M2068" s="16">
        <v>1</v>
      </c>
      <c r="N2068" s="16">
        <v>10</v>
      </c>
      <c r="O2068" s="17">
        <v>717</v>
      </c>
      <c r="P2068" s="18">
        <v>0</v>
      </c>
    </row>
    <row r="2069" spans="2:16" ht="36" customHeight="1" outlineLevel="1" x14ac:dyDescent="0.45">
      <c r="B2069" s="13" t="s">
        <v>79</v>
      </c>
      <c r="C2069" s="14" t="s">
        <v>59</v>
      </c>
      <c r="D2069" s="14" t="s">
        <v>745</v>
      </c>
      <c r="E2069" s="15" t="s">
        <v>70</v>
      </c>
      <c r="F2069" s="15"/>
      <c r="G2069" s="16">
        <v>1</v>
      </c>
      <c r="H2069" s="16">
        <v>10</v>
      </c>
      <c r="I2069" s="19">
        <v>6.7173144876325086</v>
      </c>
      <c r="J2069" s="16">
        <v>10</v>
      </c>
      <c r="K2069" s="16">
        <v>7</v>
      </c>
      <c r="L2069" s="19">
        <v>3.1630542062040474</v>
      </c>
      <c r="M2069" s="16">
        <v>1</v>
      </c>
      <c r="N2069" s="16">
        <v>10</v>
      </c>
      <c r="O2069" s="17">
        <v>717</v>
      </c>
      <c r="P2069" s="18">
        <v>0</v>
      </c>
    </row>
    <row r="2070" spans="2:16" ht="36" customHeight="1" outlineLevel="1" x14ac:dyDescent="0.45">
      <c r="B2070" s="13" t="s">
        <v>80</v>
      </c>
      <c r="C2070" s="14" t="s">
        <v>56</v>
      </c>
      <c r="D2070" s="14" t="s">
        <v>746</v>
      </c>
      <c r="E2070" s="15" t="s">
        <v>70</v>
      </c>
      <c r="F2070" s="15"/>
      <c r="G2070" s="16">
        <v>1</v>
      </c>
      <c r="H2070" s="16">
        <v>10</v>
      </c>
      <c r="I2070" s="19">
        <v>6.0547945205479454</v>
      </c>
      <c r="J2070" s="16">
        <v>10</v>
      </c>
      <c r="K2070" s="16">
        <v>6</v>
      </c>
      <c r="L2070" s="19">
        <v>3.3119749519269899</v>
      </c>
      <c r="M2070" s="16">
        <v>1</v>
      </c>
      <c r="N2070" s="16">
        <v>10</v>
      </c>
      <c r="O2070" s="17">
        <v>927</v>
      </c>
      <c r="P2070" s="18">
        <v>0</v>
      </c>
    </row>
    <row r="2071" spans="2:16" ht="36" customHeight="1" outlineLevel="1" x14ac:dyDescent="0.45">
      <c r="B2071" s="13" t="s">
        <v>80</v>
      </c>
      <c r="C2071" s="14" t="s">
        <v>59</v>
      </c>
      <c r="D2071" s="14" t="s">
        <v>746</v>
      </c>
      <c r="E2071" s="15" t="s">
        <v>70</v>
      </c>
      <c r="F2071" s="15"/>
      <c r="G2071" s="16">
        <v>1</v>
      </c>
      <c r="H2071" s="16">
        <v>10</v>
      </c>
      <c r="I2071" s="19">
        <v>6.0547945205479454</v>
      </c>
      <c r="J2071" s="16">
        <v>10</v>
      </c>
      <c r="K2071" s="16">
        <v>6</v>
      </c>
      <c r="L2071" s="19">
        <v>3.3119749519269899</v>
      </c>
      <c r="M2071" s="16">
        <v>1</v>
      </c>
      <c r="N2071" s="16">
        <v>10</v>
      </c>
      <c r="O2071" s="17">
        <v>927</v>
      </c>
      <c r="P2071" s="18">
        <v>0</v>
      </c>
    </row>
    <row r="2072" spans="2:16" ht="36" customHeight="1" outlineLevel="1" x14ac:dyDescent="0.45">
      <c r="B2072" s="13" t="s">
        <v>82</v>
      </c>
      <c r="C2072" s="14" t="s">
        <v>56</v>
      </c>
      <c r="D2072" s="14" t="s">
        <v>1367</v>
      </c>
      <c r="E2072" s="15" t="s">
        <v>70</v>
      </c>
      <c r="F2072" s="15"/>
      <c r="G2072" s="16">
        <v>2</v>
      </c>
      <c r="H2072" s="16">
        <v>10</v>
      </c>
      <c r="I2072" s="19">
        <v>6.55</v>
      </c>
      <c r="J2072" s="16">
        <v>2</v>
      </c>
      <c r="K2072" s="16">
        <v>7</v>
      </c>
      <c r="L2072" s="19">
        <v>3.0517466957034363</v>
      </c>
      <c r="M2072" s="16">
        <v>2</v>
      </c>
      <c r="N2072" s="16">
        <v>10</v>
      </c>
      <c r="O2072" s="17">
        <v>980</v>
      </c>
      <c r="P2072" s="18">
        <v>0</v>
      </c>
    </row>
    <row r="2073" spans="2:16" ht="36" customHeight="1" outlineLevel="1" x14ac:dyDescent="0.45">
      <c r="B2073" s="13" t="s">
        <v>82</v>
      </c>
      <c r="C2073" s="14" t="s">
        <v>59</v>
      </c>
      <c r="D2073" s="14" t="s">
        <v>1367</v>
      </c>
      <c r="E2073" s="15" t="s">
        <v>70</v>
      </c>
      <c r="F2073" s="15"/>
      <c r="G2073" s="16">
        <v>2</v>
      </c>
      <c r="H2073" s="16">
        <v>10</v>
      </c>
      <c r="I2073" s="19">
        <v>6.55</v>
      </c>
      <c r="J2073" s="16">
        <v>2</v>
      </c>
      <c r="K2073" s="16">
        <v>7</v>
      </c>
      <c r="L2073" s="19">
        <v>3.0517466957034363</v>
      </c>
      <c r="M2073" s="16">
        <v>2</v>
      </c>
      <c r="N2073" s="16">
        <v>10</v>
      </c>
      <c r="O2073" s="17">
        <v>980</v>
      </c>
      <c r="P2073" s="18">
        <v>0</v>
      </c>
    </row>
    <row r="2074" spans="2:16" ht="36" customHeight="1" outlineLevel="1" x14ac:dyDescent="0.45">
      <c r="B2074" s="13" t="s">
        <v>84</v>
      </c>
      <c r="C2074" s="14" t="s">
        <v>56</v>
      </c>
      <c r="D2074" s="14" t="s">
        <v>1368</v>
      </c>
      <c r="E2074" s="15" t="s">
        <v>70</v>
      </c>
      <c r="F2074" s="15"/>
      <c r="G2074" s="16">
        <v>9</v>
      </c>
      <c r="H2074" s="16">
        <v>9</v>
      </c>
      <c r="I2074" s="16">
        <v>9</v>
      </c>
      <c r="J2074" s="16">
        <v>9</v>
      </c>
      <c r="K2074" s="16">
        <v>9</v>
      </c>
      <c r="L2074" s="16">
        <v>0</v>
      </c>
      <c r="M2074" s="16">
        <v>9</v>
      </c>
      <c r="N2074" s="16">
        <v>9</v>
      </c>
      <c r="O2074" s="17">
        <v>998</v>
      </c>
      <c r="P2074" s="18">
        <v>0</v>
      </c>
    </row>
    <row r="2075" spans="2:16" ht="36" customHeight="1" outlineLevel="1" x14ac:dyDescent="0.45">
      <c r="B2075" s="13" t="s">
        <v>84</v>
      </c>
      <c r="C2075" s="14" t="s">
        <v>59</v>
      </c>
      <c r="D2075" s="14" t="s">
        <v>1368</v>
      </c>
      <c r="E2075" s="15" t="s">
        <v>70</v>
      </c>
      <c r="F2075" s="15"/>
      <c r="G2075" s="16">
        <v>9</v>
      </c>
      <c r="H2075" s="16">
        <v>9</v>
      </c>
      <c r="I2075" s="16">
        <v>9</v>
      </c>
      <c r="J2075" s="16">
        <v>9</v>
      </c>
      <c r="K2075" s="16">
        <v>9</v>
      </c>
      <c r="L2075" s="16">
        <v>0</v>
      </c>
      <c r="M2075" s="16">
        <v>9</v>
      </c>
      <c r="N2075" s="16">
        <v>9</v>
      </c>
      <c r="O2075" s="17">
        <v>998</v>
      </c>
      <c r="P2075" s="18">
        <v>0</v>
      </c>
    </row>
    <row r="2076" spans="2:16" ht="36" customHeight="1" outlineLevel="1" x14ac:dyDescent="0.45">
      <c r="B2076" s="13" t="s">
        <v>61</v>
      </c>
      <c r="C2076" s="14" t="s">
        <v>56</v>
      </c>
      <c r="D2076" s="14" t="s">
        <v>747</v>
      </c>
      <c r="E2076" s="15" t="s">
        <v>70</v>
      </c>
      <c r="F2076" s="15"/>
      <c r="G2076" s="16">
        <v>1</v>
      </c>
      <c r="H2076" s="16">
        <v>10</v>
      </c>
      <c r="I2076" s="19">
        <v>6.5380000000000003</v>
      </c>
      <c r="J2076" s="16">
        <v>10</v>
      </c>
      <c r="K2076" s="16">
        <v>7</v>
      </c>
      <c r="L2076" s="19">
        <v>3.1553941928881875</v>
      </c>
      <c r="M2076" s="16">
        <v>1</v>
      </c>
      <c r="N2076" s="16">
        <v>10</v>
      </c>
      <c r="O2076" s="17">
        <v>0</v>
      </c>
      <c r="P2076" s="18">
        <v>0</v>
      </c>
    </row>
    <row r="2077" spans="2:16" ht="36" customHeight="1" outlineLevel="1" x14ac:dyDescent="0.45">
      <c r="B2077" s="13" t="s">
        <v>61</v>
      </c>
      <c r="C2077" s="14" t="s">
        <v>59</v>
      </c>
      <c r="D2077" s="14" t="s">
        <v>747</v>
      </c>
      <c r="E2077" s="15" t="s">
        <v>70</v>
      </c>
      <c r="F2077" s="15"/>
      <c r="G2077" s="16">
        <v>1</v>
      </c>
      <c r="H2077" s="16">
        <v>10</v>
      </c>
      <c r="I2077" s="19">
        <v>6.5267857142857144</v>
      </c>
      <c r="J2077" s="16">
        <v>10</v>
      </c>
      <c r="K2077" s="16">
        <v>7</v>
      </c>
      <c r="L2077" s="19">
        <v>3.1815384253212584</v>
      </c>
      <c r="M2077" s="16">
        <v>1</v>
      </c>
      <c r="N2077" s="16">
        <v>10</v>
      </c>
      <c r="O2077" s="17">
        <v>104</v>
      </c>
      <c r="P2077" s="18">
        <v>0</v>
      </c>
    </row>
    <row r="2078" spans="2:16" ht="36" customHeight="1" outlineLevel="1" x14ac:dyDescent="0.45">
      <c r="B2078" s="13" t="s">
        <v>61</v>
      </c>
      <c r="C2078" s="14" t="s">
        <v>56</v>
      </c>
      <c r="D2078" s="14" t="s">
        <v>747</v>
      </c>
      <c r="E2078" s="15" t="s">
        <v>70</v>
      </c>
      <c r="F2078" s="15"/>
      <c r="G2078" s="15" t="s">
        <v>86</v>
      </c>
      <c r="H2078" s="15" t="s">
        <v>86</v>
      </c>
      <c r="I2078" s="15" t="s">
        <v>86</v>
      </c>
      <c r="J2078" s="15" t="s">
        <v>86</v>
      </c>
      <c r="K2078" s="15" t="s">
        <v>86</v>
      </c>
      <c r="L2078" s="15" t="s">
        <v>86</v>
      </c>
      <c r="M2078" s="15" t="s">
        <v>86</v>
      </c>
      <c r="N2078" s="15" t="s">
        <v>86</v>
      </c>
      <c r="O2078" s="17">
        <v>1000</v>
      </c>
      <c r="P2078" s="18">
        <v>0</v>
      </c>
    </row>
    <row r="2079" spans="2:16" ht="36" customHeight="1" outlineLevel="1" x14ac:dyDescent="0.45">
      <c r="B2079" s="13" t="s">
        <v>61</v>
      </c>
      <c r="C2079" s="14" t="s">
        <v>59</v>
      </c>
      <c r="D2079" s="14" t="s">
        <v>747</v>
      </c>
      <c r="E2079" s="15" t="s">
        <v>70</v>
      </c>
      <c r="F2079" s="15"/>
      <c r="G2079" s="15" t="s">
        <v>86</v>
      </c>
      <c r="H2079" s="15" t="s">
        <v>86</v>
      </c>
      <c r="I2079" s="15" t="s">
        <v>86</v>
      </c>
      <c r="J2079" s="15" t="s">
        <v>86</v>
      </c>
      <c r="K2079" s="15" t="s">
        <v>86</v>
      </c>
      <c r="L2079" s="15" t="s">
        <v>86</v>
      </c>
      <c r="M2079" s="15" t="s">
        <v>86</v>
      </c>
      <c r="N2079" s="15" t="s">
        <v>86</v>
      </c>
      <c r="O2079" s="17">
        <v>1000</v>
      </c>
      <c r="P2079" s="18">
        <v>0</v>
      </c>
    </row>
    <row r="2080" spans="2:16" ht="36" customHeight="1" outlineLevel="1" x14ac:dyDescent="0.45">
      <c r="B2080" s="13" t="s">
        <v>61</v>
      </c>
      <c r="C2080" s="14" t="s">
        <v>56</v>
      </c>
      <c r="D2080" s="14" t="s">
        <v>747</v>
      </c>
      <c r="E2080" s="15" t="s">
        <v>70</v>
      </c>
      <c r="F2080" s="15"/>
      <c r="G2080" s="15" t="s">
        <v>86</v>
      </c>
      <c r="H2080" s="15" t="s">
        <v>86</v>
      </c>
      <c r="I2080" s="15" t="s">
        <v>86</v>
      </c>
      <c r="J2080" s="15" t="s">
        <v>86</v>
      </c>
      <c r="K2080" s="15" t="s">
        <v>86</v>
      </c>
      <c r="L2080" s="15" t="s">
        <v>86</v>
      </c>
      <c r="M2080" s="15" t="s">
        <v>86</v>
      </c>
      <c r="N2080" s="15" t="s">
        <v>86</v>
      </c>
      <c r="O2080" s="17">
        <v>1000</v>
      </c>
      <c r="P2080" s="18">
        <v>0</v>
      </c>
    </row>
    <row r="2081" spans="2:16" ht="36" customHeight="1" outlineLevel="1" x14ac:dyDescent="0.45">
      <c r="B2081" s="13" t="s">
        <v>61</v>
      </c>
      <c r="C2081" s="14" t="s">
        <v>59</v>
      </c>
      <c r="D2081" s="14" t="s">
        <v>747</v>
      </c>
      <c r="E2081" s="15" t="s">
        <v>70</v>
      </c>
      <c r="F2081" s="15"/>
      <c r="G2081" s="15" t="s">
        <v>86</v>
      </c>
      <c r="H2081" s="15" t="s">
        <v>86</v>
      </c>
      <c r="I2081" s="15" t="s">
        <v>86</v>
      </c>
      <c r="J2081" s="15" t="s">
        <v>86</v>
      </c>
      <c r="K2081" s="15" t="s">
        <v>86</v>
      </c>
      <c r="L2081" s="15" t="s">
        <v>86</v>
      </c>
      <c r="M2081" s="15" t="s">
        <v>86</v>
      </c>
      <c r="N2081" s="15" t="s">
        <v>86</v>
      </c>
      <c r="O2081" s="17">
        <v>1000</v>
      </c>
      <c r="P2081" s="18">
        <v>0</v>
      </c>
    </row>
    <row r="2082" spans="2:16" ht="36" customHeight="1" outlineLevel="1" x14ac:dyDescent="0.45">
      <c r="B2082" s="13" t="s">
        <v>61</v>
      </c>
      <c r="C2082" s="14" t="s">
        <v>56</v>
      </c>
      <c r="D2082" s="14" t="s">
        <v>747</v>
      </c>
      <c r="E2082" s="15" t="s">
        <v>70</v>
      </c>
      <c r="F2082" s="15"/>
      <c r="G2082" s="15" t="s">
        <v>86</v>
      </c>
      <c r="H2082" s="15" t="s">
        <v>86</v>
      </c>
      <c r="I2082" s="15" t="s">
        <v>86</v>
      </c>
      <c r="J2082" s="15" t="s">
        <v>86</v>
      </c>
      <c r="K2082" s="15" t="s">
        <v>86</v>
      </c>
      <c r="L2082" s="15" t="s">
        <v>86</v>
      </c>
      <c r="M2082" s="15" t="s">
        <v>86</v>
      </c>
      <c r="N2082" s="15" t="s">
        <v>86</v>
      </c>
      <c r="O2082" s="17">
        <v>1000</v>
      </c>
      <c r="P2082" s="18">
        <v>0</v>
      </c>
    </row>
    <row r="2083" spans="2:16" ht="36" customHeight="1" outlineLevel="1" x14ac:dyDescent="0.45">
      <c r="B2083" s="13" t="s">
        <v>61</v>
      </c>
      <c r="C2083" s="14" t="s">
        <v>59</v>
      </c>
      <c r="D2083" s="14" t="s">
        <v>747</v>
      </c>
      <c r="E2083" s="15" t="s">
        <v>70</v>
      </c>
      <c r="F2083" s="15"/>
      <c r="G2083" s="15" t="s">
        <v>86</v>
      </c>
      <c r="H2083" s="15" t="s">
        <v>86</v>
      </c>
      <c r="I2083" s="15" t="s">
        <v>86</v>
      </c>
      <c r="J2083" s="15" t="s">
        <v>86</v>
      </c>
      <c r="K2083" s="15" t="s">
        <v>86</v>
      </c>
      <c r="L2083" s="15" t="s">
        <v>86</v>
      </c>
      <c r="M2083" s="15" t="s">
        <v>86</v>
      </c>
      <c r="N2083" s="15" t="s">
        <v>86</v>
      </c>
      <c r="O2083" s="17">
        <v>1000</v>
      </c>
      <c r="P2083" s="18">
        <v>0</v>
      </c>
    </row>
    <row r="2084" spans="2:16" ht="36" customHeight="1" outlineLevel="1" x14ac:dyDescent="0.45">
      <c r="B2084" s="13" t="s">
        <v>64</v>
      </c>
      <c r="C2084" s="14" t="s">
        <v>56</v>
      </c>
      <c r="D2084" s="14" t="s">
        <v>748</v>
      </c>
      <c r="E2084" s="15" t="s">
        <v>63</v>
      </c>
      <c r="F2084" s="15"/>
      <c r="G2084" s="16">
        <v>1</v>
      </c>
      <c r="H2084" s="16">
        <v>10</v>
      </c>
      <c r="I2084" s="19">
        <v>6.5369999999999999</v>
      </c>
      <c r="J2084" s="16">
        <v>10</v>
      </c>
      <c r="K2084" s="16">
        <v>7</v>
      </c>
      <c r="L2084" s="19">
        <v>3.1535021128224274</v>
      </c>
      <c r="M2084" s="16">
        <v>1</v>
      </c>
      <c r="N2084" s="16">
        <v>10</v>
      </c>
      <c r="O2084" s="17">
        <v>0</v>
      </c>
      <c r="P2084" s="18">
        <v>0</v>
      </c>
    </row>
    <row r="2085" spans="2:16" ht="36" customHeight="1" outlineLevel="1" x14ac:dyDescent="0.45">
      <c r="B2085" s="13" t="s">
        <v>64</v>
      </c>
      <c r="C2085" s="14" t="s">
        <v>59</v>
      </c>
      <c r="D2085" s="14" t="s">
        <v>748</v>
      </c>
      <c r="E2085" s="15" t="s">
        <v>63</v>
      </c>
      <c r="F2085" s="15"/>
      <c r="G2085" s="16">
        <v>1</v>
      </c>
      <c r="H2085" s="16">
        <v>10</v>
      </c>
      <c r="I2085" s="19">
        <v>6.5369999999999999</v>
      </c>
      <c r="J2085" s="16">
        <v>10</v>
      </c>
      <c r="K2085" s="16">
        <v>7</v>
      </c>
      <c r="L2085" s="19">
        <v>3.1535021128224274</v>
      </c>
      <c r="M2085" s="16">
        <v>1</v>
      </c>
      <c r="N2085" s="16">
        <v>10</v>
      </c>
      <c r="O2085" s="17">
        <v>0</v>
      </c>
      <c r="P2085" s="18">
        <v>0</v>
      </c>
    </row>
    <row r="2086" spans="2:16" ht="36" customHeight="1" outlineLevel="1" x14ac:dyDescent="0.45">
      <c r="B2086" s="13" t="s">
        <v>66</v>
      </c>
      <c r="C2086" s="14" t="s">
        <v>56</v>
      </c>
      <c r="D2086" s="14" t="s">
        <v>749</v>
      </c>
      <c r="E2086" s="15" t="s">
        <v>63</v>
      </c>
      <c r="F2086" s="15"/>
      <c r="G2086" s="16">
        <v>1</v>
      </c>
      <c r="H2086" s="16">
        <v>10</v>
      </c>
      <c r="I2086" s="19">
        <v>6.424628450106157</v>
      </c>
      <c r="J2086" s="16">
        <v>10</v>
      </c>
      <c r="K2086" s="16">
        <v>7</v>
      </c>
      <c r="L2086" s="19">
        <v>3.1774050398381544</v>
      </c>
      <c r="M2086" s="16">
        <v>1</v>
      </c>
      <c r="N2086" s="16">
        <v>10</v>
      </c>
      <c r="O2086" s="17">
        <v>529</v>
      </c>
      <c r="P2086" s="18">
        <v>0</v>
      </c>
    </row>
    <row r="2087" spans="2:16" ht="36" customHeight="1" outlineLevel="1" x14ac:dyDescent="0.45">
      <c r="B2087" s="13" t="s">
        <v>66</v>
      </c>
      <c r="C2087" s="14" t="s">
        <v>59</v>
      </c>
      <c r="D2087" s="14" t="s">
        <v>749</v>
      </c>
      <c r="E2087" s="15" t="s">
        <v>63</v>
      </c>
      <c r="F2087" s="15"/>
      <c r="G2087" s="16">
        <v>1</v>
      </c>
      <c r="H2087" s="16">
        <v>10</v>
      </c>
      <c r="I2087" s="19">
        <v>6.418032786885246</v>
      </c>
      <c r="J2087" s="16">
        <v>10</v>
      </c>
      <c r="K2087" s="16">
        <v>7</v>
      </c>
      <c r="L2087" s="19">
        <v>3.1986654402284893</v>
      </c>
      <c r="M2087" s="16">
        <v>1</v>
      </c>
      <c r="N2087" s="16">
        <v>10</v>
      </c>
      <c r="O2087" s="17">
        <v>512</v>
      </c>
      <c r="P2087" s="18">
        <v>0</v>
      </c>
    </row>
    <row r="2088" spans="2:16" ht="36" customHeight="1" outlineLevel="1" x14ac:dyDescent="0.45">
      <c r="B2088" s="13" t="s">
        <v>68</v>
      </c>
      <c r="C2088" s="14" t="s">
        <v>56</v>
      </c>
      <c r="D2088" s="14" t="s">
        <v>750</v>
      </c>
      <c r="E2088" s="15" t="s">
        <v>70</v>
      </c>
      <c r="F2088" s="15"/>
      <c r="G2088" s="16">
        <v>1</v>
      </c>
      <c r="H2088" s="16">
        <v>10</v>
      </c>
      <c r="I2088" s="19">
        <v>6.2930232558139538</v>
      </c>
      <c r="J2088" s="16">
        <v>10</v>
      </c>
      <c r="K2088" s="16">
        <v>7</v>
      </c>
      <c r="L2088" s="19">
        <v>3.2458021306634275</v>
      </c>
      <c r="M2088" s="16">
        <v>1</v>
      </c>
      <c r="N2088" s="16">
        <v>10</v>
      </c>
      <c r="O2088" s="17">
        <v>785</v>
      </c>
      <c r="P2088" s="18">
        <v>0</v>
      </c>
    </row>
    <row r="2089" spans="2:16" ht="36" customHeight="1" outlineLevel="1" x14ac:dyDescent="0.45">
      <c r="B2089" s="13" t="s">
        <v>68</v>
      </c>
      <c r="C2089" s="14" t="s">
        <v>59</v>
      </c>
      <c r="D2089" s="14" t="s">
        <v>750</v>
      </c>
      <c r="E2089" s="15" t="s">
        <v>70</v>
      </c>
      <c r="F2089" s="15"/>
      <c r="G2089" s="16">
        <v>1</v>
      </c>
      <c r="H2089" s="16">
        <v>10</v>
      </c>
      <c r="I2089" s="19">
        <v>6.258064516129032</v>
      </c>
      <c r="J2089" s="16">
        <v>10</v>
      </c>
      <c r="K2089" s="16">
        <v>7</v>
      </c>
      <c r="L2089" s="19">
        <v>3.2214187602905215</v>
      </c>
      <c r="M2089" s="16">
        <v>1</v>
      </c>
      <c r="N2089" s="16">
        <v>10</v>
      </c>
      <c r="O2089" s="17">
        <v>783</v>
      </c>
      <c r="P2089" s="18">
        <v>0</v>
      </c>
    </row>
    <row r="2090" spans="2:16" ht="36" customHeight="1" outlineLevel="1" x14ac:dyDescent="0.45">
      <c r="B2090" s="13" t="s">
        <v>71</v>
      </c>
      <c r="C2090" s="14" t="s">
        <v>56</v>
      </c>
      <c r="D2090" s="14" t="s">
        <v>751</v>
      </c>
      <c r="E2090" s="15" t="s">
        <v>70</v>
      </c>
      <c r="F2090" s="15"/>
      <c r="G2090" s="16">
        <v>1</v>
      </c>
      <c r="H2090" s="16">
        <v>10</v>
      </c>
      <c r="I2090" s="19">
        <v>6.625</v>
      </c>
      <c r="J2090" s="16">
        <v>10</v>
      </c>
      <c r="K2090" s="16">
        <v>7</v>
      </c>
      <c r="L2090" s="19">
        <v>3.2771656678927319</v>
      </c>
      <c r="M2090" s="16">
        <v>1</v>
      </c>
      <c r="N2090" s="16">
        <v>10</v>
      </c>
      <c r="O2090" s="17">
        <v>864</v>
      </c>
      <c r="P2090" s="18">
        <v>0</v>
      </c>
    </row>
    <row r="2091" spans="2:16" ht="36" customHeight="1" outlineLevel="1" x14ac:dyDescent="0.45">
      <c r="B2091" s="13" t="s">
        <v>71</v>
      </c>
      <c r="C2091" s="14" t="s">
        <v>59</v>
      </c>
      <c r="D2091" s="14" t="s">
        <v>751</v>
      </c>
      <c r="E2091" s="15" t="s">
        <v>70</v>
      </c>
      <c r="F2091" s="15"/>
      <c r="G2091" s="16">
        <v>1</v>
      </c>
      <c r="H2091" s="16">
        <v>10</v>
      </c>
      <c r="I2091" s="19">
        <v>6.6204379562043796</v>
      </c>
      <c r="J2091" s="16">
        <v>10</v>
      </c>
      <c r="K2091" s="16">
        <v>7</v>
      </c>
      <c r="L2091" s="19">
        <v>3.2677825429426126</v>
      </c>
      <c r="M2091" s="16">
        <v>1</v>
      </c>
      <c r="N2091" s="16">
        <v>10</v>
      </c>
      <c r="O2091" s="17">
        <v>863</v>
      </c>
      <c r="P2091" s="18">
        <v>0</v>
      </c>
    </row>
    <row r="2092" spans="2:16" ht="36" customHeight="1" outlineLevel="1" x14ac:dyDescent="0.45">
      <c r="B2092" s="13" t="s">
        <v>1184</v>
      </c>
      <c r="C2092" s="14" t="s">
        <v>56</v>
      </c>
      <c r="D2092" s="14" t="s">
        <v>752</v>
      </c>
      <c r="E2092" s="15" t="s">
        <v>70</v>
      </c>
      <c r="F2092" s="15"/>
      <c r="G2092" s="16">
        <v>1</v>
      </c>
      <c r="H2092" s="16">
        <v>10</v>
      </c>
      <c r="I2092" s="19">
        <v>6.6119402985074629</v>
      </c>
      <c r="J2092" s="16">
        <v>10</v>
      </c>
      <c r="K2092" s="16">
        <v>7</v>
      </c>
      <c r="L2092" s="19">
        <v>3.3255449491027695</v>
      </c>
      <c r="M2092" s="16">
        <v>1</v>
      </c>
      <c r="N2092" s="16">
        <v>10</v>
      </c>
      <c r="O2092" s="17">
        <v>933</v>
      </c>
      <c r="P2092" s="18">
        <v>0</v>
      </c>
    </row>
    <row r="2093" spans="2:16" ht="36" customHeight="1" outlineLevel="1" x14ac:dyDescent="0.45">
      <c r="B2093" s="13" t="s">
        <v>1184</v>
      </c>
      <c r="C2093" s="14" t="s">
        <v>59</v>
      </c>
      <c r="D2093" s="14" t="s">
        <v>752</v>
      </c>
      <c r="E2093" s="15" t="s">
        <v>70</v>
      </c>
      <c r="F2093" s="15"/>
      <c r="G2093" s="16">
        <v>1</v>
      </c>
      <c r="H2093" s="16">
        <v>10</v>
      </c>
      <c r="I2093" s="19">
        <v>6.5074626865671643</v>
      </c>
      <c r="J2093" s="16">
        <v>10</v>
      </c>
      <c r="K2093" s="16">
        <v>7</v>
      </c>
      <c r="L2093" s="19">
        <v>3.3274484461018172</v>
      </c>
      <c r="M2093" s="16">
        <v>1</v>
      </c>
      <c r="N2093" s="16">
        <v>10</v>
      </c>
      <c r="O2093" s="17">
        <v>933</v>
      </c>
      <c r="P2093" s="18">
        <v>0</v>
      </c>
    </row>
    <row r="2094" spans="2:16" ht="36" customHeight="1" outlineLevel="1" x14ac:dyDescent="0.45">
      <c r="B2094" s="13" t="s">
        <v>1185</v>
      </c>
      <c r="C2094" s="14" t="s">
        <v>56</v>
      </c>
      <c r="D2094" s="14" t="s">
        <v>753</v>
      </c>
      <c r="E2094" s="15" t="s">
        <v>70</v>
      </c>
      <c r="F2094" s="15"/>
      <c r="G2094" s="16">
        <v>1</v>
      </c>
      <c r="H2094" s="16">
        <v>10</v>
      </c>
      <c r="I2094" s="19">
        <v>6.4385964912280702</v>
      </c>
      <c r="J2094" s="16">
        <v>10</v>
      </c>
      <c r="K2094" s="16">
        <v>7</v>
      </c>
      <c r="L2094" s="19">
        <v>3.2238926330250486</v>
      </c>
      <c r="M2094" s="16">
        <v>1</v>
      </c>
      <c r="N2094" s="16">
        <v>10</v>
      </c>
      <c r="O2094" s="17">
        <v>943</v>
      </c>
      <c r="P2094" s="18">
        <v>0</v>
      </c>
    </row>
    <row r="2095" spans="2:16" ht="36" customHeight="1" outlineLevel="1" x14ac:dyDescent="0.45">
      <c r="B2095" s="13" t="s">
        <v>1185</v>
      </c>
      <c r="C2095" s="14" t="s">
        <v>59</v>
      </c>
      <c r="D2095" s="14" t="s">
        <v>753</v>
      </c>
      <c r="E2095" s="15" t="s">
        <v>70</v>
      </c>
      <c r="F2095" s="15"/>
      <c r="G2095" s="16">
        <v>1</v>
      </c>
      <c r="H2095" s="16">
        <v>10</v>
      </c>
      <c r="I2095" s="19">
        <v>6.6315789473684212</v>
      </c>
      <c r="J2095" s="16">
        <v>10</v>
      </c>
      <c r="K2095" s="16">
        <v>7</v>
      </c>
      <c r="L2095" s="19">
        <v>3.210649572390567</v>
      </c>
      <c r="M2095" s="16">
        <v>1</v>
      </c>
      <c r="N2095" s="16">
        <v>10</v>
      </c>
      <c r="O2095" s="17">
        <v>943</v>
      </c>
      <c r="P2095" s="18">
        <v>0</v>
      </c>
    </row>
    <row r="2096" spans="2:16" ht="36" customHeight="1" outlineLevel="1" x14ac:dyDescent="0.45">
      <c r="B2096" s="13" t="s">
        <v>73</v>
      </c>
      <c r="C2096" s="14" t="s">
        <v>56</v>
      </c>
      <c r="D2096" s="14" t="s">
        <v>1369</v>
      </c>
      <c r="E2096" s="15" t="s">
        <v>63</v>
      </c>
      <c r="F2096" s="15"/>
      <c r="G2096" s="16">
        <v>1</v>
      </c>
      <c r="H2096" s="16">
        <v>10</v>
      </c>
      <c r="I2096" s="19">
        <v>6.5410000000000004</v>
      </c>
      <c r="J2096" s="16">
        <v>10</v>
      </c>
      <c r="K2096" s="16">
        <v>7</v>
      </c>
      <c r="L2096" s="19">
        <v>3.1544047408773119</v>
      </c>
      <c r="M2096" s="16">
        <v>1</v>
      </c>
      <c r="N2096" s="16">
        <v>10</v>
      </c>
      <c r="O2096" s="17">
        <v>0</v>
      </c>
      <c r="P2096" s="18">
        <v>0</v>
      </c>
    </row>
    <row r="2097" spans="2:16" ht="36" customHeight="1" outlineLevel="1" x14ac:dyDescent="0.45">
      <c r="B2097" s="13" t="s">
        <v>73</v>
      </c>
      <c r="C2097" s="14" t="s">
        <v>59</v>
      </c>
      <c r="D2097" s="14" t="s">
        <v>1369</v>
      </c>
      <c r="E2097" s="15" t="s">
        <v>63</v>
      </c>
      <c r="F2097" s="15"/>
      <c r="G2097" s="16">
        <v>1</v>
      </c>
      <c r="H2097" s="16">
        <v>10</v>
      </c>
      <c r="I2097" s="19">
        <v>6.5410000000000004</v>
      </c>
      <c r="J2097" s="16">
        <v>10</v>
      </c>
      <c r="K2097" s="16">
        <v>7</v>
      </c>
      <c r="L2097" s="19">
        <v>3.1544047408773119</v>
      </c>
      <c r="M2097" s="16">
        <v>1</v>
      </c>
      <c r="N2097" s="16">
        <v>10</v>
      </c>
      <c r="O2097" s="17">
        <v>0</v>
      </c>
      <c r="P2097" s="18">
        <v>0</v>
      </c>
    </row>
    <row r="2098" spans="2:16" ht="36" customHeight="1" outlineLevel="1" x14ac:dyDescent="0.45">
      <c r="B2098" s="13" t="s">
        <v>75</v>
      </c>
      <c r="C2098" s="14" t="s">
        <v>56</v>
      </c>
      <c r="D2098" s="14" t="s">
        <v>754</v>
      </c>
      <c r="E2098" s="15" t="s">
        <v>63</v>
      </c>
      <c r="F2098" s="15"/>
      <c r="G2098" s="16">
        <v>1</v>
      </c>
      <c r="H2098" s="16">
        <v>10</v>
      </c>
      <c r="I2098" s="19">
        <v>6.5389999999999997</v>
      </c>
      <c r="J2098" s="16">
        <v>10</v>
      </c>
      <c r="K2098" s="16">
        <v>7</v>
      </c>
      <c r="L2098" s="19">
        <v>3.1537954000577657</v>
      </c>
      <c r="M2098" s="16">
        <v>1</v>
      </c>
      <c r="N2098" s="16">
        <v>10</v>
      </c>
      <c r="O2098" s="17">
        <v>0</v>
      </c>
      <c r="P2098" s="18">
        <v>0</v>
      </c>
    </row>
    <row r="2099" spans="2:16" ht="36" customHeight="1" outlineLevel="1" x14ac:dyDescent="0.45">
      <c r="B2099" s="13" t="s">
        <v>75</v>
      </c>
      <c r="C2099" s="14" t="s">
        <v>59</v>
      </c>
      <c r="D2099" s="14" t="s">
        <v>754</v>
      </c>
      <c r="E2099" s="15" t="s">
        <v>63</v>
      </c>
      <c r="F2099" s="15"/>
      <c r="G2099" s="16">
        <v>1</v>
      </c>
      <c r="H2099" s="16">
        <v>10</v>
      </c>
      <c r="I2099" s="19">
        <v>6.5389999999999997</v>
      </c>
      <c r="J2099" s="16">
        <v>10</v>
      </c>
      <c r="K2099" s="16">
        <v>7</v>
      </c>
      <c r="L2099" s="19">
        <v>3.1537954000577657</v>
      </c>
      <c r="M2099" s="16">
        <v>1</v>
      </c>
      <c r="N2099" s="16">
        <v>10</v>
      </c>
      <c r="O2099" s="17">
        <v>0</v>
      </c>
      <c r="P2099" s="18">
        <v>0</v>
      </c>
    </row>
    <row r="2100" spans="2:16" ht="36" customHeight="1" outlineLevel="1" x14ac:dyDescent="0.45">
      <c r="B2100" s="13" t="s">
        <v>77</v>
      </c>
      <c r="C2100" s="14" t="s">
        <v>56</v>
      </c>
      <c r="D2100" s="14" t="s">
        <v>755</v>
      </c>
      <c r="E2100" s="15" t="s">
        <v>70</v>
      </c>
      <c r="F2100" s="15"/>
      <c r="G2100" s="16">
        <v>1</v>
      </c>
      <c r="H2100" s="16">
        <v>10</v>
      </c>
      <c r="I2100" s="19">
        <v>6.644683714670256</v>
      </c>
      <c r="J2100" s="16">
        <v>10</v>
      </c>
      <c r="K2100" s="16">
        <v>7</v>
      </c>
      <c r="L2100" s="19">
        <v>3.1473679802436889</v>
      </c>
      <c r="M2100" s="16">
        <v>1</v>
      </c>
      <c r="N2100" s="16">
        <v>10</v>
      </c>
      <c r="O2100" s="17">
        <v>257</v>
      </c>
      <c r="P2100" s="18">
        <v>0</v>
      </c>
    </row>
    <row r="2101" spans="2:16" ht="36" customHeight="1" outlineLevel="1" x14ac:dyDescent="0.45">
      <c r="B2101" s="13" t="s">
        <v>77</v>
      </c>
      <c r="C2101" s="14" t="s">
        <v>59</v>
      </c>
      <c r="D2101" s="14" t="s">
        <v>755</v>
      </c>
      <c r="E2101" s="15" t="s">
        <v>70</v>
      </c>
      <c r="F2101" s="15"/>
      <c r="G2101" s="16">
        <v>1</v>
      </c>
      <c r="H2101" s="16">
        <v>10</v>
      </c>
      <c r="I2101" s="19">
        <v>6.644683714670256</v>
      </c>
      <c r="J2101" s="16">
        <v>10</v>
      </c>
      <c r="K2101" s="16">
        <v>7</v>
      </c>
      <c r="L2101" s="19">
        <v>3.1473679802436889</v>
      </c>
      <c r="M2101" s="16">
        <v>1</v>
      </c>
      <c r="N2101" s="16">
        <v>10</v>
      </c>
      <c r="O2101" s="17">
        <v>257</v>
      </c>
      <c r="P2101" s="18">
        <v>0</v>
      </c>
    </row>
    <row r="2102" spans="2:16" ht="36" customHeight="1" outlineLevel="1" x14ac:dyDescent="0.45">
      <c r="B2102" s="13" t="s">
        <v>79</v>
      </c>
      <c r="C2102" s="14" t="s">
        <v>56</v>
      </c>
      <c r="D2102" s="14" t="s">
        <v>756</v>
      </c>
      <c r="E2102" s="15" t="s">
        <v>70</v>
      </c>
      <c r="F2102" s="15"/>
      <c r="G2102" s="16">
        <v>1</v>
      </c>
      <c r="H2102" s="16">
        <v>10</v>
      </c>
      <c r="I2102" s="19">
        <v>6.6093189964157704</v>
      </c>
      <c r="J2102" s="16">
        <v>10</v>
      </c>
      <c r="K2102" s="16">
        <v>7</v>
      </c>
      <c r="L2102" s="19">
        <v>3.1097524541244144</v>
      </c>
      <c r="M2102" s="16">
        <v>1</v>
      </c>
      <c r="N2102" s="16">
        <v>10</v>
      </c>
      <c r="O2102" s="17">
        <v>721</v>
      </c>
      <c r="P2102" s="18">
        <v>0</v>
      </c>
    </row>
    <row r="2103" spans="2:16" ht="36" customHeight="1" outlineLevel="1" x14ac:dyDescent="0.45">
      <c r="B2103" s="13" t="s">
        <v>79</v>
      </c>
      <c r="C2103" s="14" t="s">
        <v>59</v>
      </c>
      <c r="D2103" s="14" t="s">
        <v>756</v>
      </c>
      <c r="E2103" s="15" t="s">
        <v>70</v>
      </c>
      <c r="F2103" s="15"/>
      <c r="G2103" s="16">
        <v>1</v>
      </c>
      <c r="H2103" s="16">
        <v>10</v>
      </c>
      <c r="I2103" s="19">
        <v>6.6093189964157704</v>
      </c>
      <c r="J2103" s="16">
        <v>10</v>
      </c>
      <c r="K2103" s="16">
        <v>7</v>
      </c>
      <c r="L2103" s="19">
        <v>3.1097524541244144</v>
      </c>
      <c r="M2103" s="16">
        <v>1</v>
      </c>
      <c r="N2103" s="16">
        <v>10</v>
      </c>
      <c r="O2103" s="17">
        <v>721</v>
      </c>
      <c r="P2103" s="18">
        <v>0</v>
      </c>
    </row>
    <row r="2104" spans="2:16" ht="36" customHeight="1" outlineLevel="1" x14ac:dyDescent="0.45">
      <c r="B2104" s="13" t="s">
        <v>80</v>
      </c>
      <c r="C2104" s="14" t="s">
        <v>56</v>
      </c>
      <c r="D2104" s="14" t="s">
        <v>757</v>
      </c>
      <c r="E2104" s="15" t="s">
        <v>70</v>
      </c>
      <c r="F2104" s="15"/>
      <c r="G2104" s="16">
        <v>1</v>
      </c>
      <c r="H2104" s="16">
        <v>10</v>
      </c>
      <c r="I2104" s="19">
        <v>6.7454545454545451</v>
      </c>
      <c r="J2104" s="16">
        <v>10</v>
      </c>
      <c r="K2104" s="16">
        <v>8</v>
      </c>
      <c r="L2104" s="19">
        <v>3.5024762764849759</v>
      </c>
      <c r="M2104" s="16">
        <v>1</v>
      </c>
      <c r="N2104" s="16">
        <v>10</v>
      </c>
      <c r="O2104" s="17">
        <v>945</v>
      </c>
      <c r="P2104" s="18">
        <v>0</v>
      </c>
    </row>
    <row r="2105" spans="2:16" ht="36" customHeight="1" outlineLevel="1" x14ac:dyDescent="0.45">
      <c r="B2105" s="13" t="s">
        <v>80</v>
      </c>
      <c r="C2105" s="14" t="s">
        <v>59</v>
      </c>
      <c r="D2105" s="14" t="s">
        <v>757</v>
      </c>
      <c r="E2105" s="15" t="s">
        <v>70</v>
      </c>
      <c r="F2105" s="15"/>
      <c r="G2105" s="16">
        <v>1</v>
      </c>
      <c r="H2105" s="16">
        <v>10</v>
      </c>
      <c r="I2105" s="19">
        <v>6.7454545454545451</v>
      </c>
      <c r="J2105" s="16">
        <v>10</v>
      </c>
      <c r="K2105" s="16">
        <v>8</v>
      </c>
      <c r="L2105" s="19">
        <v>3.5024762764849759</v>
      </c>
      <c r="M2105" s="16">
        <v>1</v>
      </c>
      <c r="N2105" s="16">
        <v>10</v>
      </c>
      <c r="O2105" s="17">
        <v>945</v>
      </c>
      <c r="P2105" s="18">
        <v>0</v>
      </c>
    </row>
    <row r="2106" spans="2:16" ht="36" customHeight="1" outlineLevel="1" x14ac:dyDescent="0.45">
      <c r="B2106" s="13" t="s">
        <v>82</v>
      </c>
      <c r="C2106" s="14" t="s">
        <v>56</v>
      </c>
      <c r="D2106" s="14" t="s">
        <v>1370</v>
      </c>
      <c r="E2106" s="15" t="s">
        <v>70</v>
      </c>
      <c r="F2106" s="15"/>
      <c r="G2106" s="16">
        <v>2</v>
      </c>
      <c r="H2106" s="16">
        <v>10</v>
      </c>
      <c r="I2106" s="19">
        <v>7.0909090909090908</v>
      </c>
      <c r="J2106" s="16">
        <v>10</v>
      </c>
      <c r="K2106" s="16">
        <v>9</v>
      </c>
      <c r="L2106" s="19">
        <v>3.4771984543464138</v>
      </c>
      <c r="M2106" s="16">
        <v>2</v>
      </c>
      <c r="N2106" s="16">
        <v>10</v>
      </c>
      <c r="O2106" s="17">
        <v>989</v>
      </c>
      <c r="P2106" s="18">
        <v>0</v>
      </c>
    </row>
    <row r="2107" spans="2:16" ht="36" customHeight="1" outlineLevel="1" x14ac:dyDescent="0.45">
      <c r="B2107" s="13" t="s">
        <v>82</v>
      </c>
      <c r="C2107" s="14" t="s">
        <v>59</v>
      </c>
      <c r="D2107" s="14" t="s">
        <v>1370</v>
      </c>
      <c r="E2107" s="15" t="s">
        <v>70</v>
      </c>
      <c r="F2107" s="15"/>
      <c r="G2107" s="16">
        <v>2</v>
      </c>
      <c r="H2107" s="16">
        <v>10</v>
      </c>
      <c r="I2107" s="19">
        <v>7.0909090909090908</v>
      </c>
      <c r="J2107" s="16">
        <v>10</v>
      </c>
      <c r="K2107" s="16">
        <v>9</v>
      </c>
      <c r="L2107" s="19">
        <v>3.4771984543464138</v>
      </c>
      <c r="M2107" s="16">
        <v>2</v>
      </c>
      <c r="N2107" s="16">
        <v>10</v>
      </c>
      <c r="O2107" s="17">
        <v>989</v>
      </c>
      <c r="P2107" s="18">
        <v>0</v>
      </c>
    </row>
    <row r="2108" spans="2:16" ht="36" customHeight="1" outlineLevel="1" x14ac:dyDescent="0.45">
      <c r="B2108" s="13" t="s">
        <v>84</v>
      </c>
      <c r="C2108" s="14" t="s">
        <v>56</v>
      </c>
      <c r="D2108" s="14" t="s">
        <v>1371</v>
      </c>
      <c r="E2108" s="15" t="s">
        <v>70</v>
      </c>
      <c r="F2108" s="15"/>
      <c r="G2108" s="16">
        <v>10</v>
      </c>
      <c r="H2108" s="16">
        <v>10</v>
      </c>
      <c r="I2108" s="16">
        <v>10</v>
      </c>
      <c r="J2108" s="16">
        <v>10</v>
      </c>
      <c r="K2108" s="16">
        <v>10</v>
      </c>
      <c r="L2108" s="15" t="s">
        <v>86</v>
      </c>
      <c r="M2108" s="16">
        <v>10</v>
      </c>
      <c r="N2108" s="16">
        <v>10</v>
      </c>
      <c r="O2108" s="17">
        <v>999</v>
      </c>
      <c r="P2108" s="18">
        <v>0</v>
      </c>
    </row>
    <row r="2109" spans="2:16" ht="36" customHeight="1" outlineLevel="1" x14ac:dyDescent="0.45">
      <c r="B2109" s="13" t="s">
        <v>84</v>
      </c>
      <c r="C2109" s="14" t="s">
        <v>59</v>
      </c>
      <c r="D2109" s="14" t="s">
        <v>1371</v>
      </c>
      <c r="E2109" s="15" t="s">
        <v>70</v>
      </c>
      <c r="F2109" s="15"/>
      <c r="G2109" s="16">
        <v>10</v>
      </c>
      <c r="H2109" s="16">
        <v>10</v>
      </c>
      <c r="I2109" s="16">
        <v>10</v>
      </c>
      <c r="J2109" s="16">
        <v>10</v>
      </c>
      <c r="K2109" s="16">
        <v>10</v>
      </c>
      <c r="L2109" s="15" t="s">
        <v>86</v>
      </c>
      <c r="M2109" s="16">
        <v>10</v>
      </c>
      <c r="N2109" s="16">
        <v>10</v>
      </c>
      <c r="O2109" s="17">
        <v>999</v>
      </c>
      <c r="P2109" s="18">
        <v>0</v>
      </c>
    </row>
    <row r="2110" spans="2:16" ht="36" customHeight="1" outlineLevel="1" x14ac:dyDescent="0.45">
      <c r="B2110" s="13" t="s">
        <v>61</v>
      </c>
      <c r="C2110" s="14" t="s">
        <v>56</v>
      </c>
      <c r="D2110" s="14" t="s">
        <v>758</v>
      </c>
      <c r="E2110" s="15" t="s">
        <v>70</v>
      </c>
      <c r="F2110" s="15"/>
      <c r="G2110" s="16">
        <v>1</v>
      </c>
      <c r="H2110" s="16">
        <v>10</v>
      </c>
      <c r="I2110" s="19">
        <v>6.54</v>
      </c>
      <c r="J2110" s="16">
        <v>10</v>
      </c>
      <c r="K2110" s="16">
        <v>7</v>
      </c>
      <c r="L2110" s="19">
        <v>3.1544175928926119</v>
      </c>
      <c r="M2110" s="16">
        <v>1</v>
      </c>
      <c r="N2110" s="16">
        <v>10</v>
      </c>
      <c r="O2110" s="17">
        <v>0</v>
      </c>
      <c r="P2110" s="18">
        <v>0</v>
      </c>
    </row>
    <row r="2111" spans="2:16" ht="36" customHeight="1" outlineLevel="1" x14ac:dyDescent="0.45">
      <c r="B2111" s="13" t="s">
        <v>61</v>
      </c>
      <c r="C2111" s="14" t="s">
        <v>59</v>
      </c>
      <c r="D2111" s="14" t="s">
        <v>758</v>
      </c>
      <c r="E2111" s="15" t="s">
        <v>70</v>
      </c>
      <c r="F2111" s="15"/>
      <c r="G2111" s="16">
        <v>1</v>
      </c>
      <c r="H2111" s="16">
        <v>10</v>
      </c>
      <c r="I2111" s="19">
        <v>6.5366666666666671</v>
      </c>
      <c r="J2111" s="16">
        <v>10</v>
      </c>
      <c r="K2111" s="16">
        <v>7</v>
      </c>
      <c r="L2111" s="19">
        <v>3.1671615248646381</v>
      </c>
      <c r="M2111" s="16">
        <v>1</v>
      </c>
      <c r="N2111" s="16">
        <v>10</v>
      </c>
      <c r="O2111" s="17">
        <v>100</v>
      </c>
      <c r="P2111" s="18">
        <v>0</v>
      </c>
    </row>
    <row r="2112" spans="2:16" ht="36" customHeight="1" outlineLevel="1" x14ac:dyDescent="0.45">
      <c r="B2112" s="13" t="s">
        <v>61</v>
      </c>
      <c r="C2112" s="14" t="s">
        <v>56</v>
      </c>
      <c r="D2112" s="14" t="s">
        <v>758</v>
      </c>
      <c r="E2112" s="15" t="s">
        <v>70</v>
      </c>
      <c r="F2112" s="15"/>
      <c r="G2112" s="15" t="s">
        <v>86</v>
      </c>
      <c r="H2112" s="15" t="s">
        <v>86</v>
      </c>
      <c r="I2112" s="15" t="s">
        <v>86</v>
      </c>
      <c r="J2112" s="15" t="s">
        <v>86</v>
      </c>
      <c r="K2112" s="15" t="s">
        <v>86</v>
      </c>
      <c r="L2112" s="15" t="s">
        <v>86</v>
      </c>
      <c r="M2112" s="15" t="s">
        <v>86</v>
      </c>
      <c r="N2112" s="15" t="s">
        <v>86</v>
      </c>
      <c r="O2112" s="17">
        <v>1000</v>
      </c>
      <c r="P2112" s="18">
        <v>0</v>
      </c>
    </row>
    <row r="2113" spans="2:16" ht="36" customHeight="1" outlineLevel="1" x14ac:dyDescent="0.45">
      <c r="B2113" s="13" t="s">
        <v>61</v>
      </c>
      <c r="C2113" s="14" t="s">
        <v>59</v>
      </c>
      <c r="D2113" s="14" t="s">
        <v>758</v>
      </c>
      <c r="E2113" s="15" t="s">
        <v>70</v>
      </c>
      <c r="F2113" s="15"/>
      <c r="G2113" s="16">
        <v>7</v>
      </c>
      <c r="H2113" s="16">
        <v>10</v>
      </c>
      <c r="I2113" s="19">
        <v>8.5</v>
      </c>
      <c r="J2113" s="16">
        <v>7</v>
      </c>
      <c r="K2113" s="16">
        <v>7</v>
      </c>
      <c r="L2113" s="19">
        <v>2.1213203435596424</v>
      </c>
      <c r="M2113" s="16">
        <v>7</v>
      </c>
      <c r="N2113" s="16">
        <v>10</v>
      </c>
      <c r="O2113" s="17">
        <v>998</v>
      </c>
      <c r="P2113" s="18">
        <v>0</v>
      </c>
    </row>
    <row r="2114" spans="2:16" ht="36" customHeight="1" outlineLevel="1" x14ac:dyDescent="0.45">
      <c r="B2114" s="13" t="s">
        <v>61</v>
      </c>
      <c r="C2114" s="14" t="s">
        <v>56</v>
      </c>
      <c r="D2114" s="14" t="s">
        <v>758</v>
      </c>
      <c r="E2114" s="15" t="s">
        <v>70</v>
      </c>
      <c r="F2114" s="15"/>
      <c r="G2114" s="15" t="s">
        <v>86</v>
      </c>
      <c r="H2114" s="15" t="s">
        <v>86</v>
      </c>
      <c r="I2114" s="15" t="s">
        <v>86</v>
      </c>
      <c r="J2114" s="15" t="s">
        <v>86</v>
      </c>
      <c r="K2114" s="15" t="s">
        <v>86</v>
      </c>
      <c r="L2114" s="15" t="s">
        <v>86</v>
      </c>
      <c r="M2114" s="15" t="s">
        <v>86</v>
      </c>
      <c r="N2114" s="15" t="s">
        <v>86</v>
      </c>
      <c r="O2114" s="17">
        <v>1000</v>
      </c>
      <c r="P2114" s="18">
        <v>0</v>
      </c>
    </row>
    <row r="2115" spans="2:16" ht="36" customHeight="1" outlineLevel="1" x14ac:dyDescent="0.45">
      <c r="B2115" s="13" t="s">
        <v>61</v>
      </c>
      <c r="C2115" s="14" t="s">
        <v>59</v>
      </c>
      <c r="D2115" s="14" t="s">
        <v>758</v>
      </c>
      <c r="E2115" s="15" t="s">
        <v>70</v>
      </c>
      <c r="F2115" s="15"/>
      <c r="G2115" s="15" t="s">
        <v>86</v>
      </c>
      <c r="H2115" s="15" t="s">
        <v>86</v>
      </c>
      <c r="I2115" s="15" t="s">
        <v>86</v>
      </c>
      <c r="J2115" s="15" t="s">
        <v>86</v>
      </c>
      <c r="K2115" s="15" t="s">
        <v>86</v>
      </c>
      <c r="L2115" s="15" t="s">
        <v>86</v>
      </c>
      <c r="M2115" s="15" t="s">
        <v>86</v>
      </c>
      <c r="N2115" s="15" t="s">
        <v>86</v>
      </c>
      <c r="O2115" s="17">
        <v>1000</v>
      </c>
      <c r="P2115" s="18">
        <v>0</v>
      </c>
    </row>
    <row r="2116" spans="2:16" ht="36" customHeight="1" outlineLevel="1" x14ac:dyDescent="0.45">
      <c r="B2116" s="13" t="s">
        <v>61</v>
      </c>
      <c r="C2116" s="14" t="s">
        <v>56</v>
      </c>
      <c r="D2116" s="14" t="s">
        <v>758</v>
      </c>
      <c r="E2116" s="15" t="s">
        <v>70</v>
      </c>
      <c r="F2116" s="15"/>
      <c r="G2116" s="15" t="s">
        <v>86</v>
      </c>
      <c r="H2116" s="15" t="s">
        <v>86</v>
      </c>
      <c r="I2116" s="15" t="s">
        <v>86</v>
      </c>
      <c r="J2116" s="15" t="s">
        <v>86</v>
      </c>
      <c r="K2116" s="15" t="s">
        <v>86</v>
      </c>
      <c r="L2116" s="15" t="s">
        <v>86</v>
      </c>
      <c r="M2116" s="15" t="s">
        <v>86</v>
      </c>
      <c r="N2116" s="15" t="s">
        <v>86</v>
      </c>
      <c r="O2116" s="17">
        <v>1000</v>
      </c>
      <c r="P2116" s="18">
        <v>0</v>
      </c>
    </row>
    <row r="2117" spans="2:16" ht="36" customHeight="1" outlineLevel="1" x14ac:dyDescent="0.45">
      <c r="B2117" s="13" t="s">
        <v>61</v>
      </c>
      <c r="C2117" s="14" t="s">
        <v>59</v>
      </c>
      <c r="D2117" s="14" t="s">
        <v>758</v>
      </c>
      <c r="E2117" s="15" t="s">
        <v>70</v>
      </c>
      <c r="F2117" s="15"/>
      <c r="G2117" s="15" t="s">
        <v>86</v>
      </c>
      <c r="H2117" s="15" t="s">
        <v>86</v>
      </c>
      <c r="I2117" s="15" t="s">
        <v>86</v>
      </c>
      <c r="J2117" s="15" t="s">
        <v>86</v>
      </c>
      <c r="K2117" s="15" t="s">
        <v>86</v>
      </c>
      <c r="L2117" s="15" t="s">
        <v>86</v>
      </c>
      <c r="M2117" s="15" t="s">
        <v>86</v>
      </c>
      <c r="N2117" s="15" t="s">
        <v>86</v>
      </c>
      <c r="O2117" s="17">
        <v>1000</v>
      </c>
      <c r="P2117" s="18">
        <v>0</v>
      </c>
    </row>
    <row r="2118" spans="2:16" ht="36" customHeight="1" outlineLevel="1" x14ac:dyDescent="0.45">
      <c r="B2118" s="13" t="s">
        <v>64</v>
      </c>
      <c r="C2118" s="14" t="s">
        <v>56</v>
      </c>
      <c r="D2118" s="14" t="s">
        <v>759</v>
      </c>
      <c r="E2118" s="15" t="s">
        <v>63</v>
      </c>
      <c r="F2118" s="15"/>
      <c r="G2118" s="16">
        <v>1</v>
      </c>
      <c r="H2118" s="16">
        <v>10</v>
      </c>
      <c r="I2118" s="19">
        <v>6.54</v>
      </c>
      <c r="J2118" s="16">
        <v>10</v>
      </c>
      <c r="K2118" s="16">
        <v>7</v>
      </c>
      <c r="L2118" s="19">
        <v>3.1553694484729387</v>
      </c>
      <c r="M2118" s="16">
        <v>1</v>
      </c>
      <c r="N2118" s="16">
        <v>10</v>
      </c>
      <c r="O2118" s="17">
        <v>0</v>
      </c>
      <c r="P2118" s="18">
        <v>0</v>
      </c>
    </row>
    <row r="2119" spans="2:16" ht="36" customHeight="1" outlineLevel="1" x14ac:dyDescent="0.45">
      <c r="B2119" s="13" t="s">
        <v>64</v>
      </c>
      <c r="C2119" s="14" t="s">
        <v>59</v>
      </c>
      <c r="D2119" s="14" t="s">
        <v>759</v>
      </c>
      <c r="E2119" s="15" t="s">
        <v>63</v>
      </c>
      <c r="F2119" s="15"/>
      <c r="G2119" s="16">
        <v>1</v>
      </c>
      <c r="H2119" s="16">
        <v>10</v>
      </c>
      <c r="I2119" s="19">
        <v>6.54</v>
      </c>
      <c r="J2119" s="16">
        <v>10</v>
      </c>
      <c r="K2119" s="16">
        <v>7</v>
      </c>
      <c r="L2119" s="19">
        <v>3.1553694484729387</v>
      </c>
      <c r="M2119" s="16">
        <v>1</v>
      </c>
      <c r="N2119" s="16">
        <v>10</v>
      </c>
      <c r="O2119" s="17">
        <v>0</v>
      </c>
      <c r="P2119" s="18">
        <v>0</v>
      </c>
    </row>
    <row r="2120" spans="2:16" ht="36" customHeight="1" outlineLevel="1" x14ac:dyDescent="0.45">
      <c r="B2120" s="13" t="s">
        <v>66</v>
      </c>
      <c r="C2120" s="14" t="s">
        <v>56</v>
      </c>
      <c r="D2120" s="14" t="s">
        <v>760</v>
      </c>
      <c r="E2120" s="15" t="s">
        <v>63</v>
      </c>
      <c r="F2120" s="15"/>
      <c r="G2120" s="16">
        <v>1</v>
      </c>
      <c r="H2120" s="16">
        <v>10</v>
      </c>
      <c r="I2120" s="19">
        <v>6.5782608695652174</v>
      </c>
      <c r="J2120" s="16">
        <v>10</v>
      </c>
      <c r="K2120" s="16">
        <v>7</v>
      </c>
      <c r="L2120" s="19">
        <v>3.1457626542536308</v>
      </c>
      <c r="M2120" s="16">
        <v>1</v>
      </c>
      <c r="N2120" s="16">
        <v>10</v>
      </c>
      <c r="O2120" s="17">
        <v>540</v>
      </c>
      <c r="P2120" s="18">
        <v>0</v>
      </c>
    </row>
    <row r="2121" spans="2:16" ht="36" customHeight="1" outlineLevel="1" x14ac:dyDescent="0.45">
      <c r="B2121" s="13" t="s">
        <v>66</v>
      </c>
      <c r="C2121" s="14" t="s">
        <v>59</v>
      </c>
      <c r="D2121" s="14" t="s">
        <v>760</v>
      </c>
      <c r="E2121" s="15" t="s">
        <v>63</v>
      </c>
      <c r="F2121" s="15"/>
      <c r="G2121" s="16">
        <v>1</v>
      </c>
      <c r="H2121" s="16">
        <v>10</v>
      </c>
      <c r="I2121" s="19">
        <v>6.5237113402061855</v>
      </c>
      <c r="J2121" s="16">
        <v>10</v>
      </c>
      <c r="K2121" s="16">
        <v>7</v>
      </c>
      <c r="L2121" s="19">
        <v>3.1508156229867001</v>
      </c>
      <c r="M2121" s="16">
        <v>1</v>
      </c>
      <c r="N2121" s="16">
        <v>10</v>
      </c>
      <c r="O2121" s="17">
        <v>515</v>
      </c>
      <c r="P2121" s="18">
        <v>0</v>
      </c>
    </row>
    <row r="2122" spans="2:16" ht="36" customHeight="1" outlineLevel="1" x14ac:dyDescent="0.45">
      <c r="B2122" s="13" t="s">
        <v>68</v>
      </c>
      <c r="C2122" s="14" t="s">
        <v>56</v>
      </c>
      <c r="D2122" s="14" t="s">
        <v>761</v>
      </c>
      <c r="E2122" s="15" t="s">
        <v>70</v>
      </c>
      <c r="F2122" s="15"/>
      <c r="G2122" s="16">
        <v>1</v>
      </c>
      <c r="H2122" s="16">
        <v>10</v>
      </c>
      <c r="I2122" s="19">
        <v>6.5201793721973091</v>
      </c>
      <c r="J2122" s="16">
        <v>10</v>
      </c>
      <c r="K2122" s="16">
        <v>7</v>
      </c>
      <c r="L2122" s="19">
        <v>3.2058920929789321</v>
      </c>
      <c r="M2122" s="16">
        <v>1</v>
      </c>
      <c r="N2122" s="16">
        <v>10</v>
      </c>
      <c r="O2122" s="17">
        <v>777</v>
      </c>
      <c r="P2122" s="18">
        <v>0</v>
      </c>
    </row>
    <row r="2123" spans="2:16" ht="36" customHeight="1" outlineLevel="1" x14ac:dyDescent="0.45">
      <c r="B2123" s="13" t="s">
        <v>68</v>
      </c>
      <c r="C2123" s="14" t="s">
        <v>59</v>
      </c>
      <c r="D2123" s="14" t="s">
        <v>761</v>
      </c>
      <c r="E2123" s="15" t="s">
        <v>70</v>
      </c>
      <c r="F2123" s="15"/>
      <c r="G2123" s="16">
        <v>1</v>
      </c>
      <c r="H2123" s="16">
        <v>10</v>
      </c>
      <c r="I2123" s="19">
        <v>6.5555555555555554</v>
      </c>
      <c r="J2123" s="16">
        <v>10</v>
      </c>
      <c r="K2123" s="16">
        <v>7</v>
      </c>
      <c r="L2123" s="19">
        <v>3.2082173757647312</v>
      </c>
      <c r="M2123" s="16">
        <v>1</v>
      </c>
      <c r="N2123" s="16">
        <v>10</v>
      </c>
      <c r="O2123" s="17">
        <v>775</v>
      </c>
      <c r="P2123" s="18">
        <v>0</v>
      </c>
    </row>
    <row r="2124" spans="2:16" ht="36" customHeight="1" outlineLevel="1" x14ac:dyDescent="0.45">
      <c r="B2124" s="13" t="s">
        <v>71</v>
      </c>
      <c r="C2124" s="14" t="s">
        <v>56</v>
      </c>
      <c r="D2124" s="14" t="s">
        <v>762</v>
      </c>
      <c r="E2124" s="15" t="s">
        <v>70</v>
      </c>
      <c r="F2124" s="15"/>
      <c r="G2124" s="16">
        <v>1</v>
      </c>
      <c r="H2124" s="16">
        <v>10</v>
      </c>
      <c r="I2124" s="19">
        <v>6.2080000000000002</v>
      </c>
      <c r="J2124" s="16">
        <v>10</v>
      </c>
      <c r="K2124" s="16">
        <v>6</v>
      </c>
      <c r="L2124" s="19">
        <v>3.2136202076022724</v>
      </c>
      <c r="M2124" s="16">
        <v>1</v>
      </c>
      <c r="N2124" s="16">
        <v>10</v>
      </c>
      <c r="O2124" s="17">
        <v>875</v>
      </c>
      <c r="P2124" s="18">
        <v>0</v>
      </c>
    </row>
    <row r="2125" spans="2:16" ht="36" customHeight="1" outlineLevel="1" x14ac:dyDescent="0.45">
      <c r="B2125" s="13" t="s">
        <v>71</v>
      </c>
      <c r="C2125" s="14" t="s">
        <v>59</v>
      </c>
      <c r="D2125" s="14" t="s">
        <v>762</v>
      </c>
      <c r="E2125" s="15" t="s">
        <v>70</v>
      </c>
      <c r="F2125" s="15"/>
      <c r="G2125" s="16">
        <v>1</v>
      </c>
      <c r="H2125" s="16">
        <v>10</v>
      </c>
      <c r="I2125" s="19">
        <v>6.2834645669291342</v>
      </c>
      <c r="J2125" s="16">
        <v>10</v>
      </c>
      <c r="K2125" s="16">
        <v>6</v>
      </c>
      <c r="L2125" s="19">
        <v>3.2167656974523271</v>
      </c>
      <c r="M2125" s="16">
        <v>1</v>
      </c>
      <c r="N2125" s="16">
        <v>10</v>
      </c>
      <c r="O2125" s="17">
        <v>873</v>
      </c>
      <c r="P2125" s="18">
        <v>0</v>
      </c>
    </row>
    <row r="2126" spans="2:16" ht="36" customHeight="1" outlineLevel="1" x14ac:dyDescent="0.45">
      <c r="B2126" s="13" t="s">
        <v>1184</v>
      </c>
      <c r="C2126" s="14" t="s">
        <v>56</v>
      </c>
      <c r="D2126" s="14" t="s">
        <v>763</v>
      </c>
      <c r="E2126" s="15" t="s">
        <v>70</v>
      </c>
      <c r="F2126" s="15"/>
      <c r="G2126" s="16">
        <v>1</v>
      </c>
      <c r="H2126" s="16">
        <v>10</v>
      </c>
      <c r="I2126" s="19">
        <v>6.9402985074626864</v>
      </c>
      <c r="J2126" s="16">
        <v>10</v>
      </c>
      <c r="K2126" s="16">
        <v>8</v>
      </c>
      <c r="L2126" s="19">
        <v>3.1760495617408275</v>
      </c>
      <c r="M2126" s="16">
        <v>1</v>
      </c>
      <c r="N2126" s="16">
        <v>10</v>
      </c>
      <c r="O2126" s="17">
        <v>933</v>
      </c>
      <c r="P2126" s="18">
        <v>0</v>
      </c>
    </row>
    <row r="2127" spans="2:16" ht="36" customHeight="1" outlineLevel="1" x14ac:dyDescent="0.45">
      <c r="B2127" s="13" t="s">
        <v>1184</v>
      </c>
      <c r="C2127" s="14" t="s">
        <v>59</v>
      </c>
      <c r="D2127" s="14" t="s">
        <v>763</v>
      </c>
      <c r="E2127" s="15" t="s">
        <v>70</v>
      </c>
      <c r="F2127" s="15"/>
      <c r="G2127" s="16">
        <v>1</v>
      </c>
      <c r="H2127" s="16">
        <v>10</v>
      </c>
      <c r="I2127" s="19">
        <v>6.7205882352941178</v>
      </c>
      <c r="J2127" s="16">
        <v>10</v>
      </c>
      <c r="K2127" s="16">
        <v>7</v>
      </c>
      <c r="L2127" s="19">
        <v>3.1803763423006242</v>
      </c>
      <c r="M2127" s="16">
        <v>1</v>
      </c>
      <c r="N2127" s="16">
        <v>10</v>
      </c>
      <c r="O2127" s="17">
        <v>932</v>
      </c>
      <c r="P2127" s="18">
        <v>0</v>
      </c>
    </row>
    <row r="2128" spans="2:16" ht="36" customHeight="1" outlineLevel="1" x14ac:dyDescent="0.45">
      <c r="B2128" s="13" t="s">
        <v>1185</v>
      </c>
      <c r="C2128" s="14" t="s">
        <v>56</v>
      </c>
      <c r="D2128" s="14" t="s">
        <v>764</v>
      </c>
      <c r="E2128" s="15" t="s">
        <v>70</v>
      </c>
      <c r="F2128" s="15"/>
      <c r="G2128" s="16">
        <v>1</v>
      </c>
      <c r="H2128" s="16">
        <v>10</v>
      </c>
      <c r="I2128" s="19">
        <v>6.6206896551724137</v>
      </c>
      <c r="J2128" s="16">
        <v>10</v>
      </c>
      <c r="K2128" s="16">
        <v>7</v>
      </c>
      <c r="L2128" s="19">
        <v>3.0996750605416259</v>
      </c>
      <c r="M2128" s="16">
        <v>1</v>
      </c>
      <c r="N2128" s="16">
        <v>10</v>
      </c>
      <c r="O2128" s="17">
        <v>942</v>
      </c>
      <c r="P2128" s="18">
        <v>0</v>
      </c>
    </row>
    <row r="2129" spans="2:16" ht="36" customHeight="1" outlineLevel="1" x14ac:dyDescent="0.45">
      <c r="B2129" s="13" t="s">
        <v>1185</v>
      </c>
      <c r="C2129" s="14" t="s">
        <v>59</v>
      </c>
      <c r="D2129" s="14" t="s">
        <v>764</v>
      </c>
      <c r="E2129" s="15" t="s">
        <v>70</v>
      </c>
      <c r="F2129" s="15"/>
      <c r="G2129" s="16">
        <v>1</v>
      </c>
      <c r="H2129" s="16">
        <v>10</v>
      </c>
      <c r="I2129" s="19">
        <v>6.6034482758620694</v>
      </c>
      <c r="J2129" s="16">
        <v>10</v>
      </c>
      <c r="K2129" s="16">
        <v>7</v>
      </c>
      <c r="L2129" s="19">
        <v>3.0832863258953287</v>
      </c>
      <c r="M2129" s="16">
        <v>1</v>
      </c>
      <c r="N2129" s="16">
        <v>10</v>
      </c>
      <c r="O2129" s="17">
        <v>942</v>
      </c>
      <c r="P2129" s="18">
        <v>0</v>
      </c>
    </row>
    <row r="2130" spans="2:16" ht="36" customHeight="1" outlineLevel="1" x14ac:dyDescent="0.45">
      <c r="B2130" s="13" t="s">
        <v>73</v>
      </c>
      <c r="C2130" s="14" t="s">
        <v>56</v>
      </c>
      <c r="D2130" s="14" t="s">
        <v>1372</v>
      </c>
      <c r="E2130" s="15" t="s">
        <v>63</v>
      </c>
      <c r="F2130" s="15"/>
      <c r="G2130" s="16">
        <v>1</v>
      </c>
      <c r="H2130" s="16">
        <v>10</v>
      </c>
      <c r="I2130" s="19">
        <v>6.5380000000000003</v>
      </c>
      <c r="J2130" s="16">
        <v>10</v>
      </c>
      <c r="K2130" s="16">
        <v>7</v>
      </c>
      <c r="L2130" s="19">
        <v>3.1531727669917595</v>
      </c>
      <c r="M2130" s="16">
        <v>1</v>
      </c>
      <c r="N2130" s="16">
        <v>10</v>
      </c>
      <c r="O2130" s="17">
        <v>0</v>
      </c>
      <c r="P2130" s="18">
        <v>0</v>
      </c>
    </row>
    <row r="2131" spans="2:16" ht="36" customHeight="1" outlineLevel="1" x14ac:dyDescent="0.45">
      <c r="B2131" s="13" t="s">
        <v>73</v>
      </c>
      <c r="C2131" s="14" t="s">
        <v>59</v>
      </c>
      <c r="D2131" s="14" t="s">
        <v>1372</v>
      </c>
      <c r="E2131" s="15" t="s">
        <v>63</v>
      </c>
      <c r="F2131" s="15"/>
      <c r="G2131" s="16">
        <v>1</v>
      </c>
      <c r="H2131" s="16">
        <v>10</v>
      </c>
      <c r="I2131" s="19">
        <v>6.5380000000000003</v>
      </c>
      <c r="J2131" s="16">
        <v>10</v>
      </c>
      <c r="K2131" s="16">
        <v>7</v>
      </c>
      <c r="L2131" s="19">
        <v>3.1531727669917595</v>
      </c>
      <c r="M2131" s="16">
        <v>1</v>
      </c>
      <c r="N2131" s="16">
        <v>10</v>
      </c>
      <c r="O2131" s="17">
        <v>0</v>
      </c>
      <c r="P2131" s="18">
        <v>0</v>
      </c>
    </row>
    <row r="2132" spans="2:16" ht="36" customHeight="1" outlineLevel="1" x14ac:dyDescent="0.45">
      <c r="B2132" s="13" t="s">
        <v>75</v>
      </c>
      <c r="C2132" s="14" t="s">
        <v>56</v>
      </c>
      <c r="D2132" s="14" t="s">
        <v>765</v>
      </c>
      <c r="E2132" s="15" t="s">
        <v>63</v>
      </c>
      <c r="F2132" s="15"/>
      <c r="G2132" s="16">
        <v>1</v>
      </c>
      <c r="H2132" s="16">
        <v>10</v>
      </c>
      <c r="I2132" s="19">
        <v>6.5380000000000003</v>
      </c>
      <c r="J2132" s="16">
        <v>10</v>
      </c>
      <c r="K2132" s="16">
        <v>7</v>
      </c>
      <c r="L2132" s="19">
        <v>3.1553941928881892</v>
      </c>
      <c r="M2132" s="16">
        <v>1</v>
      </c>
      <c r="N2132" s="16">
        <v>10</v>
      </c>
      <c r="O2132" s="17">
        <v>0</v>
      </c>
      <c r="P2132" s="18">
        <v>0</v>
      </c>
    </row>
    <row r="2133" spans="2:16" ht="36" customHeight="1" outlineLevel="1" x14ac:dyDescent="0.45">
      <c r="B2133" s="13" t="s">
        <v>75</v>
      </c>
      <c r="C2133" s="14" t="s">
        <v>59</v>
      </c>
      <c r="D2133" s="14" t="s">
        <v>765</v>
      </c>
      <c r="E2133" s="15" t="s">
        <v>63</v>
      </c>
      <c r="F2133" s="15"/>
      <c r="G2133" s="16">
        <v>1</v>
      </c>
      <c r="H2133" s="16">
        <v>10</v>
      </c>
      <c r="I2133" s="19">
        <v>6.5380000000000003</v>
      </c>
      <c r="J2133" s="16">
        <v>10</v>
      </c>
      <c r="K2133" s="16">
        <v>7</v>
      </c>
      <c r="L2133" s="19">
        <v>3.1553941928881892</v>
      </c>
      <c r="M2133" s="16">
        <v>1</v>
      </c>
      <c r="N2133" s="16">
        <v>10</v>
      </c>
      <c r="O2133" s="17">
        <v>0</v>
      </c>
      <c r="P2133" s="18">
        <v>0</v>
      </c>
    </row>
    <row r="2134" spans="2:16" ht="36" customHeight="1" outlineLevel="1" x14ac:dyDescent="0.45">
      <c r="B2134" s="13" t="s">
        <v>77</v>
      </c>
      <c r="C2134" s="14" t="s">
        <v>56</v>
      </c>
      <c r="D2134" s="14" t="s">
        <v>766</v>
      </c>
      <c r="E2134" s="15" t="s">
        <v>70</v>
      </c>
      <c r="F2134" s="15"/>
      <c r="G2134" s="16">
        <v>1</v>
      </c>
      <c r="H2134" s="16">
        <v>10</v>
      </c>
      <c r="I2134" s="19">
        <v>6.6180371352785148</v>
      </c>
      <c r="J2134" s="16">
        <v>10</v>
      </c>
      <c r="K2134" s="16">
        <v>7</v>
      </c>
      <c r="L2134" s="19">
        <v>3.1622765462233797</v>
      </c>
      <c r="M2134" s="16">
        <v>1</v>
      </c>
      <c r="N2134" s="16">
        <v>10</v>
      </c>
      <c r="O2134" s="17">
        <v>246</v>
      </c>
      <c r="P2134" s="18">
        <v>0</v>
      </c>
    </row>
    <row r="2135" spans="2:16" ht="36" customHeight="1" outlineLevel="1" x14ac:dyDescent="0.45">
      <c r="B2135" s="13" t="s">
        <v>77</v>
      </c>
      <c r="C2135" s="14" t="s">
        <v>59</v>
      </c>
      <c r="D2135" s="14" t="s">
        <v>766</v>
      </c>
      <c r="E2135" s="15" t="s">
        <v>70</v>
      </c>
      <c r="F2135" s="15"/>
      <c r="G2135" s="16">
        <v>1</v>
      </c>
      <c r="H2135" s="16">
        <v>10</v>
      </c>
      <c r="I2135" s="19">
        <v>6.6180371352785148</v>
      </c>
      <c r="J2135" s="16">
        <v>10</v>
      </c>
      <c r="K2135" s="16">
        <v>7</v>
      </c>
      <c r="L2135" s="19">
        <v>3.1622765462233797</v>
      </c>
      <c r="M2135" s="16">
        <v>1</v>
      </c>
      <c r="N2135" s="16">
        <v>10</v>
      </c>
      <c r="O2135" s="17">
        <v>246</v>
      </c>
      <c r="P2135" s="18">
        <v>0</v>
      </c>
    </row>
    <row r="2136" spans="2:16" ht="36" customHeight="1" outlineLevel="1" x14ac:dyDescent="0.45">
      <c r="B2136" s="13" t="s">
        <v>79</v>
      </c>
      <c r="C2136" s="14" t="s">
        <v>56</v>
      </c>
      <c r="D2136" s="14" t="s">
        <v>767</v>
      </c>
      <c r="E2136" s="15" t="s">
        <v>70</v>
      </c>
      <c r="F2136" s="15"/>
      <c r="G2136" s="16">
        <v>1</v>
      </c>
      <c r="H2136" s="16">
        <v>10</v>
      </c>
      <c r="I2136" s="19">
        <v>6.6323024054982822</v>
      </c>
      <c r="J2136" s="16">
        <v>10</v>
      </c>
      <c r="K2136" s="16">
        <v>8</v>
      </c>
      <c r="L2136" s="19">
        <v>3.2193683024556639</v>
      </c>
      <c r="M2136" s="16">
        <v>1</v>
      </c>
      <c r="N2136" s="16">
        <v>10</v>
      </c>
      <c r="O2136" s="17">
        <v>709</v>
      </c>
      <c r="P2136" s="18">
        <v>0</v>
      </c>
    </row>
    <row r="2137" spans="2:16" ht="36" customHeight="1" outlineLevel="1" x14ac:dyDescent="0.45">
      <c r="B2137" s="13" t="s">
        <v>79</v>
      </c>
      <c r="C2137" s="14" t="s">
        <v>59</v>
      </c>
      <c r="D2137" s="14" t="s">
        <v>767</v>
      </c>
      <c r="E2137" s="15" t="s">
        <v>70</v>
      </c>
      <c r="F2137" s="15"/>
      <c r="G2137" s="16">
        <v>1</v>
      </c>
      <c r="H2137" s="16">
        <v>10</v>
      </c>
      <c r="I2137" s="19">
        <v>6.6323024054982822</v>
      </c>
      <c r="J2137" s="16">
        <v>10</v>
      </c>
      <c r="K2137" s="16">
        <v>8</v>
      </c>
      <c r="L2137" s="19">
        <v>3.2193683024556639</v>
      </c>
      <c r="M2137" s="16">
        <v>1</v>
      </c>
      <c r="N2137" s="16">
        <v>10</v>
      </c>
      <c r="O2137" s="17">
        <v>709</v>
      </c>
      <c r="P2137" s="18">
        <v>0</v>
      </c>
    </row>
    <row r="2138" spans="2:16" ht="36" customHeight="1" outlineLevel="1" x14ac:dyDescent="0.45">
      <c r="B2138" s="13" t="s">
        <v>80</v>
      </c>
      <c r="C2138" s="14" t="s">
        <v>56</v>
      </c>
      <c r="D2138" s="14" t="s">
        <v>768</v>
      </c>
      <c r="E2138" s="15" t="s">
        <v>70</v>
      </c>
      <c r="F2138" s="15"/>
      <c r="G2138" s="16">
        <v>1</v>
      </c>
      <c r="H2138" s="16">
        <v>10</v>
      </c>
      <c r="I2138" s="19">
        <v>6.3484848484848486</v>
      </c>
      <c r="J2138" s="16">
        <v>10</v>
      </c>
      <c r="K2138" s="16">
        <v>7</v>
      </c>
      <c r="L2138" s="19">
        <v>3.2129182720454965</v>
      </c>
      <c r="M2138" s="16">
        <v>1</v>
      </c>
      <c r="N2138" s="16">
        <v>10</v>
      </c>
      <c r="O2138" s="17">
        <v>934</v>
      </c>
      <c r="P2138" s="18">
        <v>0</v>
      </c>
    </row>
    <row r="2139" spans="2:16" ht="36" customHeight="1" outlineLevel="1" x14ac:dyDescent="0.45">
      <c r="B2139" s="13" t="s">
        <v>80</v>
      </c>
      <c r="C2139" s="14" t="s">
        <v>59</v>
      </c>
      <c r="D2139" s="14" t="s">
        <v>768</v>
      </c>
      <c r="E2139" s="15" t="s">
        <v>70</v>
      </c>
      <c r="F2139" s="15"/>
      <c r="G2139" s="16">
        <v>1</v>
      </c>
      <c r="H2139" s="16">
        <v>10</v>
      </c>
      <c r="I2139" s="19">
        <v>6.3484848484848486</v>
      </c>
      <c r="J2139" s="16">
        <v>10</v>
      </c>
      <c r="K2139" s="16">
        <v>7</v>
      </c>
      <c r="L2139" s="19">
        <v>3.2129182720454965</v>
      </c>
      <c r="M2139" s="16">
        <v>1</v>
      </c>
      <c r="N2139" s="16">
        <v>10</v>
      </c>
      <c r="O2139" s="17">
        <v>934</v>
      </c>
      <c r="P2139" s="18">
        <v>0</v>
      </c>
    </row>
    <row r="2140" spans="2:16" ht="36" customHeight="1" outlineLevel="1" x14ac:dyDescent="0.45">
      <c r="B2140" s="13" t="s">
        <v>82</v>
      </c>
      <c r="C2140" s="14" t="s">
        <v>56</v>
      </c>
      <c r="D2140" s="14" t="s">
        <v>1373</v>
      </c>
      <c r="E2140" s="15" t="s">
        <v>70</v>
      </c>
      <c r="F2140" s="15"/>
      <c r="G2140" s="16">
        <v>1</v>
      </c>
      <c r="H2140" s="16">
        <v>10</v>
      </c>
      <c r="I2140" s="19">
        <v>5.6923076923076925</v>
      </c>
      <c r="J2140" s="16">
        <v>2</v>
      </c>
      <c r="K2140" s="16">
        <v>6</v>
      </c>
      <c r="L2140" s="19">
        <v>3.1194180916910175</v>
      </c>
      <c r="M2140" s="16">
        <v>1</v>
      </c>
      <c r="N2140" s="16">
        <v>10</v>
      </c>
      <c r="O2140" s="17">
        <v>987</v>
      </c>
      <c r="P2140" s="18">
        <v>0</v>
      </c>
    </row>
    <row r="2141" spans="2:16" ht="36" customHeight="1" outlineLevel="1" x14ac:dyDescent="0.45">
      <c r="B2141" s="13" t="s">
        <v>82</v>
      </c>
      <c r="C2141" s="14" t="s">
        <v>59</v>
      </c>
      <c r="D2141" s="14" t="s">
        <v>1373</v>
      </c>
      <c r="E2141" s="15" t="s">
        <v>70</v>
      </c>
      <c r="F2141" s="15"/>
      <c r="G2141" s="16">
        <v>1</v>
      </c>
      <c r="H2141" s="16">
        <v>10</v>
      </c>
      <c r="I2141" s="19">
        <v>5.6923076923076925</v>
      </c>
      <c r="J2141" s="16">
        <v>2</v>
      </c>
      <c r="K2141" s="16">
        <v>6</v>
      </c>
      <c r="L2141" s="19">
        <v>3.1194180916910175</v>
      </c>
      <c r="M2141" s="16">
        <v>1</v>
      </c>
      <c r="N2141" s="16">
        <v>10</v>
      </c>
      <c r="O2141" s="17">
        <v>987</v>
      </c>
      <c r="P2141" s="18">
        <v>0</v>
      </c>
    </row>
    <row r="2142" spans="2:16" ht="36" customHeight="1" outlineLevel="1" x14ac:dyDescent="0.45">
      <c r="B2142" s="13" t="s">
        <v>84</v>
      </c>
      <c r="C2142" s="14" t="s">
        <v>56</v>
      </c>
      <c r="D2142" s="14" t="s">
        <v>1374</v>
      </c>
      <c r="E2142" s="15" t="s">
        <v>70</v>
      </c>
      <c r="F2142" s="15"/>
      <c r="G2142" s="16">
        <v>6</v>
      </c>
      <c r="H2142" s="16">
        <v>6</v>
      </c>
      <c r="I2142" s="16">
        <v>6</v>
      </c>
      <c r="J2142" s="16">
        <v>6</v>
      </c>
      <c r="K2142" s="16">
        <v>6</v>
      </c>
      <c r="L2142" s="15" t="s">
        <v>86</v>
      </c>
      <c r="M2142" s="16">
        <v>6</v>
      </c>
      <c r="N2142" s="16">
        <v>6</v>
      </c>
      <c r="O2142" s="17">
        <v>999</v>
      </c>
      <c r="P2142" s="18">
        <v>0</v>
      </c>
    </row>
    <row r="2143" spans="2:16" ht="36" customHeight="1" outlineLevel="1" x14ac:dyDescent="0.45">
      <c r="B2143" s="13" t="s">
        <v>84</v>
      </c>
      <c r="C2143" s="14" t="s">
        <v>59</v>
      </c>
      <c r="D2143" s="14" t="s">
        <v>1374</v>
      </c>
      <c r="E2143" s="15" t="s">
        <v>70</v>
      </c>
      <c r="F2143" s="15"/>
      <c r="G2143" s="16">
        <v>6</v>
      </c>
      <c r="H2143" s="16">
        <v>6</v>
      </c>
      <c r="I2143" s="16">
        <v>6</v>
      </c>
      <c r="J2143" s="16">
        <v>6</v>
      </c>
      <c r="K2143" s="16">
        <v>6</v>
      </c>
      <c r="L2143" s="15" t="s">
        <v>86</v>
      </c>
      <c r="M2143" s="16">
        <v>6</v>
      </c>
      <c r="N2143" s="16">
        <v>6</v>
      </c>
      <c r="O2143" s="17">
        <v>999</v>
      </c>
      <c r="P2143" s="18">
        <v>0</v>
      </c>
    </row>
    <row r="2144" spans="2:16" ht="36" customHeight="1" outlineLevel="1" x14ac:dyDescent="0.45">
      <c r="B2144" s="13" t="s">
        <v>61</v>
      </c>
      <c r="C2144" s="14" t="s">
        <v>56</v>
      </c>
      <c r="D2144" s="14" t="s">
        <v>769</v>
      </c>
      <c r="E2144" s="15" t="s">
        <v>70</v>
      </c>
      <c r="F2144" s="15"/>
      <c r="G2144" s="16">
        <v>1</v>
      </c>
      <c r="H2144" s="16">
        <v>10</v>
      </c>
      <c r="I2144" s="19">
        <v>6.5380000000000003</v>
      </c>
      <c r="J2144" s="16">
        <v>10</v>
      </c>
      <c r="K2144" s="16">
        <v>7</v>
      </c>
      <c r="L2144" s="19">
        <v>3.1538076197673313</v>
      </c>
      <c r="M2144" s="16">
        <v>1</v>
      </c>
      <c r="N2144" s="16">
        <v>10</v>
      </c>
      <c r="O2144" s="17">
        <v>0</v>
      </c>
      <c r="P2144" s="18">
        <v>0</v>
      </c>
    </row>
    <row r="2145" spans="2:16" ht="36" customHeight="1" outlineLevel="1" x14ac:dyDescent="0.45">
      <c r="B2145" s="13" t="s">
        <v>61</v>
      </c>
      <c r="C2145" s="14" t="s">
        <v>59</v>
      </c>
      <c r="D2145" s="14" t="s">
        <v>769</v>
      </c>
      <c r="E2145" s="15" t="s">
        <v>70</v>
      </c>
      <c r="F2145" s="15"/>
      <c r="G2145" s="16">
        <v>1</v>
      </c>
      <c r="H2145" s="16">
        <v>10</v>
      </c>
      <c r="I2145" s="19">
        <v>6.5471698113207548</v>
      </c>
      <c r="J2145" s="16">
        <v>10</v>
      </c>
      <c r="K2145" s="16">
        <v>7</v>
      </c>
      <c r="L2145" s="19">
        <v>3.1656569062042603</v>
      </c>
      <c r="M2145" s="16">
        <v>1</v>
      </c>
      <c r="N2145" s="16">
        <v>10</v>
      </c>
      <c r="O2145" s="17">
        <v>99</v>
      </c>
      <c r="P2145" s="18">
        <v>0</v>
      </c>
    </row>
    <row r="2146" spans="2:16" ht="36" customHeight="1" outlineLevel="1" x14ac:dyDescent="0.45">
      <c r="B2146" s="13" t="s">
        <v>61</v>
      </c>
      <c r="C2146" s="14" t="s">
        <v>56</v>
      </c>
      <c r="D2146" s="14" t="s">
        <v>769</v>
      </c>
      <c r="E2146" s="15" t="s">
        <v>70</v>
      </c>
      <c r="F2146" s="15"/>
      <c r="G2146" s="15" t="s">
        <v>86</v>
      </c>
      <c r="H2146" s="15" t="s">
        <v>86</v>
      </c>
      <c r="I2146" s="15" t="s">
        <v>86</v>
      </c>
      <c r="J2146" s="15" t="s">
        <v>86</v>
      </c>
      <c r="K2146" s="15" t="s">
        <v>86</v>
      </c>
      <c r="L2146" s="15" t="s">
        <v>86</v>
      </c>
      <c r="M2146" s="15" t="s">
        <v>86</v>
      </c>
      <c r="N2146" s="15" t="s">
        <v>86</v>
      </c>
      <c r="O2146" s="17">
        <v>1000</v>
      </c>
      <c r="P2146" s="18">
        <v>0</v>
      </c>
    </row>
    <row r="2147" spans="2:16" ht="36" customHeight="1" outlineLevel="1" x14ac:dyDescent="0.45">
      <c r="B2147" s="13" t="s">
        <v>61</v>
      </c>
      <c r="C2147" s="14" t="s">
        <v>59</v>
      </c>
      <c r="D2147" s="14" t="s">
        <v>769</v>
      </c>
      <c r="E2147" s="15" t="s">
        <v>70</v>
      </c>
      <c r="F2147" s="15"/>
      <c r="G2147" s="15" t="s">
        <v>86</v>
      </c>
      <c r="H2147" s="15" t="s">
        <v>86</v>
      </c>
      <c r="I2147" s="15" t="s">
        <v>86</v>
      </c>
      <c r="J2147" s="15" t="s">
        <v>86</v>
      </c>
      <c r="K2147" s="15" t="s">
        <v>86</v>
      </c>
      <c r="L2147" s="15" t="s">
        <v>86</v>
      </c>
      <c r="M2147" s="15" t="s">
        <v>86</v>
      </c>
      <c r="N2147" s="15" t="s">
        <v>86</v>
      </c>
      <c r="O2147" s="17">
        <v>1000</v>
      </c>
      <c r="P2147" s="18">
        <v>0</v>
      </c>
    </row>
    <row r="2148" spans="2:16" ht="36" customHeight="1" outlineLevel="1" x14ac:dyDescent="0.45">
      <c r="B2148" s="13" t="s">
        <v>61</v>
      </c>
      <c r="C2148" s="14" t="s">
        <v>56</v>
      </c>
      <c r="D2148" s="14" t="s">
        <v>769</v>
      </c>
      <c r="E2148" s="15" t="s">
        <v>70</v>
      </c>
      <c r="F2148" s="15"/>
      <c r="G2148" s="15" t="s">
        <v>86</v>
      </c>
      <c r="H2148" s="15" t="s">
        <v>86</v>
      </c>
      <c r="I2148" s="15" t="s">
        <v>86</v>
      </c>
      <c r="J2148" s="15" t="s">
        <v>86</v>
      </c>
      <c r="K2148" s="15" t="s">
        <v>86</v>
      </c>
      <c r="L2148" s="15" t="s">
        <v>86</v>
      </c>
      <c r="M2148" s="15" t="s">
        <v>86</v>
      </c>
      <c r="N2148" s="15" t="s">
        <v>86</v>
      </c>
      <c r="O2148" s="17">
        <v>1000</v>
      </c>
      <c r="P2148" s="18">
        <v>0</v>
      </c>
    </row>
    <row r="2149" spans="2:16" ht="36" customHeight="1" outlineLevel="1" x14ac:dyDescent="0.45">
      <c r="B2149" s="13" t="s">
        <v>61</v>
      </c>
      <c r="C2149" s="14" t="s">
        <v>59</v>
      </c>
      <c r="D2149" s="14" t="s">
        <v>769</v>
      </c>
      <c r="E2149" s="15" t="s">
        <v>70</v>
      </c>
      <c r="F2149" s="15"/>
      <c r="G2149" s="15" t="s">
        <v>86</v>
      </c>
      <c r="H2149" s="15" t="s">
        <v>86</v>
      </c>
      <c r="I2149" s="15" t="s">
        <v>86</v>
      </c>
      <c r="J2149" s="15" t="s">
        <v>86</v>
      </c>
      <c r="K2149" s="15" t="s">
        <v>86</v>
      </c>
      <c r="L2149" s="15" t="s">
        <v>86</v>
      </c>
      <c r="M2149" s="15" t="s">
        <v>86</v>
      </c>
      <c r="N2149" s="15" t="s">
        <v>86</v>
      </c>
      <c r="O2149" s="17">
        <v>1000</v>
      </c>
      <c r="P2149" s="18">
        <v>0</v>
      </c>
    </row>
    <row r="2150" spans="2:16" ht="36" customHeight="1" outlineLevel="1" x14ac:dyDescent="0.45">
      <c r="B2150" s="13" t="s">
        <v>61</v>
      </c>
      <c r="C2150" s="14" t="s">
        <v>56</v>
      </c>
      <c r="D2150" s="14" t="s">
        <v>769</v>
      </c>
      <c r="E2150" s="15" t="s">
        <v>70</v>
      </c>
      <c r="F2150" s="15"/>
      <c r="G2150" s="15" t="s">
        <v>86</v>
      </c>
      <c r="H2150" s="15" t="s">
        <v>86</v>
      </c>
      <c r="I2150" s="15" t="s">
        <v>86</v>
      </c>
      <c r="J2150" s="15" t="s">
        <v>86</v>
      </c>
      <c r="K2150" s="15" t="s">
        <v>86</v>
      </c>
      <c r="L2150" s="15" t="s">
        <v>86</v>
      </c>
      <c r="M2150" s="15" t="s">
        <v>86</v>
      </c>
      <c r="N2150" s="15" t="s">
        <v>86</v>
      </c>
      <c r="O2150" s="17">
        <v>1000</v>
      </c>
      <c r="P2150" s="18">
        <v>0</v>
      </c>
    </row>
    <row r="2151" spans="2:16" ht="36" customHeight="1" outlineLevel="1" x14ac:dyDescent="0.45">
      <c r="B2151" s="13" t="s">
        <v>61</v>
      </c>
      <c r="C2151" s="14" t="s">
        <v>59</v>
      </c>
      <c r="D2151" s="14" t="s">
        <v>769</v>
      </c>
      <c r="E2151" s="15" t="s">
        <v>70</v>
      </c>
      <c r="F2151" s="15"/>
      <c r="G2151" s="15" t="s">
        <v>86</v>
      </c>
      <c r="H2151" s="15" t="s">
        <v>86</v>
      </c>
      <c r="I2151" s="15" t="s">
        <v>86</v>
      </c>
      <c r="J2151" s="15" t="s">
        <v>86</v>
      </c>
      <c r="K2151" s="15" t="s">
        <v>86</v>
      </c>
      <c r="L2151" s="15" t="s">
        <v>86</v>
      </c>
      <c r="M2151" s="15" t="s">
        <v>86</v>
      </c>
      <c r="N2151" s="15" t="s">
        <v>86</v>
      </c>
      <c r="O2151" s="17">
        <v>1000</v>
      </c>
      <c r="P2151" s="18">
        <v>0</v>
      </c>
    </row>
    <row r="2152" spans="2:16" ht="36" customHeight="1" outlineLevel="1" x14ac:dyDescent="0.45">
      <c r="B2152" s="13" t="s">
        <v>64</v>
      </c>
      <c r="C2152" s="14" t="s">
        <v>56</v>
      </c>
      <c r="D2152" s="14" t="s">
        <v>770</v>
      </c>
      <c r="E2152" s="15" t="s">
        <v>63</v>
      </c>
      <c r="F2152" s="15"/>
      <c r="G2152" s="16">
        <v>1</v>
      </c>
      <c r="H2152" s="16">
        <v>10</v>
      </c>
      <c r="I2152" s="19">
        <v>6.5389999999999997</v>
      </c>
      <c r="J2152" s="16">
        <v>10</v>
      </c>
      <c r="K2152" s="16">
        <v>7</v>
      </c>
      <c r="L2152" s="19">
        <v>3.156016387701357</v>
      </c>
      <c r="M2152" s="16">
        <v>1</v>
      </c>
      <c r="N2152" s="16">
        <v>10</v>
      </c>
      <c r="O2152" s="17">
        <v>0</v>
      </c>
      <c r="P2152" s="18">
        <v>0</v>
      </c>
    </row>
    <row r="2153" spans="2:16" ht="36" customHeight="1" outlineLevel="1" x14ac:dyDescent="0.45">
      <c r="B2153" s="13" t="s">
        <v>64</v>
      </c>
      <c r="C2153" s="14" t="s">
        <v>59</v>
      </c>
      <c r="D2153" s="14" t="s">
        <v>770</v>
      </c>
      <c r="E2153" s="15" t="s">
        <v>63</v>
      </c>
      <c r="F2153" s="15"/>
      <c r="G2153" s="16">
        <v>1</v>
      </c>
      <c r="H2153" s="16">
        <v>10</v>
      </c>
      <c r="I2153" s="19">
        <v>6.5389999999999997</v>
      </c>
      <c r="J2153" s="16">
        <v>10</v>
      </c>
      <c r="K2153" s="16">
        <v>7</v>
      </c>
      <c r="L2153" s="19">
        <v>3.156016387701357</v>
      </c>
      <c r="M2153" s="16">
        <v>1</v>
      </c>
      <c r="N2153" s="16">
        <v>10</v>
      </c>
      <c r="O2153" s="17">
        <v>0</v>
      </c>
      <c r="P2153" s="18">
        <v>0</v>
      </c>
    </row>
    <row r="2154" spans="2:16" ht="36" customHeight="1" outlineLevel="1" x14ac:dyDescent="0.45">
      <c r="B2154" s="13" t="s">
        <v>66</v>
      </c>
      <c r="C2154" s="14" t="s">
        <v>56</v>
      </c>
      <c r="D2154" s="14" t="s">
        <v>771</v>
      </c>
      <c r="E2154" s="15" t="s">
        <v>63</v>
      </c>
      <c r="F2154" s="15"/>
      <c r="G2154" s="16">
        <v>1</v>
      </c>
      <c r="H2154" s="16">
        <v>10</v>
      </c>
      <c r="I2154" s="19">
        <v>6.5221052631578944</v>
      </c>
      <c r="J2154" s="16">
        <v>10</v>
      </c>
      <c r="K2154" s="16">
        <v>7</v>
      </c>
      <c r="L2154" s="19">
        <v>3.1597808417355848</v>
      </c>
      <c r="M2154" s="16">
        <v>1</v>
      </c>
      <c r="N2154" s="16">
        <v>10</v>
      </c>
      <c r="O2154" s="17">
        <v>525</v>
      </c>
      <c r="P2154" s="18">
        <v>0</v>
      </c>
    </row>
    <row r="2155" spans="2:16" ht="36" customHeight="1" outlineLevel="1" x14ac:dyDescent="0.45">
      <c r="B2155" s="13" t="s">
        <v>66</v>
      </c>
      <c r="C2155" s="14" t="s">
        <v>59</v>
      </c>
      <c r="D2155" s="14" t="s">
        <v>771</v>
      </c>
      <c r="E2155" s="15" t="s">
        <v>63</v>
      </c>
      <c r="F2155" s="15"/>
      <c r="G2155" s="16">
        <v>1</v>
      </c>
      <c r="H2155" s="16">
        <v>10</v>
      </c>
      <c r="I2155" s="19">
        <v>6.570576540755467</v>
      </c>
      <c r="J2155" s="16">
        <v>10</v>
      </c>
      <c r="K2155" s="16">
        <v>7</v>
      </c>
      <c r="L2155" s="19">
        <v>3.1683332720399666</v>
      </c>
      <c r="M2155" s="16">
        <v>1</v>
      </c>
      <c r="N2155" s="16">
        <v>10</v>
      </c>
      <c r="O2155" s="17">
        <v>497</v>
      </c>
      <c r="P2155" s="18">
        <v>0</v>
      </c>
    </row>
    <row r="2156" spans="2:16" ht="36" customHeight="1" outlineLevel="1" x14ac:dyDescent="0.45">
      <c r="B2156" s="13" t="s">
        <v>68</v>
      </c>
      <c r="C2156" s="14" t="s">
        <v>56</v>
      </c>
      <c r="D2156" s="14" t="s">
        <v>772</v>
      </c>
      <c r="E2156" s="15" t="s">
        <v>70</v>
      </c>
      <c r="F2156" s="15"/>
      <c r="G2156" s="16">
        <v>1</v>
      </c>
      <c r="H2156" s="16">
        <v>10</v>
      </c>
      <c r="I2156" s="19">
        <v>6.4935064935064934</v>
      </c>
      <c r="J2156" s="16">
        <v>10</v>
      </c>
      <c r="K2156" s="16">
        <v>7</v>
      </c>
      <c r="L2156" s="19">
        <v>3.1949282224639695</v>
      </c>
      <c r="M2156" s="16">
        <v>1</v>
      </c>
      <c r="N2156" s="16">
        <v>10</v>
      </c>
      <c r="O2156" s="17">
        <v>769</v>
      </c>
      <c r="P2156" s="18">
        <v>0</v>
      </c>
    </row>
    <row r="2157" spans="2:16" ht="36" customHeight="1" outlineLevel="1" x14ac:dyDescent="0.45">
      <c r="B2157" s="13" t="s">
        <v>68</v>
      </c>
      <c r="C2157" s="14" t="s">
        <v>59</v>
      </c>
      <c r="D2157" s="14" t="s">
        <v>772</v>
      </c>
      <c r="E2157" s="15" t="s">
        <v>70</v>
      </c>
      <c r="F2157" s="15"/>
      <c r="G2157" s="16">
        <v>1</v>
      </c>
      <c r="H2157" s="16">
        <v>10</v>
      </c>
      <c r="I2157" s="19">
        <v>6.3787234042553189</v>
      </c>
      <c r="J2157" s="16">
        <v>10</v>
      </c>
      <c r="K2157" s="16">
        <v>7</v>
      </c>
      <c r="L2157" s="19">
        <v>3.2074256904751492</v>
      </c>
      <c r="M2157" s="16">
        <v>1</v>
      </c>
      <c r="N2157" s="16">
        <v>10</v>
      </c>
      <c r="O2157" s="17">
        <v>765</v>
      </c>
      <c r="P2157" s="18">
        <v>0</v>
      </c>
    </row>
    <row r="2158" spans="2:16" ht="36" customHeight="1" outlineLevel="1" x14ac:dyDescent="0.45">
      <c r="B2158" s="13" t="s">
        <v>71</v>
      </c>
      <c r="C2158" s="14" t="s">
        <v>56</v>
      </c>
      <c r="D2158" s="14" t="s">
        <v>773</v>
      </c>
      <c r="E2158" s="15" t="s">
        <v>70</v>
      </c>
      <c r="F2158" s="15"/>
      <c r="G2158" s="16">
        <v>1</v>
      </c>
      <c r="H2158" s="16">
        <v>10</v>
      </c>
      <c r="I2158" s="19">
        <v>6.9855072463768115</v>
      </c>
      <c r="J2158" s="16">
        <v>10</v>
      </c>
      <c r="K2158" s="16">
        <v>7</v>
      </c>
      <c r="L2158" s="19">
        <v>2.8871360983355228</v>
      </c>
      <c r="M2158" s="16">
        <v>1</v>
      </c>
      <c r="N2158" s="16">
        <v>10</v>
      </c>
      <c r="O2158" s="17">
        <v>862</v>
      </c>
      <c r="P2158" s="18">
        <v>0</v>
      </c>
    </row>
    <row r="2159" spans="2:16" ht="36" customHeight="1" outlineLevel="1" x14ac:dyDescent="0.45">
      <c r="B2159" s="13" t="s">
        <v>71</v>
      </c>
      <c r="C2159" s="14" t="s">
        <v>59</v>
      </c>
      <c r="D2159" s="14" t="s">
        <v>773</v>
      </c>
      <c r="E2159" s="15" t="s">
        <v>70</v>
      </c>
      <c r="F2159" s="15"/>
      <c r="G2159" s="16">
        <v>1</v>
      </c>
      <c r="H2159" s="16">
        <v>10</v>
      </c>
      <c r="I2159" s="19">
        <v>6.9246575342465757</v>
      </c>
      <c r="J2159" s="16">
        <v>10</v>
      </c>
      <c r="K2159" s="16">
        <v>7</v>
      </c>
      <c r="L2159" s="19">
        <v>2.9456820916990756</v>
      </c>
      <c r="M2159" s="16">
        <v>1</v>
      </c>
      <c r="N2159" s="16">
        <v>10</v>
      </c>
      <c r="O2159" s="17">
        <v>854</v>
      </c>
      <c r="P2159" s="18">
        <v>0</v>
      </c>
    </row>
    <row r="2160" spans="2:16" ht="36" customHeight="1" outlineLevel="1" x14ac:dyDescent="0.45">
      <c r="B2160" s="13" t="s">
        <v>1184</v>
      </c>
      <c r="C2160" s="14" t="s">
        <v>56</v>
      </c>
      <c r="D2160" s="14" t="s">
        <v>774</v>
      </c>
      <c r="E2160" s="15" t="s">
        <v>70</v>
      </c>
      <c r="F2160" s="15"/>
      <c r="G2160" s="16">
        <v>1</v>
      </c>
      <c r="H2160" s="16">
        <v>10</v>
      </c>
      <c r="I2160" s="19">
        <v>6.8550724637681162</v>
      </c>
      <c r="J2160" s="16">
        <v>10</v>
      </c>
      <c r="K2160" s="16">
        <v>8</v>
      </c>
      <c r="L2160" s="19">
        <v>3.1120040938221631</v>
      </c>
      <c r="M2160" s="16">
        <v>1</v>
      </c>
      <c r="N2160" s="16">
        <v>10</v>
      </c>
      <c r="O2160" s="17">
        <v>931</v>
      </c>
      <c r="P2160" s="18">
        <v>0</v>
      </c>
    </row>
    <row r="2161" spans="2:16" ht="36" customHeight="1" outlineLevel="1" x14ac:dyDescent="0.45">
      <c r="B2161" s="13" t="s">
        <v>1184</v>
      </c>
      <c r="C2161" s="14" t="s">
        <v>59</v>
      </c>
      <c r="D2161" s="14" t="s">
        <v>774</v>
      </c>
      <c r="E2161" s="15" t="s">
        <v>70</v>
      </c>
      <c r="F2161" s="15"/>
      <c r="G2161" s="16">
        <v>1</v>
      </c>
      <c r="H2161" s="16">
        <v>10</v>
      </c>
      <c r="I2161" s="19">
        <v>7.0135135135135132</v>
      </c>
      <c r="J2161" s="16">
        <v>10</v>
      </c>
      <c r="K2161" s="16">
        <v>8</v>
      </c>
      <c r="L2161" s="19">
        <v>3.0542727459518408</v>
      </c>
      <c r="M2161" s="16">
        <v>1</v>
      </c>
      <c r="N2161" s="16">
        <v>10</v>
      </c>
      <c r="O2161" s="17">
        <v>926</v>
      </c>
      <c r="P2161" s="18">
        <v>0</v>
      </c>
    </row>
    <row r="2162" spans="2:16" ht="36" customHeight="1" outlineLevel="1" x14ac:dyDescent="0.45">
      <c r="B2162" s="13" t="s">
        <v>1185</v>
      </c>
      <c r="C2162" s="14" t="s">
        <v>56</v>
      </c>
      <c r="D2162" s="14" t="s">
        <v>775</v>
      </c>
      <c r="E2162" s="15" t="s">
        <v>70</v>
      </c>
      <c r="F2162" s="15"/>
      <c r="G2162" s="16">
        <v>1</v>
      </c>
      <c r="H2162" s="16">
        <v>10</v>
      </c>
      <c r="I2162" s="19">
        <v>6.6166666666666663</v>
      </c>
      <c r="J2162" s="16">
        <v>10</v>
      </c>
      <c r="K2162" s="16">
        <v>7</v>
      </c>
      <c r="L2162" s="19">
        <v>3.1681233640307505</v>
      </c>
      <c r="M2162" s="16">
        <v>1</v>
      </c>
      <c r="N2162" s="16">
        <v>10</v>
      </c>
      <c r="O2162" s="17">
        <v>940</v>
      </c>
      <c r="P2162" s="18">
        <v>0</v>
      </c>
    </row>
    <row r="2163" spans="2:16" ht="36" customHeight="1" outlineLevel="1" x14ac:dyDescent="0.45">
      <c r="B2163" s="13" t="s">
        <v>1185</v>
      </c>
      <c r="C2163" s="14" t="s">
        <v>59</v>
      </c>
      <c r="D2163" s="14" t="s">
        <v>775</v>
      </c>
      <c r="E2163" s="15" t="s">
        <v>70</v>
      </c>
      <c r="F2163" s="15"/>
      <c r="G2163" s="16">
        <v>1</v>
      </c>
      <c r="H2163" s="16">
        <v>10</v>
      </c>
      <c r="I2163" s="19">
        <v>6.984375</v>
      </c>
      <c r="J2163" s="16">
        <v>10</v>
      </c>
      <c r="K2163" s="16">
        <v>7</v>
      </c>
      <c r="L2163" s="19">
        <v>3.0315389119394749</v>
      </c>
      <c r="M2163" s="16">
        <v>1</v>
      </c>
      <c r="N2163" s="16">
        <v>10</v>
      </c>
      <c r="O2163" s="17">
        <v>936</v>
      </c>
      <c r="P2163" s="18">
        <v>0</v>
      </c>
    </row>
    <row r="2164" spans="2:16" ht="36" customHeight="1" outlineLevel="1" x14ac:dyDescent="0.45">
      <c r="B2164" s="13" t="s">
        <v>73</v>
      </c>
      <c r="C2164" s="14" t="s">
        <v>56</v>
      </c>
      <c r="D2164" s="14" t="s">
        <v>1375</v>
      </c>
      <c r="E2164" s="15" t="s">
        <v>63</v>
      </c>
      <c r="F2164" s="15"/>
      <c r="G2164" s="16">
        <v>1</v>
      </c>
      <c r="H2164" s="16">
        <v>10</v>
      </c>
      <c r="I2164" s="19">
        <v>6.5369999999999999</v>
      </c>
      <c r="J2164" s="16">
        <v>10</v>
      </c>
      <c r="K2164" s="16">
        <v>7</v>
      </c>
      <c r="L2164" s="19">
        <v>3.1535021128224283</v>
      </c>
      <c r="M2164" s="16">
        <v>1</v>
      </c>
      <c r="N2164" s="16">
        <v>10</v>
      </c>
      <c r="O2164" s="17">
        <v>0</v>
      </c>
      <c r="P2164" s="18">
        <v>0</v>
      </c>
    </row>
    <row r="2165" spans="2:16" ht="36" customHeight="1" outlineLevel="1" x14ac:dyDescent="0.45">
      <c r="B2165" s="13" t="s">
        <v>73</v>
      </c>
      <c r="C2165" s="14" t="s">
        <v>59</v>
      </c>
      <c r="D2165" s="14" t="s">
        <v>1375</v>
      </c>
      <c r="E2165" s="15" t="s">
        <v>63</v>
      </c>
      <c r="F2165" s="15"/>
      <c r="G2165" s="16">
        <v>1</v>
      </c>
      <c r="H2165" s="16">
        <v>10</v>
      </c>
      <c r="I2165" s="19">
        <v>6.5369999999999999</v>
      </c>
      <c r="J2165" s="16">
        <v>10</v>
      </c>
      <c r="K2165" s="16">
        <v>7</v>
      </c>
      <c r="L2165" s="19">
        <v>3.1535021128224283</v>
      </c>
      <c r="M2165" s="16">
        <v>1</v>
      </c>
      <c r="N2165" s="16">
        <v>10</v>
      </c>
      <c r="O2165" s="17">
        <v>0</v>
      </c>
      <c r="P2165" s="18">
        <v>0</v>
      </c>
    </row>
    <row r="2166" spans="2:16" ht="36" customHeight="1" outlineLevel="1" x14ac:dyDescent="0.45">
      <c r="B2166" s="13" t="s">
        <v>75</v>
      </c>
      <c r="C2166" s="14" t="s">
        <v>56</v>
      </c>
      <c r="D2166" s="14" t="s">
        <v>776</v>
      </c>
      <c r="E2166" s="15" t="s">
        <v>63</v>
      </c>
      <c r="F2166" s="15"/>
      <c r="G2166" s="16">
        <v>1</v>
      </c>
      <c r="H2166" s="16">
        <v>10</v>
      </c>
      <c r="I2166" s="19">
        <v>6.5389999999999997</v>
      </c>
      <c r="J2166" s="16">
        <v>10</v>
      </c>
      <c r="K2166" s="16">
        <v>7</v>
      </c>
      <c r="L2166" s="19">
        <v>3.1547474433671394</v>
      </c>
      <c r="M2166" s="16">
        <v>1</v>
      </c>
      <c r="N2166" s="16">
        <v>10</v>
      </c>
      <c r="O2166" s="17">
        <v>0</v>
      </c>
      <c r="P2166" s="18">
        <v>0</v>
      </c>
    </row>
    <row r="2167" spans="2:16" ht="36" customHeight="1" outlineLevel="1" x14ac:dyDescent="0.45">
      <c r="B2167" s="13" t="s">
        <v>75</v>
      </c>
      <c r="C2167" s="14" t="s">
        <v>59</v>
      </c>
      <c r="D2167" s="14" t="s">
        <v>776</v>
      </c>
      <c r="E2167" s="15" t="s">
        <v>63</v>
      </c>
      <c r="F2167" s="15"/>
      <c r="G2167" s="16">
        <v>1</v>
      </c>
      <c r="H2167" s="16">
        <v>10</v>
      </c>
      <c r="I2167" s="19">
        <v>6.5389999999999997</v>
      </c>
      <c r="J2167" s="16">
        <v>10</v>
      </c>
      <c r="K2167" s="16">
        <v>7</v>
      </c>
      <c r="L2167" s="19">
        <v>3.1547474433671394</v>
      </c>
      <c r="M2167" s="16">
        <v>1</v>
      </c>
      <c r="N2167" s="16">
        <v>10</v>
      </c>
      <c r="O2167" s="17">
        <v>0</v>
      </c>
      <c r="P2167" s="18">
        <v>0</v>
      </c>
    </row>
    <row r="2168" spans="2:16" ht="36" customHeight="1" outlineLevel="1" x14ac:dyDescent="0.45">
      <c r="B2168" s="13" t="s">
        <v>77</v>
      </c>
      <c r="C2168" s="14" t="s">
        <v>56</v>
      </c>
      <c r="D2168" s="14" t="s">
        <v>777</v>
      </c>
      <c r="E2168" s="15" t="s">
        <v>70</v>
      </c>
      <c r="F2168" s="15"/>
      <c r="G2168" s="16">
        <v>1</v>
      </c>
      <c r="H2168" s="16">
        <v>10</v>
      </c>
      <c r="I2168" s="19">
        <v>6.4281879194630873</v>
      </c>
      <c r="J2168" s="16">
        <v>10</v>
      </c>
      <c r="K2168" s="16">
        <v>7</v>
      </c>
      <c r="L2168" s="19">
        <v>3.1772054514569614</v>
      </c>
      <c r="M2168" s="16">
        <v>1</v>
      </c>
      <c r="N2168" s="16">
        <v>10</v>
      </c>
      <c r="O2168" s="17">
        <v>255</v>
      </c>
      <c r="P2168" s="18">
        <v>0</v>
      </c>
    </row>
    <row r="2169" spans="2:16" ht="36" customHeight="1" outlineLevel="1" x14ac:dyDescent="0.45">
      <c r="B2169" s="13" t="s">
        <v>77</v>
      </c>
      <c r="C2169" s="14" t="s">
        <v>59</v>
      </c>
      <c r="D2169" s="14" t="s">
        <v>777</v>
      </c>
      <c r="E2169" s="15" t="s">
        <v>70</v>
      </c>
      <c r="F2169" s="15"/>
      <c r="G2169" s="16">
        <v>1</v>
      </c>
      <c r="H2169" s="16">
        <v>10</v>
      </c>
      <c r="I2169" s="19">
        <v>6.4281879194630873</v>
      </c>
      <c r="J2169" s="16">
        <v>10</v>
      </c>
      <c r="K2169" s="16">
        <v>7</v>
      </c>
      <c r="L2169" s="19">
        <v>3.1772054514569614</v>
      </c>
      <c r="M2169" s="16">
        <v>1</v>
      </c>
      <c r="N2169" s="16">
        <v>10</v>
      </c>
      <c r="O2169" s="17">
        <v>255</v>
      </c>
      <c r="P2169" s="18">
        <v>0</v>
      </c>
    </row>
    <row r="2170" spans="2:16" ht="36" customHeight="1" outlineLevel="1" x14ac:dyDescent="0.45">
      <c r="B2170" s="13" t="s">
        <v>79</v>
      </c>
      <c r="C2170" s="14" t="s">
        <v>56</v>
      </c>
      <c r="D2170" s="14" t="s">
        <v>778</v>
      </c>
      <c r="E2170" s="15" t="s">
        <v>70</v>
      </c>
      <c r="F2170" s="15"/>
      <c r="G2170" s="16">
        <v>1</v>
      </c>
      <c r="H2170" s="16">
        <v>10</v>
      </c>
      <c r="I2170" s="19">
        <v>6.854838709677419</v>
      </c>
      <c r="J2170" s="16">
        <v>10</v>
      </c>
      <c r="K2170" s="16">
        <v>8</v>
      </c>
      <c r="L2170" s="19">
        <v>3.0605897341569333</v>
      </c>
      <c r="M2170" s="16">
        <v>1</v>
      </c>
      <c r="N2170" s="16">
        <v>10</v>
      </c>
      <c r="O2170" s="17">
        <v>690</v>
      </c>
      <c r="P2170" s="18">
        <v>0</v>
      </c>
    </row>
    <row r="2171" spans="2:16" ht="36" customHeight="1" outlineLevel="1" x14ac:dyDescent="0.45">
      <c r="B2171" s="13" t="s">
        <v>79</v>
      </c>
      <c r="C2171" s="14" t="s">
        <v>59</v>
      </c>
      <c r="D2171" s="14" t="s">
        <v>778</v>
      </c>
      <c r="E2171" s="15" t="s">
        <v>70</v>
      </c>
      <c r="F2171" s="15"/>
      <c r="G2171" s="16">
        <v>1</v>
      </c>
      <c r="H2171" s="16">
        <v>10</v>
      </c>
      <c r="I2171" s="19">
        <v>6.854838709677419</v>
      </c>
      <c r="J2171" s="16">
        <v>10</v>
      </c>
      <c r="K2171" s="16">
        <v>8</v>
      </c>
      <c r="L2171" s="19">
        <v>3.0605897341569333</v>
      </c>
      <c r="M2171" s="16">
        <v>1</v>
      </c>
      <c r="N2171" s="16">
        <v>10</v>
      </c>
      <c r="O2171" s="17">
        <v>690</v>
      </c>
      <c r="P2171" s="18">
        <v>0</v>
      </c>
    </row>
    <row r="2172" spans="2:16" ht="36" customHeight="1" outlineLevel="1" x14ac:dyDescent="0.45">
      <c r="B2172" s="13" t="s">
        <v>80</v>
      </c>
      <c r="C2172" s="14" t="s">
        <v>56</v>
      </c>
      <c r="D2172" s="14" t="s">
        <v>779</v>
      </c>
      <c r="E2172" s="15" t="s">
        <v>70</v>
      </c>
      <c r="F2172" s="15"/>
      <c r="G2172" s="16">
        <v>1</v>
      </c>
      <c r="H2172" s="16">
        <v>10</v>
      </c>
      <c r="I2172" s="19">
        <v>6.7368421052631575</v>
      </c>
      <c r="J2172" s="16">
        <v>10</v>
      </c>
      <c r="K2172" s="16">
        <v>7</v>
      </c>
      <c r="L2172" s="19">
        <v>3.0031311980133677</v>
      </c>
      <c r="M2172" s="16">
        <v>1</v>
      </c>
      <c r="N2172" s="16">
        <v>10</v>
      </c>
      <c r="O2172" s="17">
        <v>943</v>
      </c>
      <c r="P2172" s="18">
        <v>0</v>
      </c>
    </row>
    <row r="2173" spans="2:16" ht="36" customHeight="1" outlineLevel="1" x14ac:dyDescent="0.45">
      <c r="B2173" s="13" t="s">
        <v>80</v>
      </c>
      <c r="C2173" s="14" t="s">
        <v>59</v>
      </c>
      <c r="D2173" s="14" t="s">
        <v>779</v>
      </c>
      <c r="E2173" s="15" t="s">
        <v>70</v>
      </c>
      <c r="F2173" s="15"/>
      <c r="G2173" s="16">
        <v>1</v>
      </c>
      <c r="H2173" s="16">
        <v>10</v>
      </c>
      <c r="I2173" s="19">
        <v>6.7368421052631575</v>
      </c>
      <c r="J2173" s="16">
        <v>10</v>
      </c>
      <c r="K2173" s="16">
        <v>7</v>
      </c>
      <c r="L2173" s="19">
        <v>3.0031311980133677</v>
      </c>
      <c r="M2173" s="16">
        <v>1</v>
      </c>
      <c r="N2173" s="16">
        <v>10</v>
      </c>
      <c r="O2173" s="17">
        <v>943</v>
      </c>
      <c r="P2173" s="18">
        <v>0</v>
      </c>
    </row>
    <row r="2174" spans="2:16" ht="36" customHeight="1" outlineLevel="1" x14ac:dyDescent="0.45">
      <c r="B2174" s="13" t="s">
        <v>82</v>
      </c>
      <c r="C2174" s="14" t="s">
        <v>56</v>
      </c>
      <c r="D2174" s="14" t="s">
        <v>1376</v>
      </c>
      <c r="E2174" s="15" t="s">
        <v>70</v>
      </c>
      <c r="F2174" s="15"/>
      <c r="G2174" s="16">
        <v>1</v>
      </c>
      <c r="H2174" s="16">
        <v>10</v>
      </c>
      <c r="I2174" s="16">
        <v>7</v>
      </c>
      <c r="J2174" s="16">
        <v>10</v>
      </c>
      <c r="K2174" s="16">
        <v>6</v>
      </c>
      <c r="L2174" s="19">
        <v>3.2192602199319587</v>
      </c>
      <c r="M2174" s="16">
        <v>1</v>
      </c>
      <c r="N2174" s="16">
        <v>10</v>
      </c>
      <c r="O2174" s="17">
        <v>988</v>
      </c>
      <c r="P2174" s="18">
        <v>0</v>
      </c>
    </row>
    <row r="2175" spans="2:16" ht="36" customHeight="1" outlineLevel="1" x14ac:dyDescent="0.45">
      <c r="B2175" s="13" t="s">
        <v>82</v>
      </c>
      <c r="C2175" s="14" t="s">
        <v>59</v>
      </c>
      <c r="D2175" s="14" t="s">
        <v>1376</v>
      </c>
      <c r="E2175" s="15" t="s">
        <v>70</v>
      </c>
      <c r="F2175" s="15"/>
      <c r="G2175" s="16">
        <v>1</v>
      </c>
      <c r="H2175" s="16">
        <v>10</v>
      </c>
      <c r="I2175" s="16">
        <v>7</v>
      </c>
      <c r="J2175" s="16">
        <v>10</v>
      </c>
      <c r="K2175" s="16">
        <v>6</v>
      </c>
      <c r="L2175" s="19">
        <v>3.2192602199319587</v>
      </c>
      <c r="M2175" s="16">
        <v>1</v>
      </c>
      <c r="N2175" s="16">
        <v>10</v>
      </c>
      <c r="O2175" s="17">
        <v>988</v>
      </c>
      <c r="P2175" s="18">
        <v>0</v>
      </c>
    </row>
    <row r="2176" spans="2:16" ht="36" customHeight="1" outlineLevel="1" x14ac:dyDescent="0.45">
      <c r="B2176" s="13" t="s">
        <v>84</v>
      </c>
      <c r="C2176" s="14" t="s">
        <v>56</v>
      </c>
      <c r="D2176" s="14" t="s">
        <v>1377</v>
      </c>
      <c r="E2176" s="15" t="s">
        <v>70</v>
      </c>
      <c r="F2176" s="15"/>
      <c r="G2176" s="16">
        <v>10</v>
      </c>
      <c r="H2176" s="16">
        <v>10</v>
      </c>
      <c r="I2176" s="16">
        <v>10</v>
      </c>
      <c r="J2176" s="16">
        <v>10</v>
      </c>
      <c r="K2176" s="16">
        <v>10</v>
      </c>
      <c r="L2176" s="16">
        <v>0</v>
      </c>
      <c r="M2176" s="16">
        <v>10</v>
      </c>
      <c r="N2176" s="16">
        <v>10</v>
      </c>
      <c r="O2176" s="17">
        <v>998</v>
      </c>
      <c r="P2176" s="18">
        <v>0</v>
      </c>
    </row>
    <row r="2177" spans="2:16" ht="36" customHeight="1" outlineLevel="1" x14ac:dyDescent="0.45">
      <c r="B2177" s="13" t="s">
        <v>84</v>
      </c>
      <c r="C2177" s="14" t="s">
        <v>59</v>
      </c>
      <c r="D2177" s="14" t="s">
        <v>1377</v>
      </c>
      <c r="E2177" s="15" t="s">
        <v>70</v>
      </c>
      <c r="F2177" s="15"/>
      <c r="G2177" s="16">
        <v>10</v>
      </c>
      <c r="H2177" s="16">
        <v>10</v>
      </c>
      <c r="I2177" s="16">
        <v>10</v>
      </c>
      <c r="J2177" s="16">
        <v>10</v>
      </c>
      <c r="K2177" s="16">
        <v>10</v>
      </c>
      <c r="L2177" s="16">
        <v>0</v>
      </c>
      <c r="M2177" s="16">
        <v>10</v>
      </c>
      <c r="N2177" s="16">
        <v>10</v>
      </c>
      <c r="O2177" s="17">
        <v>998</v>
      </c>
      <c r="P2177" s="18">
        <v>0</v>
      </c>
    </row>
    <row r="2178" spans="2:16" ht="36" customHeight="1" outlineLevel="1" x14ac:dyDescent="0.45">
      <c r="B2178" s="13" t="s">
        <v>61</v>
      </c>
      <c r="C2178" s="14" t="s">
        <v>56</v>
      </c>
      <c r="D2178" s="14" t="s">
        <v>780</v>
      </c>
      <c r="E2178" s="15" t="s">
        <v>70</v>
      </c>
      <c r="F2178" s="15"/>
      <c r="G2178" s="16">
        <v>1</v>
      </c>
      <c r="H2178" s="16">
        <v>10</v>
      </c>
      <c r="I2178" s="19">
        <v>6.5380000000000003</v>
      </c>
      <c r="J2178" s="16">
        <v>10</v>
      </c>
      <c r="K2178" s="16">
        <v>7</v>
      </c>
      <c r="L2178" s="19">
        <v>3.1560285988115631</v>
      </c>
      <c r="M2178" s="16">
        <v>1</v>
      </c>
      <c r="N2178" s="16">
        <v>10</v>
      </c>
      <c r="O2178" s="17">
        <v>0</v>
      </c>
      <c r="P2178" s="18">
        <v>0</v>
      </c>
    </row>
    <row r="2179" spans="2:16" ht="36" customHeight="1" outlineLevel="1" x14ac:dyDescent="0.45">
      <c r="B2179" s="13" t="s">
        <v>61</v>
      </c>
      <c r="C2179" s="14" t="s">
        <v>59</v>
      </c>
      <c r="D2179" s="14" t="s">
        <v>780</v>
      </c>
      <c r="E2179" s="15" t="s">
        <v>70</v>
      </c>
      <c r="F2179" s="15"/>
      <c r="G2179" s="16">
        <v>1</v>
      </c>
      <c r="H2179" s="16">
        <v>10</v>
      </c>
      <c r="I2179" s="19">
        <v>6.5226019845644982</v>
      </c>
      <c r="J2179" s="16">
        <v>10</v>
      </c>
      <c r="K2179" s="16">
        <v>7</v>
      </c>
      <c r="L2179" s="19">
        <v>3.1504382573498533</v>
      </c>
      <c r="M2179" s="16">
        <v>1</v>
      </c>
      <c r="N2179" s="16">
        <v>10</v>
      </c>
      <c r="O2179" s="17">
        <v>93</v>
      </c>
      <c r="P2179" s="18">
        <v>0</v>
      </c>
    </row>
    <row r="2180" spans="2:16" ht="36" customHeight="1" outlineLevel="1" x14ac:dyDescent="0.45">
      <c r="B2180" s="13" t="s">
        <v>61</v>
      </c>
      <c r="C2180" s="14" t="s">
        <v>56</v>
      </c>
      <c r="D2180" s="14" t="s">
        <v>780</v>
      </c>
      <c r="E2180" s="15" t="s">
        <v>70</v>
      </c>
      <c r="F2180" s="15"/>
      <c r="G2180" s="15" t="s">
        <v>86</v>
      </c>
      <c r="H2180" s="15" t="s">
        <v>86</v>
      </c>
      <c r="I2180" s="15" t="s">
        <v>86</v>
      </c>
      <c r="J2180" s="15" t="s">
        <v>86</v>
      </c>
      <c r="K2180" s="15" t="s">
        <v>86</v>
      </c>
      <c r="L2180" s="15" t="s">
        <v>86</v>
      </c>
      <c r="M2180" s="15" t="s">
        <v>86</v>
      </c>
      <c r="N2180" s="15" t="s">
        <v>86</v>
      </c>
      <c r="O2180" s="17">
        <v>1000</v>
      </c>
      <c r="P2180" s="18">
        <v>0</v>
      </c>
    </row>
    <row r="2181" spans="2:16" ht="36" customHeight="1" outlineLevel="1" x14ac:dyDescent="0.45">
      <c r="B2181" s="13" t="s">
        <v>61</v>
      </c>
      <c r="C2181" s="14" t="s">
        <v>59</v>
      </c>
      <c r="D2181" s="14" t="s">
        <v>780</v>
      </c>
      <c r="E2181" s="15" t="s">
        <v>70</v>
      </c>
      <c r="F2181" s="15"/>
      <c r="G2181" s="16">
        <v>5</v>
      </c>
      <c r="H2181" s="16">
        <v>5</v>
      </c>
      <c r="I2181" s="16">
        <v>5</v>
      </c>
      <c r="J2181" s="16">
        <v>5</v>
      </c>
      <c r="K2181" s="16">
        <v>5</v>
      </c>
      <c r="L2181" s="16">
        <v>0</v>
      </c>
      <c r="M2181" s="16">
        <v>5</v>
      </c>
      <c r="N2181" s="16">
        <v>5</v>
      </c>
      <c r="O2181" s="17">
        <v>998</v>
      </c>
      <c r="P2181" s="18">
        <v>0</v>
      </c>
    </row>
    <row r="2182" spans="2:16" ht="36" customHeight="1" outlineLevel="1" x14ac:dyDescent="0.45">
      <c r="B2182" s="13" t="s">
        <v>61</v>
      </c>
      <c r="C2182" s="14" t="s">
        <v>56</v>
      </c>
      <c r="D2182" s="14" t="s">
        <v>780</v>
      </c>
      <c r="E2182" s="15" t="s">
        <v>70</v>
      </c>
      <c r="F2182" s="15"/>
      <c r="G2182" s="15" t="s">
        <v>86</v>
      </c>
      <c r="H2182" s="15" t="s">
        <v>86</v>
      </c>
      <c r="I2182" s="15" t="s">
        <v>86</v>
      </c>
      <c r="J2182" s="15" t="s">
        <v>86</v>
      </c>
      <c r="K2182" s="15" t="s">
        <v>86</v>
      </c>
      <c r="L2182" s="15" t="s">
        <v>86</v>
      </c>
      <c r="M2182" s="15" t="s">
        <v>86</v>
      </c>
      <c r="N2182" s="15" t="s">
        <v>86</v>
      </c>
      <c r="O2182" s="17">
        <v>1000</v>
      </c>
      <c r="P2182" s="18">
        <v>0</v>
      </c>
    </row>
    <row r="2183" spans="2:16" ht="36" customHeight="1" outlineLevel="1" x14ac:dyDescent="0.45">
      <c r="B2183" s="13" t="s">
        <v>61</v>
      </c>
      <c r="C2183" s="14" t="s">
        <v>59</v>
      </c>
      <c r="D2183" s="14" t="s">
        <v>780</v>
      </c>
      <c r="E2183" s="15" t="s">
        <v>70</v>
      </c>
      <c r="F2183" s="15"/>
      <c r="G2183" s="15" t="s">
        <v>86</v>
      </c>
      <c r="H2183" s="15" t="s">
        <v>86</v>
      </c>
      <c r="I2183" s="15" t="s">
        <v>86</v>
      </c>
      <c r="J2183" s="15" t="s">
        <v>86</v>
      </c>
      <c r="K2183" s="15" t="s">
        <v>86</v>
      </c>
      <c r="L2183" s="15" t="s">
        <v>86</v>
      </c>
      <c r="M2183" s="15" t="s">
        <v>86</v>
      </c>
      <c r="N2183" s="15" t="s">
        <v>86</v>
      </c>
      <c r="O2183" s="17">
        <v>1000</v>
      </c>
      <c r="P2183" s="18">
        <v>0</v>
      </c>
    </row>
    <row r="2184" spans="2:16" ht="36" customHeight="1" outlineLevel="1" x14ac:dyDescent="0.45">
      <c r="B2184" s="13" t="s">
        <v>61</v>
      </c>
      <c r="C2184" s="14" t="s">
        <v>56</v>
      </c>
      <c r="D2184" s="14" t="s">
        <v>780</v>
      </c>
      <c r="E2184" s="15" t="s">
        <v>70</v>
      </c>
      <c r="F2184" s="15"/>
      <c r="G2184" s="15" t="s">
        <v>86</v>
      </c>
      <c r="H2184" s="15" t="s">
        <v>86</v>
      </c>
      <c r="I2184" s="15" t="s">
        <v>86</v>
      </c>
      <c r="J2184" s="15" t="s">
        <v>86</v>
      </c>
      <c r="K2184" s="15" t="s">
        <v>86</v>
      </c>
      <c r="L2184" s="15" t="s">
        <v>86</v>
      </c>
      <c r="M2184" s="15" t="s">
        <v>86</v>
      </c>
      <c r="N2184" s="15" t="s">
        <v>86</v>
      </c>
      <c r="O2184" s="17">
        <v>1000</v>
      </c>
      <c r="P2184" s="18">
        <v>0</v>
      </c>
    </row>
    <row r="2185" spans="2:16" ht="36" customHeight="1" outlineLevel="1" x14ac:dyDescent="0.45">
      <c r="B2185" s="13" t="s">
        <v>61</v>
      </c>
      <c r="C2185" s="14" t="s">
        <v>59</v>
      </c>
      <c r="D2185" s="14" t="s">
        <v>780</v>
      </c>
      <c r="E2185" s="15" t="s">
        <v>70</v>
      </c>
      <c r="F2185" s="15"/>
      <c r="G2185" s="15" t="s">
        <v>86</v>
      </c>
      <c r="H2185" s="15" t="s">
        <v>86</v>
      </c>
      <c r="I2185" s="15" t="s">
        <v>86</v>
      </c>
      <c r="J2185" s="15" t="s">
        <v>86</v>
      </c>
      <c r="K2185" s="15" t="s">
        <v>86</v>
      </c>
      <c r="L2185" s="15" t="s">
        <v>86</v>
      </c>
      <c r="M2185" s="15" t="s">
        <v>86</v>
      </c>
      <c r="N2185" s="15" t="s">
        <v>86</v>
      </c>
      <c r="O2185" s="17">
        <v>1000</v>
      </c>
      <c r="P2185" s="18">
        <v>0</v>
      </c>
    </row>
    <row r="2186" spans="2:16" ht="36" customHeight="1" outlineLevel="1" x14ac:dyDescent="0.45">
      <c r="B2186" s="13" t="s">
        <v>64</v>
      </c>
      <c r="C2186" s="14" t="s">
        <v>56</v>
      </c>
      <c r="D2186" s="14" t="s">
        <v>781</v>
      </c>
      <c r="E2186" s="15" t="s">
        <v>63</v>
      </c>
      <c r="F2186" s="15"/>
      <c r="G2186" s="16">
        <v>1</v>
      </c>
      <c r="H2186" s="16">
        <v>10</v>
      </c>
      <c r="I2186" s="19">
        <v>6.5380000000000003</v>
      </c>
      <c r="J2186" s="16">
        <v>10</v>
      </c>
      <c r="K2186" s="16">
        <v>7</v>
      </c>
      <c r="L2186" s="19">
        <v>3.1538076197673308</v>
      </c>
      <c r="M2186" s="16">
        <v>1</v>
      </c>
      <c r="N2186" s="16">
        <v>10</v>
      </c>
      <c r="O2186" s="17">
        <v>0</v>
      </c>
      <c r="P2186" s="18">
        <v>0</v>
      </c>
    </row>
    <row r="2187" spans="2:16" ht="36" customHeight="1" outlineLevel="1" x14ac:dyDescent="0.45">
      <c r="B2187" s="13" t="s">
        <v>64</v>
      </c>
      <c r="C2187" s="14" t="s">
        <v>59</v>
      </c>
      <c r="D2187" s="14" t="s">
        <v>781</v>
      </c>
      <c r="E2187" s="15" t="s">
        <v>63</v>
      </c>
      <c r="F2187" s="15"/>
      <c r="G2187" s="16">
        <v>1</v>
      </c>
      <c r="H2187" s="16">
        <v>10</v>
      </c>
      <c r="I2187" s="19">
        <v>6.5380000000000003</v>
      </c>
      <c r="J2187" s="16">
        <v>10</v>
      </c>
      <c r="K2187" s="16">
        <v>7</v>
      </c>
      <c r="L2187" s="19">
        <v>3.1538076197673308</v>
      </c>
      <c r="M2187" s="16">
        <v>1</v>
      </c>
      <c r="N2187" s="16">
        <v>10</v>
      </c>
      <c r="O2187" s="17">
        <v>0</v>
      </c>
      <c r="P2187" s="18">
        <v>0</v>
      </c>
    </row>
    <row r="2188" spans="2:16" ht="36" customHeight="1" outlineLevel="1" x14ac:dyDescent="0.45">
      <c r="B2188" s="13" t="s">
        <v>66</v>
      </c>
      <c r="C2188" s="14" t="s">
        <v>56</v>
      </c>
      <c r="D2188" s="14" t="s">
        <v>782</v>
      </c>
      <c r="E2188" s="15" t="s">
        <v>63</v>
      </c>
      <c r="F2188" s="15"/>
      <c r="G2188" s="16">
        <v>1</v>
      </c>
      <c r="H2188" s="16">
        <v>10</v>
      </c>
      <c r="I2188" s="19">
        <v>6.6585903083700444</v>
      </c>
      <c r="J2188" s="16">
        <v>10</v>
      </c>
      <c r="K2188" s="16">
        <v>7</v>
      </c>
      <c r="L2188" s="19">
        <v>3.0895685410704337</v>
      </c>
      <c r="M2188" s="16">
        <v>1</v>
      </c>
      <c r="N2188" s="16">
        <v>10</v>
      </c>
      <c r="O2188" s="17">
        <v>546</v>
      </c>
      <c r="P2188" s="18">
        <v>0</v>
      </c>
    </row>
    <row r="2189" spans="2:16" ht="36" customHeight="1" outlineLevel="1" x14ac:dyDescent="0.45">
      <c r="B2189" s="13" t="s">
        <v>66</v>
      </c>
      <c r="C2189" s="14" t="s">
        <v>59</v>
      </c>
      <c r="D2189" s="14" t="s">
        <v>782</v>
      </c>
      <c r="E2189" s="15" t="s">
        <v>63</v>
      </c>
      <c r="F2189" s="15"/>
      <c r="G2189" s="16">
        <v>1</v>
      </c>
      <c r="H2189" s="16">
        <v>10</v>
      </c>
      <c r="I2189" s="19">
        <v>6.6142557651991618</v>
      </c>
      <c r="J2189" s="16">
        <v>10</v>
      </c>
      <c r="K2189" s="16">
        <v>7</v>
      </c>
      <c r="L2189" s="19">
        <v>3.0954775431524344</v>
      </c>
      <c r="M2189" s="16">
        <v>1</v>
      </c>
      <c r="N2189" s="16">
        <v>10</v>
      </c>
      <c r="O2189" s="17">
        <v>523</v>
      </c>
      <c r="P2189" s="18">
        <v>0</v>
      </c>
    </row>
    <row r="2190" spans="2:16" ht="36" customHeight="1" outlineLevel="1" x14ac:dyDescent="0.45">
      <c r="B2190" s="13" t="s">
        <v>68</v>
      </c>
      <c r="C2190" s="14" t="s">
        <v>56</v>
      </c>
      <c r="D2190" s="14" t="s">
        <v>783</v>
      </c>
      <c r="E2190" s="15" t="s">
        <v>70</v>
      </c>
      <c r="F2190" s="15"/>
      <c r="G2190" s="16">
        <v>1</v>
      </c>
      <c r="H2190" s="16">
        <v>10</v>
      </c>
      <c r="I2190" s="19">
        <v>6.2904761904761903</v>
      </c>
      <c r="J2190" s="16">
        <v>10</v>
      </c>
      <c r="K2190" s="16">
        <v>6</v>
      </c>
      <c r="L2190" s="19">
        <v>3.011366785314991</v>
      </c>
      <c r="M2190" s="16">
        <v>1</v>
      </c>
      <c r="N2190" s="16">
        <v>10</v>
      </c>
      <c r="O2190" s="17">
        <v>790</v>
      </c>
      <c r="P2190" s="18">
        <v>0</v>
      </c>
    </row>
    <row r="2191" spans="2:16" ht="36" customHeight="1" outlineLevel="1" x14ac:dyDescent="0.45">
      <c r="B2191" s="13" t="s">
        <v>68</v>
      </c>
      <c r="C2191" s="14" t="s">
        <v>59</v>
      </c>
      <c r="D2191" s="14" t="s">
        <v>783</v>
      </c>
      <c r="E2191" s="15" t="s">
        <v>70</v>
      </c>
      <c r="F2191" s="15"/>
      <c r="G2191" s="16">
        <v>1</v>
      </c>
      <c r="H2191" s="16">
        <v>10</v>
      </c>
      <c r="I2191" s="19">
        <v>6.2350230414746548</v>
      </c>
      <c r="J2191" s="16">
        <v>10</v>
      </c>
      <c r="K2191" s="16">
        <v>6</v>
      </c>
      <c r="L2191" s="19">
        <v>3.0497524374975415</v>
      </c>
      <c r="M2191" s="16">
        <v>1</v>
      </c>
      <c r="N2191" s="16">
        <v>10</v>
      </c>
      <c r="O2191" s="17">
        <v>783</v>
      </c>
      <c r="P2191" s="18">
        <v>0</v>
      </c>
    </row>
    <row r="2192" spans="2:16" ht="36" customHeight="1" outlineLevel="1" x14ac:dyDescent="0.45">
      <c r="B2192" s="13" t="s">
        <v>71</v>
      </c>
      <c r="C2192" s="14" t="s">
        <v>56</v>
      </c>
      <c r="D2192" s="14" t="s">
        <v>784</v>
      </c>
      <c r="E2192" s="15" t="s">
        <v>70</v>
      </c>
      <c r="F2192" s="15"/>
      <c r="G2192" s="16">
        <v>1</v>
      </c>
      <c r="H2192" s="16">
        <v>10</v>
      </c>
      <c r="I2192" s="19">
        <v>7.0592592592592593</v>
      </c>
      <c r="J2192" s="16">
        <v>10</v>
      </c>
      <c r="K2192" s="16">
        <v>8</v>
      </c>
      <c r="L2192" s="19">
        <v>2.9263674261582482</v>
      </c>
      <c r="M2192" s="16">
        <v>1</v>
      </c>
      <c r="N2192" s="16">
        <v>10</v>
      </c>
      <c r="O2192" s="17">
        <v>865</v>
      </c>
      <c r="P2192" s="18">
        <v>0</v>
      </c>
    </row>
    <row r="2193" spans="2:16" ht="36" customHeight="1" outlineLevel="1" x14ac:dyDescent="0.45">
      <c r="B2193" s="13" t="s">
        <v>71</v>
      </c>
      <c r="C2193" s="14" t="s">
        <v>59</v>
      </c>
      <c r="D2193" s="14" t="s">
        <v>784</v>
      </c>
      <c r="E2193" s="15" t="s">
        <v>70</v>
      </c>
      <c r="F2193" s="15"/>
      <c r="G2193" s="16">
        <v>1</v>
      </c>
      <c r="H2193" s="16">
        <v>10</v>
      </c>
      <c r="I2193" s="19">
        <v>6.9705882352941178</v>
      </c>
      <c r="J2193" s="16">
        <v>10</v>
      </c>
      <c r="K2193" s="16">
        <v>8</v>
      </c>
      <c r="L2193" s="19">
        <v>2.996148580775456</v>
      </c>
      <c r="M2193" s="16">
        <v>1</v>
      </c>
      <c r="N2193" s="16">
        <v>10</v>
      </c>
      <c r="O2193" s="17">
        <v>864</v>
      </c>
      <c r="P2193" s="18">
        <v>0</v>
      </c>
    </row>
    <row r="2194" spans="2:16" ht="36" customHeight="1" outlineLevel="1" x14ac:dyDescent="0.45">
      <c r="B2194" s="13" t="s">
        <v>1184</v>
      </c>
      <c r="C2194" s="14" t="s">
        <v>56</v>
      </c>
      <c r="D2194" s="14" t="s">
        <v>785</v>
      </c>
      <c r="E2194" s="15" t="s">
        <v>70</v>
      </c>
      <c r="F2194" s="15"/>
      <c r="G2194" s="16">
        <v>1</v>
      </c>
      <c r="H2194" s="16">
        <v>10</v>
      </c>
      <c r="I2194" s="19">
        <v>5.9642857142857144</v>
      </c>
      <c r="J2194" s="16">
        <v>10</v>
      </c>
      <c r="K2194" s="16">
        <v>6</v>
      </c>
      <c r="L2194" s="19">
        <v>3.2134053628470252</v>
      </c>
      <c r="M2194" s="16">
        <v>1</v>
      </c>
      <c r="N2194" s="16">
        <v>10</v>
      </c>
      <c r="O2194" s="17">
        <v>944</v>
      </c>
      <c r="P2194" s="18">
        <v>0</v>
      </c>
    </row>
    <row r="2195" spans="2:16" ht="36" customHeight="1" outlineLevel="1" x14ac:dyDescent="0.45">
      <c r="B2195" s="13" t="s">
        <v>1184</v>
      </c>
      <c r="C2195" s="14" t="s">
        <v>59</v>
      </c>
      <c r="D2195" s="14" t="s">
        <v>785</v>
      </c>
      <c r="E2195" s="15" t="s">
        <v>70</v>
      </c>
      <c r="F2195" s="15"/>
      <c r="G2195" s="16">
        <v>1</v>
      </c>
      <c r="H2195" s="16">
        <v>10</v>
      </c>
      <c r="I2195" s="19">
        <v>6.2280701754385968</v>
      </c>
      <c r="J2195" s="16">
        <v>10</v>
      </c>
      <c r="K2195" s="16">
        <v>7</v>
      </c>
      <c r="L2195" s="19">
        <v>3.2183488660427884</v>
      </c>
      <c r="M2195" s="16">
        <v>1</v>
      </c>
      <c r="N2195" s="16">
        <v>10</v>
      </c>
      <c r="O2195" s="17">
        <v>943</v>
      </c>
      <c r="P2195" s="18">
        <v>0</v>
      </c>
    </row>
    <row r="2196" spans="2:16" ht="36" customHeight="1" outlineLevel="1" x14ac:dyDescent="0.45">
      <c r="B2196" s="13" t="s">
        <v>1185</v>
      </c>
      <c r="C2196" s="14" t="s">
        <v>56</v>
      </c>
      <c r="D2196" s="14" t="s">
        <v>786</v>
      </c>
      <c r="E2196" s="15" t="s">
        <v>70</v>
      </c>
      <c r="F2196" s="15"/>
      <c r="G2196" s="16">
        <v>1</v>
      </c>
      <c r="H2196" s="16">
        <v>10</v>
      </c>
      <c r="I2196" s="19">
        <v>6.0697674418604652</v>
      </c>
      <c r="J2196" s="16">
        <v>10</v>
      </c>
      <c r="K2196" s="16">
        <v>6</v>
      </c>
      <c r="L2196" s="19">
        <v>3.3622225418344178</v>
      </c>
      <c r="M2196" s="16">
        <v>1</v>
      </c>
      <c r="N2196" s="16">
        <v>10</v>
      </c>
      <c r="O2196" s="17">
        <v>957</v>
      </c>
      <c r="P2196" s="18">
        <v>0</v>
      </c>
    </row>
    <row r="2197" spans="2:16" ht="36" customHeight="1" outlineLevel="1" x14ac:dyDescent="0.45">
      <c r="B2197" s="13" t="s">
        <v>1185</v>
      </c>
      <c r="C2197" s="14" t="s">
        <v>59</v>
      </c>
      <c r="D2197" s="14" t="s">
        <v>786</v>
      </c>
      <c r="E2197" s="15" t="s">
        <v>70</v>
      </c>
      <c r="F2197" s="15"/>
      <c r="G2197" s="16">
        <v>1</v>
      </c>
      <c r="H2197" s="16">
        <v>10</v>
      </c>
      <c r="I2197" s="19">
        <v>6.1136363636363633</v>
      </c>
      <c r="J2197" s="16">
        <v>10</v>
      </c>
      <c r="K2197" s="16">
        <v>6</v>
      </c>
      <c r="L2197" s="19">
        <v>3.3286348140279016</v>
      </c>
      <c r="M2197" s="16">
        <v>1</v>
      </c>
      <c r="N2197" s="16">
        <v>10</v>
      </c>
      <c r="O2197" s="17">
        <v>956</v>
      </c>
      <c r="P2197" s="18">
        <v>0</v>
      </c>
    </row>
    <row r="2198" spans="2:16" ht="36" customHeight="1" outlineLevel="1" x14ac:dyDescent="0.45">
      <c r="B2198" s="13" t="s">
        <v>73</v>
      </c>
      <c r="C2198" s="14" t="s">
        <v>56</v>
      </c>
      <c r="D2198" s="14" t="s">
        <v>1378</v>
      </c>
      <c r="E2198" s="15" t="s">
        <v>63</v>
      </c>
      <c r="F2198" s="15"/>
      <c r="G2198" s="16">
        <v>1</v>
      </c>
      <c r="H2198" s="16">
        <v>10</v>
      </c>
      <c r="I2198" s="19">
        <v>6.5380000000000003</v>
      </c>
      <c r="J2198" s="16">
        <v>10</v>
      </c>
      <c r="K2198" s="16">
        <v>7</v>
      </c>
      <c r="L2198" s="19">
        <v>3.1550769420903975</v>
      </c>
      <c r="M2198" s="16">
        <v>1</v>
      </c>
      <c r="N2198" s="16">
        <v>10</v>
      </c>
      <c r="O2198" s="17">
        <v>0</v>
      </c>
      <c r="P2198" s="18">
        <v>0</v>
      </c>
    </row>
    <row r="2199" spans="2:16" ht="36" customHeight="1" outlineLevel="1" x14ac:dyDescent="0.45">
      <c r="B2199" s="13" t="s">
        <v>73</v>
      </c>
      <c r="C2199" s="14" t="s">
        <v>59</v>
      </c>
      <c r="D2199" s="14" t="s">
        <v>1378</v>
      </c>
      <c r="E2199" s="15" t="s">
        <v>63</v>
      </c>
      <c r="F2199" s="15"/>
      <c r="G2199" s="16">
        <v>1</v>
      </c>
      <c r="H2199" s="16">
        <v>10</v>
      </c>
      <c r="I2199" s="19">
        <v>6.5380000000000003</v>
      </c>
      <c r="J2199" s="16">
        <v>10</v>
      </c>
      <c r="K2199" s="16">
        <v>7</v>
      </c>
      <c r="L2199" s="19">
        <v>3.1550769420903975</v>
      </c>
      <c r="M2199" s="16">
        <v>1</v>
      </c>
      <c r="N2199" s="16">
        <v>10</v>
      </c>
      <c r="O2199" s="17">
        <v>0</v>
      </c>
      <c r="P2199" s="18">
        <v>0</v>
      </c>
    </row>
    <row r="2200" spans="2:16" ht="36" customHeight="1" outlineLevel="1" x14ac:dyDescent="0.45">
      <c r="B2200" s="13" t="s">
        <v>75</v>
      </c>
      <c r="C2200" s="14" t="s">
        <v>56</v>
      </c>
      <c r="D2200" s="14" t="s">
        <v>787</v>
      </c>
      <c r="E2200" s="15" t="s">
        <v>63</v>
      </c>
      <c r="F2200" s="15"/>
      <c r="G2200" s="16">
        <v>1</v>
      </c>
      <c r="H2200" s="16">
        <v>10</v>
      </c>
      <c r="I2200" s="19">
        <v>6.5389999999999997</v>
      </c>
      <c r="J2200" s="16">
        <v>10</v>
      </c>
      <c r="K2200" s="16">
        <v>7</v>
      </c>
      <c r="L2200" s="19">
        <v>3.1547474433671403</v>
      </c>
      <c r="M2200" s="16">
        <v>1</v>
      </c>
      <c r="N2200" s="16">
        <v>10</v>
      </c>
      <c r="O2200" s="17">
        <v>0</v>
      </c>
      <c r="P2200" s="18">
        <v>0</v>
      </c>
    </row>
    <row r="2201" spans="2:16" ht="36" customHeight="1" outlineLevel="1" x14ac:dyDescent="0.45">
      <c r="B2201" s="13" t="s">
        <v>75</v>
      </c>
      <c r="C2201" s="14" t="s">
        <v>59</v>
      </c>
      <c r="D2201" s="14" t="s">
        <v>787</v>
      </c>
      <c r="E2201" s="15" t="s">
        <v>63</v>
      </c>
      <c r="F2201" s="15"/>
      <c r="G2201" s="16">
        <v>1</v>
      </c>
      <c r="H2201" s="16">
        <v>10</v>
      </c>
      <c r="I2201" s="19">
        <v>6.5389999999999997</v>
      </c>
      <c r="J2201" s="16">
        <v>10</v>
      </c>
      <c r="K2201" s="16">
        <v>7</v>
      </c>
      <c r="L2201" s="19">
        <v>3.1547474433671403</v>
      </c>
      <c r="M2201" s="16">
        <v>1</v>
      </c>
      <c r="N2201" s="16">
        <v>10</v>
      </c>
      <c r="O2201" s="17">
        <v>0</v>
      </c>
      <c r="P2201" s="18">
        <v>0</v>
      </c>
    </row>
    <row r="2202" spans="2:16" ht="36" customHeight="1" outlineLevel="1" x14ac:dyDescent="0.45">
      <c r="B2202" s="13" t="s">
        <v>77</v>
      </c>
      <c r="C2202" s="14" t="s">
        <v>56</v>
      </c>
      <c r="D2202" s="14" t="s">
        <v>788</v>
      </c>
      <c r="E2202" s="15" t="s">
        <v>70</v>
      </c>
      <c r="F2202" s="15"/>
      <c r="G2202" s="16">
        <v>1</v>
      </c>
      <c r="H2202" s="16">
        <v>10</v>
      </c>
      <c r="I2202" s="19">
        <v>6.5346666666666664</v>
      </c>
      <c r="J2202" s="16">
        <v>10</v>
      </c>
      <c r="K2202" s="16">
        <v>7</v>
      </c>
      <c r="L2202" s="19">
        <v>3.1758851602280567</v>
      </c>
      <c r="M2202" s="16">
        <v>1</v>
      </c>
      <c r="N2202" s="16">
        <v>10</v>
      </c>
      <c r="O2202" s="17">
        <v>250</v>
      </c>
      <c r="P2202" s="18">
        <v>0</v>
      </c>
    </row>
    <row r="2203" spans="2:16" ht="36" customHeight="1" outlineLevel="1" x14ac:dyDescent="0.45">
      <c r="B2203" s="13" t="s">
        <v>77</v>
      </c>
      <c r="C2203" s="14" t="s">
        <v>59</v>
      </c>
      <c r="D2203" s="14" t="s">
        <v>788</v>
      </c>
      <c r="E2203" s="15" t="s">
        <v>70</v>
      </c>
      <c r="F2203" s="15"/>
      <c r="G2203" s="16">
        <v>1</v>
      </c>
      <c r="H2203" s="16">
        <v>10</v>
      </c>
      <c r="I2203" s="19">
        <v>6.5346666666666664</v>
      </c>
      <c r="J2203" s="16">
        <v>10</v>
      </c>
      <c r="K2203" s="16">
        <v>7</v>
      </c>
      <c r="L2203" s="19">
        <v>3.1758851602280567</v>
      </c>
      <c r="M2203" s="16">
        <v>1</v>
      </c>
      <c r="N2203" s="16">
        <v>10</v>
      </c>
      <c r="O2203" s="17">
        <v>250</v>
      </c>
      <c r="P2203" s="18">
        <v>0</v>
      </c>
    </row>
    <row r="2204" spans="2:16" ht="36" customHeight="1" outlineLevel="1" x14ac:dyDescent="0.45">
      <c r="B2204" s="13" t="s">
        <v>79</v>
      </c>
      <c r="C2204" s="14" t="s">
        <v>56</v>
      </c>
      <c r="D2204" s="14" t="s">
        <v>789</v>
      </c>
      <c r="E2204" s="15" t="s">
        <v>70</v>
      </c>
      <c r="F2204" s="15"/>
      <c r="G2204" s="16">
        <v>1</v>
      </c>
      <c r="H2204" s="16">
        <v>10</v>
      </c>
      <c r="I2204" s="19">
        <v>6.5664335664335667</v>
      </c>
      <c r="J2204" s="16">
        <v>10</v>
      </c>
      <c r="K2204" s="16">
        <v>7</v>
      </c>
      <c r="L2204" s="19">
        <v>3.1790088724884926</v>
      </c>
      <c r="M2204" s="16">
        <v>1</v>
      </c>
      <c r="N2204" s="16">
        <v>10</v>
      </c>
      <c r="O2204" s="17">
        <v>714</v>
      </c>
      <c r="P2204" s="18">
        <v>0</v>
      </c>
    </row>
    <row r="2205" spans="2:16" ht="36" customHeight="1" outlineLevel="1" x14ac:dyDescent="0.45">
      <c r="B2205" s="13" t="s">
        <v>79</v>
      </c>
      <c r="C2205" s="14" t="s">
        <v>59</v>
      </c>
      <c r="D2205" s="14" t="s">
        <v>789</v>
      </c>
      <c r="E2205" s="15" t="s">
        <v>70</v>
      </c>
      <c r="F2205" s="15"/>
      <c r="G2205" s="16">
        <v>1</v>
      </c>
      <c r="H2205" s="16">
        <v>10</v>
      </c>
      <c r="I2205" s="19">
        <v>6.5664335664335667</v>
      </c>
      <c r="J2205" s="16">
        <v>10</v>
      </c>
      <c r="K2205" s="16">
        <v>7</v>
      </c>
      <c r="L2205" s="19">
        <v>3.1790088724884926</v>
      </c>
      <c r="M2205" s="16">
        <v>1</v>
      </c>
      <c r="N2205" s="16">
        <v>10</v>
      </c>
      <c r="O2205" s="17">
        <v>714</v>
      </c>
      <c r="P2205" s="18">
        <v>0</v>
      </c>
    </row>
    <row r="2206" spans="2:16" ht="36" customHeight="1" outlineLevel="1" x14ac:dyDescent="0.45">
      <c r="B2206" s="13" t="s">
        <v>80</v>
      </c>
      <c r="C2206" s="14" t="s">
        <v>56</v>
      </c>
      <c r="D2206" s="14" t="s">
        <v>790</v>
      </c>
      <c r="E2206" s="15" t="s">
        <v>70</v>
      </c>
      <c r="F2206" s="15"/>
      <c r="G2206" s="16">
        <v>1</v>
      </c>
      <c r="H2206" s="16">
        <v>10</v>
      </c>
      <c r="I2206" s="19">
        <v>6.4057971014492754</v>
      </c>
      <c r="J2206" s="16">
        <v>10</v>
      </c>
      <c r="K2206" s="16">
        <v>7</v>
      </c>
      <c r="L2206" s="19">
        <v>3.4055268253570938</v>
      </c>
      <c r="M2206" s="16">
        <v>1</v>
      </c>
      <c r="N2206" s="16">
        <v>10</v>
      </c>
      <c r="O2206" s="17">
        <v>931</v>
      </c>
      <c r="P2206" s="18">
        <v>0</v>
      </c>
    </row>
    <row r="2207" spans="2:16" ht="36" customHeight="1" outlineLevel="1" x14ac:dyDescent="0.45">
      <c r="B2207" s="13" t="s">
        <v>80</v>
      </c>
      <c r="C2207" s="14" t="s">
        <v>59</v>
      </c>
      <c r="D2207" s="14" t="s">
        <v>790</v>
      </c>
      <c r="E2207" s="15" t="s">
        <v>70</v>
      </c>
      <c r="F2207" s="15"/>
      <c r="G2207" s="16">
        <v>1</v>
      </c>
      <c r="H2207" s="16">
        <v>10</v>
      </c>
      <c r="I2207" s="19">
        <v>6.4057971014492754</v>
      </c>
      <c r="J2207" s="16">
        <v>10</v>
      </c>
      <c r="K2207" s="16">
        <v>7</v>
      </c>
      <c r="L2207" s="19">
        <v>3.4055268253570938</v>
      </c>
      <c r="M2207" s="16">
        <v>1</v>
      </c>
      <c r="N2207" s="16">
        <v>10</v>
      </c>
      <c r="O2207" s="17">
        <v>931</v>
      </c>
      <c r="P2207" s="18">
        <v>0</v>
      </c>
    </row>
    <row r="2208" spans="2:16" ht="36" customHeight="1" outlineLevel="1" x14ac:dyDescent="0.45">
      <c r="B2208" s="13" t="s">
        <v>82</v>
      </c>
      <c r="C2208" s="14" t="s">
        <v>56</v>
      </c>
      <c r="D2208" s="14" t="s">
        <v>1379</v>
      </c>
      <c r="E2208" s="15" t="s">
        <v>70</v>
      </c>
      <c r="F2208" s="15"/>
      <c r="G2208" s="16">
        <v>2</v>
      </c>
      <c r="H2208" s="16">
        <v>10</v>
      </c>
      <c r="I2208" s="19">
        <v>7.2222222222222223</v>
      </c>
      <c r="J2208" s="16">
        <v>10</v>
      </c>
      <c r="K2208" s="16">
        <v>7</v>
      </c>
      <c r="L2208" s="19">
        <v>2.6469862008919534</v>
      </c>
      <c r="M2208" s="16">
        <v>2</v>
      </c>
      <c r="N2208" s="16">
        <v>10</v>
      </c>
      <c r="O2208" s="17">
        <v>982</v>
      </c>
      <c r="P2208" s="18">
        <v>0</v>
      </c>
    </row>
    <row r="2209" spans="2:16" ht="36" customHeight="1" outlineLevel="1" x14ac:dyDescent="0.45">
      <c r="B2209" s="13" t="s">
        <v>82</v>
      </c>
      <c r="C2209" s="14" t="s">
        <v>59</v>
      </c>
      <c r="D2209" s="14" t="s">
        <v>1379</v>
      </c>
      <c r="E2209" s="15" t="s">
        <v>70</v>
      </c>
      <c r="F2209" s="15"/>
      <c r="G2209" s="16">
        <v>2</v>
      </c>
      <c r="H2209" s="16">
        <v>10</v>
      </c>
      <c r="I2209" s="19">
        <v>7.2222222222222223</v>
      </c>
      <c r="J2209" s="16">
        <v>10</v>
      </c>
      <c r="K2209" s="16">
        <v>7</v>
      </c>
      <c r="L2209" s="19">
        <v>2.6469862008919534</v>
      </c>
      <c r="M2209" s="16">
        <v>2</v>
      </c>
      <c r="N2209" s="16">
        <v>10</v>
      </c>
      <c r="O2209" s="17">
        <v>982</v>
      </c>
      <c r="P2209" s="18">
        <v>0</v>
      </c>
    </row>
    <row r="2210" spans="2:16" ht="36" customHeight="1" outlineLevel="1" x14ac:dyDescent="0.45">
      <c r="B2210" s="13" t="s">
        <v>84</v>
      </c>
      <c r="C2210" s="14" t="s">
        <v>56</v>
      </c>
      <c r="D2210" s="14" t="s">
        <v>1380</v>
      </c>
      <c r="E2210" s="15" t="s">
        <v>70</v>
      </c>
      <c r="F2210" s="15"/>
      <c r="G2210" s="16">
        <v>4</v>
      </c>
      <c r="H2210" s="16">
        <v>5</v>
      </c>
      <c r="I2210" s="19">
        <v>4.5</v>
      </c>
      <c r="J2210" s="16">
        <v>4</v>
      </c>
      <c r="K2210" s="16">
        <v>4</v>
      </c>
      <c r="L2210" s="19">
        <v>0.70710678118654757</v>
      </c>
      <c r="M2210" s="16">
        <v>4</v>
      </c>
      <c r="N2210" s="16">
        <v>5</v>
      </c>
      <c r="O2210" s="17">
        <v>998</v>
      </c>
      <c r="P2210" s="18">
        <v>0</v>
      </c>
    </row>
    <row r="2211" spans="2:16" ht="36" customHeight="1" outlineLevel="1" x14ac:dyDescent="0.45">
      <c r="B2211" s="13" t="s">
        <v>84</v>
      </c>
      <c r="C2211" s="14" t="s">
        <v>59</v>
      </c>
      <c r="D2211" s="14" t="s">
        <v>1380</v>
      </c>
      <c r="E2211" s="15" t="s">
        <v>70</v>
      </c>
      <c r="F2211" s="15"/>
      <c r="G2211" s="16">
        <v>4</v>
      </c>
      <c r="H2211" s="16">
        <v>5</v>
      </c>
      <c r="I2211" s="19">
        <v>4.5</v>
      </c>
      <c r="J2211" s="16">
        <v>4</v>
      </c>
      <c r="K2211" s="16">
        <v>4</v>
      </c>
      <c r="L2211" s="19">
        <v>0.70710678118654757</v>
      </c>
      <c r="M2211" s="16">
        <v>4</v>
      </c>
      <c r="N2211" s="16">
        <v>5</v>
      </c>
      <c r="O2211" s="17">
        <v>998</v>
      </c>
      <c r="P2211" s="18">
        <v>0</v>
      </c>
    </row>
    <row r="2212" spans="2:16" ht="36" customHeight="1" outlineLevel="1" x14ac:dyDescent="0.45">
      <c r="B2212" s="13" t="s">
        <v>61</v>
      </c>
      <c r="C2212" s="14" t="s">
        <v>56</v>
      </c>
      <c r="D2212" s="14" t="s">
        <v>791</v>
      </c>
      <c r="E2212" s="15" t="s">
        <v>70</v>
      </c>
      <c r="F2212" s="15"/>
      <c r="G2212" s="16">
        <v>1</v>
      </c>
      <c r="H2212" s="16">
        <v>10</v>
      </c>
      <c r="I2212" s="19">
        <v>6.5380000000000003</v>
      </c>
      <c r="J2212" s="16">
        <v>10</v>
      </c>
      <c r="K2212" s="16">
        <v>7</v>
      </c>
      <c r="L2212" s="19">
        <v>3.1538076197673299</v>
      </c>
      <c r="M2212" s="16">
        <v>1</v>
      </c>
      <c r="N2212" s="16">
        <v>10</v>
      </c>
      <c r="O2212" s="17">
        <v>0</v>
      </c>
      <c r="P2212" s="18">
        <v>0</v>
      </c>
    </row>
    <row r="2213" spans="2:16" ht="36" customHeight="1" outlineLevel="1" x14ac:dyDescent="0.45">
      <c r="B2213" s="13" t="s">
        <v>61</v>
      </c>
      <c r="C2213" s="14" t="s">
        <v>59</v>
      </c>
      <c r="D2213" s="14" t="s">
        <v>791</v>
      </c>
      <c r="E2213" s="15" t="s">
        <v>70</v>
      </c>
      <c r="F2213" s="15"/>
      <c r="G2213" s="16">
        <v>1</v>
      </c>
      <c r="H2213" s="16">
        <v>10</v>
      </c>
      <c r="I2213" s="19">
        <v>6.5751920965971458</v>
      </c>
      <c r="J2213" s="16">
        <v>10</v>
      </c>
      <c r="K2213" s="16">
        <v>7</v>
      </c>
      <c r="L2213" s="19">
        <v>3.1641187758827218</v>
      </c>
      <c r="M2213" s="16">
        <v>1</v>
      </c>
      <c r="N2213" s="16">
        <v>10</v>
      </c>
      <c r="O2213" s="17">
        <v>89</v>
      </c>
      <c r="P2213" s="18">
        <v>0</v>
      </c>
    </row>
    <row r="2214" spans="2:16" ht="36" customHeight="1" outlineLevel="1" x14ac:dyDescent="0.45">
      <c r="B2214" s="13" t="s">
        <v>61</v>
      </c>
      <c r="C2214" s="14" t="s">
        <v>56</v>
      </c>
      <c r="D2214" s="14" t="s">
        <v>791</v>
      </c>
      <c r="E2214" s="15" t="s">
        <v>70</v>
      </c>
      <c r="F2214" s="15"/>
      <c r="G2214" s="15" t="s">
        <v>86</v>
      </c>
      <c r="H2214" s="15" t="s">
        <v>86</v>
      </c>
      <c r="I2214" s="15" t="s">
        <v>86</v>
      </c>
      <c r="J2214" s="15" t="s">
        <v>86</v>
      </c>
      <c r="K2214" s="15" t="s">
        <v>86</v>
      </c>
      <c r="L2214" s="15" t="s">
        <v>86</v>
      </c>
      <c r="M2214" s="15" t="s">
        <v>86</v>
      </c>
      <c r="N2214" s="15" t="s">
        <v>86</v>
      </c>
      <c r="O2214" s="17">
        <v>1000</v>
      </c>
      <c r="P2214" s="18">
        <v>0</v>
      </c>
    </row>
    <row r="2215" spans="2:16" ht="36" customHeight="1" outlineLevel="1" x14ac:dyDescent="0.45">
      <c r="B2215" s="13" t="s">
        <v>61</v>
      </c>
      <c r="C2215" s="14" t="s">
        <v>59</v>
      </c>
      <c r="D2215" s="14" t="s">
        <v>791</v>
      </c>
      <c r="E2215" s="15" t="s">
        <v>70</v>
      </c>
      <c r="F2215" s="15"/>
      <c r="G2215" s="16">
        <v>3</v>
      </c>
      <c r="H2215" s="16">
        <v>7</v>
      </c>
      <c r="I2215" s="16">
        <v>5</v>
      </c>
      <c r="J2215" s="16">
        <v>3</v>
      </c>
      <c r="K2215" s="16">
        <v>3</v>
      </c>
      <c r="L2215" s="19">
        <v>2.8284271247461903</v>
      </c>
      <c r="M2215" s="16">
        <v>3</v>
      </c>
      <c r="N2215" s="16">
        <v>7</v>
      </c>
      <c r="O2215" s="17">
        <v>998</v>
      </c>
      <c r="P2215" s="18">
        <v>0</v>
      </c>
    </row>
    <row r="2216" spans="2:16" ht="36" customHeight="1" outlineLevel="1" x14ac:dyDescent="0.45">
      <c r="B2216" s="13" t="s">
        <v>61</v>
      </c>
      <c r="C2216" s="14" t="s">
        <v>56</v>
      </c>
      <c r="D2216" s="14" t="s">
        <v>791</v>
      </c>
      <c r="E2216" s="15" t="s">
        <v>70</v>
      </c>
      <c r="F2216" s="15"/>
      <c r="G2216" s="15" t="s">
        <v>86</v>
      </c>
      <c r="H2216" s="15" t="s">
        <v>86</v>
      </c>
      <c r="I2216" s="15" t="s">
        <v>86</v>
      </c>
      <c r="J2216" s="15" t="s">
        <v>86</v>
      </c>
      <c r="K2216" s="15" t="s">
        <v>86</v>
      </c>
      <c r="L2216" s="15" t="s">
        <v>86</v>
      </c>
      <c r="M2216" s="15" t="s">
        <v>86</v>
      </c>
      <c r="N2216" s="15" t="s">
        <v>86</v>
      </c>
      <c r="O2216" s="17">
        <v>1000</v>
      </c>
      <c r="P2216" s="18">
        <v>0</v>
      </c>
    </row>
    <row r="2217" spans="2:16" ht="36" customHeight="1" outlineLevel="1" x14ac:dyDescent="0.45">
      <c r="B2217" s="13" t="s">
        <v>61</v>
      </c>
      <c r="C2217" s="14" t="s">
        <v>59</v>
      </c>
      <c r="D2217" s="14" t="s">
        <v>791</v>
      </c>
      <c r="E2217" s="15" t="s">
        <v>70</v>
      </c>
      <c r="F2217" s="15"/>
      <c r="G2217" s="15" t="s">
        <v>86</v>
      </c>
      <c r="H2217" s="15" t="s">
        <v>86</v>
      </c>
      <c r="I2217" s="15" t="s">
        <v>86</v>
      </c>
      <c r="J2217" s="15" t="s">
        <v>86</v>
      </c>
      <c r="K2217" s="15" t="s">
        <v>86</v>
      </c>
      <c r="L2217" s="15" t="s">
        <v>86</v>
      </c>
      <c r="M2217" s="15" t="s">
        <v>86</v>
      </c>
      <c r="N2217" s="15" t="s">
        <v>86</v>
      </c>
      <c r="O2217" s="17">
        <v>1000</v>
      </c>
      <c r="P2217" s="18">
        <v>0</v>
      </c>
    </row>
    <row r="2218" spans="2:16" ht="36" customHeight="1" outlineLevel="1" x14ac:dyDescent="0.45">
      <c r="B2218" s="13" t="s">
        <v>61</v>
      </c>
      <c r="C2218" s="14" t="s">
        <v>56</v>
      </c>
      <c r="D2218" s="14" t="s">
        <v>791</v>
      </c>
      <c r="E2218" s="15" t="s">
        <v>70</v>
      </c>
      <c r="F2218" s="15"/>
      <c r="G2218" s="15" t="s">
        <v>86</v>
      </c>
      <c r="H2218" s="15" t="s">
        <v>86</v>
      </c>
      <c r="I2218" s="15" t="s">
        <v>86</v>
      </c>
      <c r="J2218" s="15" t="s">
        <v>86</v>
      </c>
      <c r="K2218" s="15" t="s">
        <v>86</v>
      </c>
      <c r="L2218" s="15" t="s">
        <v>86</v>
      </c>
      <c r="M2218" s="15" t="s">
        <v>86</v>
      </c>
      <c r="N2218" s="15" t="s">
        <v>86</v>
      </c>
      <c r="O2218" s="17">
        <v>1000</v>
      </c>
      <c r="P2218" s="18">
        <v>0</v>
      </c>
    </row>
    <row r="2219" spans="2:16" ht="36" customHeight="1" outlineLevel="1" x14ac:dyDescent="0.45">
      <c r="B2219" s="13" t="s">
        <v>61</v>
      </c>
      <c r="C2219" s="14" t="s">
        <v>59</v>
      </c>
      <c r="D2219" s="14" t="s">
        <v>791</v>
      </c>
      <c r="E2219" s="15" t="s">
        <v>70</v>
      </c>
      <c r="F2219" s="15"/>
      <c r="G2219" s="15" t="s">
        <v>86</v>
      </c>
      <c r="H2219" s="15" t="s">
        <v>86</v>
      </c>
      <c r="I2219" s="15" t="s">
        <v>86</v>
      </c>
      <c r="J2219" s="15" t="s">
        <v>86</v>
      </c>
      <c r="K2219" s="15" t="s">
        <v>86</v>
      </c>
      <c r="L2219" s="15" t="s">
        <v>86</v>
      </c>
      <c r="M2219" s="15" t="s">
        <v>86</v>
      </c>
      <c r="N2219" s="15" t="s">
        <v>86</v>
      </c>
      <c r="O2219" s="17">
        <v>1000</v>
      </c>
      <c r="P2219" s="18">
        <v>0</v>
      </c>
    </row>
    <row r="2220" spans="2:16" ht="36" customHeight="1" outlineLevel="1" x14ac:dyDescent="0.45">
      <c r="B2220" s="13" t="s">
        <v>64</v>
      </c>
      <c r="C2220" s="14" t="s">
        <v>56</v>
      </c>
      <c r="D2220" s="14" t="s">
        <v>792</v>
      </c>
      <c r="E2220" s="15" t="s">
        <v>63</v>
      </c>
      <c r="F2220" s="15"/>
      <c r="G2220" s="16">
        <v>1</v>
      </c>
      <c r="H2220" s="16">
        <v>10</v>
      </c>
      <c r="I2220" s="19">
        <v>6.5389999999999997</v>
      </c>
      <c r="J2220" s="16">
        <v>10</v>
      </c>
      <c r="K2220" s="16">
        <v>7</v>
      </c>
      <c r="L2220" s="19">
        <v>3.1512552117226997</v>
      </c>
      <c r="M2220" s="16">
        <v>1</v>
      </c>
      <c r="N2220" s="16">
        <v>10</v>
      </c>
      <c r="O2220" s="17">
        <v>0</v>
      </c>
      <c r="P2220" s="18">
        <v>0</v>
      </c>
    </row>
    <row r="2221" spans="2:16" ht="36" customHeight="1" outlineLevel="1" x14ac:dyDescent="0.45">
      <c r="B2221" s="13" t="s">
        <v>64</v>
      </c>
      <c r="C2221" s="14" t="s">
        <v>59</v>
      </c>
      <c r="D2221" s="14" t="s">
        <v>792</v>
      </c>
      <c r="E2221" s="15" t="s">
        <v>63</v>
      </c>
      <c r="F2221" s="15"/>
      <c r="G2221" s="16">
        <v>1</v>
      </c>
      <c r="H2221" s="16">
        <v>10</v>
      </c>
      <c r="I2221" s="19">
        <v>6.5389999999999997</v>
      </c>
      <c r="J2221" s="16">
        <v>10</v>
      </c>
      <c r="K2221" s="16">
        <v>7</v>
      </c>
      <c r="L2221" s="19">
        <v>3.1512552117226997</v>
      </c>
      <c r="M2221" s="16">
        <v>1</v>
      </c>
      <c r="N2221" s="16">
        <v>10</v>
      </c>
      <c r="O2221" s="17">
        <v>0</v>
      </c>
      <c r="P2221" s="18">
        <v>0</v>
      </c>
    </row>
    <row r="2222" spans="2:16" ht="36" customHeight="1" outlineLevel="1" x14ac:dyDescent="0.45">
      <c r="B2222" s="13" t="s">
        <v>66</v>
      </c>
      <c r="C2222" s="14" t="s">
        <v>56</v>
      </c>
      <c r="D2222" s="14" t="s">
        <v>793</v>
      </c>
      <c r="E2222" s="15" t="s">
        <v>63</v>
      </c>
      <c r="F2222" s="15"/>
      <c r="G2222" s="16">
        <v>1</v>
      </c>
      <c r="H2222" s="16">
        <v>10</v>
      </c>
      <c r="I2222" s="19">
        <v>6.7386609071274295</v>
      </c>
      <c r="J2222" s="16">
        <v>10</v>
      </c>
      <c r="K2222" s="16">
        <v>7</v>
      </c>
      <c r="L2222" s="19">
        <v>3.1716335971878027</v>
      </c>
      <c r="M2222" s="16">
        <v>1</v>
      </c>
      <c r="N2222" s="16">
        <v>10</v>
      </c>
      <c r="O2222" s="17">
        <v>537</v>
      </c>
      <c r="P2222" s="18">
        <v>0</v>
      </c>
    </row>
    <row r="2223" spans="2:16" ht="36" customHeight="1" outlineLevel="1" x14ac:dyDescent="0.45">
      <c r="B2223" s="13" t="s">
        <v>66</v>
      </c>
      <c r="C2223" s="14" t="s">
        <v>59</v>
      </c>
      <c r="D2223" s="14" t="s">
        <v>793</v>
      </c>
      <c r="E2223" s="15" t="s">
        <v>63</v>
      </c>
      <c r="F2223" s="15"/>
      <c r="G2223" s="16">
        <v>1</v>
      </c>
      <c r="H2223" s="16">
        <v>10</v>
      </c>
      <c r="I2223" s="19">
        <v>6.66530612244898</v>
      </c>
      <c r="J2223" s="16">
        <v>10</v>
      </c>
      <c r="K2223" s="16">
        <v>7</v>
      </c>
      <c r="L2223" s="19">
        <v>3.1723209246932607</v>
      </c>
      <c r="M2223" s="16">
        <v>1</v>
      </c>
      <c r="N2223" s="16">
        <v>10</v>
      </c>
      <c r="O2223" s="17">
        <v>510</v>
      </c>
      <c r="P2223" s="18">
        <v>0</v>
      </c>
    </row>
    <row r="2224" spans="2:16" ht="36" customHeight="1" outlineLevel="1" x14ac:dyDescent="0.45">
      <c r="B2224" s="13" t="s">
        <v>68</v>
      </c>
      <c r="C2224" s="14" t="s">
        <v>56</v>
      </c>
      <c r="D2224" s="14" t="s">
        <v>794</v>
      </c>
      <c r="E2224" s="15" t="s">
        <v>70</v>
      </c>
      <c r="F2224" s="15"/>
      <c r="G2224" s="16">
        <v>1</v>
      </c>
      <c r="H2224" s="16">
        <v>10</v>
      </c>
      <c r="I2224" s="19">
        <v>6.4495412844036695</v>
      </c>
      <c r="J2224" s="16">
        <v>10</v>
      </c>
      <c r="K2224" s="16">
        <v>7</v>
      </c>
      <c r="L2224" s="19">
        <v>3.1825742081613173</v>
      </c>
      <c r="M2224" s="16">
        <v>1</v>
      </c>
      <c r="N2224" s="16">
        <v>10</v>
      </c>
      <c r="O2224" s="17">
        <v>782</v>
      </c>
      <c r="P2224" s="18">
        <v>0</v>
      </c>
    </row>
    <row r="2225" spans="2:16" ht="36" customHeight="1" outlineLevel="1" x14ac:dyDescent="0.45">
      <c r="B2225" s="13" t="s">
        <v>68</v>
      </c>
      <c r="C2225" s="14" t="s">
        <v>59</v>
      </c>
      <c r="D2225" s="14" t="s">
        <v>794</v>
      </c>
      <c r="E2225" s="15" t="s">
        <v>70</v>
      </c>
      <c r="F2225" s="15"/>
      <c r="G2225" s="16">
        <v>1</v>
      </c>
      <c r="H2225" s="16">
        <v>10</v>
      </c>
      <c r="I2225" s="19">
        <v>6.4866071428571432</v>
      </c>
      <c r="J2225" s="16">
        <v>10</v>
      </c>
      <c r="K2225" s="16">
        <v>7</v>
      </c>
      <c r="L2225" s="19">
        <v>3.2031093507922255</v>
      </c>
      <c r="M2225" s="16">
        <v>1</v>
      </c>
      <c r="N2225" s="16">
        <v>10</v>
      </c>
      <c r="O2225" s="17">
        <v>776</v>
      </c>
      <c r="P2225" s="18">
        <v>0</v>
      </c>
    </row>
    <row r="2226" spans="2:16" ht="36" customHeight="1" outlineLevel="1" x14ac:dyDescent="0.45">
      <c r="B2226" s="13" t="s">
        <v>71</v>
      </c>
      <c r="C2226" s="14" t="s">
        <v>56</v>
      </c>
      <c r="D2226" s="14" t="s">
        <v>795</v>
      </c>
      <c r="E2226" s="15" t="s">
        <v>70</v>
      </c>
      <c r="F2226" s="15"/>
      <c r="G2226" s="16">
        <v>1</v>
      </c>
      <c r="H2226" s="16">
        <v>10</v>
      </c>
      <c r="I2226" s="19">
        <v>6.4656488549618318</v>
      </c>
      <c r="J2226" s="16">
        <v>10</v>
      </c>
      <c r="K2226" s="16">
        <v>7</v>
      </c>
      <c r="L2226" s="19">
        <v>3.1508184771180781</v>
      </c>
      <c r="M2226" s="16">
        <v>1</v>
      </c>
      <c r="N2226" s="16">
        <v>10</v>
      </c>
      <c r="O2226" s="17">
        <v>869</v>
      </c>
      <c r="P2226" s="18">
        <v>0</v>
      </c>
    </row>
    <row r="2227" spans="2:16" ht="36" customHeight="1" outlineLevel="1" x14ac:dyDescent="0.45">
      <c r="B2227" s="13" t="s">
        <v>71</v>
      </c>
      <c r="C2227" s="14" t="s">
        <v>59</v>
      </c>
      <c r="D2227" s="14" t="s">
        <v>795</v>
      </c>
      <c r="E2227" s="15" t="s">
        <v>70</v>
      </c>
      <c r="F2227" s="15"/>
      <c r="G2227" s="16">
        <v>1</v>
      </c>
      <c r="H2227" s="16">
        <v>10</v>
      </c>
      <c r="I2227" s="19">
        <v>6.4701492537313436</v>
      </c>
      <c r="J2227" s="16">
        <v>10</v>
      </c>
      <c r="K2227" s="16">
        <v>7</v>
      </c>
      <c r="L2227" s="19">
        <v>3.1184396968627377</v>
      </c>
      <c r="M2227" s="16">
        <v>1</v>
      </c>
      <c r="N2227" s="16">
        <v>10</v>
      </c>
      <c r="O2227" s="17">
        <v>866</v>
      </c>
      <c r="P2227" s="18">
        <v>0</v>
      </c>
    </row>
    <row r="2228" spans="2:16" ht="36" customHeight="1" outlineLevel="1" x14ac:dyDescent="0.45">
      <c r="B2228" s="13" t="s">
        <v>1184</v>
      </c>
      <c r="C2228" s="14" t="s">
        <v>56</v>
      </c>
      <c r="D2228" s="14" t="s">
        <v>796</v>
      </c>
      <c r="E2228" s="15" t="s">
        <v>70</v>
      </c>
      <c r="F2228" s="15"/>
      <c r="G2228" s="16">
        <v>1</v>
      </c>
      <c r="H2228" s="16">
        <v>10</v>
      </c>
      <c r="I2228" s="19">
        <v>6.7014925373134329</v>
      </c>
      <c r="J2228" s="16">
        <v>10</v>
      </c>
      <c r="K2228" s="16">
        <v>8</v>
      </c>
      <c r="L2228" s="19">
        <v>3.2474462011693008</v>
      </c>
      <c r="M2228" s="16">
        <v>1</v>
      </c>
      <c r="N2228" s="16">
        <v>10</v>
      </c>
      <c r="O2228" s="17">
        <v>933</v>
      </c>
      <c r="P2228" s="18">
        <v>0</v>
      </c>
    </row>
    <row r="2229" spans="2:16" ht="36" customHeight="1" outlineLevel="1" x14ac:dyDescent="0.45">
      <c r="B2229" s="13" t="s">
        <v>1184</v>
      </c>
      <c r="C2229" s="14" t="s">
        <v>59</v>
      </c>
      <c r="D2229" s="14" t="s">
        <v>796</v>
      </c>
      <c r="E2229" s="15" t="s">
        <v>70</v>
      </c>
      <c r="F2229" s="15"/>
      <c r="G2229" s="16">
        <v>1</v>
      </c>
      <c r="H2229" s="16">
        <v>10</v>
      </c>
      <c r="I2229" s="19">
        <v>6.6231884057971016</v>
      </c>
      <c r="J2229" s="16">
        <v>10</v>
      </c>
      <c r="K2229" s="16">
        <v>7</v>
      </c>
      <c r="L2229" s="19">
        <v>3.1347269759871024</v>
      </c>
      <c r="M2229" s="16">
        <v>1</v>
      </c>
      <c r="N2229" s="16">
        <v>10</v>
      </c>
      <c r="O2229" s="17">
        <v>931</v>
      </c>
      <c r="P2229" s="18">
        <v>0</v>
      </c>
    </row>
    <row r="2230" spans="2:16" ht="36" customHeight="1" outlineLevel="1" x14ac:dyDescent="0.45">
      <c r="B2230" s="13" t="s">
        <v>1185</v>
      </c>
      <c r="C2230" s="14" t="s">
        <v>56</v>
      </c>
      <c r="D2230" s="14" t="s">
        <v>797</v>
      </c>
      <c r="E2230" s="15" t="s">
        <v>70</v>
      </c>
      <c r="F2230" s="15"/>
      <c r="G2230" s="16">
        <v>1</v>
      </c>
      <c r="H2230" s="16">
        <v>10</v>
      </c>
      <c r="I2230" s="19">
        <v>6.8448275862068968</v>
      </c>
      <c r="J2230" s="16">
        <v>10</v>
      </c>
      <c r="K2230" s="16">
        <v>8</v>
      </c>
      <c r="L2230" s="19">
        <v>3.3129290805205867</v>
      </c>
      <c r="M2230" s="16">
        <v>1</v>
      </c>
      <c r="N2230" s="16">
        <v>10</v>
      </c>
      <c r="O2230" s="17">
        <v>942</v>
      </c>
      <c r="P2230" s="18">
        <v>0</v>
      </c>
    </row>
    <row r="2231" spans="2:16" ht="36" customHeight="1" outlineLevel="1" x14ac:dyDescent="0.45">
      <c r="B2231" s="13" t="s">
        <v>1185</v>
      </c>
      <c r="C2231" s="14" t="s">
        <v>59</v>
      </c>
      <c r="D2231" s="14" t="s">
        <v>797</v>
      </c>
      <c r="E2231" s="15" t="s">
        <v>70</v>
      </c>
      <c r="F2231" s="15"/>
      <c r="G2231" s="16">
        <v>1</v>
      </c>
      <c r="H2231" s="16">
        <v>10</v>
      </c>
      <c r="I2231" s="19">
        <v>7.129032258064516</v>
      </c>
      <c r="J2231" s="16">
        <v>10</v>
      </c>
      <c r="K2231" s="16">
        <v>8</v>
      </c>
      <c r="L2231" s="19">
        <v>3.2566898157975386</v>
      </c>
      <c r="M2231" s="16">
        <v>1</v>
      </c>
      <c r="N2231" s="16">
        <v>10</v>
      </c>
      <c r="O2231" s="17">
        <v>938</v>
      </c>
      <c r="P2231" s="18">
        <v>0</v>
      </c>
    </row>
    <row r="2232" spans="2:16" ht="36" customHeight="1" outlineLevel="1" x14ac:dyDescent="0.45">
      <c r="B2232" s="13" t="s">
        <v>73</v>
      </c>
      <c r="C2232" s="14" t="s">
        <v>56</v>
      </c>
      <c r="D2232" s="14" t="s">
        <v>1381</v>
      </c>
      <c r="E2232" s="15" t="s">
        <v>63</v>
      </c>
      <c r="F2232" s="15"/>
      <c r="G2232" s="16">
        <v>1</v>
      </c>
      <c r="H2232" s="16">
        <v>10</v>
      </c>
      <c r="I2232" s="19">
        <v>6.5389999999999997</v>
      </c>
      <c r="J2232" s="16">
        <v>10</v>
      </c>
      <c r="K2232" s="16">
        <v>7</v>
      </c>
      <c r="L2232" s="19">
        <v>3.1534779884158852</v>
      </c>
      <c r="M2232" s="16">
        <v>1</v>
      </c>
      <c r="N2232" s="16">
        <v>10</v>
      </c>
      <c r="O2232" s="17">
        <v>0</v>
      </c>
      <c r="P2232" s="18">
        <v>0</v>
      </c>
    </row>
    <row r="2233" spans="2:16" ht="36" customHeight="1" outlineLevel="1" x14ac:dyDescent="0.45">
      <c r="B2233" s="13" t="s">
        <v>73</v>
      </c>
      <c r="C2233" s="14" t="s">
        <v>59</v>
      </c>
      <c r="D2233" s="14" t="s">
        <v>1381</v>
      </c>
      <c r="E2233" s="15" t="s">
        <v>63</v>
      </c>
      <c r="F2233" s="15"/>
      <c r="G2233" s="16">
        <v>1</v>
      </c>
      <c r="H2233" s="16">
        <v>10</v>
      </c>
      <c r="I2233" s="19">
        <v>6.5389999999999997</v>
      </c>
      <c r="J2233" s="16">
        <v>10</v>
      </c>
      <c r="K2233" s="16">
        <v>7</v>
      </c>
      <c r="L2233" s="19">
        <v>3.1534779884158852</v>
      </c>
      <c r="M2233" s="16">
        <v>1</v>
      </c>
      <c r="N2233" s="16">
        <v>10</v>
      </c>
      <c r="O2233" s="17">
        <v>0</v>
      </c>
      <c r="P2233" s="18">
        <v>0</v>
      </c>
    </row>
    <row r="2234" spans="2:16" ht="36" customHeight="1" outlineLevel="1" x14ac:dyDescent="0.45">
      <c r="B2234" s="13" t="s">
        <v>75</v>
      </c>
      <c r="C2234" s="14" t="s">
        <v>56</v>
      </c>
      <c r="D2234" s="14" t="s">
        <v>798</v>
      </c>
      <c r="E2234" s="15" t="s">
        <v>63</v>
      </c>
      <c r="F2234" s="15"/>
      <c r="G2234" s="16">
        <v>1</v>
      </c>
      <c r="H2234" s="16">
        <v>10</v>
      </c>
      <c r="I2234" s="19">
        <v>6.54</v>
      </c>
      <c r="J2234" s="16">
        <v>10</v>
      </c>
      <c r="K2234" s="16">
        <v>7</v>
      </c>
      <c r="L2234" s="19">
        <v>3.1537828629039133</v>
      </c>
      <c r="M2234" s="16">
        <v>1</v>
      </c>
      <c r="N2234" s="16">
        <v>10</v>
      </c>
      <c r="O2234" s="17">
        <v>0</v>
      </c>
      <c r="P2234" s="18">
        <v>0</v>
      </c>
    </row>
    <row r="2235" spans="2:16" ht="36" customHeight="1" outlineLevel="1" x14ac:dyDescent="0.45">
      <c r="B2235" s="13" t="s">
        <v>75</v>
      </c>
      <c r="C2235" s="14" t="s">
        <v>59</v>
      </c>
      <c r="D2235" s="14" t="s">
        <v>798</v>
      </c>
      <c r="E2235" s="15" t="s">
        <v>63</v>
      </c>
      <c r="F2235" s="15"/>
      <c r="G2235" s="16">
        <v>1</v>
      </c>
      <c r="H2235" s="16">
        <v>10</v>
      </c>
      <c r="I2235" s="19">
        <v>6.54</v>
      </c>
      <c r="J2235" s="16">
        <v>10</v>
      </c>
      <c r="K2235" s="16">
        <v>7</v>
      </c>
      <c r="L2235" s="19">
        <v>3.1537828629039133</v>
      </c>
      <c r="M2235" s="16">
        <v>1</v>
      </c>
      <c r="N2235" s="16">
        <v>10</v>
      </c>
      <c r="O2235" s="17">
        <v>0</v>
      </c>
      <c r="P2235" s="18">
        <v>0</v>
      </c>
    </row>
    <row r="2236" spans="2:16" ht="36" customHeight="1" outlineLevel="1" x14ac:dyDescent="0.45">
      <c r="B2236" s="13" t="s">
        <v>77</v>
      </c>
      <c r="C2236" s="14" t="s">
        <v>56</v>
      </c>
      <c r="D2236" s="14" t="s">
        <v>799</v>
      </c>
      <c r="E2236" s="15" t="s">
        <v>70</v>
      </c>
      <c r="F2236" s="15"/>
      <c r="G2236" s="16">
        <v>1</v>
      </c>
      <c r="H2236" s="16">
        <v>10</v>
      </c>
      <c r="I2236" s="19">
        <v>6.6263297872340425</v>
      </c>
      <c r="J2236" s="16">
        <v>10</v>
      </c>
      <c r="K2236" s="16">
        <v>7</v>
      </c>
      <c r="L2236" s="19">
        <v>3.1177509627180995</v>
      </c>
      <c r="M2236" s="16">
        <v>1</v>
      </c>
      <c r="N2236" s="16">
        <v>10</v>
      </c>
      <c r="O2236" s="17">
        <v>248</v>
      </c>
      <c r="P2236" s="18">
        <v>0</v>
      </c>
    </row>
    <row r="2237" spans="2:16" ht="36" customHeight="1" outlineLevel="1" x14ac:dyDescent="0.45">
      <c r="B2237" s="13" t="s">
        <v>77</v>
      </c>
      <c r="C2237" s="14" t="s">
        <v>59</v>
      </c>
      <c r="D2237" s="14" t="s">
        <v>799</v>
      </c>
      <c r="E2237" s="15" t="s">
        <v>70</v>
      </c>
      <c r="F2237" s="15"/>
      <c r="G2237" s="16">
        <v>1</v>
      </c>
      <c r="H2237" s="16">
        <v>10</v>
      </c>
      <c r="I2237" s="19">
        <v>6.6263297872340425</v>
      </c>
      <c r="J2237" s="16">
        <v>10</v>
      </c>
      <c r="K2237" s="16">
        <v>7</v>
      </c>
      <c r="L2237" s="19">
        <v>3.1177509627180995</v>
      </c>
      <c r="M2237" s="16">
        <v>1</v>
      </c>
      <c r="N2237" s="16">
        <v>10</v>
      </c>
      <c r="O2237" s="17">
        <v>248</v>
      </c>
      <c r="P2237" s="18">
        <v>0</v>
      </c>
    </row>
    <row r="2238" spans="2:16" ht="36" customHeight="1" outlineLevel="1" x14ac:dyDescent="0.45">
      <c r="B2238" s="13" t="s">
        <v>79</v>
      </c>
      <c r="C2238" s="14" t="s">
        <v>56</v>
      </c>
      <c r="D2238" s="14" t="s">
        <v>800</v>
      </c>
      <c r="E2238" s="15" t="s">
        <v>70</v>
      </c>
      <c r="F2238" s="15"/>
      <c r="G2238" s="16">
        <v>1</v>
      </c>
      <c r="H2238" s="16">
        <v>10</v>
      </c>
      <c r="I2238" s="19">
        <v>6.5576208178438664</v>
      </c>
      <c r="J2238" s="16">
        <v>10</v>
      </c>
      <c r="K2238" s="16">
        <v>7</v>
      </c>
      <c r="L2238" s="19">
        <v>3.156583310949987</v>
      </c>
      <c r="M2238" s="16">
        <v>1</v>
      </c>
      <c r="N2238" s="16">
        <v>10</v>
      </c>
      <c r="O2238" s="17">
        <v>731</v>
      </c>
      <c r="P2238" s="18">
        <v>0</v>
      </c>
    </row>
    <row r="2239" spans="2:16" ht="36" customHeight="1" outlineLevel="1" x14ac:dyDescent="0.45">
      <c r="B2239" s="13" t="s">
        <v>79</v>
      </c>
      <c r="C2239" s="14" t="s">
        <v>59</v>
      </c>
      <c r="D2239" s="14" t="s">
        <v>800</v>
      </c>
      <c r="E2239" s="15" t="s">
        <v>70</v>
      </c>
      <c r="F2239" s="15"/>
      <c r="G2239" s="16">
        <v>1</v>
      </c>
      <c r="H2239" s="16">
        <v>10</v>
      </c>
      <c r="I2239" s="19">
        <v>6.5576208178438664</v>
      </c>
      <c r="J2239" s="16">
        <v>10</v>
      </c>
      <c r="K2239" s="16">
        <v>7</v>
      </c>
      <c r="L2239" s="19">
        <v>3.156583310949987</v>
      </c>
      <c r="M2239" s="16">
        <v>1</v>
      </c>
      <c r="N2239" s="16">
        <v>10</v>
      </c>
      <c r="O2239" s="17">
        <v>731</v>
      </c>
      <c r="P2239" s="18">
        <v>0</v>
      </c>
    </row>
    <row r="2240" spans="2:16" ht="36" customHeight="1" outlineLevel="1" x14ac:dyDescent="0.45">
      <c r="B2240" s="13" t="s">
        <v>80</v>
      </c>
      <c r="C2240" s="14" t="s">
        <v>56</v>
      </c>
      <c r="D2240" s="14" t="s">
        <v>801</v>
      </c>
      <c r="E2240" s="15" t="s">
        <v>70</v>
      </c>
      <c r="F2240" s="15"/>
      <c r="G2240" s="16">
        <v>1</v>
      </c>
      <c r="H2240" s="16">
        <v>10</v>
      </c>
      <c r="I2240" s="19">
        <v>6.8923076923076927</v>
      </c>
      <c r="J2240" s="16">
        <v>10</v>
      </c>
      <c r="K2240" s="16">
        <v>8</v>
      </c>
      <c r="L2240" s="19">
        <v>3.1480305198403253</v>
      </c>
      <c r="M2240" s="16">
        <v>1</v>
      </c>
      <c r="N2240" s="16">
        <v>10</v>
      </c>
      <c r="O2240" s="17">
        <v>935</v>
      </c>
      <c r="P2240" s="18">
        <v>0</v>
      </c>
    </row>
    <row r="2241" spans="2:16" ht="36" customHeight="1" outlineLevel="1" x14ac:dyDescent="0.45">
      <c r="B2241" s="13" t="s">
        <v>80</v>
      </c>
      <c r="C2241" s="14" t="s">
        <v>59</v>
      </c>
      <c r="D2241" s="14" t="s">
        <v>801</v>
      </c>
      <c r="E2241" s="15" t="s">
        <v>70</v>
      </c>
      <c r="F2241" s="15"/>
      <c r="G2241" s="16">
        <v>1</v>
      </c>
      <c r="H2241" s="16">
        <v>10</v>
      </c>
      <c r="I2241" s="19">
        <v>6.8923076923076927</v>
      </c>
      <c r="J2241" s="16">
        <v>10</v>
      </c>
      <c r="K2241" s="16">
        <v>8</v>
      </c>
      <c r="L2241" s="19">
        <v>3.1480305198403253</v>
      </c>
      <c r="M2241" s="16">
        <v>1</v>
      </c>
      <c r="N2241" s="16">
        <v>10</v>
      </c>
      <c r="O2241" s="17">
        <v>935</v>
      </c>
      <c r="P2241" s="18">
        <v>0</v>
      </c>
    </row>
    <row r="2242" spans="2:16" ht="36" customHeight="1" outlineLevel="1" x14ac:dyDescent="0.45">
      <c r="B2242" s="13" t="s">
        <v>82</v>
      </c>
      <c r="C2242" s="14" t="s">
        <v>56</v>
      </c>
      <c r="D2242" s="14" t="s">
        <v>1382</v>
      </c>
      <c r="E2242" s="15" t="s">
        <v>70</v>
      </c>
      <c r="F2242" s="15"/>
      <c r="G2242" s="16">
        <v>1</v>
      </c>
      <c r="H2242" s="16">
        <v>10</v>
      </c>
      <c r="I2242" s="19">
        <v>7.416666666666667</v>
      </c>
      <c r="J2242" s="16">
        <v>8</v>
      </c>
      <c r="K2242" s="16">
        <v>8</v>
      </c>
      <c r="L2242" s="19">
        <v>2.7784342658585555</v>
      </c>
      <c r="M2242" s="16">
        <v>1</v>
      </c>
      <c r="N2242" s="16">
        <v>10</v>
      </c>
      <c r="O2242" s="17">
        <v>988</v>
      </c>
      <c r="P2242" s="18">
        <v>0</v>
      </c>
    </row>
    <row r="2243" spans="2:16" ht="36" customHeight="1" outlineLevel="1" x14ac:dyDescent="0.45">
      <c r="B2243" s="13" t="s">
        <v>82</v>
      </c>
      <c r="C2243" s="14" t="s">
        <v>59</v>
      </c>
      <c r="D2243" s="14" t="s">
        <v>1382</v>
      </c>
      <c r="E2243" s="15" t="s">
        <v>70</v>
      </c>
      <c r="F2243" s="15"/>
      <c r="G2243" s="16">
        <v>1</v>
      </c>
      <c r="H2243" s="16">
        <v>10</v>
      </c>
      <c r="I2243" s="19">
        <v>7.416666666666667</v>
      </c>
      <c r="J2243" s="16">
        <v>8</v>
      </c>
      <c r="K2243" s="16">
        <v>8</v>
      </c>
      <c r="L2243" s="19">
        <v>2.7784342658585555</v>
      </c>
      <c r="M2243" s="16">
        <v>1</v>
      </c>
      <c r="N2243" s="16">
        <v>10</v>
      </c>
      <c r="O2243" s="17">
        <v>988</v>
      </c>
      <c r="P2243" s="18">
        <v>0</v>
      </c>
    </row>
    <row r="2244" spans="2:16" ht="36" customHeight="1" outlineLevel="1" x14ac:dyDescent="0.45">
      <c r="B2244" s="13" t="s">
        <v>84</v>
      </c>
      <c r="C2244" s="14" t="s">
        <v>56</v>
      </c>
      <c r="D2244" s="14" t="s">
        <v>1383</v>
      </c>
      <c r="E2244" s="15" t="s">
        <v>70</v>
      </c>
      <c r="F2244" s="15"/>
      <c r="G2244" s="16">
        <v>8</v>
      </c>
      <c r="H2244" s="16">
        <v>8</v>
      </c>
      <c r="I2244" s="16">
        <v>8</v>
      </c>
      <c r="J2244" s="16">
        <v>8</v>
      </c>
      <c r="K2244" s="16">
        <v>8</v>
      </c>
      <c r="L2244" s="15" t="s">
        <v>86</v>
      </c>
      <c r="M2244" s="16">
        <v>8</v>
      </c>
      <c r="N2244" s="16">
        <v>8</v>
      </c>
      <c r="O2244" s="17">
        <v>999</v>
      </c>
      <c r="P2244" s="18">
        <v>0</v>
      </c>
    </row>
    <row r="2245" spans="2:16" ht="36" customHeight="1" outlineLevel="1" x14ac:dyDescent="0.45">
      <c r="B2245" s="13" t="s">
        <v>84</v>
      </c>
      <c r="C2245" s="14" t="s">
        <v>59</v>
      </c>
      <c r="D2245" s="14" t="s">
        <v>1383</v>
      </c>
      <c r="E2245" s="15" t="s">
        <v>70</v>
      </c>
      <c r="F2245" s="15"/>
      <c r="G2245" s="16">
        <v>8</v>
      </c>
      <c r="H2245" s="16">
        <v>8</v>
      </c>
      <c r="I2245" s="16">
        <v>8</v>
      </c>
      <c r="J2245" s="16">
        <v>8</v>
      </c>
      <c r="K2245" s="16">
        <v>8</v>
      </c>
      <c r="L2245" s="15" t="s">
        <v>86</v>
      </c>
      <c r="M2245" s="16">
        <v>8</v>
      </c>
      <c r="N2245" s="16">
        <v>8</v>
      </c>
      <c r="O2245" s="17">
        <v>999</v>
      </c>
      <c r="P2245" s="18">
        <v>0</v>
      </c>
    </row>
    <row r="2246" spans="2:16" ht="36" customHeight="1" outlineLevel="1" x14ac:dyDescent="0.45">
      <c r="B2246" s="13" t="s">
        <v>61</v>
      </c>
      <c r="C2246" s="14" t="s">
        <v>56</v>
      </c>
      <c r="D2246" s="14" t="s">
        <v>802</v>
      </c>
      <c r="E2246" s="15" t="s">
        <v>70</v>
      </c>
      <c r="F2246" s="15"/>
      <c r="G2246" s="16">
        <v>1</v>
      </c>
      <c r="H2246" s="16">
        <v>10</v>
      </c>
      <c r="I2246" s="19">
        <v>6.5389999999999997</v>
      </c>
      <c r="J2246" s="16">
        <v>10</v>
      </c>
      <c r="K2246" s="16">
        <v>7</v>
      </c>
      <c r="L2246" s="19">
        <v>3.1560163877013547</v>
      </c>
      <c r="M2246" s="16">
        <v>1</v>
      </c>
      <c r="N2246" s="16">
        <v>10</v>
      </c>
      <c r="O2246" s="17">
        <v>0</v>
      </c>
      <c r="P2246" s="18">
        <v>0</v>
      </c>
    </row>
    <row r="2247" spans="2:16" ht="36" customHeight="1" outlineLevel="1" x14ac:dyDescent="0.45">
      <c r="B2247" s="13" t="s">
        <v>61</v>
      </c>
      <c r="C2247" s="14" t="s">
        <v>59</v>
      </c>
      <c r="D2247" s="14" t="s">
        <v>802</v>
      </c>
      <c r="E2247" s="15" t="s">
        <v>70</v>
      </c>
      <c r="F2247" s="15"/>
      <c r="G2247" s="16">
        <v>1</v>
      </c>
      <c r="H2247" s="16">
        <v>10</v>
      </c>
      <c r="I2247" s="19">
        <v>6.5543358946212953</v>
      </c>
      <c r="J2247" s="16">
        <v>10</v>
      </c>
      <c r="K2247" s="16">
        <v>7</v>
      </c>
      <c r="L2247" s="19">
        <v>3.1474846704610209</v>
      </c>
      <c r="M2247" s="16">
        <v>1</v>
      </c>
      <c r="N2247" s="16">
        <v>10</v>
      </c>
      <c r="O2247" s="17">
        <v>89</v>
      </c>
      <c r="P2247" s="18">
        <v>0</v>
      </c>
    </row>
    <row r="2248" spans="2:16" ht="36" customHeight="1" outlineLevel="1" x14ac:dyDescent="0.45">
      <c r="B2248" s="13" t="s">
        <v>61</v>
      </c>
      <c r="C2248" s="14" t="s">
        <v>56</v>
      </c>
      <c r="D2248" s="14" t="s">
        <v>802</v>
      </c>
      <c r="E2248" s="15" t="s">
        <v>70</v>
      </c>
      <c r="F2248" s="15"/>
      <c r="G2248" s="15" t="s">
        <v>86</v>
      </c>
      <c r="H2248" s="15" t="s">
        <v>86</v>
      </c>
      <c r="I2248" s="15" t="s">
        <v>86</v>
      </c>
      <c r="J2248" s="15" t="s">
        <v>86</v>
      </c>
      <c r="K2248" s="15" t="s">
        <v>86</v>
      </c>
      <c r="L2248" s="15" t="s">
        <v>86</v>
      </c>
      <c r="M2248" s="15" t="s">
        <v>86</v>
      </c>
      <c r="N2248" s="15" t="s">
        <v>86</v>
      </c>
      <c r="O2248" s="17">
        <v>1000</v>
      </c>
      <c r="P2248" s="18">
        <v>0</v>
      </c>
    </row>
    <row r="2249" spans="2:16" ht="36" customHeight="1" outlineLevel="1" x14ac:dyDescent="0.45">
      <c r="B2249" s="13" t="s">
        <v>61</v>
      </c>
      <c r="C2249" s="14" t="s">
        <v>59</v>
      </c>
      <c r="D2249" s="14" t="s">
        <v>802</v>
      </c>
      <c r="E2249" s="15" t="s">
        <v>70</v>
      </c>
      <c r="F2249" s="15"/>
      <c r="G2249" s="15" t="s">
        <v>86</v>
      </c>
      <c r="H2249" s="15" t="s">
        <v>86</v>
      </c>
      <c r="I2249" s="15" t="s">
        <v>86</v>
      </c>
      <c r="J2249" s="15" t="s">
        <v>86</v>
      </c>
      <c r="K2249" s="15" t="s">
        <v>86</v>
      </c>
      <c r="L2249" s="15" t="s">
        <v>86</v>
      </c>
      <c r="M2249" s="15" t="s">
        <v>86</v>
      </c>
      <c r="N2249" s="15" t="s">
        <v>86</v>
      </c>
      <c r="O2249" s="17">
        <v>1000</v>
      </c>
      <c r="P2249" s="18">
        <v>0</v>
      </c>
    </row>
    <row r="2250" spans="2:16" ht="36" customHeight="1" outlineLevel="1" x14ac:dyDescent="0.45">
      <c r="B2250" s="13" t="s">
        <v>61</v>
      </c>
      <c r="C2250" s="14" t="s">
        <v>56</v>
      </c>
      <c r="D2250" s="14" t="s">
        <v>802</v>
      </c>
      <c r="E2250" s="15" t="s">
        <v>70</v>
      </c>
      <c r="F2250" s="15"/>
      <c r="G2250" s="15" t="s">
        <v>86</v>
      </c>
      <c r="H2250" s="15" t="s">
        <v>86</v>
      </c>
      <c r="I2250" s="15" t="s">
        <v>86</v>
      </c>
      <c r="J2250" s="15" t="s">
        <v>86</v>
      </c>
      <c r="K2250" s="15" t="s">
        <v>86</v>
      </c>
      <c r="L2250" s="15" t="s">
        <v>86</v>
      </c>
      <c r="M2250" s="15" t="s">
        <v>86</v>
      </c>
      <c r="N2250" s="15" t="s">
        <v>86</v>
      </c>
      <c r="O2250" s="17">
        <v>1000</v>
      </c>
      <c r="P2250" s="18">
        <v>0</v>
      </c>
    </row>
    <row r="2251" spans="2:16" ht="36" customHeight="1" outlineLevel="1" x14ac:dyDescent="0.45">
      <c r="B2251" s="13" t="s">
        <v>61</v>
      </c>
      <c r="C2251" s="14" t="s">
        <v>59</v>
      </c>
      <c r="D2251" s="14" t="s">
        <v>802</v>
      </c>
      <c r="E2251" s="15" t="s">
        <v>70</v>
      </c>
      <c r="F2251" s="15"/>
      <c r="G2251" s="15" t="s">
        <v>86</v>
      </c>
      <c r="H2251" s="15" t="s">
        <v>86</v>
      </c>
      <c r="I2251" s="15" t="s">
        <v>86</v>
      </c>
      <c r="J2251" s="15" t="s">
        <v>86</v>
      </c>
      <c r="K2251" s="15" t="s">
        <v>86</v>
      </c>
      <c r="L2251" s="15" t="s">
        <v>86</v>
      </c>
      <c r="M2251" s="15" t="s">
        <v>86</v>
      </c>
      <c r="N2251" s="15" t="s">
        <v>86</v>
      </c>
      <c r="O2251" s="17">
        <v>1000</v>
      </c>
      <c r="P2251" s="18">
        <v>0</v>
      </c>
    </row>
    <row r="2252" spans="2:16" ht="36" customHeight="1" outlineLevel="1" x14ac:dyDescent="0.45">
      <c r="B2252" s="13" t="s">
        <v>61</v>
      </c>
      <c r="C2252" s="14" t="s">
        <v>56</v>
      </c>
      <c r="D2252" s="14" t="s">
        <v>802</v>
      </c>
      <c r="E2252" s="15" t="s">
        <v>70</v>
      </c>
      <c r="F2252" s="15"/>
      <c r="G2252" s="15" t="s">
        <v>86</v>
      </c>
      <c r="H2252" s="15" t="s">
        <v>86</v>
      </c>
      <c r="I2252" s="15" t="s">
        <v>86</v>
      </c>
      <c r="J2252" s="15" t="s">
        <v>86</v>
      </c>
      <c r="K2252" s="15" t="s">
        <v>86</v>
      </c>
      <c r="L2252" s="15" t="s">
        <v>86</v>
      </c>
      <c r="M2252" s="15" t="s">
        <v>86</v>
      </c>
      <c r="N2252" s="15" t="s">
        <v>86</v>
      </c>
      <c r="O2252" s="17">
        <v>1000</v>
      </c>
      <c r="P2252" s="18">
        <v>0</v>
      </c>
    </row>
    <row r="2253" spans="2:16" ht="36" customHeight="1" outlineLevel="1" x14ac:dyDescent="0.45">
      <c r="B2253" s="13" t="s">
        <v>61</v>
      </c>
      <c r="C2253" s="14" t="s">
        <v>59</v>
      </c>
      <c r="D2253" s="14" t="s">
        <v>802</v>
      </c>
      <c r="E2253" s="15" t="s">
        <v>70</v>
      </c>
      <c r="F2253" s="15"/>
      <c r="G2253" s="15" t="s">
        <v>86</v>
      </c>
      <c r="H2253" s="15" t="s">
        <v>86</v>
      </c>
      <c r="I2253" s="15" t="s">
        <v>86</v>
      </c>
      <c r="J2253" s="15" t="s">
        <v>86</v>
      </c>
      <c r="K2253" s="15" t="s">
        <v>86</v>
      </c>
      <c r="L2253" s="15" t="s">
        <v>86</v>
      </c>
      <c r="M2253" s="15" t="s">
        <v>86</v>
      </c>
      <c r="N2253" s="15" t="s">
        <v>86</v>
      </c>
      <c r="O2253" s="17">
        <v>1000</v>
      </c>
      <c r="P2253" s="18">
        <v>0</v>
      </c>
    </row>
    <row r="2254" spans="2:16" ht="36" customHeight="1" outlineLevel="1" x14ac:dyDescent="0.45">
      <c r="B2254" s="13" t="s">
        <v>64</v>
      </c>
      <c r="C2254" s="14" t="s">
        <v>56</v>
      </c>
      <c r="D2254" s="14" t="s">
        <v>803</v>
      </c>
      <c r="E2254" s="15" t="s">
        <v>63</v>
      </c>
      <c r="F2254" s="15"/>
      <c r="G2254" s="16">
        <v>1</v>
      </c>
      <c r="H2254" s="16">
        <v>10</v>
      </c>
      <c r="I2254" s="19">
        <v>6.5369999999999999</v>
      </c>
      <c r="J2254" s="16">
        <v>10</v>
      </c>
      <c r="K2254" s="16">
        <v>7</v>
      </c>
      <c r="L2254" s="19">
        <v>3.1544542446485928</v>
      </c>
      <c r="M2254" s="16">
        <v>1</v>
      </c>
      <c r="N2254" s="16">
        <v>10</v>
      </c>
      <c r="O2254" s="17">
        <v>0</v>
      </c>
      <c r="P2254" s="18">
        <v>0</v>
      </c>
    </row>
    <row r="2255" spans="2:16" ht="36" customHeight="1" outlineLevel="1" x14ac:dyDescent="0.45">
      <c r="B2255" s="13" t="s">
        <v>64</v>
      </c>
      <c r="C2255" s="14" t="s">
        <v>59</v>
      </c>
      <c r="D2255" s="14" t="s">
        <v>803</v>
      </c>
      <c r="E2255" s="15" t="s">
        <v>63</v>
      </c>
      <c r="F2255" s="15"/>
      <c r="G2255" s="16">
        <v>1</v>
      </c>
      <c r="H2255" s="16">
        <v>10</v>
      </c>
      <c r="I2255" s="19">
        <v>6.5369999999999999</v>
      </c>
      <c r="J2255" s="16">
        <v>10</v>
      </c>
      <c r="K2255" s="16">
        <v>7</v>
      </c>
      <c r="L2255" s="19">
        <v>3.1544542446485928</v>
      </c>
      <c r="M2255" s="16">
        <v>1</v>
      </c>
      <c r="N2255" s="16">
        <v>10</v>
      </c>
      <c r="O2255" s="17">
        <v>0</v>
      </c>
      <c r="P2255" s="18">
        <v>0</v>
      </c>
    </row>
    <row r="2256" spans="2:16" ht="36" customHeight="1" outlineLevel="1" x14ac:dyDescent="0.45">
      <c r="B2256" s="13" t="s">
        <v>66</v>
      </c>
      <c r="C2256" s="14" t="s">
        <v>56</v>
      </c>
      <c r="D2256" s="14" t="s">
        <v>804</v>
      </c>
      <c r="E2256" s="15" t="s">
        <v>63</v>
      </c>
      <c r="F2256" s="15"/>
      <c r="G2256" s="16">
        <v>1</v>
      </c>
      <c r="H2256" s="16">
        <v>10</v>
      </c>
      <c r="I2256" s="19">
        <v>6.4783549783549788</v>
      </c>
      <c r="J2256" s="16">
        <v>10</v>
      </c>
      <c r="K2256" s="16">
        <v>7</v>
      </c>
      <c r="L2256" s="19">
        <v>3.1825457925807181</v>
      </c>
      <c r="M2256" s="16">
        <v>1</v>
      </c>
      <c r="N2256" s="16">
        <v>10</v>
      </c>
      <c r="O2256" s="17">
        <v>538</v>
      </c>
      <c r="P2256" s="18">
        <v>0</v>
      </c>
    </row>
    <row r="2257" spans="2:16" ht="36" customHeight="1" outlineLevel="1" x14ac:dyDescent="0.45">
      <c r="B2257" s="13" t="s">
        <v>66</v>
      </c>
      <c r="C2257" s="14" t="s">
        <v>59</v>
      </c>
      <c r="D2257" s="14" t="s">
        <v>804</v>
      </c>
      <c r="E2257" s="15" t="s">
        <v>63</v>
      </c>
      <c r="F2257" s="15"/>
      <c r="G2257" s="16">
        <v>1</v>
      </c>
      <c r="H2257" s="16">
        <v>10</v>
      </c>
      <c r="I2257" s="19">
        <v>6.4927835051546392</v>
      </c>
      <c r="J2257" s="16">
        <v>10</v>
      </c>
      <c r="K2257" s="16">
        <v>7</v>
      </c>
      <c r="L2257" s="19">
        <v>3.1620243876078056</v>
      </c>
      <c r="M2257" s="16">
        <v>1</v>
      </c>
      <c r="N2257" s="16">
        <v>10</v>
      </c>
      <c r="O2257" s="17">
        <v>515</v>
      </c>
      <c r="P2257" s="18">
        <v>0</v>
      </c>
    </row>
    <row r="2258" spans="2:16" ht="36" customHeight="1" outlineLevel="1" x14ac:dyDescent="0.45">
      <c r="B2258" s="13" t="s">
        <v>68</v>
      </c>
      <c r="C2258" s="14" t="s">
        <v>56</v>
      </c>
      <c r="D2258" s="14" t="s">
        <v>805</v>
      </c>
      <c r="E2258" s="15" t="s">
        <v>70</v>
      </c>
      <c r="F2258" s="15"/>
      <c r="G2258" s="16">
        <v>1</v>
      </c>
      <c r="H2258" s="16">
        <v>10</v>
      </c>
      <c r="I2258" s="19">
        <v>6.7248908296943233</v>
      </c>
      <c r="J2258" s="16">
        <v>10</v>
      </c>
      <c r="K2258" s="16">
        <v>7</v>
      </c>
      <c r="L2258" s="19">
        <v>3.0677068141657062</v>
      </c>
      <c r="M2258" s="16">
        <v>1</v>
      </c>
      <c r="N2258" s="16">
        <v>10</v>
      </c>
      <c r="O2258" s="17">
        <v>771</v>
      </c>
      <c r="P2258" s="18">
        <v>0</v>
      </c>
    </row>
    <row r="2259" spans="2:16" ht="36" customHeight="1" outlineLevel="1" x14ac:dyDescent="0.45">
      <c r="B2259" s="13" t="s">
        <v>68</v>
      </c>
      <c r="C2259" s="14" t="s">
        <v>59</v>
      </c>
      <c r="D2259" s="14" t="s">
        <v>805</v>
      </c>
      <c r="E2259" s="15" t="s">
        <v>70</v>
      </c>
      <c r="F2259" s="15"/>
      <c r="G2259" s="16">
        <v>1</v>
      </c>
      <c r="H2259" s="16">
        <v>10</v>
      </c>
      <c r="I2259" s="19">
        <v>6.7594936708860756</v>
      </c>
      <c r="J2259" s="16">
        <v>10</v>
      </c>
      <c r="K2259" s="16">
        <v>7</v>
      </c>
      <c r="L2259" s="19">
        <v>3.0610255975156773</v>
      </c>
      <c r="M2259" s="16">
        <v>1</v>
      </c>
      <c r="N2259" s="16">
        <v>10</v>
      </c>
      <c r="O2259" s="17">
        <v>763</v>
      </c>
      <c r="P2259" s="18">
        <v>0</v>
      </c>
    </row>
    <row r="2260" spans="2:16" ht="36" customHeight="1" outlineLevel="1" x14ac:dyDescent="0.45">
      <c r="B2260" s="13" t="s">
        <v>71</v>
      </c>
      <c r="C2260" s="14" t="s">
        <v>56</v>
      </c>
      <c r="D2260" s="14" t="s">
        <v>806</v>
      </c>
      <c r="E2260" s="15" t="s">
        <v>70</v>
      </c>
      <c r="F2260" s="15"/>
      <c r="G2260" s="16">
        <v>1</v>
      </c>
      <c r="H2260" s="16">
        <v>10</v>
      </c>
      <c r="I2260" s="19">
        <v>6.488721804511278</v>
      </c>
      <c r="J2260" s="16">
        <v>10</v>
      </c>
      <c r="K2260" s="16">
        <v>7</v>
      </c>
      <c r="L2260" s="19">
        <v>3.1971022423092026</v>
      </c>
      <c r="M2260" s="16">
        <v>1</v>
      </c>
      <c r="N2260" s="16">
        <v>10</v>
      </c>
      <c r="O2260" s="17">
        <v>867</v>
      </c>
      <c r="P2260" s="18">
        <v>0</v>
      </c>
    </row>
    <row r="2261" spans="2:16" ht="36" customHeight="1" outlineLevel="1" x14ac:dyDescent="0.45">
      <c r="B2261" s="13" t="s">
        <v>71</v>
      </c>
      <c r="C2261" s="14" t="s">
        <v>59</v>
      </c>
      <c r="D2261" s="14" t="s">
        <v>806</v>
      </c>
      <c r="E2261" s="15" t="s">
        <v>70</v>
      </c>
      <c r="F2261" s="15"/>
      <c r="G2261" s="16">
        <v>1</v>
      </c>
      <c r="H2261" s="16">
        <v>10</v>
      </c>
      <c r="I2261" s="19">
        <v>6.5</v>
      </c>
      <c r="J2261" s="16">
        <v>10</v>
      </c>
      <c r="K2261" s="16">
        <v>7</v>
      </c>
      <c r="L2261" s="19">
        <v>3.190262963734773</v>
      </c>
      <c r="M2261" s="16">
        <v>1</v>
      </c>
      <c r="N2261" s="16">
        <v>10</v>
      </c>
      <c r="O2261" s="17">
        <v>864</v>
      </c>
      <c r="P2261" s="18">
        <v>0</v>
      </c>
    </row>
    <row r="2262" spans="2:16" ht="36" customHeight="1" outlineLevel="1" x14ac:dyDescent="0.45">
      <c r="B2262" s="13" t="s">
        <v>1184</v>
      </c>
      <c r="C2262" s="14" t="s">
        <v>56</v>
      </c>
      <c r="D2262" s="14" t="s">
        <v>807</v>
      </c>
      <c r="E2262" s="15" t="s">
        <v>70</v>
      </c>
      <c r="F2262" s="15"/>
      <c r="G2262" s="16">
        <v>1</v>
      </c>
      <c r="H2262" s="16">
        <v>10</v>
      </c>
      <c r="I2262" s="19">
        <v>5.9516129032258061</v>
      </c>
      <c r="J2262" s="16">
        <v>10</v>
      </c>
      <c r="K2262" s="16">
        <v>6</v>
      </c>
      <c r="L2262" s="19">
        <v>3.4040834656544865</v>
      </c>
      <c r="M2262" s="16">
        <v>1</v>
      </c>
      <c r="N2262" s="16">
        <v>10</v>
      </c>
      <c r="O2262" s="17">
        <v>938</v>
      </c>
      <c r="P2262" s="18">
        <v>0</v>
      </c>
    </row>
    <row r="2263" spans="2:16" ht="36" customHeight="1" outlineLevel="1" x14ac:dyDescent="0.45">
      <c r="B2263" s="13" t="s">
        <v>1184</v>
      </c>
      <c r="C2263" s="14" t="s">
        <v>59</v>
      </c>
      <c r="D2263" s="14" t="s">
        <v>807</v>
      </c>
      <c r="E2263" s="15" t="s">
        <v>70</v>
      </c>
      <c r="F2263" s="15"/>
      <c r="G2263" s="16">
        <v>1</v>
      </c>
      <c r="H2263" s="16">
        <v>10</v>
      </c>
      <c r="I2263" s="19">
        <v>6.15625</v>
      </c>
      <c r="J2263" s="16">
        <v>10</v>
      </c>
      <c r="K2263" s="16">
        <v>6</v>
      </c>
      <c r="L2263" s="19">
        <v>3.4328883206743299</v>
      </c>
      <c r="M2263" s="16">
        <v>1</v>
      </c>
      <c r="N2263" s="16">
        <v>10</v>
      </c>
      <c r="O2263" s="17">
        <v>936</v>
      </c>
      <c r="P2263" s="18">
        <v>0</v>
      </c>
    </row>
    <row r="2264" spans="2:16" ht="36" customHeight="1" outlineLevel="1" x14ac:dyDescent="0.45">
      <c r="B2264" s="13" t="s">
        <v>1185</v>
      </c>
      <c r="C2264" s="14" t="s">
        <v>56</v>
      </c>
      <c r="D2264" s="14" t="s">
        <v>808</v>
      </c>
      <c r="E2264" s="15" t="s">
        <v>70</v>
      </c>
      <c r="F2264" s="15"/>
      <c r="G2264" s="16">
        <v>1</v>
      </c>
      <c r="H2264" s="16">
        <v>10</v>
      </c>
      <c r="I2264" s="19">
        <v>6.2678571428571432</v>
      </c>
      <c r="J2264" s="16">
        <v>10</v>
      </c>
      <c r="K2264" s="16">
        <v>6</v>
      </c>
      <c r="L2264" s="19">
        <v>3.0658889941867309</v>
      </c>
      <c r="M2264" s="16">
        <v>1</v>
      </c>
      <c r="N2264" s="16">
        <v>10</v>
      </c>
      <c r="O2264" s="17">
        <v>944</v>
      </c>
      <c r="P2264" s="18">
        <v>0</v>
      </c>
    </row>
    <row r="2265" spans="2:16" ht="36" customHeight="1" outlineLevel="1" x14ac:dyDescent="0.45">
      <c r="B2265" s="13" t="s">
        <v>1185</v>
      </c>
      <c r="C2265" s="14" t="s">
        <v>59</v>
      </c>
      <c r="D2265" s="14" t="s">
        <v>808</v>
      </c>
      <c r="E2265" s="15" t="s">
        <v>70</v>
      </c>
      <c r="F2265" s="15"/>
      <c r="G2265" s="16">
        <v>1</v>
      </c>
      <c r="H2265" s="16">
        <v>10</v>
      </c>
      <c r="I2265" s="19">
        <v>6.2456140350877192</v>
      </c>
      <c r="J2265" s="16">
        <v>10</v>
      </c>
      <c r="K2265" s="16">
        <v>6</v>
      </c>
      <c r="L2265" s="19">
        <v>2.9476425311133081</v>
      </c>
      <c r="M2265" s="16">
        <v>1</v>
      </c>
      <c r="N2265" s="16">
        <v>10</v>
      </c>
      <c r="O2265" s="17">
        <v>943</v>
      </c>
      <c r="P2265" s="18">
        <v>0</v>
      </c>
    </row>
    <row r="2266" spans="2:16" ht="36" customHeight="1" outlineLevel="1" x14ac:dyDescent="0.45">
      <c r="B2266" s="13" t="s">
        <v>73</v>
      </c>
      <c r="C2266" s="14" t="s">
        <v>56</v>
      </c>
      <c r="D2266" s="14" t="s">
        <v>1384</v>
      </c>
      <c r="E2266" s="15" t="s">
        <v>63</v>
      </c>
      <c r="F2266" s="15"/>
      <c r="G2266" s="16">
        <v>1</v>
      </c>
      <c r="H2266" s="16">
        <v>10</v>
      </c>
      <c r="I2266" s="19">
        <v>6.5380000000000003</v>
      </c>
      <c r="J2266" s="16">
        <v>10</v>
      </c>
      <c r="K2266" s="16">
        <v>7</v>
      </c>
      <c r="L2266" s="19">
        <v>3.1560285988115671</v>
      </c>
      <c r="M2266" s="16">
        <v>1</v>
      </c>
      <c r="N2266" s="16">
        <v>10</v>
      </c>
      <c r="O2266" s="17">
        <v>0</v>
      </c>
      <c r="P2266" s="18">
        <v>0</v>
      </c>
    </row>
    <row r="2267" spans="2:16" ht="36" customHeight="1" outlineLevel="1" x14ac:dyDescent="0.45">
      <c r="B2267" s="13" t="s">
        <v>73</v>
      </c>
      <c r="C2267" s="14" t="s">
        <v>59</v>
      </c>
      <c r="D2267" s="14" t="s">
        <v>1384</v>
      </c>
      <c r="E2267" s="15" t="s">
        <v>63</v>
      </c>
      <c r="F2267" s="15"/>
      <c r="G2267" s="16">
        <v>1</v>
      </c>
      <c r="H2267" s="16">
        <v>10</v>
      </c>
      <c r="I2267" s="19">
        <v>6.5380000000000003</v>
      </c>
      <c r="J2267" s="16">
        <v>10</v>
      </c>
      <c r="K2267" s="16">
        <v>7</v>
      </c>
      <c r="L2267" s="19">
        <v>3.1560285988115671</v>
      </c>
      <c r="M2267" s="16">
        <v>1</v>
      </c>
      <c r="N2267" s="16">
        <v>10</v>
      </c>
      <c r="O2267" s="17">
        <v>0</v>
      </c>
      <c r="P2267" s="18">
        <v>0</v>
      </c>
    </row>
    <row r="2268" spans="2:16" ht="36" customHeight="1" outlineLevel="1" x14ac:dyDescent="0.45">
      <c r="B2268" s="13" t="s">
        <v>75</v>
      </c>
      <c r="C2268" s="14" t="s">
        <v>56</v>
      </c>
      <c r="D2268" s="14" t="s">
        <v>809</v>
      </c>
      <c r="E2268" s="15" t="s">
        <v>63</v>
      </c>
      <c r="F2268" s="15"/>
      <c r="G2268" s="16">
        <v>1</v>
      </c>
      <c r="H2268" s="16">
        <v>10</v>
      </c>
      <c r="I2268" s="19">
        <v>6.5380000000000003</v>
      </c>
      <c r="J2268" s="16">
        <v>10</v>
      </c>
      <c r="K2268" s="16">
        <v>7</v>
      </c>
      <c r="L2268" s="19">
        <v>3.1538076197673321</v>
      </c>
      <c r="M2268" s="16">
        <v>1</v>
      </c>
      <c r="N2268" s="16">
        <v>10</v>
      </c>
      <c r="O2268" s="17">
        <v>0</v>
      </c>
      <c r="P2268" s="18">
        <v>0</v>
      </c>
    </row>
    <row r="2269" spans="2:16" ht="36" customHeight="1" outlineLevel="1" x14ac:dyDescent="0.45">
      <c r="B2269" s="13" t="s">
        <v>75</v>
      </c>
      <c r="C2269" s="14" t="s">
        <v>59</v>
      </c>
      <c r="D2269" s="14" t="s">
        <v>809</v>
      </c>
      <c r="E2269" s="15" t="s">
        <v>63</v>
      </c>
      <c r="F2269" s="15"/>
      <c r="G2269" s="16">
        <v>1</v>
      </c>
      <c r="H2269" s="16">
        <v>10</v>
      </c>
      <c r="I2269" s="19">
        <v>6.5380000000000003</v>
      </c>
      <c r="J2269" s="16">
        <v>10</v>
      </c>
      <c r="K2269" s="16">
        <v>7</v>
      </c>
      <c r="L2269" s="19">
        <v>3.1538076197673321</v>
      </c>
      <c r="M2269" s="16">
        <v>1</v>
      </c>
      <c r="N2269" s="16">
        <v>10</v>
      </c>
      <c r="O2269" s="17">
        <v>0</v>
      </c>
      <c r="P2269" s="18">
        <v>0</v>
      </c>
    </row>
    <row r="2270" spans="2:16" ht="36" customHeight="1" outlineLevel="1" x14ac:dyDescent="0.45">
      <c r="B2270" s="13" t="s">
        <v>77</v>
      </c>
      <c r="C2270" s="14" t="s">
        <v>56</v>
      </c>
      <c r="D2270" s="14" t="s">
        <v>810</v>
      </c>
      <c r="E2270" s="15" t="s">
        <v>70</v>
      </c>
      <c r="F2270" s="15"/>
      <c r="G2270" s="16">
        <v>1</v>
      </c>
      <c r="H2270" s="16">
        <v>10</v>
      </c>
      <c r="I2270" s="19">
        <v>6.4632843791722294</v>
      </c>
      <c r="J2270" s="16">
        <v>10</v>
      </c>
      <c r="K2270" s="16">
        <v>7</v>
      </c>
      <c r="L2270" s="19">
        <v>3.165286379071206</v>
      </c>
      <c r="M2270" s="16">
        <v>1</v>
      </c>
      <c r="N2270" s="16">
        <v>10</v>
      </c>
      <c r="O2270" s="17">
        <v>251</v>
      </c>
      <c r="P2270" s="18">
        <v>0</v>
      </c>
    </row>
    <row r="2271" spans="2:16" ht="36" customHeight="1" outlineLevel="1" x14ac:dyDescent="0.45">
      <c r="B2271" s="13" t="s">
        <v>77</v>
      </c>
      <c r="C2271" s="14" t="s">
        <v>59</v>
      </c>
      <c r="D2271" s="14" t="s">
        <v>810</v>
      </c>
      <c r="E2271" s="15" t="s">
        <v>70</v>
      </c>
      <c r="F2271" s="15"/>
      <c r="G2271" s="16">
        <v>1</v>
      </c>
      <c r="H2271" s="16">
        <v>10</v>
      </c>
      <c r="I2271" s="19">
        <v>6.4632843791722294</v>
      </c>
      <c r="J2271" s="16">
        <v>10</v>
      </c>
      <c r="K2271" s="16">
        <v>7</v>
      </c>
      <c r="L2271" s="19">
        <v>3.165286379071206</v>
      </c>
      <c r="M2271" s="16">
        <v>1</v>
      </c>
      <c r="N2271" s="16">
        <v>10</v>
      </c>
      <c r="O2271" s="17">
        <v>251</v>
      </c>
      <c r="P2271" s="18">
        <v>0</v>
      </c>
    </row>
    <row r="2272" spans="2:16" ht="36" customHeight="1" outlineLevel="1" x14ac:dyDescent="0.45">
      <c r="B2272" s="13" t="s">
        <v>79</v>
      </c>
      <c r="C2272" s="14" t="s">
        <v>56</v>
      </c>
      <c r="D2272" s="14" t="s">
        <v>811</v>
      </c>
      <c r="E2272" s="15" t="s">
        <v>70</v>
      </c>
      <c r="F2272" s="15"/>
      <c r="G2272" s="16">
        <v>1</v>
      </c>
      <c r="H2272" s="16">
        <v>10</v>
      </c>
      <c r="I2272" s="19">
        <v>6.4727891156462585</v>
      </c>
      <c r="J2272" s="16">
        <v>10</v>
      </c>
      <c r="K2272" s="16">
        <v>7</v>
      </c>
      <c r="L2272" s="19">
        <v>3.2701370445054723</v>
      </c>
      <c r="M2272" s="16">
        <v>1</v>
      </c>
      <c r="N2272" s="16">
        <v>10</v>
      </c>
      <c r="O2272" s="17">
        <v>706</v>
      </c>
      <c r="P2272" s="18">
        <v>0</v>
      </c>
    </row>
    <row r="2273" spans="2:16" ht="36" customHeight="1" outlineLevel="1" x14ac:dyDescent="0.45">
      <c r="B2273" s="13" t="s">
        <v>79</v>
      </c>
      <c r="C2273" s="14" t="s">
        <v>59</v>
      </c>
      <c r="D2273" s="14" t="s">
        <v>811</v>
      </c>
      <c r="E2273" s="15" t="s">
        <v>70</v>
      </c>
      <c r="F2273" s="15"/>
      <c r="G2273" s="16">
        <v>1</v>
      </c>
      <c r="H2273" s="16">
        <v>10</v>
      </c>
      <c r="I2273" s="19">
        <v>6.4727891156462585</v>
      </c>
      <c r="J2273" s="16">
        <v>10</v>
      </c>
      <c r="K2273" s="16">
        <v>7</v>
      </c>
      <c r="L2273" s="19">
        <v>3.2701370445054723</v>
      </c>
      <c r="M2273" s="16">
        <v>1</v>
      </c>
      <c r="N2273" s="16">
        <v>10</v>
      </c>
      <c r="O2273" s="17">
        <v>706</v>
      </c>
      <c r="P2273" s="18">
        <v>0</v>
      </c>
    </row>
    <row r="2274" spans="2:16" ht="36" customHeight="1" outlineLevel="1" x14ac:dyDescent="0.45">
      <c r="B2274" s="13" t="s">
        <v>80</v>
      </c>
      <c r="C2274" s="14" t="s">
        <v>56</v>
      </c>
      <c r="D2274" s="14" t="s">
        <v>812</v>
      </c>
      <c r="E2274" s="15" t="s">
        <v>70</v>
      </c>
      <c r="F2274" s="15"/>
      <c r="G2274" s="16">
        <v>1</v>
      </c>
      <c r="H2274" s="16">
        <v>10</v>
      </c>
      <c r="I2274" s="19">
        <v>7.1518987341772151</v>
      </c>
      <c r="J2274" s="16">
        <v>10</v>
      </c>
      <c r="K2274" s="16">
        <v>8</v>
      </c>
      <c r="L2274" s="19">
        <v>3.121836275848481</v>
      </c>
      <c r="M2274" s="16">
        <v>1</v>
      </c>
      <c r="N2274" s="16">
        <v>10</v>
      </c>
      <c r="O2274" s="17">
        <v>921</v>
      </c>
      <c r="P2274" s="18">
        <v>0</v>
      </c>
    </row>
    <row r="2275" spans="2:16" ht="36" customHeight="1" outlineLevel="1" x14ac:dyDescent="0.45">
      <c r="B2275" s="13" t="s">
        <v>80</v>
      </c>
      <c r="C2275" s="14" t="s">
        <v>59</v>
      </c>
      <c r="D2275" s="14" t="s">
        <v>812</v>
      </c>
      <c r="E2275" s="15" t="s">
        <v>70</v>
      </c>
      <c r="F2275" s="15"/>
      <c r="G2275" s="16">
        <v>1</v>
      </c>
      <c r="H2275" s="16">
        <v>10</v>
      </c>
      <c r="I2275" s="19">
        <v>7.1518987341772151</v>
      </c>
      <c r="J2275" s="16">
        <v>10</v>
      </c>
      <c r="K2275" s="16">
        <v>8</v>
      </c>
      <c r="L2275" s="19">
        <v>3.121836275848481</v>
      </c>
      <c r="M2275" s="16">
        <v>1</v>
      </c>
      <c r="N2275" s="16">
        <v>10</v>
      </c>
      <c r="O2275" s="17">
        <v>921</v>
      </c>
      <c r="P2275" s="18">
        <v>0</v>
      </c>
    </row>
    <row r="2276" spans="2:16" ht="36" customHeight="1" outlineLevel="1" x14ac:dyDescent="0.45">
      <c r="B2276" s="13" t="s">
        <v>82</v>
      </c>
      <c r="C2276" s="14" t="s">
        <v>56</v>
      </c>
      <c r="D2276" s="14" t="s">
        <v>1385</v>
      </c>
      <c r="E2276" s="15" t="s">
        <v>70</v>
      </c>
      <c r="F2276" s="15"/>
      <c r="G2276" s="16">
        <v>2</v>
      </c>
      <c r="H2276" s="16">
        <v>10</v>
      </c>
      <c r="I2276" s="19">
        <v>6.8461538461538458</v>
      </c>
      <c r="J2276" s="16">
        <v>10</v>
      </c>
      <c r="K2276" s="16">
        <v>7</v>
      </c>
      <c r="L2276" s="19">
        <v>2.9957234475763901</v>
      </c>
      <c r="M2276" s="16">
        <v>2</v>
      </c>
      <c r="N2276" s="16">
        <v>10</v>
      </c>
      <c r="O2276" s="17">
        <v>987</v>
      </c>
      <c r="P2276" s="18">
        <v>0</v>
      </c>
    </row>
    <row r="2277" spans="2:16" ht="36" customHeight="1" outlineLevel="1" x14ac:dyDescent="0.45">
      <c r="B2277" s="13" t="s">
        <v>82</v>
      </c>
      <c r="C2277" s="14" t="s">
        <v>59</v>
      </c>
      <c r="D2277" s="14" t="s">
        <v>1385</v>
      </c>
      <c r="E2277" s="15" t="s">
        <v>70</v>
      </c>
      <c r="F2277" s="15"/>
      <c r="G2277" s="16">
        <v>2</v>
      </c>
      <c r="H2277" s="16">
        <v>10</v>
      </c>
      <c r="I2277" s="19">
        <v>6.8461538461538458</v>
      </c>
      <c r="J2277" s="16">
        <v>10</v>
      </c>
      <c r="K2277" s="16">
        <v>7</v>
      </c>
      <c r="L2277" s="19">
        <v>2.9957234475763901</v>
      </c>
      <c r="M2277" s="16">
        <v>2</v>
      </c>
      <c r="N2277" s="16">
        <v>10</v>
      </c>
      <c r="O2277" s="17">
        <v>987</v>
      </c>
      <c r="P2277" s="18">
        <v>0</v>
      </c>
    </row>
    <row r="2278" spans="2:16" ht="36" customHeight="1" outlineLevel="1" x14ac:dyDescent="0.45">
      <c r="B2278" s="13" t="s">
        <v>84</v>
      </c>
      <c r="C2278" s="14" t="s">
        <v>56</v>
      </c>
      <c r="D2278" s="14" t="s">
        <v>1386</v>
      </c>
      <c r="E2278" s="15" t="s">
        <v>70</v>
      </c>
      <c r="F2278" s="15"/>
      <c r="G2278" s="16">
        <v>2</v>
      </c>
      <c r="H2278" s="16">
        <v>2</v>
      </c>
      <c r="I2278" s="16">
        <v>2</v>
      </c>
      <c r="J2278" s="16">
        <v>2</v>
      </c>
      <c r="K2278" s="16">
        <v>2</v>
      </c>
      <c r="L2278" s="15" t="s">
        <v>86</v>
      </c>
      <c r="M2278" s="16">
        <v>2</v>
      </c>
      <c r="N2278" s="16">
        <v>2</v>
      </c>
      <c r="O2278" s="17">
        <v>999</v>
      </c>
      <c r="P2278" s="18">
        <v>0</v>
      </c>
    </row>
    <row r="2279" spans="2:16" ht="36" customHeight="1" outlineLevel="1" x14ac:dyDescent="0.45">
      <c r="B2279" s="13" t="s">
        <v>84</v>
      </c>
      <c r="C2279" s="14" t="s">
        <v>59</v>
      </c>
      <c r="D2279" s="14" t="s">
        <v>1386</v>
      </c>
      <c r="E2279" s="15" t="s">
        <v>70</v>
      </c>
      <c r="F2279" s="15"/>
      <c r="G2279" s="16">
        <v>2</v>
      </c>
      <c r="H2279" s="16">
        <v>2</v>
      </c>
      <c r="I2279" s="16">
        <v>2</v>
      </c>
      <c r="J2279" s="16">
        <v>2</v>
      </c>
      <c r="K2279" s="16">
        <v>2</v>
      </c>
      <c r="L2279" s="15" t="s">
        <v>86</v>
      </c>
      <c r="M2279" s="16">
        <v>2</v>
      </c>
      <c r="N2279" s="16">
        <v>2</v>
      </c>
      <c r="O2279" s="17">
        <v>999</v>
      </c>
      <c r="P2279" s="18">
        <v>0</v>
      </c>
    </row>
    <row r="2280" spans="2:16" ht="36" customHeight="1" outlineLevel="1" x14ac:dyDescent="0.45">
      <c r="B2280" s="13" t="s">
        <v>61</v>
      </c>
      <c r="C2280" s="14" t="s">
        <v>56</v>
      </c>
      <c r="D2280" s="14" t="s">
        <v>813</v>
      </c>
      <c r="E2280" s="15" t="s">
        <v>70</v>
      </c>
      <c r="F2280" s="15"/>
      <c r="G2280" s="16">
        <v>1</v>
      </c>
      <c r="H2280" s="16">
        <v>10</v>
      </c>
      <c r="I2280" s="19">
        <v>6.54</v>
      </c>
      <c r="J2280" s="16">
        <v>10</v>
      </c>
      <c r="K2280" s="16">
        <v>7</v>
      </c>
      <c r="L2280" s="19">
        <v>3.1537828629039151</v>
      </c>
      <c r="M2280" s="16">
        <v>1</v>
      </c>
      <c r="N2280" s="16">
        <v>10</v>
      </c>
      <c r="O2280" s="17">
        <v>0</v>
      </c>
      <c r="P2280" s="18">
        <v>0</v>
      </c>
    </row>
    <row r="2281" spans="2:16" ht="36" customHeight="1" outlineLevel="1" x14ac:dyDescent="0.45">
      <c r="B2281" s="13" t="s">
        <v>61</v>
      </c>
      <c r="C2281" s="14" t="s">
        <v>59</v>
      </c>
      <c r="D2281" s="14" t="s">
        <v>813</v>
      </c>
      <c r="E2281" s="15" t="s">
        <v>70</v>
      </c>
      <c r="F2281" s="15"/>
      <c r="G2281" s="16">
        <v>1</v>
      </c>
      <c r="H2281" s="16">
        <v>10</v>
      </c>
      <c r="I2281" s="19">
        <v>6.5459518599562365</v>
      </c>
      <c r="J2281" s="16">
        <v>10</v>
      </c>
      <c r="K2281" s="16">
        <v>7</v>
      </c>
      <c r="L2281" s="19">
        <v>3.1460557934865645</v>
      </c>
      <c r="M2281" s="16">
        <v>1</v>
      </c>
      <c r="N2281" s="16">
        <v>10</v>
      </c>
      <c r="O2281" s="17">
        <v>86</v>
      </c>
      <c r="P2281" s="18">
        <v>0</v>
      </c>
    </row>
    <row r="2282" spans="2:16" ht="36" customHeight="1" outlineLevel="1" x14ac:dyDescent="0.45">
      <c r="B2282" s="13" t="s">
        <v>61</v>
      </c>
      <c r="C2282" s="14" t="s">
        <v>56</v>
      </c>
      <c r="D2282" s="14" t="s">
        <v>813</v>
      </c>
      <c r="E2282" s="15" t="s">
        <v>70</v>
      </c>
      <c r="F2282" s="15"/>
      <c r="G2282" s="15" t="s">
        <v>86</v>
      </c>
      <c r="H2282" s="15" t="s">
        <v>86</v>
      </c>
      <c r="I2282" s="15" t="s">
        <v>86</v>
      </c>
      <c r="J2282" s="15" t="s">
        <v>86</v>
      </c>
      <c r="K2282" s="15" t="s">
        <v>86</v>
      </c>
      <c r="L2282" s="15" t="s">
        <v>86</v>
      </c>
      <c r="M2282" s="15" t="s">
        <v>86</v>
      </c>
      <c r="N2282" s="15" t="s">
        <v>86</v>
      </c>
      <c r="O2282" s="17">
        <v>1000</v>
      </c>
      <c r="P2282" s="18">
        <v>0</v>
      </c>
    </row>
    <row r="2283" spans="2:16" ht="36" customHeight="1" outlineLevel="1" x14ac:dyDescent="0.45">
      <c r="B2283" s="13" t="s">
        <v>61</v>
      </c>
      <c r="C2283" s="14" t="s">
        <v>59</v>
      </c>
      <c r="D2283" s="14" t="s">
        <v>813</v>
      </c>
      <c r="E2283" s="15" t="s">
        <v>70</v>
      </c>
      <c r="F2283" s="15"/>
      <c r="G2283" s="16">
        <v>1</v>
      </c>
      <c r="H2283" s="16">
        <v>10</v>
      </c>
      <c r="I2283" s="16">
        <v>6</v>
      </c>
      <c r="J2283" s="16">
        <v>1</v>
      </c>
      <c r="K2283" s="16">
        <v>6</v>
      </c>
      <c r="L2283" s="19">
        <v>3.7416573867739413</v>
      </c>
      <c r="M2283" s="16">
        <v>1</v>
      </c>
      <c r="N2283" s="16">
        <v>10</v>
      </c>
      <c r="O2283" s="17">
        <v>996</v>
      </c>
      <c r="P2283" s="18">
        <v>0</v>
      </c>
    </row>
    <row r="2284" spans="2:16" ht="36" customHeight="1" outlineLevel="1" x14ac:dyDescent="0.45">
      <c r="B2284" s="13" t="s">
        <v>61</v>
      </c>
      <c r="C2284" s="14" t="s">
        <v>56</v>
      </c>
      <c r="D2284" s="14" t="s">
        <v>813</v>
      </c>
      <c r="E2284" s="15" t="s">
        <v>70</v>
      </c>
      <c r="F2284" s="15"/>
      <c r="G2284" s="15" t="s">
        <v>86</v>
      </c>
      <c r="H2284" s="15" t="s">
        <v>86</v>
      </c>
      <c r="I2284" s="15" t="s">
        <v>86</v>
      </c>
      <c r="J2284" s="15" t="s">
        <v>86</v>
      </c>
      <c r="K2284" s="15" t="s">
        <v>86</v>
      </c>
      <c r="L2284" s="15" t="s">
        <v>86</v>
      </c>
      <c r="M2284" s="15" t="s">
        <v>86</v>
      </c>
      <c r="N2284" s="15" t="s">
        <v>86</v>
      </c>
      <c r="O2284" s="17">
        <v>1000</v>
      </c>
      <c r="P2284" s="18">
        <v>0</v>
      </c>
    </row>
    <row r="2285" spans="2:16" ht="36" customHeight="1" outlineLevel="1" x14ac:dyDescent="0.45">
      <c r="B2285" s="13" t="s">
        <v>61</v>
      </c>
      <c r="C2285" s="14" t="s">
        <v>59</v>
      </c>
      <c r="D2285" s="14" t="s">
        <v>813</v>
      </c>
      <c r="E2285" s="15" t="s">
        <v>70</v>
      </c>
      <c r="F2285" s="15"/>
      <c r="G2285" s="15" t="s">
        <v>86</v>
      </c>
      <c r="H2285" s="15" t="s">
        <v>86</v>
      </c>
      <c r="I2285" s="15" t="s">
        <v>86</v>
      </c>
      <c r="J2285" s="15" t="s">
        <v>86</v>
      </c>
      <c r="K2285" s="15" t="s">
        <v>86</v>
      </c>
      <c r="L2285" s="15" t="s">
        <v>86</v>
      </c>
      <c r="M2285" s="15" t="s">
        <v>86</v>
      </c>
      <c r="N2285" s="15" t="s">
        <v>86</v>
      </c>
      <c r="O2285" s="17">
        <v>1000</v>
      </c>
      <c r="P2285" s="18">
        <v>0</v>
      </c>
    </row>
    <row r="2286" spans="2:16" ht="36" customHeight="1" outlineLevel="1" x14ac:dyDescent="0.45">
      <c r="B2286" s="13" t="s">
        <v>61</v>
      </c>
      <c r="C2286" s="14" t="s">
        <v>56</v>
      </c>
      <c r="D2286" s="14" t="s">
        <v>813</v>
      </c>
      <c r="E2286" s="15" t="s">
        <v>70</v>
      </c>
      <c r="F2286" s="15"/>
      <c r="G2286" s="15" t="s">
        <v>86</v>
      </c>
      <c r="H2286" s="15" t="s">
        <v>86</v>
      </c>
      <c r="I2286" s="15" t="s">
        <v>86</v>
      </c>
      <c r="J2286" s="15" t="s">
        <v>86</v>
      </c>
      <c r="K2286" s="15" t="s">
        <v>86</v>
      </c>
      <c r="L2286" s="15" t="s">
        <v>86</v>
      </c>
      <c r="M2286" s="15" t="s">
        <v>86</v>
      </c>
      <c r="N2286" s="15" t="s">
        <v>86</v>
      </c>
      <c r="O2286" s="17">
        <v>1000</v>
      </c>
      <c r="P2286" s="18">
        <v>0</v>
      </c>
    </row>
    <row r="2287" spans="2:16" ht="36" customHeight="1" outlineLevel="1" x14ac:dyDescent="0.45">
      <c r="B2287" s="13" t="s">
        <v>61</v>
      </c>
      <c r="C2287" s="14" t="s">
        <v>59</v>
      </c>
      <c r="D2287" s="14" t="s">
        <v>813</v>
      </c>
      <c r="E2287" s="15" t="s">
        <v>70</v>
      </c>
      <c r="F2287" s="15"/>
      <c r="G2287" s="15" t="s">
        <v>86</v>
      </c>
      <c r="H2287" s="15" t="s">
        <v>86</v>
      </c>
      <c r="I2287" s="15" t="s">
        <v>86</v>
      </c>
      <c r="J2287" s="15" t="s">
        <v>86</v>
      </c>
      <c r="K2287" s="15" t="s">
        <v>86</v>
      </c>
      <c r="L2287" s="15" t="s">
        <v>86</v>
      </c>
      <c r="M2287" s="15" t="s">
        <v>86</v>
      </c>
      <c r="N2287" s="15" t="s">
        <v>86</v>
      </c>
      <c r="O2287" s="17">
        <v>1000</v>
      </c>
      <c r="P2287" s="18">
        <v>0</v>
      </c>
    </row>
    <row r="2288" spans="2:16" ht="36" customHeight="1" outlineLevel="1" x14ac:dyDescent="0.45">
      <c r="B2288" s="13" t="s">
        <v>64</v>
      </c>
      <c r="C2288" s="14" t="s">
        <v>56</v>
      </c>
      <c r="D2288" s="14" t="s">
        <v>814</v>
      </c>
      <c r="E2288" s="15" t="s">
        <v>63</v>
      </c>
      <c r="F2288" s="15"/>
      <c r="G2288" s="16">
        <v>1</v>
      </c>
      <c r="H2288" s="16">
        <v>10</v>
      </c>
      <c r="I2288" s="19">
        <v>6.5380000000000003</v>
      </c>
      <c r="J2288" s="16">
        <v>10</v>
      </c>
      <c r="K2288" s="16">
        <v>7</v>
      </c>
      <c r="L2288" s="19">
        <v>3.1550769420903957</v>
      </c>
      <c r="M2288" s="16">
        <v>1</v>
      </c>
      <c r="N2288" s="16">
        <v>10</v>
      </c>
      <c r="O2288" s="17">
        <v>0</v>
      </c>
      <c r="P2288" s="18">
        <v>0</v>
      </c>
    </row>
    <row r="2289" spans="2:16" ht="36" customHeight="1" outlineLevel="1" x14ac:dyDescent="0.45">
      <c r="B2289" s="13" t="s">
        <v>64</v>
      </c>
      <c r="C2289" s="14" t="s">
        <v>59</v>
      </c>
      <c r="D2289" s="14" t="s">
        <v>814</v>
      </c>
      <c r="E2289" s="15" t="s">
        <v>63</v>
      </c>
      <c r="F2289" s="15"/>
      <c r="G2289" s="16">
        <v>1</v>
      </c>
      <c r="H2289" s="16">
        <v>10</v>
      </c>
      <c r="I2289" s="19">
        <v>6.5380000000000003</v>
      </c>
      <c r="J2289" s="16">
        <v>10</v>
      </c>
      <c r="K2289" s="16">
        <v>7</v>
      </c>
      <c r="L2289" s="19">
        <v>3.1550769420903957</v>
      </c>
      <c r="M2289" s="16">
        <v>1</v>
      </c>
      <c r="N2289" s="16">
        <v>10</v>
      </c>
      <c r="O2289" s="17">
        <v>0</v>
      </c>
      <c r="P2289" s="18">
        <v>0</v>
      </c>
    </row>
    <row r="2290" spans="2:16" ht="36" customHeight="1" outlineLevel="1" x14ac:dyDescent="0.45">
      <c r="B2290" s="13" t="s">
        <v>66</v>
      </c>
      <c r="C2290" s="14" t="s">
        <v>56</v>
      </c>
      <c r="D2290" s="14" t="s">
        <v>815</v>
      </c>
      <c r="E2290" s="15" t="s">
        <v>63</v>
      </c>
      <c r="F2290" s="15"/>
      <c r="G2290" s="16">
        <v>1</v>
      </c>
      <c r="H2290" s="16">
        <v>10</v>
      </c>
      <c r="I2290" s="19">
        <v>6.6209150326797381</v>
      </c>
      <c r="J2290" s="16">
        <v>10</v>
      </c>
      <c r="K2290" s="16">
        <v>7</v>
      </c>
      <c r="L2290" s="19">
        <v>3.1449825624464607</v>
      </c>
      <c r="M2290" s="16">
        <v>1</v>
      </c>
      <c r="N2290" s="16">
        <v>10</v>
      </c>
      <c r="O2290" s="17">
        <v>541</v>
      </c>
      <c r="P2290" s="18">
        <v>0</v>
      </c>
    </row>
    <row r="2291" spans="2:16" ht="36" customHeight="1" outlineLevel="1" x14ac:dyDescent="0.45">
      <c r="B2291" s="13" t="s">
        <v>66</v>
      </c>
      <c r="C2291" s="14" t="s">
        <v>59</v>
      </c>
      <c r="D2291" s="14" t="s">
        <v>815</v>
      </c>
      <c r="E2291" s="15" t="s">
        <v>63</v>
      </c>
      <c r="F2291" s="15"/>
      <c r="G2291" s="16">
        <v>1</v>
      </c>
      <c r="H2291" s="16">
        <v>10</v>
      </c>
      <c r="I2291" s="19">
        <v>6.5966029723991504</v>
      </c>
      <c r="J2291" s="16">
        <v>10</v>
      </c>
      <c r="K2291" s="16">
        <v>7</v>
      </c>
      <c r="L2291" s="19">
        <v>3.169453461428537</v>
      </c>
      <c r="M2291" s="16">
        <v>1</v>
      </c>
      <c r="N2291" s="16">
        <v>10</v>
      </c>
      <c r="O2291" s="17">
        <v>529</v>
      </c>
      <c r="P2291" s="18">
        <v>0</v>
      </c>
    </row>
    <row r="2292" spans="2:16" ht="36" customHeight="1" outlineLevel="1" x14ac:dyDescent="0.45">
      <c r="B2292" s="13" t="s">
        <v>68</v>
      </c>
      <c r="C2292" s="14" t="s">
        <v>56</v>
      </c>
      <c r="D2292" s="14" t="s">
        <v>816</v>
      </c>
      <c r="E2292" s="15" t="s">
        <v>70</v>
      </c>
      <c r="F2292" s="15"/>
      <c r="G2292" s="16">
        <v>1</v>
      </c>
      <c r="H2292" s="16">
        <v>10</v>
      </c>
      <c r="I2292" s="19">
        <v>6.6634615384615383</v>
      </c>
      <c r="J2292" s="16">
        <v>10</v>
      </c>
      <c r="K2292" s="16">
        <v>7</v>
      </c>
      <c r="L2292" s="19">
        <v>3.1257403433691904</v>
      </c>
      <c r="M2292" s="16">
        <v>1</v>
      </c>
      <c r="N2292" s="16">
        <v>10</v>
      </c>
      <c r="O2292" s="17">
        <v>792</v>
      </c>
      <c r="P2292" s="18">
        <v>0</v>
      </c>
    </row>
    <row r="2293" spans="2:16" ht="36" customHeight="1" outlineLevel="1" x14ac:dyDescent="0.45">
      <c r="B2293" s="13" t="s">
        <v>68</v>
      </c>
      <c r="C2293" s="14" t="s">
        <v>59</v>
      </c>
      <c r="D2293" s="14" t="s">
        <v>816</v>
      </c>
      <c r="E2293" s="15" t="s">
        <v>70</v>
      </c>
      <c r="F2293" s="15"/>
      <c r="G2293" s="16">
        <v>1</v>
      </c>
      <c r="H2293" s="16">
        <v>10</v>
      </c>
      <c r="I2293" s="19">
        <v>6.716981132075472</v>
      </c>
      <c r="J2293" s="16">
        <v>10</v>
      </c>
      <c r="K2293" s="16">
        <v>7</v>
      </c>
      <c r="L2293" s="19">
        <v>3.1404854183946487</v>
      </c>
      <c r="M2293" s="16">
        <v>1</v>
      </c>
      <c r="N2293" s="16">
        <v>10</v>
      </c>
      <c r="O2293" s="17">
        <v>788</v>
      </c>
      <c r="P2293" s="18">
        <v>0</v>
      </c>
    </row>
    <row r="2294" spans="2:16" ht="36" customHeight="1" outlineLevel="1" x14ac:dyDescent="0.45">
      <c r="B2294" s="13" t="s">
        <v>71</v>
      </c>
      <c r="C2294" s="14" t="s">
        <v>56</v>
      </c>
      <c r="D2294" s="14" t="s">
        <v>817</v>
      </c>
      <c r="E2294" s="15" t="s">
        <v>70</v>
      </c>
      <c r="F2294" s="15"/>
      <c r="G2294" s="16">
        <v>1</v>
      </c>
      <c r="H2294" s="16">
        <v>10</v>
      </c>
      <c r="I2294" s="19">
        <v>6.6942148760330582</v>
      </c>
      <c r="J2294" s="16">
        <v>10</v>
      </c>
      <c r="K2294" s="16">
        <v>7</v>
      </c>
      <c r="L2294" s="19">
        <v>3.1565882827471903</v>
      </c>
      <c r="M2294" s="16">
        <v>1</v>
      </c>
      <c r="N2294" s="16">
        <v>10</v>
      </c>
      <c r="O2294" s="17">
        <v>879</v>
      </c>
      <c r="P2294" s="18">
        <v>0</v>
      </c>
    </row>
    <row r="2295" spans="2:16" ht="36" customHeight="1" outlineLevel="1" x14ac:dyDescent="0.45">
      <c r="B2295" s="13" t="s">
        <v>71</v>
      </c>
      <c r="C2295" s="14" t="s">
        <v>59</v>
      </c>
      <c r="D2295" s="14" t="s">
        <v>817</v>
      </c>
      <c r="E2295" s="15" t="s">
        <v>70</v>
      </c>
      <c r="F2295" s="15"/>
      <c r="G2295" s="16">
        <v>1</v>
      </c>
      <c r="H2295" s="16">
        <v>10</v>
      </c>
      <c r="I2295" s="19">
        <v>6.625</v>
      </c>
      <c r="J2295" s="16">
        <v>10</v>
      </c>
      <c r="K2295" s="16">
        <v>7</v>
      </c>
      <c r="L2295" s="19">
        <v>3.1384374959470493</v>
      </c>
      <c r="M2295" s="16">
        <v>1</v>
      </c>
      <c r="N2295" s="16">
        <v>10</v>
      </c>
      <c r="O2295" s="17">
        <v>880</v>
      </c>
      <c r="P2295" s="18">
        <v>0</v>
      </c>
    </row>
    <row r="2296" spans="2:16" ht="36" customHeight="1" outlineLevel="1" x14ac:dyDescent="0.45">
      <c r="B2296" s="13" t="s">
        <v>1184</v>
      </c>
      <c r="C2296" s="14" t="s">
        <v>56</v>
      </c>
      <c r="D2296" s="14" t="s">
        <v>818</v>
      </c>
      <c r="E2296" s="15" t="s">
        <v>70</v>
      </c>
      <c r="F2296" s="15"/>
      <c r="G2296" s="16">
        <v>1</v>
      </c>
      <c r="H2296" s="16">
        <v>10</v>
      </c>
      <c r="I2296" s="19">
        <v>7.083333333333333</v>
      </c>
      <c r="J2296" s="16">
        <v>10</v>
      </c>
      <c r="K2296" s="16">
        <v>8</v>
      </c>
      <c r="L2296" s="19">
        <v>3.0769325836445924</v>
      </c>
      <c r="M2296" s="16">
        <v>1</v>
      </c>
      <c r="N2296" s="16">
        <v>10</v>
      </c>
      <c r="O2296" s="17">
        <v>940</v>
      </c>
      <c r="P2296" s="18">
        <v>0</v>
      </c>
    </row>
    <row r="2297" spans="2:16" ht="36" customHeight="1" outlineLevel="1" x14ac:dyDescent="0.45">
      <c r="B2297" s="13" t="s">
        <v>1184</v>
      </c>
      <c r="C2297" s="14" t="s">
        <v>59</v>
      </c>
      <c r="D2297" s="14" t="s">
        <v>818</v>
      </c>
      <c r="E2297" s="15" t="s">
        <v>70</v>
      </c>
      <c r="F2297" s="15"/>
      <c r="G2297" s="16">
        <v>1</v>
      </c>
      <c r="H2297" s="16">
        <v>10</v>
      </c>
      <c r="I2297" s="19">
        <v>7.0333333333333332</v>
      </c>
      <c r="J2297" s="16">
        <v>10</v>
      </c>
      <c r="K2297" s="16">
        <v>8</v>
      </c>
      <c r="L2297" s="19">
        <v>3.1243530403755533</v>
      </c>
      <c r="M2297" s="16">
        <v>1</v>
      </c>
      <c r="N2297" s="16">
        <v>10</v>
      </c>
      <c r="O2297" s="17">
        <v>940</v>
      </c>
      <c r="P2297" s="18">
        <v>0</v>
      </c>
    </row>
    <row r="2298" spans="2:16" ht="36" customHeight="1" outlineLevel="1" x14ac:dyDescent="0.45">
      <c r="B2298" s="13" t="s">
        <v>1185</v>
      </c>
      <c r="C2298" s="14" t="s">
        <v>56</v>
      </c>
      <c r="D2298" s="14" t="s">
        <v>819</v>
      </c>
      <c r="E2298" s="15" t="s">
        <v>70</v>
      </c>
      <c r="F2298" s="15"/>
      <c r="G2298" s="16">
        <v>1</v>
      </c>
      <c r="H2298" s="16">
        <v>10</v>
      </c>
      <c r="I2298" s="19">
        <v>6.3529411764705879</v>
      </c>
      <c r="J2298" s="16">
        <v>10</v>
      </c>
      <c r="K2298" s="16">
        <v>7</v>
      </c>
      <c r="L2298" s="19">
        <v>3.3215871472039664</v>
      </c>
      <c r="M2298" s="16">
        <v>1</v>
      </c>
      <c r="N2298" s="16">
        <v>10</v>
      </c>
      <c r="O2298" s="17">
        <v>949</v>
      </c>
      <c r="P2298" s="18">
        <v>0</v>
      </c>
    </row>
    <row r="2299" spans="2:16" ht="36" customHeight="1" outlineLevel="1" x14ac:dyDescent="0.45">
      <c r="B2299" s="13" t="s">
        <v>1185</v>
      </c>
      <c r="C2299" s="14" t="s">
        <v>59</v>
      </c>
      <c r="D2299" s="14" t="s">
        <v>819</v>
      </c>
      <c r="E2299" s="15" t="s">
        <v>70</v>
      </c>
      <c r="F2299" s="15"/>
      <c r="G2299" s="16">
        <v>1</v>
      </c>
      <c r="H2299" s="16">
        <v>10</v>
      </c>
      <c r="I2299" s="19">
        <v>6.38</v>
      </c>
      <c r="J2299" s="16">
        <v>10</v>
      </c>
      <c r="K2299" s="16">
        <v>7</v>
      </c>
      <c r="L2299" s="19">
        <v>3.2569548817938534</v>
      </c>
      <c r="M2299" s="16">
        <v>1</v>
      </c>
      <c r="N2299" s="16">
        <v>10</v>
      </c>
      <c r="O2299" s="17">
        <v>950</v>
      </c>
      <c r="P2299" s="18">
        <v>0</v>
      </c>
    </row>
    <row r="2300" spans="2:16" ht="36" customHeight="1" outlineLevel="1" x14ac:dyDescent="0.45">
      <c r="B2300" s="13" t="s">
        <v>73</v>
      </c>
      <c r="C2300" s="14" t="s">
        <v>56</v>
      </c>
      <c r="D2300" s="14" t="s">
        <v>1387</v>
      </c>
      <c r="E2300" s="15" t="s">
        <v>63</v>
      </c>
      <c r="F2300" s="15"/>
      <c r="G2300" s="16">
        <v>1</v>
      </c>
      <c r="H2300" s="16">
        <v>10</v>
      </c>
      <c r="I2300" s="19">
        <v>6.54</v>
      </c>
      <c r="J2300" s="16">
        <v>10</v>
      </c>
      <c r="K2300" s="16">
        <v>7</v>
      </c>
      <c r="L2300" s="19">
        <v>3.1531480051438132</v>
      </c>
      <c r="M2300" s="16">
        <v>1</v>
      </c>
      <c r="N2300" s="16">
        <v>10</v>
      </c>
      <c r="O2300" s="17">
        <v>0</v>
      </c>
      <c r="P2300" s="18">
        <v>0</v>
      </c>
    </row>
    <row r="2301" spans="2:16" ht="36" customHeight="1" outlineLevel="1" x14ac:dyDescent="0.45">
      <c r="B2301" s="13" t="s">
        <v>73</v>
      </c>
      <c r="C2301" s="14" t="s">
        <v>59</v>
      </c>
      <c r="D2301" s="14" t="s">
        <v>1387</v>
      </c>
      <c r="E2301" s="15" t="s">
        <v>63</v>
      </c>
      <c r="F2301" s="15"/>
      <c r="G2301" s="16">
        <v>1</v>
      </c>
      <c r="H2301" s="16">
        <v>10</v>
      </c>
      <c r="I2301" s="19">
        <v>6.54</v>
      </c>
      <c r="J2301" s="16">
        <v>10</v>
      </c>
      <c r="K2301" s="16">
        <v>7</v>
      </c>
      <c r="L2301" s="19">
        <v>3.1531480051438132</v>
      </c>
      <c r="M2301" s="16">
        <v>1</v>
      </c>
      <c r="N2301" s="16">
        <v>10</v>
      </c>
      <c r="O2301" s="17">
        <v>0</v>
      </c>
      <c r="P2301" s="18">
        <v>0</v>
      </c>
    </row>
    <row r="2302" spans="2:16" ht="36" customHeight="1" outlineLevel="1" x14ac:dyDescent="0.45">
      <c r="B2302" s="13" t="s">
        <v>75</v>
      </c>
      <c r="C2302" s="14" t="s">
        <v>56</v>
      </c>
      <c r="D2302" s="14" t="s">
        <v>820</v>
      </c>
      <c r="E2302" s="15" t="s">
        <v>63</v>
      </c>
      <c r="F2302" s="15"/>
      <c r="G2302" s="16">
        <v>1</v>
      </c>
      <c r="H2302" s="16">
        <v>10</v>
      </c>
      <c r="I2302" s="19">
        <v>6.5389999999999997</v>
      </c>
      <c r="J2302" s="16">
        <v>10</v>
      </c>
      <c r="K2302" s="16">
        <v>7</v>
      </c>
      <c r="L2302" s="19">
        <v>3.155381979322867</v>
      </c>
      <c r="M2302" s="16">
        <v>1</v>
      </c>
      <c r="N2302" s="16">
        <v>10</v>
      </c>
      <c r="O2302" s="17">
        <v>0</v>
      </c>
      <c r="P2302" s="18">
        <v>0</v>
      </c>
    </row>
    <row r="2303" spans="2:16" ht="36" customHeight="1" outlineLevel="1" x14ac:dyDescent="0.45">
      <c r="B2303" s="13" t="s">
        <v>75</v>
      </c>
      <c r="C2303" s="14" t="s">
        <v>59</v>
      </c>
      <c r="D2303" s="14" t="s">
        <v>820</v>
      </c>
      <c r="E2303" s="15" t="s">
        <v>63</v>
      </c>
      <c r="F2303" s="15"/>
      <c r="G2303" s="16">
        <v>1</v>
      </c>
      <c r="H2303" s="16">
        <v>10</v>
      </c>
      <c r="I2303" s="19">
        <v>6.5389999999999997</v>
      </c>
      <c r="J2303" s="16">
        <v>10</v>
      </c>
      <c r="K2303" s="16">
        <v>7</v>
      </c>
      <c r="L2303" s="19">
        <v>3.155381979322867</v>
      </c>
      <c r="M2303" s="16">
        <v>1</v>
      </c>
      <c r="N2303" s="16">
        <v>10</v>
      </c>
      <c r="O2303" s="17">
        <v>0</v>
      </c>
      <c r="P2303" s="18">
        <v>0</v>
      </c>
    </row>
    <row r="2304" spans="2:16" ht="36" customHeight="1" outlineLevel="1" x14ac:dyDescent="0.45">
      <c r="B2304" s="13" t="s">
        <v>77</v>
      </c>
      <c r="C2304" s="14" t="s">
        <v>56</v>
      </c>
      <c r="D2304" s="14" t="s">
        <v>821</v>
      </c>
      <c r="E2304" s="15" t="s">
        <v>70</v>
      </c>
      <c r="F2304" s="15"/>
      <c r="G2304" s="16">
        <v>1</v>
      </c>
      <c r="H2304" s="16">
        <v>10</v>
      </c>
      <c r="I2304" s="19">
        <v>6.5981055480378892</v>
      </c>
      <c r="J2304" s="16">
        <v>10</v>
      </c>
      <c r="K2304" s="16">
        <v>7</v>
      </c>
      <c r="L2304" s="19">
        <v>3.1294642579345875</v>
      </c>
      <c r="M2304" s="16">
        <v>1</v>
      </c>
      <c r="N2304" s="16">
        <v>10</v>
      </c>
      <c r="O2304" s="17">
        <v>261</v>
      </c>
      <c r="P2304" s="18">
        <v>0</v>
      </c>
    </row>
    <row r="2305" spans="2:16" ht="36" customHeight="1" outlineLevel="1" x14ac:dyDescent="0.45">
      <c r="B2305" s="13" t="s">
        <v>77</v>
      </c>
      <c r="C2305" s="14" t="s">
        <v>59</v>
      </c>
      <c r="D2305" s="14" t="s">
        <v>821</v>
      </c>
      <c r="E2305" s="15" t="s">
        <v>70</v>
      </c>
      <c r="F2305" s="15"/>
      <c r="G2305" s="16">
        <v>1</v>
      </c>
      <c r="H2305" s="16">
        <v>10</v>
      </c>
      <c r="I2305" s="19">
        <v>6.5981055480378892</v>
      </c>
      <c r="J2305" s="16">
        <v>10</v>
      </c>
      <c r="K2305" s="16">
        <v>7</v>
      </c>
      <c r="L2305" s="19">
        <v>3.1294642579345875</v>
      </c>
      <c r="M2305" s="16">
        <v>1</v>
      </c>
      <c r="N2305" s="16">
        <v>10</v>
      </c>
      <c r="O2305" s="17">
        <v>261</v>
      </c>
      <c r="P2305" s="18">
        <v>0</v>
      </c>
    </row>
    <row r="2306" spans="2:16" ht="36" customHeight="1" outlineLevel="1" x14ac:dyDescent="0.45">
      <c r="B2306" s="13" t="s">
        <v>79</v>
      </c>
      <c r="C2306" s="14" t="s">
        <v>56</v>
      </c>
      <c r="D2306" s="14" t="s">
        <v>822</v>
      </c>
      <c r="E2306" s="15" t="s">
        <v>70</v>
      </c>
      <c r="F2306" s="15"/>
      <c r="G2306" s="16">
        <v>1</v>
      </c>
      <c r="H2306" s="16">
        <v>10</v>
      </c>
      <c r="I2306" s="19">
        <v>6.580645161290323</v>
      </c>
      <c r="J2306" s="16">
        <v>10</v>
      </c>
      <c r="K2306" s="16">
        <v>7</v>
      </c>
      <c r="L2306" s="19">
        <v>3.1792580261215311</v>
      </c>
      <c r="M2306" s="16">
        <v>1</v>
      </c>
      <c r="N2306" s="16">
        <v>10</v>
      </c>
      <c r="O2306" s="17">
        <v>721</v>
      </c>
      <c r="P2306" s="18">
        <v>0</v>
      </c>
    </row>
    <row r="2307" spans="2:16" ht="36" customHeight="1" outlineLevel="1" x14ac:dyDescent="0.45">
      <c r="B2307" s="13" t="s">
        <v>79</v>
      </c>
      <c r="C2307" s="14" t="s">
        <v>59</v>
      </c>
      <c r="D2307" s="14" t="s">
        <v>822</v>
      </c>
      <c r="E2307" s="15" t="s">
        <v>70</v>
      </c>
      <c r="F2307" s="15"/>
      <c r="G2307" s="16">
        <v>1</v>
      </c>
      <c r="H2307" s="16">
        <v>10</v>
      </c>
      <c r="I2307" s="19">
        <v>6.580645161290323</v>
      </c>
      <c r="J2307" s="16">
        <v>10</v>
      </c>
      <c r="K2307" s="16">
        <v>7</v>
      </c>
      <c r="L2307" s="19">
        <v>3.1792580261215311</v>
      </c>
      <c r="M2307" s="16">
        <v>1</v>
      </c>
      <c r="N2307" s="16">
        <v>10</v>
      </c>
      <c r="O2307" s="17">
        <v>721</v>
      </c>
      <c r="P2307" s="18">
        <v>0</v>
      </c>
    </row>
    <row r="2308" spans="2:16" ht="36" customHeight="1" outlineLevel="1" x14ac:dyDescent="0.45">
      <c r="B2308" s="13" t="s">
        <v>80</v>
      </c>
      <c r="C2308" s="14" t="s">
        <v>56</v>
      </c>
      <c r="D2308" s="14" t="s">
        <v>823</v>
      </c>
      <c r="E2308" s="15" t="s">
        <v>70</v>
      </c>
      <c r="F2308" s="15"/>
      <c r="G2308" s="16">
        <v>1</v>
      </c>
      <c r="H2308" s="16">
        <v>10</v>
      </c>
      <c r="I2308" s="19">
        <v>6.375</v>
      </c>
      <c r="J2308" s="16">
        <v>10</v>
      </c>
      <c r="K2308" s="16">
        <v>6</v>
      </c>
      <c r="L2308" s="19">
        <v>2.8368325730679009</v>
      </c>
      <c r="M2308" s="16">
        <v>1</v>
      </c>
      <c r="N2308" s="16">
        <v>10</v>
      </c>
      <c r="O2308" s="17">
        <v>936</v>
      </c>
      <c r="P2308" s="18">
        <v>0</v>
      </c>
    </row>
    <row r="2309" spans="2:16" ht="36" customHeight="1" outlineLevel="1" x14ac:dyDescent="0.45">
      <c r="B2309" s="13" t="s">
        <v>80</v>
      </c>
      <c r="C2309" s="14" t="s">
        <v>59</v>
      </c>
      <c r="D2309" s="14" t="s">
        <v>823</v>
      </c>
      <c r="E2309" s="15" t="s">
        <v>70</v>
      </c>
      <c r="F2309" s="15"/>
      <c r="G2309" s="16">
        <v>1</v>
      </c>
      <c r="H2309" s="16">
        <v>10</v>
      </c>
      <c r="I2309" s="19">
        <v>6.375</v>
      </c>
      <c r="J2309" s="16">
        <v>10</v>
      </c>
      <c r="K2309" s="16">
        <v>6</v>
      </c>
      <c r="L2309" s="19">
        <v>2.8368325730679009</v>
      </c>
      <c r="M2309" s="16">
        <v>1</v>
      </c>
      <c r="N2309" s="16">
        <v>10</v>
      </c>
      <c r="O2309" s="17">
        <v>936</v>
      </c>
      <c r="P2309" s="18">
        <v>0</v>
      </c>
    </row>
    <row r="2310" spans="2:16" ht="36" customHeight="1" outlineLevel="1" x14ac:dyDescent="0.45">
      <c r="B2310" s="13" t="s">
        <v>82</v>
      </c>
      <c r="C2310" s="14" t="s">
        <v>56</v>
      </c>
      <c r="D2310" s="14" t="s">
        <v>1388</v>
      </c>
      <c r="E2310" s="15" t="s">
        <v>70</v>
      </c>
      <c r="F2310" s="15"/>
      <c r="G2310" s="16">
        <v>4</v>
      </c>
      <c r="H2310" s="16">
        <v>10</v>
      </c>
      <c r="I2310" s="19">
        <v>8.2222222222222214</v>
      </c>
      <c r="J2310" s="16">
        <v>10</v>
      </c>
      <c r="K2310" s="16">
        <v>10</v>
      </c>
      <c r="L2310" s="19">
        <v>2.7284509239574835</v>
      </c>
      <c r="M2310" s="16">
        <v>4</v>
      </c>
      <c r="N2310" s="16">
        <v>10</v>
      </c>
      <c r="O2310" s="17">
        <v>991</v>
      </c>
      <c r="P2310" s="18">
        <v>0</v>
      </c>
    </row>
    <row r="2311" spans="2:16" ht="36" customHeight="1" outlineLevel="1" x14ac:dyDescent="0.45">
      <c r="B2311" s="13" t="s">
        <v>82</v>
      </c>
      <c r="C2311" s="14" t="s">
        <v>59</v>
      </c>
      <c r="D2311" s="14" t="s">
        <v>1388</v>
      </c>
      <c r="E2311" s="15" t="s">
        <v>70</v>
      </c>
      <c r="F2311" s="15"/>
      <c r="G2311" s="16">
        <v>4</v>
      </c>
      <c r="H2311" s="16">
        <v>10</v>
      </c>
      <c r="I2311" s="19">
        <v>8.2222222222222214</v>
      </c>
      <c r="J2311" s="16">
        <v>10</v>
      </c>
      <c r="K2311" s="16">
        <v>10</v>
      </c>
      <c r="L2311" s="19">
        <v>2.7284509239574835</v>
      </c>
      <c r="M2311" s="16">
        <v>4</v>
      </c>
      <c r="N2311" s="16">
        <v>10</v>
      </c>
      <c r="O2311" s="17">
        <v>991</v>
      </c>
      <c r="P2311" s="18">
        <v>0</v>
      </c>
    </row>
    <row r="2312" spans="2:16" ht="36" customHeight="1" outlineLevel="1" x14ac:dyDescent="0.45">
      <c r="B2312" s="13" t="s">
        <v>84</v>
      </c>
      <c r="C2312" s="14" t="s">
        <v>56</v>
      </c>
      <c r="D2312" s="14" t="s">
        <v>1389</v>
      </c>
      <c r="E2312" s="15" t="s">
        <v>70</v>
      </c>
      <c r="F2312" s="15"/>
      <c r="G2312" s="16">
        <v>10</v>
      </c>
      <c r="H2312" s="16">
        <v>10</v>
      </c>
      <c r="I2312" s="16">
        <v>10</v>
      </c>
      <c r="J2312" s="16">
        <v>10</v>
      </c>
      <c r="K2312" s="16">
        <v>10</v>
      </c>
      <c r="L2312" s="15" t="s">
        <v>86</v>
      </c>
      <c r="M2312" s="16">
        <v>10</v>
      </c>
      <c r="N2312" s="16">
        <v>10</v>
      </c>
      <c r="O2312" s="17">
        <v>999</v>
      </c>
      <c r="P2312" s="18">
        <v>0</v>
      </c>
    </row>
    <row r="2313" spans="2:16" ht="36" customHeight="1" outlineLevel="1" x14ac:dyDescent="0.45">
      <c r="B2313" s="13" t="s">
        <v>84</v>
      </c>
      <c r="C2313" s="14" t="s">
        <v>59</v>
      </c>
      <c r="D2313" s="14" t="s">
        <v>1389</v>
      </c>
      <c r="E2313" s="15" t="s">
        <v>70</v>
      </c>
      <c r="F2313" s="15"/>
      <c r="G2313" s="16">
        <v>10</v>
      </c>
      <c r="H2313" s="16">
        <v>10</v>
      </c>
      <c r="I2313" s="16">
        <v>10</v>
      </c>
      <c r="J2313" s="16">
        <v>10</v>
      </c>
      <c r="K2313" s="16">
        <v>10</v>
      </c>
      <c r="L2313" s="15" t="s">
        <v>86</v>
      </c>
      <c r="M2313" s="16">
        <v>10</v>
      </c>
      <c r="N2313" s="16">
        <v>10</v>
      </c>
      <c r="O2313" s="17">
        <v>999</v>
      </c>
      <c r="P2313" s="18">
        <v>0</v>
      </c>
    </row>
    <row r="2314" spans="2:16" ht="36" customHeight="1" outlineLevel="1" x14ac:dyDescent="0.45">
      <c r="B2314" s="13" t="s">
        <v>61</v>
      </c>
      <c r="C2314" s="14" t="s">
        <v>56</v>
      </c>
      <c r="D2314" s="14" t="s">
        <v>824</v>
      </c>
      <c r="E2314" s="15" t="s">
        <v>70</v>
      </c>
      <c r="F2314" s="15"/>
      <c r="G2314" s="16">
        <v>1</v>
      </c>
      <c r="H2314" s="16">
        <v>10</v>
      </c>
      <c r="I2314" s="19">
        <v>6.5380000000000003</v>
      </c>
      <c r="J2314" s="16">
        <v>10</v>
      </c>
      <c r="K2314" s="16">
        <v>7</v>
      </c>
      <c r="L2314" s="19">
        <v>3.1541249982371444</v>
      </c>
      <c r="M2314" s="16">
        <v>1</v>
      </c>
      <c r="N2314" s="16">
        <v>10</v>
      </c>
      <c r="O2314" s="17">
        <v>0</v>
      </c>
      <c r="P2314" s="18">
        <v>0</v>
      </c>
    </row>
    <row r="2315" spans="2:16" ht="36" customHeight="1" outlineLevel="1" x14ac:dyDescent="0.45">
      <c r="B2315" s="13" t="s">
        <v>61</v>
      </c>
      <c r="C2315" s="14" t="s">
        <v>59</v>
      </c>
      <c r="D2315" s="14" t="s">
        <v>824</v>
      </c>
      <c r="E2315" s="15" t="s">
        <v>70</v>
      </c>
      <c r="F2315" s="15"/>
      <c r="G2315" s="16">
        <v>1</v>
      </c>
      <c r="H2315" s="16">
        <v>10</v>
      </c>
      <c r="I2315" s="19">
        <v>6.4944567627494454</v>
      </c>
      <c r="J2315" s="16">
        <v>10</v>
      </c>
      <c r="K2315" s="16">
        <v>7</v>
      </c>
      <c r="L2315" s="19">
        <v>3.1449397870140747</v>
      </c>
      <c r="M2315" s="16">
        <v>1</v>
      </c>
      <c r="N2315" s="16">
        <v>10</v>
      </c>
      <c r="O2315" s="17">
        <v>98</v>
      </c>
      <c r="P2315" s="18">
        <v>0</v>
      </c>
    </row>
    <row r="2316" spans="2:16" ht="36" customHeight="1" outlineLevel="1" x14ac:dyDescent="0.45">
      <c r="B2316" s="13" t="s">
        <v>61</v>
      </c>
      <c r="C2316" s="14" t="s">
        <v>56</v>
      </c>
      <c r="D2316" s="14" t="s">
        <v>824</v>
      </c>
      <c r="E2316" s="15" t="s">
        <v>70</v>
      </c>
      <c r="F2316" s="15"/>
      <c r="G2316" s="15" t="s">
        <v>86</v>
      </c>
      <c r="H2316" s="15" t="s">
        <v>86</v>
      </c>
      <c r="I2316" s="15" t="s">
        <v>86</v>
      </c>
      <c r="J2316" s="15" t="s">
        <v>86</v>
      </c>
      <c r="K2316" s="15" t="s">
        <v>86</v>
      </c>
      <c r="L2316" s="15" t="s">
        <v>86</v>
      </c>
      <c r="M2316" s="15" t="s">
        <v>86</v>
      </c>
      <c r="N2316" s="15" t="s">
        <v>86</v>
      </c>
      <c r="O2316" s="17">
        <v>1000</v>
      </c>
      <c r="P2316" s="18">
        <v>0</v>
      </c>
    </row>
    <row r="2317" spans="2:16" ht="36" customHeight="1" outlineLevel="1" x14ac:dyDescent="0.45">
      <c r="B2317" s="13" t="s">
        <v>61</v>
      </c>
      <c r="C2317" s="14" t="s">
        <v>59</v>
      </c>
      <c r="D2317" s="14" t="s">
        <v>824</v>
      </c>
      <c r="E2317" s="15" t="s">
        <v>70</v>
      </c>
      <c r="F2317" s="15"/>
      <c r="G2317" s="15" t="s">
        <v>86</v>
      </c>
      <c r="H2317" s="15" t="s">
        <v>86</v>
      </c>
      <c r="I2317" s="15" t="s">
        <v>86</v>
      </c>
      <c r="J2317" s="15" t="s">
        <v>86</v>
      </c>
      <c r="K2317" s="15" t="s">
        <v>86</v>
      </c>
      <c r="L2317" s="15" t="s">
        <v>86</v>
      </c>
      <c r="M2317" s="15" t="s">
        <v>86</v>
      </c>
      <c r="N2317" s="15" t="s">
        <v>86</v>
      </c>
      <c r="O2317" s="17">
        <v>1000</v>
      </c>
      <c r="P2317" s="18">
        <v>0</v>
      </c>
    </row>
    <row r="2318" spans="2:16" ht="36" customHeight="1" outlineLevel="1" x14ac:dyDescent="0.45">
      <c r="B2318" s="13" t="s">
        <v>61</v>
      </c>
      <c r="C2318" s="14" t="s">
        <v>56</v>
      </c>
      <c r="D2318" s="14" t="s">
        <v>824</v>
      </c>
      <c r="E2318" s="15" t="s">
        <v>70</v>
      </c>
      <c r="F2318" s="15"/>
      <c r="G2318" s="15" t="s">
        <v>86</v>
      </c>
      <c r="H2318" s="15" t="s">
        <v>86</v>
      </c>
      <c r="I2318" s="15" t="s">
        <v>86</v>
      </c>
      <c r="J2318" s="15" t="s">
        <v>86</v>
      </c>
      <c r="K2318" s="15" t="s">
        <v>86</v>
      </c>
      <c r="L2318" s="15" t="s">
        <v>86</v>
      </c>
      <c r="M2318" s="15" t="s">
        <v>86</v>
      </c>
      <c r="N2318" s="15" t="s">
        <v>86</v>
      </c>
      <c r="O2318" s="17">
        <v>1000</v>
      </c>
      <c r="P2318" s="18">
        <v>0</v>
      </c>
    </row>
    <row r="2319" spans="2:16" ht="36" customHeight="1" outlineLevel="1" x14ac:dyDescent="0.45">
      <c r="B2319" s="13" t="s">
        <v>61</v>
      </c>
      <c r="C2319" s="14" t="s">
        <v>59</v>
      </c>
      <c r="D2319" s="14" t="s">
        <v>824</v>
      </c>
      <c r="E2319" s="15" t="s">
        <v>70</v>
      </c>
      <c r="F2319" s="15"/>
      <c r="G2319" s="15" t="s">
        <v>86</v>
      </c>
      <c r="H2319" s="15" t="s">
        <v>86</v>
      </c>
      <c r="I2319" s="15" t="s">
        <v>86</v>
      </c>
      <c r="J2319" s="15" t="s">
        <v>86</v>
      </c>
      <c r="K2319" s="15" t="s">
        <v>86</v>
      </c>
      <c r="L2319" s="15" t="s">
        <v>86</v>
      </c>
      <c r="M2319" s="15" t="s">
        <v>86</v>
      </c>
      <c r="N2319" s="15" t="s">
        <v>86</v>
      </c>
      <c r="O2319" s="17">
        <v>1000</v>
      </c>
      <c r="P2319" s="18">
        <v>0</v>
      </c>
    </row>
    <row r="2320" spans="2:16" ht="36" customHeight="1" outlineLevel="1" x14ac:dyDescent="0.45">
      <c r="B2320" s="13" t="s">
        <v>61</v>
      </c>
      <c r="C2320" s="14" t="s">
        <v>56</v>
      </c>
      <c r="D2320" s="14" t="s">
        <v>824</v>
      </c>
      <c r="E2320" s="15" t="s">
        <v>70</v>
      </c>
      <c r="F2320" s="15"/>
      <c r="G2320" s="15" t="s">
        <v>86</v>
      </c>
      <c r="H2320" s="15" t="s">
        <v>86</v>
      </c>
      <c r="I2320" s="15" t="s">
        <v>86</v>
      </c>
      <c r="J2320" s="15" t="s">
        <v>86</v>
      </c>
      <c r="K2320" s="15" t="s">
        <v>86</v>
      </c>
      <c r="L2320" s="15" t="s">
        <v>86</v>
      </c>
      <c r="M2320" s="15" t="s">
        <v>86</v>
      </c>
      <c r="N2320" s="15" t="s">
        <v>86</v>
      </c>
      <c r="O2320" s="17">
        <v>1000</v>
      </c>
      <c r="P2320" s="18">
        <v>0</v>
      </c>
    </row>
    <row r="2321" spans="2:16" ht="36" customHeight="1" outlineLevel="1" x14ac:dyDescent="0.45">
      <c r="B2321" s="13" t="s">
        <v>61</v>
      </c>
      <c r="C2321" s="14" t="s">
        <v>59</v>
      </c>
      <c r="D2321" s="14" t="s">
        <v>824</v>
      </c>
      <c r="E2321" s="15" t="s">
        <v>70</v>
      </c>
      <c r="F2321" s="15"/>
      <c r="G2321" s="15" t="s">
        <v>86</v>
      </c>
      <c r="H2321" s="15" t="s">
        <v>86</v>
      </c>
      <c r="I2321" s="15" t="s">
        <v>86</v>
      </c>
      <c r="J2321" s="15" t="s">
        <v>86</v>
      </c>
      <c r="K2321" s="15" t="s">
        <v>86</v>
      </c>
      <c r="L2321" s="15" t="s">
        <v>86</v>
      </c>
      <c r="M2321" s="15" t="s">
        <v>86</v>
      </c>
      <c r="N2321" s="15" t="s">
        <v>86</v>
      </c>
      <c r="O2321" s="17">
        <v>1000</v>
      </c>
      <c r="P2321" s="18">
        <v>0</v>
      </c>
    </row>
    <row r="2322" spans="2:16" ht="36" customHeight="1" outlineLevel="1" x14ac:dyDescent="0.45">
      <c r="B2322" s="13" t="s">
        <v>64</v>
      </c>
      <c r="C2322" s="14" t="s">
        <v>56</v>
      </c>
      <c r="D2322" s="14" t="s">
        <v>825</v>
      </c>
      <c r="E2322" s="15" t="s">
        <v>63</v>
      </c>
      <c r="F2322" s="15"/>
      <c r="G2322" s="16">
        <v>1</v>
      </c>
      <c r="H2322" s="16">
        <v>10</v>
      </c>
      <c r="I2322" s="19">
        <v>6.5380000000000003</v>
      </c>
      <c r="J2322" s="16">
        <v>10</v>
      </c>
      <c r="K2322" s="16">
        <v>7</v>
      </c>
      <c r="L2322" s="19">
        <v>3.1553941928881866</v>
      </c>
      <c r="M2322" s="16">
        <v>1</v>
      </c>
      <c r="N2322" s="16">
        <v>10</v>
      </c>
      <c r="O2322" s="17">
        <v>0</v>
      </c>
      <c r="P2322" s="18">
        <v>0</v>
      </c>
    </row>
    <row r="2323" spans="2:16" ht="36" customHeight="1" outlineLevel="1" x14ac:dyDescent="0.45">
      <c r="B2323" s="13" t="s">
        <v>64</v>
      </c>
      <c r="C2323" s="14" t="s">
        <v>59</v>
      </c>
      <c r="D2323" s="14" t="s">
        <v>825</v>
      </c>
      <c r="E2323" s="15" t="s">
        <v>63</v>
      </c>
      <c r="F2323" s="15"/>
      <c r="G2323" s="16">
        <v>1</v>
      </c>
      <c r="H2323" s="16">
        <v>10</v>
      </c>
      <c r="I2323" s="19">
        <v>6.5380000000000003</v>
      </c>
      <c r="J2323" s="16">
        <v>10</v>
      </c>
      <c r="K2323" s="16">
        <v>7</v>
      </c>
      <c r="L2323" s="19">
        <v>3.1553941928881866</v>
      </c>
      <c r="M2323" s="16">
        <v>1</v>
      </c>
      <c r="N2323" s="16">
        <v>10</v>
      </c>
      <c r="O2323" s="17">
        <v>0</v>
      </c>
      <c r="P2323" s="18">
        <v>0</v>
      </c>
    </row>
    <row r="2324" spans="2:16" ht="36" customHeight="1" outlineLevel="1" x14ac:dyDescent="0.45">
      <c r="B2324" s="13" t="s">
        <v>66</v>
      </c>
      <c r="C2324" s="14" t="s">
        <v>56</v>
      </c>
      <c r="D2324" s="14" t="s">
        <v>826</v>
      </c>
      <c r="E2324" s="15" t="s">
        <v>63</v>
      </c>
      <c r="F2324" s="15"/>
      <c r="G2324" s="16">
        <v>1</v>
      </c>
      <c r="H2324" s="16">
        <v>10</v>
      </c>
      <c r="I2324" s="19">
        <v>6.4831932773109244</v>
      </c>
      <c r="J2324" s="16">
        <v>10</v>
      </c>
      <c r="K2324" s="16">
        <v>7</v>
      </c>
      <c r="L2324" s="19">
        <v>3.1692155915499254</v>
      </c>
      <c r="M2324" s="16">
        <v>1</v>
      </c>
      <c r="N2324" s="16">
        <v>10</v>
      </c>
      <c r="O2324" s="17">
        <v>524</v>
      </c>
      <c r="P2324" s="18">
        <v>0</v>
      </c>
    </row>
    <row r="2325" spans="2:16" ht="36" customHeight="1" outlineLevel="1" x14ac:dyDescent="0.45">
      <c r="B2325" s="13" t="s">
        <v>66</v>
      </c>
      <c r="C2325" s="14" t="s">
        <v>59</v>
      </c>
      <c r="D2325" s="14" t="s">
        <v>826</v>
      </c>
      <c r="E2325" s="15" t="s">
        <v>63</v>
      </c>
      <c r="F2325" s="15"/>
      <c r="G2325" s="16">
        <v>1</v>
      </c>
      <c r="H2325" s="16">
        <v>10</v>
      </c>
      <c r="I2325" s="19">
        <v>6.455645161290323</v>
      </c>
      <c r="J2325" s="16">
        <v>10</v>
      </c>
      <c r="K2325" s="16">
        <v>7</v>
      </c>
      <c r="L2325" s="19">
        <v>3.1842491760616483</v>
      </c>
      <c r="M2325" s="16">
        <v>1</v>
      </c>
      <c r="N2325" s="16">
        <v>10</v>
      </c>
      <c r="O2325" s="17">
        <v>504</v>
      </c>
      <c r="P2325" s="18">
        <v>0</v>
      </c>
    </row>
    <row r="2326" spans="2:16" ht="36" customHeight="1" outlineLevel="1" x14ac:dyDescent="0.45">
      <c r="B2326" s="13" t="s">
        <v>68</v>
      </c>
      <c r="C2326" s="14" t="s">
        <v>56</v>
      </c>
      <c r="D2326" s="14" t="s">
        <v>827</v>
      </c>
      <c r="E2326" s="15" t="s">
        <v>70</v>
      </c>
      <c r="F2326" s="15"/>
      <c r="G2326" s="16">
        <v>1</v>
      </c>
      <c r="H2326" s="16">
        <v>10</v>
      </c>
      <c r="I2326" s="19">
        <v>6.3379629629629628</v>
      </c>
      <c r="J2326" s="16">
        <v>10</v>
      </c>
      <c r="K2326" s="16">
        <v>7</v>
      </c>
      <c r="L2326" s="19">
        <v>3.2695413971165856</v>
      </c>
      <c r="M2326" s="16">
        <v>1</v>
      </c>
      <c r="N2326" s="16">
        <v>10</v>
      </c>
      <c r="O2326" s="17">
        <v>784</v>
      </c>
      <c r="P2326" s="18">
        <v>0</v>
      </c>
    </row>
    <row r="2327" spans="2:16" ht="36" customHeight="1" outlineLevel="1" x14ac:dyDescent="0.45">
      <c r="B2327" s="13" t="s">
        <v>68</v>
      </c>
      <c r="C2327" s="14" t="s">
        <v>59</v>
      </c>
      <c r="D2327" s="14" t="s">
        <v>827</v>
      </c>
      <c r="E2327" s="15" t="s">
        <v>70</v>
      </c>
      <c r="F2327" s="15"/>
      <c r="G2327" s="16">
        <v>1</v>
      </c>
      <c r="H2327" s="16">
        <v>10</v>
      </c>
      <c r="I2327" s="19">
        <v>6.5022222222222226</v>
      </c>
      <c r="J2327" s="16">
        <v>10</v>
      </c>
      <c r="K2327" s="16">
        <v>7</v>
      </c>
      <c r="L2327" s="19">
        <v>3.2446720674664209</v>
      </c>
      <c r="M2327" s="16">
        <v>1</v>
      </c>
      <c r="N2327" s="16">
        <v>10</v>
      </c>
      <c r="O2327" s="17">
        <v>775</v>
      </c>
      <c r="P2327" s="18">
        <v>0</v>
      </c>
    </row>
    <row r="2328" spans="2:16" ht="36" customHeight="1" outlineLevel="1" x14ac:dyDescent="0.45">
      <c r="B2328" s="13" t="s">
        <v>71</v>
      </c>
      <c r="C2328" s="14" t="s">
        <v>56</v>
      </c>
      <c r="D2328" s="14" t="s">
        <v>828</v>
      </c>
      <c r="E2328" s="15" t="s">
        <v>70</v>
      </c>
      <c r="F2328" s="15"/>
      <c r="G2328" s="16">
        <v>1</v>
      </c>
      <c r="H2328" s="16">
        <v>10</v>
      </c>
      <c r="I2328" s="19">
        <v>6.541353383458647</v>
      </c>
      <c r="J2328" s="16">
        <v>10</v>
      </c>
      <c r="K2328" s="16">
        <v>7</v>
      </c>
      <c r="L2328" s="19">
        <v>2.9911771225922967</v>
      </c>
      <c r="M2328" s="16">
        <v>1</v>
      </c>
      <c r="N2328" s="16">
        <v>10</v>
      </c>
      <c r="O2328" s="17">
        <v>867</v>
      </c>
      <c r="P2328" s="18">
        <v>0</v>
      </c>
    </row>
    <row r="2329" spans="2:16" ht="36" customHeight="1" outlineLevel="1" x14ac:dyDescent="0.45">
      <c r="B2329" s="13" t="s">
        <v>71</v>
      </c>
      <c r="C2329" s="14" t="s">
        <v>59</v>
      </c>
      <c r="D2329" s="14" t="s">
        <v>828</v>
      </c>
      <c r="E2329" s="15" t="s">
        <v>70</v>
      </c>
      <c r="F2329" s="15"/>
      <c r="G2329" s="16">
        <v>1</v>
      </c>
      <c r="H2329" s="16">
        <v>10</v>
      </c>
      <c r="I2329" s="19">
        <v>6.6619718309859151</v>
      </c>
      <c r="J2329" s="16">
        <v>10</v>
      </c>
      <c r="K2329" s="16">
        <v>7</v>
      </c>
      <c r="L2329" s="19">
        <v>2.9484635353110664</v>
      </c>
      <c r="M2329" s="16">
        <v>1</v>
      </c>
      <c r="N2329" s="16">
        <v>10</v>
      </c>
      <c r="O2329" s="17">
        <v>858</v>
      </c>
      <c r="P2329" s="18">
        <v>0</v>
      </c>
    </row>
    <row r="2330" spans="2:16" ht="36" customHeight="1" outlineLevel="1" x14ac:dyDescent="0.45">
      <c r="B2330" s="13" t="s">
        <v>1184</v>
      </c>
      <c r="C2330" s="14" t="s">
        <v>56</v>
      </c>
      <c r="D2330" s="14" t="s">
        <v>829</v>
      </c>
      <c r="E2330" s="15" t="s">
        <v>70</v>
      </c>
      <c r="F2330" s="15"/>
      <c r="G2330" s="16">
        <v>1</v>
      </c>
      <c r="H2330" s="16">
        <v>10</v>
      </c>
      <c r="I2330" s="19">
        <v>6.7397260273972606</v>
      </c>
      <c r="J2330" s="16">
        <v>10</v>
      </c>
      <c r="K2330" s="16">
        <v>7</v>
      </c>
      <c r="L2330" s="19">
        <v>3.1315038864039697</v>
      </c>
      <c r="M2330" s="16">
        <v>1</v>
      </c>
      <c r="N2330" s="16">
        <v>10</v>
      </c>
      <c r="O2330" s="17">
        <v>927</v>
      </c>
      <c r="P2330" s="18">
        <v>0</v>
      </c>
    </row>
    <row r="2331" spans="2:16" ht="36" customHeight="1" outlineLevel="1" x14ac:dyDescent="0.45">
      <c r="B2331" s="13" t="s">
        <v>1184</v>
      </c>
      <c r="C2331" s="14" t="s">
        <v>59</v>
      </c>
      <c r="D2331" s="14" t="s">
        <v>829</v>
      </c>
      <c r="E2331" s="15" t="s">
        <v>70</v>
      </c>
      <c r="F2331" s="15"/>
      <c r="G2331" s="16">
        <v>1</v>
      </c>
      <c r="H2331" s="16">
        <v>10</v>
      </c>
      <c r="I2331" s="19">
        <v>6.8243243243243246</v>
      </c>
      <c r="J2331" s="16">
        <v>10</v>
      </c>
      <c r="K2331" s="16">
        <v>7</v>
      </c>
      <c r="L2331" s="19">
        <v>3.1158371777149001</v>
      </c>
      <c r="M2331" s="16">
        <v>1</v>
      </c>
      <c r="N2331" s="16">
        <v>10</v>
      </c>
      <c r="O2331" s="17">
        <v>926</v>
      </c>
      <c r="P2331" s="18">
        <v>0</v>
      </c>
    </row>
    <row r="2332" spans="2:16" ht="36" customHeight="1" outlineLevel="1" x14ac:dyDescent="0.45">
      <c r="B2332" s="13" t="s">
        <v>1185</v>
      </c>
      <c r="C2332" s="14" t="s">
        <v>56</v>
      </c>
      <c r="D2332" s="14" t="s">
        <v>830</v>
      </c>
      <c r="E2332" s="15" t="s">
        <v>70</v>
      </c>
      <c r="F2332" s="15"/>
      <c r="G2332" s="16">
        <v>1</v>
      </c>
      <c r="H2332" s="16">
        <v>10</v>
      </c>
      <c r="I2332" s="19">
        <v>7.0161290322580649</v>
      </c>
      <c r="J2332" s="16">
        <v>10</v>
      </c>
      <c r="K2332" s="16">
        <v>7</v>
      </c>
      <c r="L2332" s="19">
        <v>2.9780174695007258</v>
      </c>
      <c r="M2332" s="16">
        <v>1</v>
      </c>
      <c r="N2332" s="16">
        <v>10</v>
      </c>
      <c r="O2332" s="17">
        <v>938</v>
      </c>
      <c r="P2332" s="18">
        <v>0</v>
      </c>
    </row>
    <row r="2333" spans="2:16" ht="36" customHeight="1" outlineLevel="1" x14ac:dyDescent="0.45">
      <c r="B2333" s="13" t="s">
        <v>1185</v>
      </c>
      <c r="C2333" s="14" t="s">
        <v>59</v>
      </c>
      <c r="D2333" s="14" t="s">
        <v>830</v>
      </c>
      <c r="E2333" s="15" t="s">
        <v>70</v>
      </c>
      <c r="F2333" s="15"/>
      <c r="G2333" s="16">
        <v>1</v>
      </c>
      <c r="H2333" s="16">
        <v>10</v>
      </c>
      <c r="I2333" s="16">
        <v>7</v>
      </c>
      <c r="J2333" s="16">
        <v>10</v>
      </c>
      <c r="K2333" s="16">
        <v>7</v>
      </c>
      <c r="L2333" s="19">
        <v>2.9566764252908988</v>
      </c>
      <c r="M2333" s="16">
        <v>1</v>
      </c>
      <c r="N2333" s="16">
        <v>10</v>
      </c>
      <c r="O2333" s="17">
        <v>937</v>
      </c>
      <c r="P2333" s="18">
        <v>0</v>
      </c>
    </row>
    <row r="2334" spans="2:16" ht="36" customHeight="1" outlineLevel="1" x14ac:dyDescent="0.45">
      <c r="B2334" s="13" t="s">
        <v>73</v>
      </c>
      <c r="C2334" s="14" t="s">
        <v>56</v>
      </c>
      <c r="D2334" s="14" t="s">
        <v>1390</v>
      </c>
      <c r="E2334" s="15" t="s">
        <v>63</v>
      </c>
      <c r="F2334" s="15"/>
      <c r="G2334" s="16">
        <v>1</v>
      </c>
      <c r="H2334" s="16">
        <v>10</v>
      </c>
      <c r="I2334" s="19">
        <v>6.54</v>
      </c>
      <c r="J2334" s="16">
        <v>10</v>
      </c>
      <c r="K2334" s="16">
        <v>7</v>
      </c>
      <c r="L2334" s="19">
        <v>3.1541002438648658</v>
      </c>
      <c r="M2334" s="16">
        <v>1</v>
      </c>
      <c r="N2334" s="16">
        <v>10</v>
      </c>
      <c r="O2334" s="17">
        <v>0</v>
      </c>
      <c r="P2334" s="18">
        <v>0</v>
      </c>
    </row>
    <row r="2335" spans="2:16" ht="36" customHeight="1" outlineLevel="1" x14ac:dyDescent="0.45">
      <c r="B2335" s="13" t="s">
        <v>73</v>
      </c>
      <c r="C2335" s="14" t="s">
        <v>59</v>
      </c>
      <c r="D2335" s="14" t="s">
        <v>1390</v>
      </c>
      <c r="E2335" s="15" t="s">
        <v>63</v>
      </c>
      <c r="F2335" s="15"/>
      <c r="G2335" s="16">
        <v>1</v>
      </c>
      <c r="H2335" s="16">
        <v>10</v>
      </c>
      <c r="I2335" s="19">
        <v>6.54</v>
      </c>
      <c r="J2335" s="16">
        <v>10</v>
      </c>
      <c r="K2335" s="16">
        <v>7</v>
      </c>
      <c r="L2335" s="19">
        <v>3.1541002438648658</v>
      </c>
      <c r="M2335" s="16">
        <v>1</v>
      </c>
      <c r="N2335" s="16">
        <v>10</v>
      </c>
      <c r="O2335" s="17">
        <v>0</v>
      </c>
      <c r="P2335" s="18">
        <v>0</v>
      </c>
    </row>
    <row r="2336" spans="2:16" ht="36" customHeight="1" outlineLevel="1" x14ac:dyDescent="0.45">
      <c r="B2336" s="13" t="s">
        <v>75</v>
      </c>
      <c r="C2336" s="14" t="s">
        <v>56</v>
      </c>
      <c r="D2336" s="14" t="s">
        <v>831</v>
      </c>
      <c r="E2336" s="15" t="s">
        <v>63</v>
      </c>
      <c r="F2336" s="15"/>
      <c r="G2336" s="16">
        <v>1</v>
      </c>
      <c r="H2336" s="16">
        <v>10</v>
      </c>
      <c r="I2336" s="19">
        <v>6.5380000000000003</v>
      </c>
      <c r="J2336" s="16">
        <v>10</v>
      </c>
      <c r="K2336" s="16">
        <v>7</v>
      </c>
      <c r="L2336" s="19">
        <v>3.1544423447745062</v>
      </c>
      <c r="M2336" s="16">
        <v>1</v>
      </c>
      <c r="N2336" s="16">
        <v>10</v>
      </c>
      <c r="O2336" s="17">
        <v>0</v>
      </c>
      <c r="P2336" s="18">
        <v>0</v>
      </c>
    </row>
    <row r="2337" spans="2:16" ht="36" customHeight="1" outlineLevel="1" x14ac:dyDescent="0.45">
      <c r="B2337" s="13" t="s">
        <v>75</v>
      </c>
      <c r="C2337" s="14" t="s">
        <v>59</v>
      </c>
      <c r="D2337" s="14" t="s">
        <v>831</v>
      </c>
      <c r="E2337" s="15" t="s">
        <v>63</v>
      </c>
      <c r="F2337" s="15"/>
      <c r="G2337" s="16">
        <v>1</v>
      </c>
      <c r="H2337" s="16">
        <v>10</v>
      </c>
      <c r="I2337" s="19">
        <v>6.5380000000000003</v>
      </c>
      <c r="J2337" s="16">
        <v>10</v>
      </c>
      <c r="K2337" s="16">
        <v>7</v>
      </c>
      <c r="L2337" s="19">
        <v>3.1544423447745062</v>
      </c>
      <c r="M2337" s="16">
        <v>1</v>
      </c>
      <c r="N2337" s="16">
        <v>10</v>
      </c>
      <c r="O2337" s="17">
        <v>0</v>
      </c>
      <c r="P2337" s="18">
        <v>0</v>
      </c>
    </row>
    <row r="2338" spans="2:16" ht="36" customHeight="1" outlineLevel="1" x14ac:dyDescent="0.45">
      <c r="B2338" s="13" t="s">
        <v>77</v>
      </c>
      <c r="C2338" s="14" t="s">
        <v>56</v>
      </c>
      <c r="D2338" s="14" t="s">
        <v>832</v>
      </c>
      <c r="E2338" s="15" t="s">
        <v>70</v>
      </c>
      <c r="F2338" s="15"/>
      <c r="G2338" s="16">
        <v>1</v>
      </c>
      <c r="H2338" s="16">
        <v>10</v>
      </c>
      <c r="I2338" s="19">
        <v>6.6078167115902966</v>
      </c>
      <c r="J2338" s="16">
        <v>10</v>
      </c>
      <c r="K2338" s="16">
        <v>7</v>
      </c>
      <c r="L2338" s="19">
        <v>3.1577667382784216</v>
      </c>
      <c r="M2338" s="16">
        <v>1</v>
      </c>
      <c r="N2338" s="16">
        <v>10</v>
      </c>
      <c r="O2338" s="17">
        <v>258</v>
      </c>
      <c r="P2338" s="18">
        <v>0</v>
      </c>
    </row>
    <row r="2339" spans="2:16" ht="36" customHeight="1" outlineLevel="1" x14ac:dyDescent="0.45">
      <c r="B2339" s="13" t="s">
        <v>77</v>
      </c>
      <c r="C2339" s="14" t="s">
        <v>59</v>
      </c>
      <c r="D2339" s="14" t="s">
        <v>832</v>
      </c>
      <c r="E2339" s="15" t="s">
        <v>70</v>
      </c>
      <c r="F2339" s="15"/>
      <c r="G2339" s="16">
        <v>1</v>
      </c>
      <c r="H2339" s="16">
        <v>10</v>
      </c>
      <c r="I2339" s="19">
        <v>6.6078167115902966</v>
      </c>
      <c r="J2339" s="16">
        <v>10</v>
      </c>
      <c r="K2339" s="16">
        <v>7</v>
      </c>
      <c r="L2339" s="19">
        <v>3.1577667382784216</v>
      </c>
      <c r="M2339" s="16">
        <v>1</v>
      </c>
      <c r="N2339" s="16">
        <v>10</v>
      </c>
      <c r="O2339" s="17">
        <v>258</v>
      </c>
      <c r="P2339" s="18">
        <v>0</v>
      </c>
    </row>
    <row r="2340" spans="2:16" ht="36" customHeight="1" outlineLevel="1" x14ac:dyDescent="0.45">
      <c r="B2340" s="13" t="s">
        <v>79</v>
      </c>
      <c r="C2340" s="14" t="s">
        <v>56</v>
      </c>
      <c r="D2340" s="14" t="s">
        <v>833</v>
      </c>
      <c r="E2340" s="15" t="s">
        <v>70</v>
      </c>
      <c r="F2340" s="15"/>
      <c r="G2340" s="16">
        <v>1</v>
      </c>
      <c r="H2340" s="16">
        <v>10</v>
      </c>
      <c r="I2340" s="19">
        <v>6.3670033670033668</v>
      </c>
      <c r="J2340" s="16">
        <v>10</v>
      </c>
      <c r="K2340" s="16">
        <v>7</v>
      </c>
      <c r="L2340" s="19">
        <v>3.2533748761014465</v>
      </c>
      <c r="M2340" s="16">
        <v>1</v>
      </c>
      <c r="N2340" s="16">
        <v>10</v>
      </c>
      <c r="O2340" s="17">
        <v>703</v>
      </c>
      <c r="P2340" s="18">
        <v>0</v>
      </c>
    </row>
    <row r="2341" spans="2:16" ht="36" customHeight="1" outlineLevel="1" x14ac:dyDescent="0.45">
      <c r="B2341" s="13" t="s">
        <v>79</v>
      </c>
      <c r="C2341" s="14" t="s">
        <v>59</v>
      </c>
      <c r="D2341" s="14" t="s">
        <v>833</v>
      </c>
      <c r="E2341" s="15" t="s">
        <v>70</v>
      </c>
      <c r="F2341" s="15"/>
      <c r="G2341" s="16">
        <v>1</v>
      </c>
      <c r="H2341" s="16">
        <v>10</v>
      </c>
      <c r="I2341" s="19">
        <v>6.3670033670033668</v>
      </c>
      <c r="J2341" s="16">
        <v>10</v>
      </c>
      <c r="K2341" s="16">
        <v>7</v>
      </c>
      <c r="L2341" s="19">
        <v>3.2533748761014465</v>
      </c>
      <c r="M2341" s="16">
        <v>1</v>
      </c>
      <c r="N2341" s="16">
        <v>10</v>
      </c>
      <c r="O2341" s="17">
        <v>703</v>
      </c>
      <c r="P2341" s="18">
        <v>0</v>
      </c>
    </row>
    <row r="2342" spans="2:16" ht="36" customHeight="1" outlineLevel="1" x14ac:dyDescent="0.45">
      <c r="B2342" s="13" t="s">
        <v>80</v>
      </c>
      <c r="C2342" s="14" t="s">
        <v>56</v>
      </c>
      <c r="D2342" s="14" t="s">
        <v>834</v>
      </c>
      <c r="E2342" s="15" t="s">
        <v>70</v>
      </c>
      <c r="F2342" s="15"/>
      <c r="G2342" s="16">
        <v>1</v>
      </c>
      <c r="H2342" s="16">
        <v>10</v>
      </c>
      <c r="I2342" s="19">
        <v>6.6119402985074629</v>
      </c>
      <c r="J2342" s="16">
        <v>10</v>
      </c>
      <c r="K2342" s="16">
        <v>8</v>
      </c>
      <c r="L2342" s="19">
        <v>3.3797759647851371</v>
      </c>
      <c r="M2342" s="16">
        <v>1</v>
      </c>
      <c r="N2342" s="16">
        <v>10</v>
      </c>
      <c r="O2342" s="17">
        <v>933</v>
      </c>
      <c r="P2342" s="18">
        <v>0</v>
      </c>
    </row>
    <row r="2343" spans="2:16" ht="36" customHeight="1" outlineLevel="1" x14ac:dyDescent="0.45">
      <c r="B2343" s="13" t="s">
        <v>80</v>
      </c>
      <c r="C2343" s="14" t="s">
        <v>59</v>
      </c>
      <c r="D2343" s="14" t="s">
        <v>834</v>
      </c>
      <c r="E2343" s="15" t="s">
        <v>70</v>
      </c>
      <c r="F2343" s="15"/>
      <c r="G2343" s="16">
        <v>1</v>
      </c>
      <c r="H2343" s="16">
        <v>10</v>
      </c>
      <c r="I2343" s="19">
        <v>6.6119402985074629</v>
      </c>
      <c r="J2343" s="16">
        <v>10</v>
      </c>
      <c r="K2343" s="16">
        <v>8</v>
      </c>
      <c r="L2343" s="19">
        <v>3.3797759647851371</v>
      </c>
      <c r="M2343" s="16">
        <v>1</v>
      </c>
      <c r="N2343" s="16">
        <v>10</v>
      </c>
      <c r="O2343" s="17">
        <v>933</v>
      </c>
      <c r="P2343" s="18">
        <v>0</v>
      </c>
    </row>
    <row r="2344" spans="2:16" ht="36" customHeight="1" outlineLevel="1" x14ac:dyDescent="0.45">
      <c r="B2344" s="13" t="s">
        <v>82</v>
      </c>
      <c r="C2344" s="14" t="s">
        <v>56</v>
      </c>
      <c r="D2344" s="14" t="s">
        <v>1391</v>
      </c>
      <c r="E2344" s="15" t="s">
        <v>70</v>
      </c>
      <c r="F2344" s="15"/>
      <c r="G2344" s="16">
        <v>1</v>
      </c>
      <c r="H2344" s="16">
        <v>10</v>
      </c>
      <c r="I2344" s="19">
        <v>6.8</v>
      </c>
      <c r="J2344" s="16">
        <v>9</v>
      </c>
      <c r="K2344" s="16">
        <v>8</v>
      </c>
      <c r="L2344" s="19">
        <v>3.3598941782277745</v>
      </c>
      <c r="M2344" s="16">
        <v>1</v>
      </c>
      <c r="N2344" s="16">
        <v>10</v>
      </c>
      <c r="O2344" s="17">
        <v>990</v>
      </c>
      <c r="P2344" s="18">
        <v>0</v>
      </c>
    </row>
    <row r="2345" spans="2:16" ht="36" customHeight="1" outlineLevel="1" x14ac:dyDescent="0.45">
      <c r="B2345" s="13" t="s">
        <v>82</v>
      </c>
      <c r="C2345" s="14" t="s">
        <v>59</v>
      </c>
      <c r="D2345" s="14" t="s">
        <v>1391</v>
      </c>
      <c r="E2345" s="15" t="s">
        <v>70</v>
      </c>
      <c r="F2345" s="15"/>
      <c r="G2345" s="16">
        <v>1</v>
      </c>
      <c r="H2345" s="16">
        <v>10</v>
      </c>
      <c r="I2345" s="19">
        <v>6.8</v>
      </c>
      <c r="J2345" s="16">
        <v>9</v>
      </c>
      <c r="K2345" s="16">
        <v>8</v>
      </c>
      <c r="L2345" s="19">
        <v>3.3598941782277745</v>
      </c>
      <c r="M2345" s="16">
        <v>1</v>
      </c>
      <c r="N2345" s="16">
        <v>10</v>
      </c>
      <c r="O2345" s="17">
        <v>990</v>
      </c>
      <c r="P2345" s="18">
        <v>0</v>
      </c>
    </row>
    <row r="2346" spans="2:16" ht="36" customHeight="1" outlineLevel="1" x14ac:dyDescent="0.45">
      <c r="B2346" s="13" t="s">
        <v>84</v>
      </c>
      <c r="C2346" s="14" t="s">
        <v>56</v>
      </c>
      <c r="D2346" s="14" t="s">
        <v>1392</v>
      </c>
      <c r="E2346" s="15" t="s">
        <v>70</v>
      </c>
      <c r="F2346" s="15"/>
      <c r="G2346" s="16">
        <v>2</v>
      </c>
      <c r="H2346" s="16">
        <v>6</v>
      </c>
      <c r="I2346" s="16">
        <v>4</v>
      </c>
      <c r="J2346" s="16">
        <v>2</v>
      </c>
      <c r="K2346" s="16">
        <v>2</v>
      </c>
      <c r="L2346" s="19">
        <v>2.8284271247461903</v>
      </c>
      <c r="M2346" s="16">
        <v>2</v>
      </c>
      <c r="N2346" s="16">
        <v>6</v>
      </c>
      <c r="O2346" s="17">
        <v>998</v>
      </c>
      <c r="P2346" s="18">
        <v>0</v>
      </c>
    </row>
    <row r="2347" spans="2:16" ht="36" customHeight="1" outlineLevel="1" x14ac:dyDescent="0.45">
      <c r="B2347" s="13" t="s">
        <v>84</v>
      </c>
      <c r="C2347" s="14" t="s">
        <v>59</v>
      </c>
      <c r="D2347" s="14" t="s">
        <v>1392</v>
      </c>
      <c r="E2347" s="15" t="s">
        <v>70</v>
      </c>
      <c r="F2347" s="15"/>
      <c r="G2347" s="16">
        <v>2</v>
      </c>
      <c r="H2347" s="16">
        <v>6</v>
      </c>
      <c r="I2347" s="16">
        <v>4</v>
      </c>
      <c r="J2347" s="16">
        <v>2</v>
      </c>
      <c r="K2347" s="16">
        <v>2</v>
      </c>
      <c r="L2347" s="19">
        <v>2.8284271247461903</v>
      </c>
      <c r="M2347" s="16">
        <v>2</v>
      </c>
      <c r="N2347" s="16">
        <v>6</v>
      </c>
      <c r="O2347" s="17">
        <v>998</v>
      </c>
      <c r="P2347" s="18">
        <v>0</v>
      </c>
    </row>
    <row r="2348" spans="2:16" ht="36" customHeight="1" outlineLevel="1" x14ac:dyDescent="0.45">
      <c r="B2348" s="13" t="s">
        <v>61</v>
      </c>
      <c r="C2348" s="14" t="s">
        <v>56</v>
      </c>
      <c r="D2348" s="14" t="s">
        <v>835</v>
      </c>
      <c r="E2348" s="15" t="s">
        <v>70</v>
      </c>
      <c r="F2348" s="15"/>
      <c r="G2348" s="16">
        <v>1</v>
      </c>
      <c r="H2348" s="16">
        <v>10</v>
      </c>
      <c r="I2348" s="19">
        <v>6.54</v>
      </c>
      <c r="J2348" s="16">
        <v>10</v>
      </c>
      <c r="K2348" s="16">
        <v>7</v>
      </c>
      <c r="L2348" s="19">
        <v>3.1537828629039124</v>
      </c>
      <c r="M2348" s="16">
        <v>1</v>
      </c>
      <c r="N2348" s="16">
        <v>10</v>
      </c>
      <c r="O2348" s="17">
        <v>0</v>
      </c>
      <c r="P2348" s="18">
        <v>0</v>
      </c>
    </row>
    <row r="2349" spans="2:16" ht="36" customHeight="1" outlineLevel="1" x14ac:dyDescent="0.45">
      <c r="B2349" s="13" t="s">
        <v>61</v>
      </c>
      <c r="C2349" s="14" t="s">
        <v>59</v>
      </c>
      <c r="D2349" s="14" t="s">
        <v>835</v>
      </c>
      <c r="E2349" s="15" t="s">
        <v>70</v>
      </c>
      <c r="F2349" s="15"/>
      <c r="G2349" s="16">
        <v>1</v>
      </c>
      <c r="H2349" s="16">
        <v>10</v>
      </c>
      <c r="I2349" s="19">
        <v>6.5393258426966296</v>
      </c>
      <c r="J2349" s="16">
        <v>10</v>
      </c>
      <c r="K2349" s="16">
        <v>7</v>
      </c>
      <c r="L2349" s="19">
        <v>3.1475030894316252</v>
      </c>
      <c r="M2349" s="16">
        <v>1</v>
      </c>
      <c r="N2349" s="16">
        <v>10</v>
      </c>
      <c r="O2349" s="17">
        <v>110</v>
      </c>
      <c r="P2349" s="18">
        <v>0</v>
      </c>
    </row>
    <row r="2350" spans="2:16" ht="36" customHeight="1" outlineLevel="1" x14ac:dyDescent="0.45">
      <c r="B2350" s="13" t="s">
        <v>61</v>
      </c>
      <c r="C2350" s="14" t="s">
        <v>56</v>
      </c>
      <c r="D2350" s="14" t="s">
        <v>835</v>
      </c>
      <c r="E2350" s="15" t="s">
        <v>70</v>
      </c>
      <c r="F2350" s="15"/>
      <c r="G2350" s="15" t="s">
        <v>86</v>
      </c>
      <c r="H2350" s="15" t="s">
        <v>86</v>
      </c>
      <c r="I2350" s="15" t="s">
        <v>86</v>
      </c>
      <c r="J2350" s="15" t="s">
        <v>86</v>
      </c>
      <c r="K2350" s="15" t="s">
        <v>86</v>
      </c>
      <c r="L2350" s="15" t="s">
        <v>86</v>
      </c>
      <c r="M2350" s="15" t="s">
        <v>86</v>
      </c>
      <c r="N2350" s="15" t="s">
        <v>86</v>
      </c>
      <c r="O2350" s="17">
        <v>1000</v>
      </c>
      <c r="P2350" s="18">
        <v>0</v>
      </c>
    </row>
    <row r="2351" spans="2:16" ht="36" customHeight="1" outlineLevel="1" x14ac:dyDescent="0.45">
      <c r="B2351" s="13" t="s">
        <v>61</v>
      </c>
      <c r="C2351" s="14" t="s">
        <v>59</v>
      </c>
      <c r="D2351" s="14" t="s">
        <v>835</v>
      </c>
      <c r="E2351" s="15" t="s">
        <v>70</v>
      </c>
      <c r="F2351" s="15"/>
      <c r="G2351" s="16">
        <v>3</v>
      </c>
      <c r="H2351" s="16">
        <v>10</v>
      </c>
      <c r="I2351" s="19">
        <v>6.8</v>
      </c>
      <c r="J2351" s="16">
        <v>10</v>
      </c>
      <c r="K2351" s="16">
        <v>6</v>
      </c>
      <c r="L2351" s="19">
        <v>3.1144823004794877</v>
      </c>
      <c r="M2351" s="16">
        <v>3</v>
      </c>
      <c r="N2351" s="16">
        <v>10</v>
      </c>
      <c r="O2351" s="17">
        <v>995</v>
      </c>
      <c r="P2351" s="18">
        <v>0</v>
      </c>
    </row>
    <row r="2352" spans="2:16" ht="36" customHeight="1" outlineLevel="1" x14ac:dyDescent="0.45">
      <c r="B2352" s="13" t="s">
        <v>61</v>
      </c>
      <c r="C2352" s="14" t="s">
        <v>56</v>
      </c>
      <c r="D2352" s="14" t="s">
        <v>835</v>
      </c>
      <c r="E2352" s="15" t="s">
        <v>70</v>
      </c>
      <c r="F2352" s="15"/>
      <c r="G2352" s="15" t="s">
        <v>86</v>
      </c>
      <c r="H2352" s="15" t="s">
        <v>86</v>
      </c>
      <c r="I2352" s="15" t="s">
        <v>86</v>
      </c>
      <c r="J2352" s="15" t="s">
        <v>86</v>
      </c>
      <c r="K2352" s="15" t="s">
        <v>86</v>
      </c>
      <c r="L2352" s="15" t="s">
        <v>86</v>
      </c>
      <c r="M2352" s="15" t="s">
        <v>86</v>
      </c>
      <c r="N2352" s="15" t="s">
        <v>86</v>
      </c>
      <c r="O2352" s="17">
        <v>1000</v>
      </c>
      <c r="P2352" s="18">
        <v>0</v>
      </c>
    </row>
    <row r="2353" spans="2:16" ht="36" customHeight="1" outlineLevel="1" x14ac:dyDescent="0.45">
      <c r="B2353" s="13" t="s">
        <v>61</v>
      </c>
      <c r="C2353" s="14" t="s">
        <v>59</v>
      </c>
      <c r="D2353" s="14" t="s">
        <v>835</v>
      </c>
      <c r="E2353" s="15" t="s">
        <v>70</v>
      </c>
      <c r="F2353" s="15"/>
      <c r="G2353" s="15" t="s">
        <v>86</v>
      </c>
      <c r="H2353" s="15" t="s">
        <v>86</v>
      </c>
      <c r="I2353" s="15" t="s">
        <v>86</v>
      </c>
      <c r="J2353" s="15" t="s">
        <v>86</v>
      </c>
      <c r="K2353" s="15" t="s">
        <v>86</v>
      </c>
      <c r="L2353" s="15" t="s">
        <v>86</v>
      </c>
      <c r="M2353" s="15" t="s">
        <v>86</v>
      </c>
      <c r="N2353" s="15" t="s">
        <v>86</v>
      </c>
      <c r="O2353" s="17">
        <v>1000</v>
      </c>
      <c r="P2353" s="18">
        <v>0</v>
      </c>
    </row>
    <row r="2354" spans="2:16" ht="36" customHeight="1" outlineLevel="1" x14ac:dyDescent="0.45">
      <c r="B2354" s="13" t="s">
        <v>61</v>
      </c>
      <c r="C2354" s="14" t="s">
        <v>56</v>
      </c>
      <c r="D2354" s="14" t="s">
        <v>835</v>
      </c>
      <c r="E2354" s="15" t="s">
        <v>70</v>
      </c>
      <c r="F2354" s="15"/>
      <c r="G2354" s="15" t="s">
        <v>86</v>
      </c>
      <c r="H2354" s="15" t="s">
        <v>86</v>
      </c>
      <c r="I2354" s="15" t="s">
        <v>86</v>
      </c>
      <c r="J2354" s="15" t="s">
        <v>86</v>
      </c>
      <c r="K2354" s="15" t="s">
        <v>86</v>
      </c>
      <c r="L2354" s="15" t="s">
        <v>86</v>
      </c>
      <c r="M2354" s="15" t="s">
        <v>86</v>
      </c>
      <c r="N2354" s="15" t="s">
        <v>86</v>
      </c>
      <c r="O2354" s="17">
        <v>1000</v>
      </c>
      <c r="P2354" s="18">
        <v>0</v>
      </c>
    </row>
    <row r="2355" spans="2:16" ht="36" customHeight="1" outlineLevel="1" x14ac:dyDescent="0.45">
      <c r="B2355" s="13" t="s">
        <v>61</v>
      </c>
      <c r="C2355" s="14" t="s">
        <v>59</v>
      </c>
      <c r="D2355" s="14" t="s">
        <v>835</v>
      </c>
      <c r="E2355" s="15" t="s">
        <v>70</v>
      </c>
      <c r="F2355" s="15"/>
      <c r="G2355" s="15" t="s">
        <v>86</v>
      </c>
      <c r="H2355" s="15" t="s">
        <v>86</v>
      </c>
      <c r="I2355" s="15" t="s">
        <v>86</v>
      </c>
      <c r="J2355" s="15" t="s">
        <v>86</v>
      </c>
      <c r="K2355" s="15" t="s">
        <v>86</v>
      </c>
      <c r="L2355" s="15" t="s">
        <v>86</v>
      </c>
      <c r="M2355" s="15" t="s">
        <v>86</v>
      </c>
      <c r="N2355" s="15" t="s">
        <v>86</v>
      </c>
      <c r="O2355" s="17">
        <v>1000</v>
      </c>
      <c r="P2355" s="18">
        <v>0</v>
      </c>
    </row>
    <row r="2356" spans="2:16" ht="36" customHeight="1" outlineLevel="1" x14ac:dyDescent="0.45">
      <c r="B2356" s="13" t="s">
        <v>64</v>
      </c>
      <c r="C2356" s="14" t="s">
        <v>56</v>
      </c>
      <c r="D2356" s="14" t="s">
        <v>836</v>
      </c>
      <c r="E2356" s="15" t="s">
        <v>63</v>
      </c>
      <c r="F2356" s="15"/>
      <c r="G2356" s="16">
        <v>1</v>
      </c>
      <c r="H2356" s="16">
        <v>10</v>
      </c>
      <c r="I2356" s="19">
        <v>6.5369999999999999</v>
      </c>
      <c r="J2356" s="16">
        <v>10</v>
      </c>
      <c r="K2356" s="16">
        <v>7</v>
      </c>
      <c r="L2356" s="19">
        <v>3.1550888395710066</v>
      </c>
      <c r="M2356" s="16">
        <v>1</v>
      </c>
      <c r="N2356" s="16">
        <v>10</v>
      </c>
      <c r="O2356" s="17">
        <v>0</v>
      </c>
      <c r="P2356" s="18">
        <v>0</v>
      </c>
    </row>
    <row r="2357" spans="2:16" ht="36" customHeight="1" outlineLevel="1" x14ac:dyDescent="0.45">
      <c r="B2357" s="13" t="s">
        <v>64</v>
      </c>
      <c r="C2357" s="14" t="s">
        <v>59</v>
      </c>
      <c r="D2357" s="14" t="s">
        <v>836</v>
      </c>
      <c r="E2357" s="15" t="s">
        <v>63</v>
      </c>
      <c r="F2357" s="15"/>
      <c r="G2357" s="16">
        <v>1</v>
      </c>
      <c r="H2357" s="16">
        <v>10</v>
      </c>
      <c r="I2357" s="19">
        <v>6.5369999999999999</v>
      </c>
      <c r="J2357" s="16">
        <v>10</v>
      </c>
      <c r="K2357" s="16">
        <v>7</v>
      </c>
      <c r="L2357" s="19">
        <v>3.1550888395710066</v>
      </c>
      <c r="M2357" s="16">
        <v>1</v>
      </c>
      <c r="N2357" s="16">
        <v>10</v>
      </c>
      <c r="O2357" s="17">
        <v>0</v>
      </c>
      <c r="P2357" s="18">
        <v>0</v>
      </c>
    </row>
    <row r="2358" spans="2:16" ht="36" customHeight="1" outlineLevel="1" x14ac:dyDescent="0.45">
      <c r="B2358" s="13" t="s">
        <v>66</v>
      </c>
      <c r="C2358" s="14" t="s">
        <v>56</v>
      </c>
      <c r="D2358" s="14" t="s">
        <v>837</v>
      </c>
      <c r="E2358" s="15" t="s">
        <v>63</v>
      </c>
      <c r="F2358" s="15"/>
      <c r="G2358" s="16">
        <v>1</v>
      </c>
      <c r="H2358" s="16">
        <v>10</v>
      </c>
      <c r="I2358" s="19">
        <v>6.530655391120507</v>
      </c>
      <c r="J2358" s="16">
        <v>10</v>
      </c>
      <c r="K2358" s="16">
        <v>7</v>
      </c>
      <c r="L2358" s="19">
        <v>3.2008359265783199</v>
      </c>
      <c r="M2358" s="16">
        <v>1</v>
      </c>
      <c r="N2358" s="16">
        <v>10</v>
      </c>
      <c r="O2358" s="17">
        <v>527</v>
      </c>
      <c r="P2358" s="18">
        <v>0</v>
      </c>
    </row>
    <row r="2359" spans="2:16" ht="36" customHeight="1" outlineLevel="1" x14ac:dyDescent="0.45">
      <c r="B2359" s="13" t="s">
        <v>66</v>
      </c>
      <c r="C2359" s="14" t="s">
        <v>59</v>
      </c>
      <c r="D2359" s="14" t="s">
        <v>837</v>
      </c>
      <c r="E2359" s="15" t="s">
        <v>63</v>
      </c>
      <c r="F2359" s="15"/>
      <c r="G2359" s="16">
        <v>1</v>
      </c>
      <c r="H2359" s="16">
        <v>10</v>
      </c>
      <c r="I2359" s="19">
        <v>6.6477732793522266</v>
      </c>
      <c r="J2359" s="16">
        <v>10</v>
      </c>
      <c r="K2359" s="16">
        <v>7</v>
      </c>
      <c r="L2359" s="19">
        <v>3.1657115016338175</v>
      </c>
      <c r="M2359" s="16">
        <v>1</v>
      </c>
      <c r="N2359" s="16">
        <v>10</v>
      </c>
      <c r="O2359" s="17">
        <v>506</v>
      </c>
      <c r="P2359" s="18">
        <v>0</v>
      </c>
    </row>
    <row r="2360" spans="2:16" ht="36" customHeight="1" outlineLevel="1" x14ac:dyDescent="0.45">
      <c r="B2360" s="13" t="s">
        <v>68</v>
      </c>
      <c r="C2360" s="14" t="s">
        <v>56</v>
      </c>
      <c r="D2360" s="14" t="s">
        <v>838</v>
      </c>
      <c r="E2360" s="15" t="s">
        <v>70</v>
      </c>
      <c r="F2360" s="15"/>
      <c r="G2360" s="16">
        <v>1</v>
      </c>
      <c r="H2360" s="16">
        <v>10</v>
      </c>
      <c r="I2360" s="19">
        <v>6.6858407079646014</v>
      </c>
      <c r="J2360" s="16">
        <v>10</v>
      </c>
      <c r="K2360" s="16">
        <v>7</v>
      </c>
      <c r="L2360" s="19">
        <v>3.1089081257755558</v>
      </c>
      <c r="M2360" s="16">
        <v>1</v>
      </c>
      <c r="N2360" s="16">
        <v>10</v>
      </c>
      <c r="O2360" s="17">
        <v>774</v>
      </c>
      <c r="P2360" s="18">
        <v>0</v>
      </c>
    </row>
    <row r="2361" spans="2:16" ht="36" customHeight="1" outlineLevel="1" x14ac:dyDescent="0.45">
      <c r="B2361" s="13" t="s">
        <v>68</v>
      </c>
      <c r="C2361" s="14" t="s">
        <v>59</v>
      </c>
      <c r="D2361" s="14" t="s">
        <v>838</v>
      </c>
      <c r="E2361" s="15" t="s">
        <v>70</v>
      </c>
      <c r="F2361" s="15"/>
      <c r="G2361" s="16">
        <v>1</v>
      </c>
      <c r="H2361" s="16">
        <v>10</v>
      </c>
      <c r="I2361" s="19">
        <v>6.5493562231759661</v>
      </c>
      <c r="J2361" s="16">
        <v>10</v>
      </c>
      <c r="K2361" s="16">
        <v>7</v>
      </c>
      <c r="L2361" s="19">
        <v>3.1797326954949288</v>
      </c>
      <c r="M2361" s="16">
        <v>1</v>
      </c>
      <c r="N2361" s="16">
        <v>10</v>
      </c>
      <c r="O2361" s="17">
        <v>767</v>
      </c>
      <c r="P2361" s="18">
        <v>0</v>
      </c>
    </row>
    <row r="2362" spans="2:16" ht="36" customHeight="1" outlineLevel="1" x14ac:dyDescent="0.45">
      <c r="B2362" s="13" t="s">
        <v>71</v>
      </c>
      <c r="C2362" s="14" t="s">
        <v>56</v>
      </c>
      <c r="D2362" s="14" t="s">
        <v>839</v>
      </c>
      <c r="E2362" s="15" t="s">
        <v>70</v>
      </c>
      <c r="F2362" s="15"/>
      <c r="G2362" s="16">
        <v>1</v>
      </c>
      <c r="H2362" s="16">
        <v>10</v>
      </c>
      <c r="I2362" s="19">
        <v>6.0370370370370372</v>
      </c>
      <c r="J2362" s="16">
        <v>10</v>
      </c>
      <c r="K2362" s="16">
        <v>6</v>
      </c>
      <c r="L2362" s="19">
        <v>3.0674200531065372</v>
      </c>
      <c r="M2362" s="16">
        <v>1</v>
      </c>
      <c r="N2362" s="16">
        <v>10</v>
      </c>
      <c r="O2362" s="17">
        <v>865</v>
      </c>
      <c r="P2362" s="18">
        <v>0</v>
      </c>
    </row>
    <row r="2363" spans="2:16" ht="36" customHeight="1" outlineLevel="1" x14ac:dyDescent="0.45">
      <c r="B2363" s="13" t="s">
        <v>71</v>
      </c>
      <c r="C2363" s="14" t="s">
        <v>59</v>
      </c>
      <c r="D2363" s="14" t="s">
        <v>839</v>
      </c>
      <c r="E2363" s="15" t="s">
        <v>70</v>
      </c>
      <c r="F2363" s="15"/>
      <c r="G2363" s="16">
        <v>1</v>
      </c>
      <c r="H2363" s="16">
        <v>10</v>
      </c>
      <c r="I2363" s="19">
        <v>6.105633802816901</v>
      </c>
      <c r="J2363" s="16">
        <v>10</v>
      </c>
      <c r="K2363" s="16">
        <v>6</v>
      </c>
      <c r="L2363" s="19">
        <v>3.0520490651616718</v>
      </c>
      <c r="M2363" s="16">
        <v>1</v>
      </c>
      <c r="N2363" s="16">
        <v>10</v>
      </c>
      <c r="O2363" s="17">
        <v>858</v>
      </c>
      <c r="P2363" s="18">
        <v>0</v>
      </c>
    </row>
    <row r="2364" spans="2:16" ht="36" customHeight="1" outlineLevel="1" x14ac:dyDescent="0.45">
      <c r="B2364" s="13" t="s">
        <v>1184</v>
      </c>
      <c r="C2364" s="14" t="s">
        <v>56</v>
      </c>
      <c r="D2364" s="14" t="s">
        <v>840</v>
      </c>
      <c r="E2364" s="15" t="s">
        <v>70</v>
      </c>
      <c r="F2364" s="15"/>
      <c r="G2364" s="16">
        <v>1</v>
      </c>
      <c r="H2364" s="16">
        <v>10</v>
      </c>
      <c r="I2364" s="19">
        <v>6.6818181818181817</v>
      </c>
      <c r="J2364" s="16">
        <v>10</v>
      </c>
      <c r="K2364" s="16">
        <v>7</v>
      </c>
      <c r="L2364" s="19">
        <v>3.0390235826107599</v>
      </c>
      <c r="M2364" s="16">
        <v>1</v>
      </c>
      <c r="N2364" s="16">
        <v>10</v>
      </c>
      <c r="O2364" s="17">
        <v>934</v>
      </c>
      <c r="P2364" s="18">
        <v>0</v>
      </c>
    </row>
    <row r="2365" spans="2:16" ht="36" customHeight="1" outlineLevel="1" x14ac:dyDescent="0.45">
      <c r="B2365" s="13" t="s">
        <v>1184</v>
      </c>
      <c r="C2365" s="14" t="s">
        <v>59</v>
      </c>
      <c r="D2365" s="14" t="s">
        <v>840</v>
      </c>
      <c r="E2365" s="15" t="s">
        <v>70</v>
      </c>
      <c r="F2365" s="15"/>
      <c r="G2365" s="16">
        <v>1</v>
      </c>
      <c r="H2365" s="16">
        <v>10</v>
      </c>
      <c r="I2365" s="19">
        <v>6.7285714285714286</v>
      </c>
      <c r="J2365" s="16">
        <v>10</v>
      </c>
      <c r="K2365" s="16">
        <v>7</v>
      </c>
      <c r="L2365" s="19">
        <v>2.9336697529649958</v>
      </c>
      <c r="M2365" s="16">
        <v>1</v>
      </c>
      <c r="N2365" s="16">
        <v>10</v>
      </c>
      <c r="O2365" s="17">
        <v>930</v>
      </c>
      <c r="P2365" s="18">
        <v>0</v>
      </c>
    </row>
    <row r="2366" spans="2:16" ht="36" customHeight="1" outlineLevel="1" x14ac:dyDescent="0.45">
      <c r="B2366" s="13" t="s">
        <v>1185</v>
      </c>
      <c r="C2366" s="14" t="s">
        <v>56</v>
      </c>
      <c r="D2366" s="14" t="s">
        <v>841</v>
      </c>
      <c r="E2366" s="15" t="s">
        <v>70</v>
      </c>
      <c r="F2366" s="15"/>
      <c r="G2366" s="16">
        <v>1</v>
      </c>
      <c r="H2366" s="16">
        <v>10</v>
      </c>
      <c r="I2366" s="19">
        <v>6.6037735849056602</v>
      </c>
      <c r="J2366" s="16">
        <v>10</v>
      </c>
      <c r="K2366" s="16">
        <v>7</v>
      </c>
      <c r="L2366" s="19">
        <v>3.2066014997999979</v>
      </c>
      <c r="M2366" s="16">
        <v>1</v>
      </c>
      <c r="N2366" s="16">
        <v>10</v>
      </c>
      <c r="O2366" s="17">
        <v>947</v>
      </c>
      <c r="P2366" s="18">
        <v>0</v>
      </c>
    </row>
    <row r="2367" spans="2:16" ht="36" customHeight="1" outlineLevel="1" x14ac:dyDescent="0.45">
      <c r="B2367" s="13" t="s">
        <v>1185</v>
      </c>
      <c r="C2367" s="14" t="s">
        <v>59</v>
      </c>
      <c r="D2367" s="14" t="s">
        <v>841</v>
      </c>
      <c r="E2367" s="15" t="s">
        <v>70</v>
      </c>
      <c r="F2367" s="15"/>
      <c r="G2367" s="16">
        <v>1</v>
      </c>
      <c r="H2367" s="16">
        <v>10</v>
      </c>
      <c r="I2367" s="19">
        <v>6.6</v>
      </c>
      <c r="J2367" s="16">
        <v>10</v>
      </c>
      <c r="K2367" s="16">
        <v>7</v>
      </c>
      <c r="L2367" s="19">
        <v>3.0983866769659336</v>
      </c>
      <c r="M2367" s="16">
        <v>1</v>
      </c>
      <c r="N2367" s="16">
        <v>10</v>
      </c>
      <c r="O2367" s="17">
        <v>940</v>
      </c>
      <c r="P2367" s="18">
        <v>0</v>
      </c>
    </row>
    <row r="2368" spans="2:16" ht="36" customHeight="1" outlineLevel="1" x14ac:dyDescent="0.45">
      <c r="B2368" s="13" t="s">
        <v>73</v>
      </c>
      <c r="C2368" s="14" t="s">
        <v>56</v>
      </c>
      <c r="D2368" s="14" t="s">
        <v>1393</v>
      </c>
      <c r="E2368" s="15" t="s">
        <v>63</v>
      </c>
      <c r="F2368" s="15"/>
      <c r="G2368" s="16">
        <v>1</v>
      </c>
      <c r="H2368" s="16">
        <v>10</v>
      </c>
      <c r="I2368" s="19">
        <v>6.5389999999999997</v>
      </c>
      <c r="J2368" s="16">
        <v>10</v>
      </c>
      <c r="K2368" s="16">
        <v>7</v>
      </c>
      <c r="L2368" s="19">
        <v>3.155381979322871</v>
      </c>
      <c r="M2368" s="16">
        <v>1</v>
      </c>
      <c r="N2368" s="16">
        <v>10</v>
      </c>
      <c r="O2368" s="17">
        <v>0</v>
      </c>
      <c r="P2368" s="18">
        <v>0</v>
      </c>
    </row>
    <row r="2369" spans="2:16" ht="36" customHeight="1" outlineLevel="1" x14ac:dyDescent="0.45">
      <c r="B2369" s="13" t="s">
        <v>73</v>
      </c>
      <c r="C2369" s="14" t="s">
        <v>59</v>
      </c>
      <c r="D2369" s="14" t="s">
        <v>1393</v>
      </c>
      <c r="E2369" s="15" t="s">
        <v>63</v>
      </c>
      <c r="F2369" s="15"/>
      <c r="G2369" s="16">
        <v>1</v>
      </c>
      <c r="H2369" s="16">
        <v>10</v>
      </c>
      <c r="I2369" s="19">
        <v>6.5389999999999997</v>
      </c>
      <c r="J2369" s="16">
        <v>10</v>
      </c>
      <c r="K2369" s="16">
        <v>7</v>
      </c>
      <c r="L2369" s="19">
        <v>3.155381979322871</v>
      </c>
      <c r="M2369" s="16">
        <v>1</v>
      </c>
      <c r="N2369" s="16">
        <v>10</v>
      </c>
      <c r="O2369" s="17">
        <v>0</v>
      </c>
      <c r="P2369" s="18">
        <v>0</v>
      </c>
    </row>
    <row r="2370" spans="2:16" ht="36" customHeight="1" outlineLevel="1" x14ac:dyDescent="0.45">
      <c r="B2370" s="13" t="s">
        <v>75</v>
      </c>
      <c r="C2370" s="14" t="s">
        <v>56</v>
      </c>
      <c r="D2370" s="14" t="s">
        <v>842</v>
      </c>
      <c r="E2370" s="15" t="s">
        <v>63</v>
      </c>
      <c r="F2370" s="15"/>
      <c r="G2370" s="16">
        <v>1</v>
      </c>
      <c r="H2370" s="16">
        <v>10</v>
      </c>
      <c r="I2370" s="19">
        <v>6.5389999999999997</v>
      </c>
      <c r="J2370" s="16">
        <v>10</v>
      </c>
      <c r="K2370" s="16">
        <v>7</v>
      </c>
      <c r="L2370" s="19">
        <v>3.1531605448218936</v>
      </c>
      <c r="M2370" s="16">
        <v>1</v>
      </c>
      <c r="N2370" s="16">
        <v>10</v>
      </c>
      <c r="O2370" s="17">
        <v>0</v>
      </c>
      <c r="P2370" s="18">
        <v>0</v>
      </c>
    </row>
    <row r="2371" spans="2:16" ht="36" customHeight="1" outlineLevel="1" x14ac:dyDescent="0.45">
      <c r="B2371" s="13" t="s">
        <v>75</v>
      </c>
      <c r="C2371" s="14" t="s">
        <v>59</v>
      </c>
      <c r="D2371" s="14" t="s">
        <v>842</v>
      </c>
      <c r="E2371" s="15" t="s">
        <v>63</v>
      </c>
      <c r="F2371" s="15"/>
      <c r="G2371" s="16">
        <v>1</v>
      </c>
      <c r="H2371" s="16">
        <v>10</v>
      </c>
      <c r="I2371" s="19">
        <v>6.5389999999999997</v>
      </c>
      <c r="J2371" s="16">
        <v>10</v>
      </c>
      <c r="K2371" s="16">
        <v>7</v>
      </c>
      <c r="L2371" s="19">
        <v>3.1531605448218936</v>
      </c>
      <c r="M2371" s="16">
        <v>1</v>
      </c>
      <c r="N2371" s="16">
        <v>10</v>
      </c>
      <c r="O2371" s="17">
        <v>0</v>
      </c>
      <c r="P2371" s="18">
        <v>0</v>
      </c>
    </row>
    <row r="2372" spans="2:16" ht="36" customHeight="1" outlineLevel="1" x14ac:dyDescent="0.45">
      <c r="B2372" s="13" t="s">
        <v>77</v>
      </c>
      <c r="C2372" s="14" t="s">
        <v>56</v>
      </c>
      <c r="D2372" s="14" t="s">
        <v>843</v>
      </c>
      <c r="E2372" s="15" t="s">
        <v>70</v>
      </c>
      <c r="F2372" s="15"/>
      <c r="G2372" s="16">
        <v>1</v>
      </c>
      <c r="H2372" s="16">
        <v>10</v>
      </c>
      <c r="I2372" s="19">
        <v>6.584468664850136</v>
      </c>
      <c r="J2372" s="16">
        <v>10</v>
      </c>
      <c r="K2372" s="16">
        <v>7</v>
      </c>
      <c r="L2372" s="19">
        <v>3.1118886898441582</v>
      </c>
      <c r="M2372" s="16">
        <v>1</v>
      </c>
      <c r="N2372" s="16">
        <v>10</v>
      </c>
      <c r="O2372" s="17">
        <v>266</v>
      </c>
      <c r="P2372" s="18">
        <v>0</v>
      </c>
    </row>
    <row r="2373" spans="2:16" ht="36" customHeight="1" outlineLevel="1" x14ac:dyDescent="0.45">
      <c r="B2373" s="13" t="s">
        <v>77</v>
      </c>
      <c r="C2373" s="14" t="s">
        <v>59</v>
      </c>
      <c r="D2373" s="14" t="s">
        <v>843</v>
      </c>
      <c r="E2373" s="15" t="s">
        <v>70</v>
      </c>
      <c r="F2373" s="15"/>
      <c r="G2373" s="16">
        <v>1</v>
      </c>
      <c r="H2373" s="16">
        <v>10</v>
      </c>
      <c r="I2373" s="19">
        <v>6.584468664850136</v>
      </c>
      <c r="J2373" s="16">
        <v>10</v>
      </c>
      <c r="K2373" s="16">
        <v>7</v>
      </c>
      <c r="L2373" s="19">
        <v>3.1118886898441582</v>
      </c>
      <c r="M2373" s="16">
        <v>1</v>
      </c>
      <c r="N2373" s="16">
        <v>10</v>
      </c>
      <c r="O2373" s="17">
        <v>266</v>
      </c>
      <c r="P2373" s="18">
        <v>0</v>
      </c>
    </row>
    <row r="2374" spans="2:16" ht="36" customHeight="1" outlineLevel="1" x14ac:dyDescent="0.45">
      <c r="B2374" s="13" t="s">
        <v>79</v>
      </c>
      <c r="C2374" s="14" t="s">
        <v>56</v>
      </c>
      <c r="D2374" s="14" t="s">
        <v>844</v>
      </c>
      <c r="E2374" s="15" t="s">
        <v>70</v>
      </c>
      <c r="F2374" s="15"/>
      <c r="G2374" s="16">
        <v>1</v>
      </c>
      <c r="H2374" s="16">
        <v>10</v>
      </c>
      <c r="I2374" s="19">
        <v>6.5104895104895109</v>
      </c>
      <c r="J2374" s="16">
        <v>10</v>
      </c>
      <c r="K2374" s="16">
        <v>7</v>
      </c>
      <c r="L2374" s="19">
        <v>3.0980857312435983</v>
      </c>
      <c r="M2374" s="16">
        <v>1</v>
      </c>
      <c r="N2374" s="16">
        <v>10</v>
      </c>
      <c r="O2374" s="17">
        <v>714</v>
      </c>
      <c r="P2374" s="18">
        <v>0</v>
      </c>
    </row>
    <row r="2375" spans="2:16" ht="36" customHeight="1" outlineLevel="1" x14ac:dyDescent="0.45">
      <c r="B2375" s="13" t="s">
        <v>79</v>
      </c>
      <c r="C2375" s="14" t="s">
        <v>59</v>
      </c>
      <c r="D2375" s="14" t="s">
        <v>844</v>
      </c>
      <c r="E2375" s="15" t="s">
        <v>70</v>
      </c>
      <c r="F2375" s="15"/>
      <c r="G2375" s="16">
        <v>1</v>
      </c>
      <c r="H2375" s="16">
        <v>10</v>
      </c>
      <c r="I2375" s="19">
        <v>6.5104895104895109</v>
      </c>
      <c r="J2375" s="16">
        <v>10</v>
      </c>
      <c r="K2375" s="16">
        <v>7</v>
      </c>
      <c r="L2375" s="19">
        <v>3.0980857312435983</v>
      </c>
      <c r="M2375" s="16">
        <v>1</v>
      </c>
      <c r="N2375" s="16">
        <v>10</v>
      </c>
      <c r="O2375" s="17">
        <v>714</v>
      </c>
      <c r="P2375" s="18">
        <v>0</v>
      </c>
    </row>
    <row r="2376" spans="2:16" ht="36" customHeight="1" outlineLevel="1" x14ac:dyDescent="0.45">
      <c r="B2376" s="13" t="s">
        <v>80</v>
      </c>
      <c r="C2376" s="14" t="s">
        <v>56</v>
      </c>
      <c r="D2376" s="14" t="s">
        <v>845</v>
      </c>
      <c r="E2376" s="15" t="s">
        <v>70</v>
      </c>
      <c r="F2376" s="15"/>
      <c r="G2376" s="16">
        <v>1</v>
      </c>
      <c r="H2376" s="16">
        <v>10</v>
      </c>
      <c r="I2376" s="16">
        <v>6</v>
      </c>
      <c r="J2376" s="16">
        <v>10</v>
      </c>
      <c r="K2376" s="16">
        <v>6</v>
      </c>
      <c r="L2376" s="19">
        <v>3.150396800404673</v>
      </c>
      <c r="M2376" s="16">
        <v>1</v>
      </c>
      <c r="N2376" s="16">
        <v>10</v>
      </c>
      <c r="O2376" s="17">
        <v>919</v>
      </c>
      <c r="P2376" s="18">
        <v>0</v>
      </c>
    </row>
    <row r="2377" spans="2:16" ht="36" customHeight="1" outlineLevel="1" x14ac:dyDescent="0.45">
      <c r="B2377" s="13" t="s">
        <v>80</v>
      </c>
      <c r="C2377" s="14" t="s">
        <v>59</v>
      </c>
      <c r="D2377" s="14" t="s">
        <v>845</v>
      </c>
      <c r="E2377" s="15" t="s">
        <v>70</v>
      </c>
      <c r="F2377" s="15"/>
      <c r="G2377" s="16">
        <v>1</v>
      </c>
      <c r="H2377" s="16">
        <v>10</v>
      </c>
      <c r="I2377" s="16">
        <v>6</v>
      </c>
      <c r="J2377" s="16">
        <v>10</v>
      </c>
      <c r="K2377" s="16">
        <v>6</v>
      </c>
      <c r="L2377" s="19">
        <v>3.150396800404673</v>
      </c>
      <c r="M2377" s="16">
        <v>1</v>
      </c>
      <c r="N2377" s="16">
        <v>10</v>
      </c>
      <c r="O2377" s="17">
        <v>919</v>
      </c>
      <c r="P2377" s="18">
        <v>0</v>
      </c>
    </row>
    <row r="2378" spans="2:16" ht="36" customHeight="1" outlineLevel="1" x14ac:dyDescent="0.45">
      <c r="B2378" s="13" t="s">
        <v>82</v>
      </c>
      <c r="C2378" s="14" t="s">
        <v>56</v>
      </c>
      <c r="D2378" s="14" t="s">
        <v>1394</v>
      </c>
      <c r="E2378" s="15" t="s">
        <v>70</v>
      </c>
      <c r="F2378" s="15"/>
      <c r="G2378" s="16">
        <v>1</v>
      </c>
      <c r="H2378" s="16">
        <v>9</v>
      </c>
      <c r="I2378" s="19">
        <v>5.0999999999999996</v>
      </c>
      <c r="J2378" s="16">
        <v>4</v>
      </c>
      <c r="K2378" s="16">
        <v>4</v>
      </c>
      <c r="L2378" s="19">
        <v>2.6853512081497106</v>
      </c>
      <c r="M2378" s="16">
        <v>1</v>
      </c>
      <c r="N2378" s="16">
        <v>9</v>
      </c>
      <c r="O2378" s="17">
        <v>990</v>
      </c>
      <c r="P2378" s="18">
        <v>0</v>
      </c>
    </row>
    <row r="2379" spans="2:16" ht="36" customHeight="1" outlineLevel="1" x14ac:dyDescent="0.45">
      <c r="B2379" s="13" t="s">
        <v>82</v>
      </c>
      <c r="C2379" s="14" t="s">
        <v>59</v>
      </c>
      <c r="D2379" s="14" t="s">
        <v>1394</v>
      </c>
      <c r="E2379" s="15" t="s">
        <v>70</v>
      </c>
      <c r="F2379" s="15"/>
      <c r="G2379" s="16">
        <v>1</v>
      </c>
      <c r="H2379" s="16">
        <v>9</v>
      </c>
      <c r="I2379" s="19">
        <v>5.0999999999999996</v>
      </c>
      <c r="J2379" s="16">
        <v>4</v>
      </c>
      <c r="K2379" s="16">
        <v>4</v>
      </c>
      <c r="L2379" s="19">
        <v>2.6853512081497106</v>
      </c>
      <c r="M2379" s="16">
        <v>1</v>
      </c>
      <c r="N2379" s="16">
        <v>9</v>
      </c>
      <c r="O2379" s="17">
        <v>990</v>
      </c>
      <c r="P2379" s="18">
        <v>0</v>
      </c>
    </row>
    <row r="2380" spans="2:16" ht="36" customHeight="1" outlineLevel="1" x14ac:dyDescent="0.45">
      <c r="B2380" s="13" t="s">
        <v>84</v>
      </c>
      <c r="C2380" s="14" t="s">
        <v>56</v>
      </c>
      <c r="D2380" s="14" t="s">
        <v>1395</v>
      </c>
      <c r="E2380" s="15" t="s">
        <v>70</v>
      </c>
      <c r="F2380" s="15"/>
      <c r="G2380" s="16">
        <v>8</v>
      </c>
      <c r="H2380" s="16">
        <v>9</v>
      </c>
      <c r="I2380" s="19">
        <v>8.5</v>
      </c>
      <c r="J2380" s="16">
        <v>8</v>
      </c>
      <c r="K2380" s="16">
        <v>8</v>
      </c>
      <c r="L2380" s="19">
        <v>0.70710678118654757</v>
      </c>
      <c r="M2380" s="16">
        <v>8</v>
      </c>
      <c r="N2380" s="16">
        <v>9</v>
      </c>
      <c r="O2380" s="17">
        <v>998</v>
      </c>
      <c r="P2380" s="18">
        <v>0</v>
      </c>
    </row>
    <row r="2381" spans="2:16" ht="36" customHeight="1" outlineLevel="1" x14ac:dyDescent="0.45">
      <c r="B2381" s="13" t="s">
        <v>84</v>
      </c>
      <c r="C2381" s="14" t="s">
        <v>59</v>
      </c>
      <c r="D2381" s="14" t="s">
        <v>1395</v>
      </c>
      <c r="E2381" s="15" t="s">
        <v>70</v>
      </c>
      <c r="F2381" s="15"/>
      <c r="G2381" s="16">
        <v>8</v>
      </c>
      <c r="H2381" s="16">
        <v>9</v>
      </c>
      <c r="I2381" s="19">
        <v>8.5</v>
      </c>
      <c r="J2381" s="16">
        <v>8</v>
      </c>
      <c r="K2381" s="16">
        <v>8</v>
      </c>
      <c r="L2381" s="19">
        <v>0.70710678118654757</v>
      </c>
      <c r="M2381" s="16">
        <v>8</v>
      </c>
      <c r="N2381" s="16">
        <v>9</v>
      </c>
      <c r="O2381" s="17">
        <v>998</v>
      </c>
      <c r="P2381" s="18">
        <v>0</v>
      </c>
    </row>
    <row r="2382" spans="2:16" ht="36" customHeight="1" outlineLevel="1" x14ac:dyDescent="0.45">
      <c r="B2382" s="13" t="s">
        <v>61</v>
      </c>
      <c r="C2382" s="14" t="s">
        <v>56</v>
      </c>
      <c r="D2382" s="14" t="s">
        <v>846</v>
      </c>
      <c r="E2382" s="15" t="s">
        <v>70</v>
      </c>
      <c r="F2382" s="15"/>
      <c r="G2382" s="16">
        <v>1</v>
      </c>
      <c r="H2382" s="16">
        <v>10</v>
      </c>
      <c r="I2382" s="19">
        <v>6.5389999999999997</v>
      </c>
      <c r="J2382" s="16">
        <v>10</v>
      </c>
      <c r="K2382" s="16">
        <v>7</v>
      </c>
      <c r="L2382" s="19">
        <v>3.1544301275237525</v>
      </c>
      <c r="M2382" s="16">
        <v>1</v>
      </c>
      <c r="N2382" s="16">
        <v>10</v>
      </c>
      <c r="O2382" s="17">
        <v>0</v>
      </c>
      <c r="P2382" s="18">
        <v>0</v>
      </c>
    </row>
    <row r="2383" spans="2:16" ht="36" customHeight="1" outlineLevel="1" x14ac:dyDescent="0.45">
      <c r="B2383" s="13" t="s">
        <v>61</v>
      </c>
      <c r="C2383" s="14" t="s">
        <v>59</v>
      </c>
      <c r="D2383" s="14" t="s">
        <v>846</v>
      </c>
      <c r="E2383" s="15" t="s">
        <v>70</v>
      </c>
      <c r="F2383" s="15"/>
      <c r="G2383" s="16">
        <v>1</v>
      </c>
      <c r="H2383" s="16">
        <v>10</v>
      </c>
      <c r="I2383" s="19">
        <v>6.5453539823008846</v>
      </c>
      <c r="J2383" s="16">
        <v>10</v>
      </c>
      <c r="K2383" s="16">
        <v>7</v>
      </c>
      <c r="L2383" s="19">
        <v>3.1602003957383009</v>
      </c>
      <c r="M2383" s="16">
        <v>1</v>
      </c>
      <c r="N2383" s="16">
        <v>10</v>
      </c>
      <c r="O2383" s="17">
        <v>96</v>
      </c>
      <c r="P2383" s="18">
        <v>0</v>
      </c>
    </row>
    <row r="2384" spans="2:16" ht="36" customHeight="1" outlineLevel="1" x14ac:dyDescent="0.45">
      <c r="B2384" s="13" t="s">
        <v>61</v>
      </c>
      <c r="C2384" s="14" t="s">
        <v>56</v>
      </c>
      <c r="D2384" s="14" t="s">
        <v>846</v>
      </c>
      <c r="E2384" s="15" t="s">
        <v>70</v>
      </c>
      <c r="F2384" s="15"/>
      <c r="G2384" s="15" t="s">
        <v>86</v>
      </c>
      <c r="H2384" s="15" t="s">
        <v>86</v>
      </c>
      <c r="I2384" s="15" t="s">
        <v>86</v>
      </c>
      <c r="J2384" s="15" t="s">
        <v>86</v>
      </c>
      <c r="K2384" s="15" t="s">
        <v>86</v>
      </c>
      <c r="L2384" s="15" t="s">
        <v>86</v>
      </c>
      <c r="M2384" s="15" t="s">
        <v>86</v>
      </c>
      <c r="N2384" s="15" t="s">
        <v>86</v>
      </c>
      <c r="O2384" s="17">
        <v>1000</v>
      </c>
      <c r="P2384" s="18">
        <v>0</v>
      </c>
    </row>
    <row r="2385" spans="2:16" ht="36" customHeight="1" outlineLevel="1" x14ac:dyDescent="0.45">
      <c r="B2385" s="13" t="s">
        <v>61</v>
      </c>
      <c r="C2385" s="14" t="s">
        <v>59</v>
      </c>
      <c r="D2385" s="14" t="s">
        <v>846</v>
      </c>
      <c r="E2385" s="15" t="s">
        <v>70</v>
      </c>
      <c r="F2385" s="15"/>
      <c r="G2385" s="16">
        <v>1</v>
      </c>
      <c r="H2385" s="16">
        <v>10</v>
      </c>
      <c r="I2385" s="19">
        <v>5.5</v>
      </c>
      <c r="J2385" s="16">
        <v>1</v>
      </c>
      <c r="K2385" s="16">
        <v>1</v>
      </c>
      <c r="L2385" s="19">
        <v>6.3639610306789276</v>
      </c>
      <c r="M2385" s="16">
        <v>1</v>
      </c>
      <c r="N2385" s="16">
        <v>10</v>
      </c>
      <c r="O2385" s="17">
        <v>998</v>
      </c>
      <c r="P2385" s="18">
        <v>0</v>
      </c>
    </row>
    <row r="2386" spans="2:16" ht="36" customHeight="1" outlineLevel="1" x14ac:dyDescent="0.45">
      <c r="B2386" s="13" t="s">
        <v>61</v>
      </c>
      <c r="C2386" s="14" t="s">
        <v>56</v>
      </c>
      <c r="D2386" s="14" t="s">
        <v>846</v>
      </c>
      <c r="E2386" s="15" t="s">
        <v>70</v>
      </c>
      <c r="F2386" s="15"/>
      <c r="G2386" s="15" t="s">
        <v>86</v>
      </c>
      <c r="H2386" s="15" t="s">
        <v>86</v>
      </c>
      <c r="I2386" s="15" t="s">
        <v>86</v>
      </c>
      <c r="J2386" s="15" t="s">
        <v>86</v>
      </c>
      <c r="K2386" s="15" t="s">
        <v>86</v>
      </c>
      <c r="L2386" s="15" t="s">
        <v>86</v>
      </c>
      <c r="M2386" s="15" t="s">
        <v>86</v>
      </c>
      <c r="N2386" s="15" t="s">
        <v>86</v>
      </c>
      <c r="O2386" s="17">
        <v>1000</v>
      </c>
      <c r="P2386" s="18">
        <v>0</v>
      </c>
    </row>
    <row r="2387" spans="2:16" ht="36" customHeight="1" outlineLevel="1" x14ac:dyDescent="0.45">
      <c r="B2387" s="13" t="s">
        <v>61</v>
      </c>
      <c r="C2387" s="14" t="s">
        <v>59</v>
      </c>
      <c r="D2387" s="14" t="s">
        <v>846</v>
      </c>
      <c r="E2387" s="15" t="s">
        <v>70</v>
      </c>
      <c r="F2387" s="15"/>
      <c r="G2387" s="15" t="s">
        <v>86</v>
      </c>
      <c r="H2387" s="15" t="s">
        <v>86</v>
      </c>
      <c r="I2387" s="15" t="s">
        <v>86</v>
      </c>
      <c r="J2387" s="15" t="s">
        <v>86</v>
      </c>
      <c r="K2387" s="15" t="s">
        <v>86</v>
      </c>
      <c r="L2387" s="15" t="s">
        <v>86</v>
      </c>
      <c r="M2387" s="15" t="s">
        <v>86</v>
      </c>
      <c r="N2387" s="15" t="s">
        <v>86</v>
      </c>
      <c r="O2387" s="17">
        <v>1000</v>
      </c>
      <c r="P2387" s="18">
        <v>0</v>
      </c>
    </row>
    <row r="2388" spans="2:16" ht="36" customHeight="1" outlineLevel="1" x14ac:dyDescent="0.45">
      <c r="B2388" s="13" t="s">
        <v>61</v>
      </c>
      <c r="C2388" s="14" t="s">
        <v>56</v>
      </c>
      <c r="D2388" s="14" t="s">
        <v>846</v>
      </c>
      <c r="E2388" s="15" t="s">
        <v>70</v>
      </c>
      <c r="F2388" s="15"/>
      <c r="G2388" s="15" t="s">
        <v>86</v>
      </c>
      <c r="H2388" s="15" t="s">
        <v>86</v>
      </c>
      <c r="I2388" s="15" t="s">
        <v>86</v>
      </c>
      <c r="J2388" s="15" t="s">
        <v>86</v>
      </c>
      <c r="K2388" s="15" t="s">
        <v>86</v>
      </c>
      <c r="L2388" s="15" t="s">
        <v>86</v>
      </c>
      <c r="M2388" s="15" t="s">
        <v>86</v>
      </c>
      <c r="N2388" s="15" t="s">
        <v>86</v>
      </c>
      <c r="O2388" s="17">
        <v>1000</v>
      </c>
      <c r="P2388" s="18">
        <v>0</v>
      </c>
    </row>
    <row r="2389" spans="2:16" ht="36" customHeight="1" outlineLevel="1" x14ac:dyDescent="0.45">
      <c r="B2389" s="13" t="s">
        <v>61</v>
      </c>
      <c r="C2389" s="14" t="s">
        <v>59</v>
      </c>
      <c r="D2389" s="14" t="s">
        <v>846</v>
      </c>
      <c r="E2389" s="15" t="s">
        <v>70</v>
      </c>
      <c r="F2389" s="15"/>
      <c r="G2389" s="15" t="s">
        <v>86</v>
      </c>
      <c r="H2389" s="15" t="s">
        <v>86</v>
      </c>
      <c r="I2389" s="15" t="s">
        <v>86</v>
      </c>
      <c r="J2389" s="15" t="s">
        <v>86</v>
      </c>
      <c r="K2389" s="15" t="s">
        <v>86</v>
      </c>
      <c r="L2389" s="15" t="s">
        <v>86</v>
      </c>
      <c r="M2389" s="15" t="s">
        <v>86</v>
      </c>
      <c r="N2389" s="15" t="s">
        <v>86</v>
      </c>
      <c r="O2389" s="17">
        <v>1000</v>
      </c>
      <c r="P2389" s="18">
        <v>0</v>
      </c>
    </row>
    <row r="2390" spans="2:16" ht="36" customHeight="1" outlineLevel="1" x14ac:dyDescent="0.45">
      <c r="B2390" s="13" t="s">
        <v>64</v>
      </c>
      <c r="C2390" s="14" t="s">
        <v>56</v>
      </c>
      <c r="D2390" s="14" t="s">
        <v>847</v>
      </c>
      <c r="E2390" s="15" t="s">
        <v>63</v>
      </c>
      <c r="F2390" s="15"/>
      <c r="G2390" s="16">
        <v>1</v>
      </c>
      <c r="H2390" s="16">
        <v>10</v>
      </c>
      <c r="I2390" s="19">
        <v>6.5389999999999997</v>
      </c>
      <c r="J2390" s="16">
        <v>10</v>
      </c>
      <c r="K2390" s="16">
        <v>7</v>
      </c>
      <c r="L2390" s="19">
        <v>3.154430127523749</v>
      </c>
      <c r="M2390" s="16">
        <v>1</v>
      </c>
      <c r="N2390" s="16">
        <v>10</v>
      </c>
      <c r="O2390" s="17">
        <v>0</v>
      </c>
      <c r="P2390" s="18">
        <v>0</v>
      </c>
    </row>
    <row r="2391" spans="2:16" ht="36" customHeight="1" outlineLevel="1" x14ac:dyDescent="0.45">
      <c r="B2391" s="13" t="s">
        <v>64</v>
      </c>
      <c r="C2391" s="14" t="s">
        <v>59</v>
      </c>
      <c r="D2391" s="14" t="s">
        <v>847</v>
      </c>
      <c r="E2391" s="15" t="s">
        <v>63</v>
      </c>
      <c r="F2391" s="15"/>
      <c r="G2391" s="16">
        <v>1</v>
      </c>
      <c r="H2391" s="16">
        <v>10</v>
      </c>
      <c r="I2391" s="19">
        <v>6.5389999999999997</v>
      </c>
      <c r="J2391" s="16">
        <v>10</v>
      </c>
      <c r="K2391" s="16">
        <v>7</v>
      </c>
      <c r="L2391" s="19">
        <v>3.154430127523749</v>
      </c>
      <c r="M2391" s="16">
        <v>1</v>
      </c>
      <c r="N2391" s="16">
        <v>10</v>
      </c>
      <c r="O2391" s="17">
        <v>0</v>
      </c>
      <c r="P2391" s="18">
        <v>0</v>
      </c>
    </row>
    <row r="2392" spans="2:16" ht="36" customHeight="1" outlineLevel="1" x14ac:dyDescent="0.45">
      <c r="B2392" s="13" t="s">
        <v>66</v>
      </c>
      <c r="C2392" s="14" t="s">
        <v>56</v>
      </c>
      <c r="D2392" s="14" t="s">
        <v>848</v>
      </c>
      <c r="E2392" s="15" t="s">
        <v>63</v>
      </c>
      <c r="F2392" s="15"/>
      <c r="G2392" s="16">
        <v>1</v>
      </c>
      <c r="H2392" s="16">
        <v>10</v>
      </c>
      <c r="I2392" s="19">
        <v>6.4945295404814001</v>
      </c>
      <c r="J2392" s="16">
        <v>10</v>
      </c>
      <c r="K2392" s="16">
        <v>7</v>
      </c>
      <c r="L2392" s="19">
        <v>3.1099149322189832</v>
      </c>
      <c r="M2392" s="16">
        <v>1</v>
      </c>
      <c r="N2392" s="16">
        <v>10</v>
      </c>
      <c r="O2392" s="17">
        <v>543</v>
      </c>
      <c r="P2392" s="18">
        <v>0</v>
      </c>
    </row>
    <row r="2393" spans="2:16" ht="36" customHeight="1" outlineLevel="1" x14ac:dyDescent="0.45">
      <c r="B2393" s="13" t="s">
        <v>66</v>
      </c>
      <c r="C2393" s="14" t="s">
        <v>59</v>
      </c>
      <c r="D2393" s="14" t="s">
        <v>848</v>
      </c>
      <c r="E2393" s="15" t="s">
        <v>63</v>
      </c>
      <c r="F2393" s="15"/>
      <c r="G2393" s="16">
        <v>1</v>
      </c>
      <c r="H2393" s="16">
        <v>10</v>
      </c>
      <c r="I2393" s="19">
        <v>6.535123966942149</v>
      </c>
      <c r="J2393" s="16">
        <v>10</v>
      </c>
      <c r="K2393" s="16">
        <v>7</v>
      </c>
      <c r="L2393" s="19">
        <v>3.1155799278589793</v>
      </c>
      <c r="M2393" s="16">
        <v>1</v>
      </c>
      <c r="N2393" s="16">
        <v>10</v>
      </c>
      <c r="O2393" s="17">
        <v>516</v>
      </c>
      <c r="P2393" s="18">
        <v>0</v>
      </c>
    </row>
    <row r="2394" spans="2:16" ht="36" customHeight="1" outlineLevel="1" x14ac:dyDescent="0.45">
      <c r="B2394" s="13" t="s">
        <v>68</v>
      </c>
      <c r="C2394" s="14" t="s">
        <v>56</v>
      </c>
      <c r="D2394" s="14" t="s">
        <v>849</v>
      </c>
      <c r="E2394" s="15" t="s">
        <v>70</v>
      </c>
      <c r="F2394" s="15"/>
      <c r="G2394" s="16">
        <v>1</v>
      </c>
      <c r="H2394" s="16">
        <v>10</v>
      </c>
      <c r="I2394" s="19">
        <v>6.2142857142857144</v>
      </c>
      <c r="J2394" s="16">
        <v>10</v>
      </c>
      <c r="K2394" s="16">
        <v>6</v>
      </c>
      <c r="L2394" s="19">
        <v>3.1889140678812331</v>
      </c>
      <c r="M2394" s="16">
        <v>1</v>
      </c>
      <c r="N2394" s="16">
        <v>10</v>
      </c>
      <c r="O2394" s="17">
        <v>790</v>
      </c>
      <c r="P2394" s="18">
        <v>0</v>
      </c>
    </row>
    <row r="2395" spans="2:16" ht="36" customHeight="1" outlineLevel="1" x14ac:dyDescent="0.45">
      <c r="B2395" s="13" t="s">
        <v>68</v>
      </c>
      <c r="C2395" s="14" t="s">
        <v>59</v>
      </c>
      <c r="D2395" s="14" t="s">
        <v>849</v>
      </c>
      <c r="E2395" s="15" t="s">
        <v>70</v>
      </c>
      <c r="F2395" s="15"/>
      <c r="G2395" s="16">
        <v>1</v>
      </c>
      <c r="H2395" s="16">
        <v>10</v>
      </c>
      <c r="I2395" s="19">
        <v>6.1809954751131224</v>
      </c>
      <c r="J2395" s="16">
        <v>10</v>
      </c>
      <c r="K2395" s="16">
        <v>6</v>
      </c>
      <c r="L2395" s="19">
        <v>3.1599483460935618</v>
      </c>
      <c r="M2395" s="16">
        <v>1</v>
      </c>
      <c r="N2395" s="16">
        <v>10</v>
      </c>
      <c r="O2395" s="17">
        <v>779</v>
      </c>
      <c r="P2395" s="18">
        <v>0</v>
      </c>
    </row>
    <row r="2396" spans="2:16" ht="36" customHeight="1" outlineLevel="1" x14ac:dyDescent="0.45">
      <c r="B2396" s="13" t="s">
        <v>71</v>
      </c>
      <c r="C2396" s="14" t="s">
        <v>56</v>
      </c>
      <c r="D2396" s="14" t="s">
        <v>850</v>
      </c>
      <c r="E2396" s="15" t="s">
        <v>70</v>
      </c>
      <c r="F2396" s="15"/>
      <c r="G2396" s="16">
        <v>1</v>
      </c>
      <c r="H2396" s="16">
        <v>10</v>
      </c>
      <c r="I2396" s="19">
        <v>6.7014925373134329</v>
      </c>
      <c r="J2396" s="16">
        <v>10</v>
      </c>
      <c r="K2396" s="16">
        <v>7</v>
      </c>
      <c r="L2396" s="19">
        <v>3.1623486340697062</v>
      </c>
      <c r="M2396" s="16">
        <v>1</v>
      </c>
      <c r="N2396" s="16">
        <v>10</v>
      </c>
      <c r="O2396" s="17">
        <v>866</v>
      </c>
      <c r="P2396" s="18">
        <v>0</v>
      </c>
    </row>
    <row r="2397" spans="2:16" ht="36" customHeight="1" outlineLevel="1" x14ac:dyDescent="0.45">
      <c r="B2397" s="13" t="s">
        <v>71</v>
      </c>
      <c r="C2397" s="14" t="s">
        <v>59</v>
      </c>
      <c r="D2397" s="14" t="s">
        <v>850</v>
      </c>
      <c r="E2397" s="15" t="s">
        <v>70</v>
      </c>
      <c r="F2397" s="15"/>
      <c r="G2397" s="16">
        <v>1</v>
      </c>
      <c r="H2397" s="16">
        <v>10</v>
      </c>
      <c r="I2397" s="19">
        <v>6.6521739130434785</v>
      </c>
      <c r="J2397" s="16">
        <v>10</v>
      </c>
      <c r="K2397" s="16">
        <v>7</v>
      </c>
      <c r="L2397" s="19">
        <v>3.2027638017083739</v>
      </c>
      <c r="M2397" s="16">
        <v>1</v>
      </c>
      <c r="N2397" s="16">
        <v>10</v>
      </c>
      <c r="O2397" s="17">
        <v>862</v>
      </c>
      <c r="P2397" s="18">
        <v>0</v>
      </c>
    </row>
    <row r="2398" spans="2:16" ht="36" customHeight="1" outlineLevel="1" x14ac:dyDescent="0.45">
      <c r="B2398" s="13" t="s">
        <v>1184</v>
      </c>
      <c r="C2398" s="14" t="s">
        <v>56</v>
      </c>
      <c r="D2398" s="14" t="s">
        <v>851</v>
      </c>
      <c r="E2398" s="15" t="s">
        <v>70</v>
      </c>
      <c r="F2398" s="15"/>
      <c r="G2398" s="16">
        <v>1</v>
      </c>
      <c r="H2398" s="16">
        <v>10</v>
      </c>
      <c r="I2398" s="19">
        <v>7.3968253968253972</v>
      </c>
      <c r="J2398" s="16">
        <v>10</v>
      </c>
      <c r="K2398" s="16">
        <v>9</v>
      </c>
      <c r="L2398" s="19">
        <v>2.9975241533083903</v>
      </c>
      <c r="M2398" s="16">
        <v>1</v>
      </c>
      <c r="N2398" s="16">
        <v>10</v>
      </c>
      <c r="O2398" s="17">
        <v>937</v>
      </c>
      <c r="P2398" s="18">
        <v>0</v>
      </c>
    </row>
    <row r="2399" spans="2:16" ht="36" customHeight="1" outlineLevel="1" x14ac:dyDescent="0.45">
      <c r="B2399" s="13" t="s">
        <v>1184</v>
      </c>
      <c r="C2399" s="14" t="s">
        <v>59</v>
      </c>
      <c r="D2399" s="14" t="s">
        <v>851</v>
      </c>
      <c r="E2399" s="15" t="s">
        <v>70</v>
      </c>
      <c r="F2399" s="15"/>
      <c r="G2399" s="16">
        <v>2</v>
      </c>
      <c r="H2399" s="16">
        <v>10</v>
      </c>
      <c r="I2399" s="19">
        <v>7.2985074626865671</v>
      </c>
      <c r="J2399" s="16">
        <v>10</v>
      </c>
      <c r="K2399" s="16">
        <v>8</v>
      </c>
      <c r="L2399" s="19">
        <v>2.9388460184905925</v>
      </c>
      <c r="M2399" s="16">
        <v>2</v>
      </c>
      <c r="N2399" s="16">
        <v>10</v>
      </c>
      <c r="O2399" s="17">
        <v>933</v>
      </c>
      <c r="P2399" s="18">
        <v>0</v>
      </c>
    </row>
    <row r="2400" spans="2:16" ht="36" customHeight="1" outlineLevel="1" x14ac:dyDescent="0.45">
      <c r="B2400" s="13" t="s">
        <v>1185</v>
      </c>
      <c r="C2400" s="14" t="s">
        <v>56</v>
      </c>
      <c r="D2400" s="14" t="s">
        <v>852</v>
      </c>
      <c r="E2400" s="15" t="s">
        <v>70</v>
      </c>
      <c r="F2400" s="15"/>
      <c r="G2400" s="16">
        <v>1</v>
      </c>
      <c r="H2400" s="16">
        <v>10</v>
      </c>
      <c r="I2400" s="19">
        <v>6.4285714285714288</v>
      </c>
      <c r="J2400" s="16">
        <v>10</v>
      </c>
      <c r="K2400" s="16">
        <v>7</v>
      </c>
      <c r="L2400" s="19">
        <v>3.126759245068826</v>
      </c>
      <c r="M2400" s="16">
        <v>1</v>
      </c>
      <c r="N2400" s="16">
        <v>10</v>
      </c>
      <c r="O2400" s="17">
        <v>944</v>
      </c>
      <c r="P2400" s="18">
        <v>0</v>
      </c>
    </row>
    <row r="2401" spans="2:16" ht="36" customHeight="1" outlineLevel="1" x14ac:dyDescent="0.45">
      <c r="B2401" s="13" t="s">
        <v>1185</v>
      </c>
      <c r="C2401" s="14" t="s">
        <v>59</v>
      </c>
      <c r="D2401" s="14" t="s">
        <v>852</v>
      </c>
      <c r="E2401" s="15" t="s">
        <v>70</v>
      </c>
      <c r="F2401" s="15"/>
      <c r="G2401" s="16">
        <v>1</v>
      </c>
      <c r="H2401" s="16">
        <v>10</v>
      </c>
      <c r="I2401" s="19">
        <v>6.7833333333333332</v>
      </c>
      <c r="J2401" s="16">
        <v>10</v>
      </c>
      <c r="K2401" s="16">
        <v>7</v>
      </c>
      <c r="L2401" s="19">
        <v>3.0703153190172645</v>
      </c>
      <c r="M2401" s="16">
        <v>1</v>
      </c>
      <c r="N2401" s="16">
        <v>10</v>
      </c>
      <c r="O2401" s="17">
        <v>940</v>
      </c>
      <c r="P2401" s="18">
        <v>0</v>
      </c>
    </row>
    <row r="2402" spans="2:16" ht="36" customHeight="1" outlineLevel="1" x14ac:dyDescent="0.45">
      <c r="B2402" s="13" t="s">
        <v>73</v>
      </c>
      <c r="C2402" s="14" t="s">
        <v>56</v>
      </c>
      <c r="D2402" s="14" t="s">
        <v>1396</v>
      </c>
      <c r="E2402" s="15" t="s">
        <v>63</v>
      </c>
      <c r="F2402" s="15"/>
      <c r="G2402" s="16">
        <v>1</v>
      </c>
      <c r="H2402" s="16">
        <v>10</v>
      </c>
      <c r="I2402" s="19">
        <v>6.54</v>
      </c>
      <c r="J2402" s="16">
        <v>10</v>
      </c>
      <c r="K2402" s="16">
        <v>7</v>
      </c>
      <c r="L2402" s="19">
        <v>3.1537828629039164</v>
      </c>
      <c r="M2402" s="16">
        <v>1</v>
      </c>
      <c r="N2402" s="16">
        <v>10</v>
      </c>
      <c r="O2402" s="17">
        <v>0</v>
      </c>
      <c r="P2402" s="18">
        <v>0</v>
      </c>
    </row>
    <row r="2403" spans="2:16" ht="36" customHeight="1" outlineLevel="1" x14ac:dyDescent="0.45">
      <c r="B2403" s="13" t="s">
        <v>73</v>
      </c>
      <c r="C2403" s="14" t="s">
        <v>59</v>
      </c>
      <c r="D2403" s="14" t="s">
        <v>1396</v>
      </c>
      <c r="E2403" s="15" t="s">
        <v>63</v>
      </c>
      <c r="F2403" s="15"/>
      <c r="G2403" s="16">
        <v>1</v>
      </c>
      <c r="H2403" s="16">
        <v>10</v>
      </c>
      <c r="I2403" s="19">
        <v>6.54</v>
      </c>
      <c r="J2403" s="16">
        <v>10</v>
      </c>
      <c r="K2403" s="16">
        <v>7</v>
      </c>
      <c r="L2403" s="19">
        <v>3.1537828629039164</v>
      </c>
      <c r="M2403" s="16">
        <v>1</v>
      </c>
      <c r="N2403" s="16">
        <v>10</v>
      </c>
      <c r="O2403" s="17">
        <v>0</v>
      </c>
      <c r="P2403" s="18">
        <v>0</v>
      </c>
    </row>
    <row r="2404" spans="2:16" ht="36" customHeight="1" outlineLevel="1" x14ac:dyDescent="0.45">
      <c r="B2404" s="13" t="s">
        <v>75</v>
      </c>
      <c r="C2404" s="14" t="s">
        <v>56</v>
      </c>
      <c r="D2404" s="14" t="s">
        <v>853</v>
      </c>
      <c r="E2404" s="15" t="s">
        <v>63</v>
      </c>
      <c r="F2404" s="15"/>
      <c r="G2404" s="16">
        <v>1</v>
      </c>
      <c r="H2404" s="16">
        <v>10</v>
      </c>
      <c r="I2404" s="19">
        <v>6.5369999999999999</v>
      </c>
      <c r="J2404" s="16">
        <v>10</v>
      </c>
      <c r="K2404" s="16">
        <v>7</v>
      </c>
      <c r="L2404" s="19">
        <v>3.1544542446485897</v>
      </c>
      <c r="M2404" s="16">
        <v>1</v>
      </c>
      <c r="N2404" s="16">
        <v>10</v>
      </c>
      <c r="O2404" s="17">
        <v>0</v>
      </c>
      <c r="P2404" s="18">
        <v>0</v>
      </c>
    </row>
    <row r="2405" spans="2:16" ht="36" customHeight="1" outlineLevel="1" x14ac:dyDescent="0.45">
      <c r="B2405" s="13" t="s">
        <v>75</v>
      </c>
      <c r="C2405" s="14" t="s">
        <v>59</v>
      </c>
      <c r="D2405" s="14" t="s">
        <v>853</v>
      </c>
      <c r="E2405" s="15" t="s">
        <v>63</v>
      </c>
      <c r="F2405" s="15"/>
      <c r="G2405" s="16">
        <v>1</v>
      </c>
      <c r="H2405" s="16">
        <v>10</v>
      </c>
      <c r="I2405" s="19">
        <v>6.5369999999999999</v>
      </c>
      <c r="J2405" s="16">
        <v>10</v>
      </c>
      <c r="K2405" s="16">
        <v>7</v>
      </c>
      <c r="L2405" s="19">
        <v>3.1544542446485897</v>
      </c>
      <c r="M2405" s="16">
        <v>1</v>
      </c>
      <c r="N2405" s="16">
        <v>10</v>
      </c>
      <c r="O2405" s="17">
        <v>0</v>
      </c>
      <c r="P2405" s="18">
        <v>0</v>
      </c>
    </row>
    <row r="2406" spans="2:16" ht="36" customHeight="1" outlineLevel="1" x14ac:dyDescent="0.45">
      <c r="B2406" s="13" t="s">
        <v>77</v>
      </c>
      <c r="C2406" s="14" t="s">
        <v>56</v>
      </c>
      <c r="D2406" s="14" t="s">
        <v>854</v>
      </c>
      <c r="E2406" s="15" t="s">
        <v>70</v>
      </c>
      <c r="F2406" s="15"/>
      <c r="G2406" s="16">
        <v>1</v>
      </c>
      <c r="H2406" s="16">
        <v>10</v>
      </c>
      <c r="I2406" s="19">
        <v>6.6400541271989173</v>
      </c>
      <c r="J2406" s="16">
        <v>10</v>
      </c>
      <c r="K2406" s="16">
        <v>7</v>
      </c>
      <c r="L2406" s="19">
        <v>3.1196236999975895</v>
      </c>
      <c r="M2406" s="16">
        <v>1</v>
      </c>
      <c r="N2406" s="16">
        <v>10</v>
      </c>
      <c r="O2406" s="17">
        <v>261</v>
      </c>
      <c r="P2406" s="18">
        <v>0</v>
      </c>
    </row>
    <row r="2407" spans="2:16" ht="36" customHeight="1" outlineLevel="1" x14ac:dyDescent="0.45">
      <c r="B2407" s="13" t="s">
        <v>77</v>
      </c>
      <c r="C2407" s="14" t="s">
        <v>59</v>
      </c>
      <c r="D2407" s="14" t="s">
        <v>854</v>
      </c>
      <c r="E2407" s="15" t="s">
        <v>70</v>
      </c>
      <c r="F2407" s="15"/>
      <c r="G2407" s="16">
        <v>1</v>
      </c>
      <c r="H2407" s="16">
        <v>10</v>
      </c>
      <c r="I2407" s="19">
        <v>6.6400541271989173</v>
      </c>
      <c r="J2407" s="16">
        <v>10</v>
      </c>
      <c r="K2407" s="16">
        <v>7</v>
      </c>
      <c r="L2407" s="19">
        <v>3.1196236999975895</v>
      </c>
      <c r="M2407" s="16">
        <v>1</v>
      </c>
      <c r="N2407" s="16">
        <v>10</v>
      </c>
      <c r="O2407" s="17">
        <v>261</v>
      </c>
      <c r="P2407" s="18">
        <v>0</v>
      </c>
    </row>
    <row r="2408" spans="2:16" ht="36" customHeight="1" outlineLevel="1" x14ac:dyDescent="0.45">
      <c r="B2408" s="13" t="s">
        <v>79</v>
      </c>
      <c r="C2408" s="14" t="s">
        <v>56</v>
      </c>
      <c r="D2408" s="14" t="s">
        <v>855</v>
      </c>
      <c r="E2408" s="15" t="s">
        <v>70</v>
      </c>
      <c r="F2408" s="15"/>
      <c r="G2408" s="16">
        <v>1</v>
      </c>
      <c r="H2408" s="16">
        <v>10</v>
      </c>
      <c r="I2408" s="19">
        <v>6.4842105263157892</v>
      </c>
      <c r="J2408" s="16">
        <v>10</v>
      </c>
      <c r="K2408" s="16">
        <v>7</v>
      </c>
      <c r="L2408" s="19">
        <v>3.1405900962567017</v>
      </c>
      <c r="M2408" s="16">
        <v>1</v>
      </c>
      <c r="N2408" s="16">
        <v>10</v>
      </c>
      <c r="O2408" s="17">
        <v>715</v>
      </c>
      <c r="P2408" s="18">
        <v>0</v>
      </c>
    </row>
    <row r="2409" spans="2:16" ht="36" customHeight="1" outlineLevel="1" x14ac:dyDescent="0.45">
      <c r="B2409" s="13" t="s">
        <v>79</v>
      </c>
      <c r="C2409" s="14" t="s">
        <v>59</v>
      </c>
      <c r="D2409" s="14" t="s">
        <v>855</v>
      </c>
      <c r="E2409" s="15" t="s">
        <v>70</v>
      </c>
      <c r="F2409" s="15"/>
      <c r="G2409" s="16">
        <v>1</v>
      </c>
      <c r="H2409" s="16">
        <v>10</v>
      </c>
      <c r="I2409" s="19">
        <v>6.4842105263157892</v>
      </c>
      <c r="J2409" s="16">
        <v>10</v>
      </c>
      <c r="K2409" s="16">
        <v>7</v>
      </c>
      <c r="L2409" s="19">
        <v>3.1405900962567017</v>
      </c>
      <c r="M2409" s="16">
        <v>1</v>
      </c>
      <c r="N2409" s="16">
        <v>10</v>
      </c>
      <c r="O2409" s="17">
        <v>715</v>
      </c>
      <c r="P2409" s="18">
        <v>0</v>
      </c>
    </row>
    <row r="2410" spans="2:16" ht="36" customHeight="1" outlineLevel="1" x14ac:dyDescent="0.45">
      <c r="B2410" s="13" t="s">
        <v>80</v>
      </c>
      <c r="C2410" s="14" t="s">
        <v>56</v>
      </c>
      <c r="D2410" s="14" t="s">
        <v>856</v>
      </c>
      <c r="E2410" s="15" t="s">
        <v>70</v>
      </c>
      <c r="F2410" s="15"/>
      <c r="G2410" s="16">
        <v>1</v>
      </c>
      <c r="H2410" s="16">
        <v>10</v>
      </c>
      <c r="I2410" s="19">
        <v>6.1060606060606064</v>
      </c>
      <c r="J2410" s="16">
        <v>10</v>
      </c>
      <c r="K2410" s="16">
        <v>6</v>
      </c>
      <c r="L2410" s="19">
        <v>3.0690955213787849</v>
      </c>
      <c r="M2410" s="16">
        <v>1</v>
      </c>
      <c r="N2410" s="16">
        <v>10</v>
      </c>
      <c r="O2410" s="17">
        <v>934</v>
      </c>
      <c r="P2410" s="18">
        <v>0</v>
      </c>
    </row>
    <row r="2411" spans="2:16" ht="36" customHeight="1" outlineLevel="1" x14ac:dyDescent="0.45">
      <c r="B2411" s="13" t="s">
        <v>80</v>
      </c>
      <c r="C2411" s="14" t="s">
        <v>59</v>
      </c>
      <c r="D2411" s="14" t="s">
        <v>856</v>
      </c>
      <c r="E2411" s="15" t="s">
        <v>70</v>
      </c>
      <c r="F2411" s="15"/>
      <c r="G2411" s="16">
        <v>1</v>
      </c>
      <c r="H2411" s="16">
        <v>10</v>
      </c>
      <c r="I2411" s="19">
        <v>6.1060606060606064</v>
      </c>
      <c r="J2411" s="16">
        <v>10</v>
      </c>
      <c r="K2411" s="16">
        <v>6</v>
      </c>
      <c r="L2411" s="19">
        <v>3.0690955213787849</v>
      </c>
      <c r="M2411" s="16">
        <v>1</v>
      </c>
      <c r="N2411" s="16">
        <v>10</v>
      </c>
      <c r="O2411" s="17">
        <v>934</v>
      </c>
      <c r="P2411" s="18">
        <v>0</v>
      </c>
    </row>
    <row r="2412" spans="2:16" ht="36" customHeight="1" outlineLevel="1" x14ac:dyDescent="0.45">
      <c r="B2412" s="13" t="s">
        <v>82</v>
      </c>
      <c r="C2412" s="14" t="s">
        <v>56</v>
      </c>
      <c r="D2412" s="14" t="s">
        <v>1397</v>
      </c>
      <c r="E2412" s="15" t="s">
        <v>70</v>
      </c>
      <c r="F2412" s="15"/>
      <c r="G2412" s="16">
        <v>2</v>
      </c>
      <c r="H2412" s="16">
        <v>9</v>
      </c>
      <c r="I2412" s="19">
        <v>5.5</v>
      </c>
      <c r="J2412" s="16">
        <v>5</v>
      </c>
      <c r="K2412" s="16">
        <v>5</v>
      </c>
      <c r="L2412" s="19">
        <v>2.2763607319179844</v>
      </c>
      <c r="M2412" s="16">
        <v>2</v>
      </c>
      <c r="N2412" s="16">
        <v>9</v>
      </c>
      <c r="O2412" s="17">
        <v>988</v>
      </c>
      <c r="P2412" s="18">
        <v>0</v>
      </c>
    </row>
    <row r="2413" spans="2:16" ht="36" customHeight="1" outlineLevel="1" x14ac:dyDescent="0.45">
      <c r="B2413" s="13" t="s">
        <v>82</v>
      </c>
      <c r="C2413" s="14" t="s">
        <v>59</v>
      </c>
      <c r="D2413" s="14" t="s">
        <v>1397</v>
      </c>
      <c r="E2413" s="15" t="s">
        <v>70</v>
      </c>
      <c r="F2413" s="15"/>
      <c r="G2413" s="16">
        <v>2</v>
      </c>
      <c r="H2413" s="16">
        <v>9</v>
      </c>
      <c r="I2413" s="19">
        <v>5.5</v>
      </c>
      <c r="J2413" s="16">
        <v>5</v>
      </c>
      <c r="K2413" s="16">
        <v>5</v>
      </c>
      <c r="L2413" s="19">
        <v>2.2763607319179844</v>
      </c>
      <c r="M2413" s="16">
        <v>2</v>
      </c>
      <c r="N2413" s="16">
        <v>9</v>
      </c>
      <c r="O2413" s="17">
        <v>988</v>
      </c>
      <c r="P2413" s="18">
        <v>0</v>
      </c>
    </row>
    <row r="2414" spans="2:16" ht="36" customHeight="1" outlineLevel="1" x14ac:dyDescent="0.45">
      <c r="B2414" s="13" t="s">
        <v>84</v>
      </c>
      <c r="C2414" s="14" t="s">
        <v>56</v>
      </c>
      <c r="D2414" s="14" t="s">
        <v>1398</v>
      </c>
      <c r="E2414" s="15" t="s">
        <v>70</v>
      </c>
      <c r="F2414" s="15"/>
      <c r="G2414" s="16">
        <v>1</v>
      </c>
      <c r="H2414" s="16">
        <v>1</v>
      </c>
      <c r="I2414" s="16">
        <v>1</v>
      </c>
      <c r="J2414" s="16">
        <v>1</v>
      </c>
      <c r="K2414" s="16">
        <v>1</v>
      </c>
      <c r="L2414" s="15" t="s">
        <v>86</v>
      </c>
      <c r="M2414" s="16">
        <v>1</v>
      </c>
      <c r="N2414" s="16">
        <v>1</v>
      </c>
      <c r="O2414" s="17">
        <v>999</v>
      </c>
      <c r="P2414" s="18">
        <v>0</v>
      </c>
    </row>
    <row r="2415" spans="2:16" ht="36" customHeight="1" outlineLevel="1" x14ac:dyDescent="0.45">
      <c r="B2415" s="13" t="s">
        <v>84</v>
      </c>
      <c r="C2415" s="14" t="s">
        <v>59</v>
      </c>
      <c r="D2415" s="14" t="s">
        <v>1398</v>
      </c>
      <c r="E2415" s="15" t="s">
        <v>70</v>
      </c>
      <c r="F2415" s="15"/>
      <c r="G2415" s="16">
        <v>1</v>
      </c>
      <c r="H2415" s="16">
        <v>1</v>
      </c>
      <c r="I2415" s="16">
        <v>1</v>
      </c>
      <c r="J2415" s="16">
        <v>1</v>
      </c>
      <c r="K2415" s="16">
        <v>1</v>
      </c>
      <c r="L2415" s="15" t="s">
        <v>86</v>
      </c>
      <c r="M2415" s="16">
        <v>1</v>
      </c>
      <c r="N2415" s="16">
        <v>1</v>
      </c>
      <c r="O2415" s="17">
        <v>999</v>
      </c>
      <c r="P2415" s="18">
        <v>0</v>
      </c>
    </row>
    <row r="2416" spans="2:16" ht="36" customHeight="1" outlineLevel="1" x14ac:dyDescent="0.45">
      <c r="B2416" s="13" t="s">
        <v>61</v>
      </c>
      <c r="C2416" s="14" t="s">
        <v>56</v>
      </c>
      <c r="D2416" s="14" t="s">
        <v>857</v>
      </c>
      <c r="E2416" s="15" t="s">
        <v>70</v>
      </c>
      <c r="F2416" s="15"/>
      <c r="G2416" s="16">
        <v>1</v>
      </c>
      <c r="H2416" s="16">
        <v>10</v>
      </c>
      <c r="I2416" s="19">
        <v>6.5380000000000003</v>
      </c>
      <c r="J2416" s="16">
        <v>10</v>
      </c>
      <c r="K2416" s="16">
        <v>7</v>
      </c>
      <c r="L2416" s="19">
        <v>3.1550769420903952</v>
      </c>
      <c r="M2416" s="16">
        <v>1</v>
      </c>
      <c r="N2416" s="16">
        <v>10</v>
      </c>
      <c r="O2416" s="17">
        <v>0</v>
      </c>
      <c r="P2416" s="18">
        <v>0</v>
      </c>
    </row>
    <row r="2417" spans="2:16" ht="36" customHeight="1" outlineLevel="1" x14ac:dyDescent="0.45">
      <c r="B2417" s="13" t="s">
        <v>61</v>
      </c>
      <c r="C2417" s="14" t="s">
        <v>59</v>
      </c>
      <c r="D2417" s="14" t="s">
        <v>857</v>
      </c>
      <c r="E2417" s="15" t="s">
        <v>70</v>
      </c>
      <c r="F2417" s="15"/>
      <c r="G2417" s="16">
        <v>1</v>
      </c>
      <c r="H2417" s="16">
        <v>10</v>
      </c>
      <c r="I2417" s="19">
        <v>6.5294117647058822</v>
      </c>
      <c r="J2417" s="16">
        <v>10</v>
      </c>
      <c r="K2417" s="16">
        <v>7</v>
      </c>
      <c r="L2417" s="19">
        <v>3.1588448289833404</v>
      </c>
      <c r="M2417" s="16">
        <v>1</v>
      </c>
      <c r="N2417" s="16">
        <v>10</v>
      </c>
      <c r="O2417" s="17">
        <v>99</v>
      </c>
      <c r="P2417" s="18">
        <v>0</v>
      </c>
    </row>
    <row r="2418" spans="2:16" ht="36" customHeight="1" outlineLevel="1" x14ac:dyDescent="0.45">
      <c r="B2418" s="13" t="s">
        <v>61</v>
      </c>
      <c r="C2418" s="14" t="s">
        <v>56</v>
      </c>
      <c r="D2418" s="14" t="s">
        <v>857</v>
      </c>
      <c r="E2418" s="15" t="s">
        <v>70</v>
      </c>
      <c r="F2418" s="15"/>
      <c r="G2418" s="15" t="s">
        <v>86</v>
      </c>
      <c r="H2418" s="15" t="s">
        <v>86</v>
      </c>
      <c r="I2418" s="15" t="s">
        <v>86</v>
      </c>
      <c r="J2418" s="15" t="s">
        <v>86</v>
      </c>
      <c r="K2418" s="15" t="s">
        <v>86</v>
      </c>
      <c r="L2418" s="15" t="s">
        <v>86</v>
      </c>
      <c r="M2418" s="15" t="s">
        <v>86</v>
      </c>
      <c r="N2418" s="15" t="s">
        <v>86</v>
      </c>
      <c r="O2418" s="17">
        <v>1000</v>
      </c>
      <c r="P2418" s="18">
        <v>0</v>
      </c>
    </row>
    <row r="2419" spans="2:16" ht="36" customHeight="1" outlineLevel="1" x14ac:dyDescent="0.45">
      <c r="B2419" s="13" t="s">
        <v>61</v>
      </c>
      <c r="C2419" s="14" t="s">
        <v>59</v>
      </c>
      <c r="D2419" s="14" t="s">
        <v>857</v>
      </c>
      <c r="E2419" s="15" t="s">
        <v>70</v>
      </c>
      <c r="F2419" s="15"/>
      <c r="G2419" s="16">
        <v>10</v>
      </c>
      <c r="H2419" s="16">
        <v>10</v>
      </c>
      <c r="I2419" s="16">
        <v>10</v>
      </c>
      <c r="J2419" s="16">
        <v>10</v>
      </c>
      <c r="K2419" s="16">
        <v>10</v>
      </c>
      <c r="L2419" s="16">
        <v>0</v>
      </c>
      <c r="M2419" s="16">
        <v>10</v>
      </c>
      <c r="N2419" s="16">
        <v>10</v>
      </c>
      <c r="O2419" s="17">
        <v>998</v>
      </c>
      <c r="P2419" s="18">
        <v>0</v>
      </c>
    </row>
    <row r="2420" spans="2:16" ht="36" customHeight="1" outlineLevel="1" x14ac:dyDescent="0.45">
      <c r="B2420" s="13" t="s">
        <v>61</v>
      </c>
      <c r="C2420" s="14" t="s">
        <v>56</v>
      </c>
      <c r="D2420" s="14" t="s">
        <v>857</v>
      </c>
      <c r="E2420" s="15" t="s">
        <v>70</v>
      </c>
      <c r="F2420" s="15"/>
      <c r="G2420" s="15" t="s">
        <v>86</v>
      </c>
      <c r="H2420" s="15" t="s">
        <v>86</v>
      </c>
      <c r="I2420" s="15" t="s">
        <v>86</v>
      </c>
      <c r="J2420" s="15" t="s">
        <v>86</v>
      </c>
      <c r="K2420" s="15" t="s">
        <v>86</v>
      </c>
      <c r="L2420" s="15" t="s">
        <v>86</v>
      </c>
      <c r="M2420" s="15" t="s">
        <v>86</v>
      </c>
      <c r="N2420" s="15" t="s">
        <v>86</v>
      </c>
      <c r="O2420" s="17">
        <v>1000</v>
      </c>
      <c r="P2420" s="18">
        <v>0</v>
      </c>
    </row>
    <row r="2421" spans="2:16" ht="36" customHeight="1" outlineLevel="1" x14ac:dyDescent="0.45">
      <c r="B2421" s="13" t="s">
        <v>61</v>
      </c>
      <c r="C2421" s="14" t="s">
        <v>59</v>
      </c>
      <c r="D2421" s="14" t="s">
        <v>857</v>
      </c>
      <c r="E2421" s="15" t="s">
        <v>70</v>
      </c>
      <c r="F2421" s="15"/>
      <c r="G2421" s="15" t="s">
        <v>86</v>
      </c>
      <c r="H2421" s="15" t="s">
        <v>86</v>
      </c>
      <c r="I2421" s="15" t="s">
        <v>86</v>
      </c>
      <c r="J2421" s="15" t="s">
        <v>86</v>
      </c>
      <c r="K2421" s="15" t="s">
        <v>86</v>
      </c>
      <c r="L2421" s="15" t="s">
        <v>86</v>
      </c>
      <c r="M2421" s="15" t="s">
        <v>86</v>
      </c>
      <c r="N2421" s="15" t="s">
        <v>86</v>
      </c>
      <c r="O2421" s="17">
        <v>1000</v>
      </c>
      <c r="P2421" s="18">
        <v>0</v>
      </c>
    </row>
    <row r="2422" spans="2:16" ht="36" customHeight="1" outlineLevel="1" x14ac:dyDescent="0.45">
      <c r="B2422" s="13" t="s">
        <v>61</v>
      </c>
      <c r="C2422" s="14" t="s">
        <v>56</v>
      </c>
      <c r="D2422" s="14" t="s">
        <v>857</v>
      </c>
      <c r="E2422" s="15" t="s">
        <v>70</v>
      </c>
      <c r="F2422" s="15"/>
      <c r="G2422" s="15" t="s">
        <v>86</v>
      </c>
      <c r="H2422" s="15" t="s">
        <v>86</v>
      </c>
      <c r="I2422" s="15" t="s">
        <v>86</v>
      </c>
      <c r="J2422" s="15" t="s">
        <v>86</v>
      </c>
      <c r="K2422" s="15" t="s">
        <v>86</v>
      </c>
      <c r="L2422" s="15" t="s">
        <v>86</v>
      </c>
      <c r="M2422" s="15" t="s">
        <v>86</v>
      </c>
      <c r="N2422" s="15" t="s">
        <v>86</v>
      </c>
      <c r="O2422" s="17">
        <v>1000</v>
      </c>
      <c r="P2422" s="18">
        <v>0</v>
      </c>
    </row>
    <row r="2423" spans="2:16" ht="36" customHeight="1" outlineLevel="1" x14ac:dyDescent="0.45">
      <c r="B2423" s="13" t="s">
        <v>61</v>
      </c>
      <c r="C2423" s="14" t="s">
        <v>59</v>
      </c>
      <c r="D2423" s="14" t="s">
        <v>857</v>
      </c>
      <c r="E2423" s="15" t="s">
        <v>70</v>
      </c>
      <c r="F2423" s="15"/>
      <c r="G2423" s="15" t="s">
        <v>86</v>
      </c>
      <c r="H2423" s="15" t="s">
        <v>86</v>
      </c>
      <c r="I2423" s="15" t="s">
        <v>86</v>
      </c>
      <c r="J2423" s="15" t="s">
        <v>86</v>
      </c>
      <c r="K2423" s="15" t="s">
        <v>86</v>
      </c>
      <c r="L2423" s="15" t="s">
        <v>86</v>
      </c>
      <c r="M2423" s="15" t="s">
        <v>86</v>
      </c>
      <c r="N2423" s="15" t="s">
        <v>86</v>
      </c>
      <c r="O2423" s="17">
        <v>1000</v>
      </c>
      <c r="P2423" s="18">
        <v>0</v>
      </c>
    </row>
    <row r="2424" spans="2:16" ht="36" customHeight="1" outlineLevel="1" x14ac:dyDescent="0.45">
      <c r="B2424" s="13" t="s">
        <v>64</v>
      </c>
      <c r="C2424" s="14" t="s">
        <v>56</v>
      </c>
      <c r="D2424" s="14" t="s">
        <v>858</v>
      </c>
      <c r="E2424" s="15" t="s">
        <v>63</v>
      </c>
      <c r="F2424" s="15"/>
      <c r="G2424" s="16">
        <v>1</v>
      </c>
      <c r="H2424" s="16">
        <v>10</v>
      </c>
      <c r="I2424" s="19">
        <v>6.5389999999999997</v>
      </c>
      <c r="J2424" s="16">
        <v>10</v>
      </c>
      <c r="K2424" s="16">
        <v>7</v>
      </c>
      <c r="L2424" s="19">
        <v>3.1537954000577635</v>
      </c>
      <c r="M2424" s="16">
        <v>1</v>
      </c>
      <c r="N2424" s="16">
        <v>10</v>
      </c>
      <c r="O2424" s="17">
        <v>0</v>
      </c>
      <c r="P2424" s="18">
        <v>0</v>
      </c>
    </row>
    <row r="2425" spans="2:16" ht="36" customHeight="1" outlineLevel="1" x14ac:dyDescent="0.45">
      <c r="B2425" s="13" t="s">
        <v>64</v>
      </c>
      <c r="C2425" s="14" t="s">
        <v>59</v>
      </c>
      <c r="D2425" s="14" t="s">
        <v>858</v>
      </c>
      <c r="E2425" s="15" t="s">
        <v>63</v>
      </c>
      <c r="F2425" s="15"/>
      <c r="G2425" s="16">
        <v>1</v>
      </c>
      <c r="H2425" s="16">
        <v>10</v>
      </c>
      <c r="I2425" s="19">
        <v>6.5389999999999997</v>
      </c>
      <c r="J2425" s="16">
        <v>10</v>
      </c>
      <c r="K2425" s="16">
        <v>7</v>
      </c>
      <c r="L2425" s="19">
        <v>3.1537954000577635</v>
      </c>
      <c r="M2425" s="16">
        <v>1</v>
      </c>
      <c r="N2425" s="16">
        <v>10</v>
      </c>
      <c r="O2425" s="17">
        <v>0</v>
      </c>
      <c r="P2425" s="18">
        <v>0</v>
      </c>
    </row>
    <row r="2426" spans="2:16" ht="36" customHeight="1" outlineLevel="1" x14ac:dyDescent="0.45">
      <c r="B2426" s="13" t="s">
        <v>66</v>
      </c>
      <c r="C2426" s="14" t="s">
        <v>56</v>
      </c>
      <c r="D2426" s="14" t="s">
        <v>859</v>
      </c>
      <c r="E2426" s="15" t="s">
        <v>63</v>
      </c>
      <c r="F2426" s="15"/>
      <c r="G2426" s="16">
        <v>1</v>
      </c>
      <c r="H2426" s="16">
        <v>10</v>
      </c>
      <c r="I2426" s="19">
        <v>6.5791666666666666</v>
      </c>
      <c r="J2426" s="16">
        <v>10</v>
      </c>
      <c r="K2426" s="16">
        <v>7</v>
      </c>
      <c r="L2426" s="19">
        <v>3.0999332158833202</v>
      </c>
      <c r="M2426" s="16">
        <v>1</v>
      </c>
      <c r="N2426" s="16">
        <v>10</v>
      </c>
      <c r="O2426" s="17">
        <v>520</v>
      </c>
      <c r="P2426" s="18">
        <v>0</v>
      </c>
    </row>
    <row r="2427" spans="2:16" ht="36" customHeight="1" outlineLevel="1" x14ac:dyDescent="0.45">
      <c r="B2427" s="13" t="s">
        <v>66</v>
      </c>
      <c r="C2427" s="14" t="s">
        <v>59</v>
      </c>
      <c r="D2427" s="14" t="s">
        <v>859</v>
      </c>
      <c r="E2427" s="15" t="s">
        <v>63</v>
      </c>
      <c r="F2427" s="15"/>
      <c r="G2427" s="16">
        <v>1</v>
      </c>
      <c r="H2427" s="16">
        <v>10</v>
      </c>
      <c r="I2427" s="19">
        <v>6.5010020040080159</v>
      </c>
      <c r="J2427" s="16">
        <v>10</v>
      </c>
      <c r="K2427" s="16">
        <v>7</v>
      </c>
      <c r="L2427" s="19">
        <v>3.0912330687830911</v>
      </c>
      <c r="M2427" s="16">
        <v>1</v>
      </c>
      <c r="N2427" s="16">
        <v>10</v>
      </c>
      <c r="O2427" s="17">
        <v>501</v>
      </c>
      <c r="P2427" s="18">
        <v>0</v>
      </c>
    </row>
    <row r="2428" spans="2:16" ht="36" customHeight="1" outlineLevel="1" x14ac:dyDescent="0.45">
      <c r="B2428" s="13" t="s">
        <v>68</v>
      </c>
      <c r="C2428" s="14" t="s">
        <v>56</v>
      </c>
      <c r="D2428" s="14" t="s">
        <v>860</v>
      </c>
      <c r="E2428" s="15" t="s">
        <v>70</v>
      </c>
      <c r="F2428" s="15"/>
      <c r="G2428" s="16">
        <v>1</v>
      </c>
      <c r="H2428" s="16">
        <v>10</v>
      </c>
      <c r="I2428" s="19">
        <v>6.6936936936936933</v>
      </c>
      <c r="J2428" s="16">
        <v>10</v>
      </c>
      <c r="K2428" s="16">
        <v>7</v>
      </c>
      <c r="L2428" s="19">
        <v>3.2099753816814185</v>
      </c>
      <c r="M2428" s="16">
        <v>1</v>
      </c>
      <c r="N2428" s="16">
        <v>10</v>
      </c>
      <c r="O2428" s="17">
        <v>778</v>
      </c>
      <c r="P2428" s="18">
        <v>0</v>
      </c>
    </row>
    <row r="2429" spans="2:16" ht="36" customHeight="1" outlineLevel="1" x14ac:dyDescent="0.45">
      <c r="B2429" s="13" t="s">
        <v>68</v>
      </c>
      <c r="C2429" s="14" t="s">
        <v>59</v>
      </c>
      <c r="D2429" s="14" t="s">
        <v>860</v>
      </c>
      <c r="E2429" s="15" t="s">
        <v>70</v>
      </c>
      <c r="F2429" s="15"/>
      <c r="G2429" s="16">
        <v>1</v>
      </c>
      <c r="H2429" s="16">
        <v>10</v>
      </c>
      <c r="I2429" s="19">
        <v>6.6801801801801801</v>
      </c>
      <c r="J2429" s="16">
        <v>10</v>
      </c>
      <c r="K2429" s="16">
        <v>7</v>
      </c>
      <c r="L2429" s="19">
        <v>3.1895564825886846</v>
      </c>
      <c r="M2429" s="16">
        <v>1</v>
      </c>
      <c r="N2429" s="16">
        <v>10</v>
      </c>
      <c r="O2429" s="17">
        <v>778</v>
      </c>
      <c r="P2429" s="18">
        <v>0</v>
      </c>
    </row>
    <row r="2430" spans="2:16" ht="36" customHeight="1" outlineLevel="1" x14ac:dyDescent="0.45">
      <c r="B2430" s="13" t="s">
        <v>71</v>
      </c>
      <c r="C2430" s="14" t="s">
        <v>56</v>
      </c>
      <c r="D2430" s="14" t="s">
        <v>861</v>
      </c>
      <c r="E2430" s="15" t="s">
        <v>70</v>
      </c>
      <c r="F2430" s="15"/>
      <c r="G2430" s="16">
        <v>1</v>
      </c>
      <c r="H2430" s="16">
        <v>10</v>
      </c>
      <c r="I2430" s="19">
        <v>6.6715328467153281</v>
      </c>
      <c r="J2430" s="16">
        <v>10</v>
      </c>
      <c r="K2430" s="16">
        <v>7</v>
      </c>
      <c r="L2430" s="19">
        <v>3.036807265599589</v>
      </c>
      <c r="M2430" s="16">
        <v>1</v>
      </c>
      <c r="N2430" s="16">
        <v>10</v>
      </c>
      <c r="O2430" s="17">
        <v>863</v>
      </c>
      <c r="P2430" s="18">
        <v>0</v>
      </c>
    </row>
    <row r="2431" spans="2:16" ht="36" customHeight="1" outlineLevel="1" x14ac:dyDescent="0.45">
      <c r="B2431" s="13" t="s">
        <v>71</v>
      </c>
      <c r="C2431" s="14" t="s">
        <v>59</v>
      </c>
      <c r="D2431" s="14" t="s">
        <v>861</v>
      </c>
      <c r="E2431" s="15" t="s">
        <v>70</v>
      </c>
      <c r="F2431" s="15"/>
      <c r="G2431" s="16">
        <v>1</v>
      </c>
      <c r="H2431" s="16">
        <v>10</v>
      </c>
      <c r="I2431" s="19">
        <v>6.7122302158273381</v>
      </c>
      <c r="J2431" s="16">
        <v>10</v>
      </c>
      <c r="K2431" s="16">
        <v>7</v>
      </c>
      <c r="L2431" s="19">
        <v>3.0102352075191123</v>
      </c>
      <c r="M2431" s="16">
        <v>1</v>
      </c>
      <c r="N2431" s="16">
        <v>10</v>
      </c>
      <c r="O2431" s="17">
        <v>861</v>
      </c>
      <c r="P2431" s="18">
        <v>0</v>
      </c>
    </row>
    <row r="2432" spans="2:16" ht="36" customHeight="1" outlineLevel="1" x14ac:dyDescent="0.45">
      <c r="B2432" s="13" t="s">
        <v>1184</v>
      </c>
      <c r="C2432" s="14" t="s">
        <v>56</v>
      </c>
      <c r="D2432" s="14" t="s">
        <v>862</v>
      </c>
      <c r="E2432" s="15" t="s">
        <v>70</v>
      </c>
      <c r="F2432" s="15"/>
      <c r="G2432" s="16">
        <v>1</v>
      </c>
      <c r="H2432" s="16">
        <v>10</v>
      </c>
      <c r="I2432" s="19">
        <v>6.2727272727272725</v>
      </c>
      <c r="J2432" s="16">
        <v>10</v>
      </c>
      <c r="K2432" s="16">
        <v>6</v>
      </c>
      <c r="L2432" s="19">
        <v>3.1649302072531107</v>
      </c>
      <c r="M2432" s="16">
        <v>1</v>
      </c>
      <c r="N2432" s="16">
        <v>10</v>
      </c>
      <c r="O2432" s="17">
        <v>934</v>
      </c>
      <c r="P2432" s="18">
        <v>0</v>
      </c>
    </row>
    <row r="2433" spans="2:16" ht="36" customHeight="1" outlineLevel="1" x14ac:dyDescent="0.45">
      <c r="B2433" s="13" t="s">
        <v>1184</v>
      </c>
      <c r="C2433" s="14" t="s">
        <v>59</v>
      </c>
      <c r="D2433" s="14" t="s">
        <v>862</v>
      </c>
      <c r="E2433" s="15" t="s">
        <v>70</v>
      </c>
      <c r="F2433" s="15"/>
      <c r="G2433" s="16">
        <v>1</v>
      </c>
      <c r="H2433" s="16">
        <v>10</v>
      </c>
      <c r="I2433" s="19">
        <v>6.2898550724637685</v>
      </c>
      <c r="J2433" s="16">
        <v>10</v>
      </c>
      <c r="K2433" s="16">
        <v>6</v>
      </c>
      <c r="L2433" s="19">
        <v>3.2134892584200814</v>
      </c>
      <c r="M2433" s="16">
        <v>1</v>
      </c>
      <c r="N2433" s="16">
        <v>10</v>
      </c>
      <c r="O2433" s="17">
        <v>931</v>
      </c>
      <c r="P2433" s="18">
        <v>0</v>
      </c>
    </row>
    <row r="2434" spans="2:16" ht="36" customHeight="1" outlineLevel="1" x14ac:dyDescent="0.45">
      <c r="B2434" s="13" t="s">
        <v>1185</v>
      </c>
      <c r="C2434" s="14" t="s">
        <v>56</v>
      </c>
      <c r="D2434" s="14" t="s">
        <v>863</v>
      </c>
      <c r="E2434" s="15" t="s">
        <v>70</v>
      </c>
      <c r="F2434" s="15"/>
      <c r="G2434" s="16">
        <v>1</v>
      </c>
      <c r="H2434" s="16">
        <v>10</v>
      </c>
      <c r="I2434" s="19">
        <v>7.101694915254237</v>
      </c>
      <c r="J2434" s="16">
        <v>10</v>
      </c>
      <c r="K2434" s="16">
        <v>8</v>
      </c>
      <c r="L2434" s="19">
        <v>3.1442060302230423</v>
      </c>
      <c r="M2434" s="16">
        <v>1</v>
      </c>
      <c r="N2434" s="16">
        <v>10</v>
      </c>
      <c r="O2434" s="17">
        <v>941</v>
      </c>
      <c r="P2434" s="18">
        <v>0</v>
      </c>
    </row>
    <row r="2435" spans="2:16" ht="36" customHeight="1" outlineLevel="1" x14ac:dyDescent="0.45">
      <c r="B2435" s="13" t="s">
        <v>1185</v>
      </c>
      <c r="C2435" s="14" t="s">
        <v>59</v>
      </c>
      <c r="D2435" s="14" t="s">
        <v>863</v>
      </c>
      <c r="E2435" s="15" t="s">
        <v>70</v>
      </c>
      <c r="F2435" s="15"/>
      <c r="G2435" s="16">
        <v>1</v>
      </c>
      <c r="H2435" s="16">
        <v>10</v>
      </c>
      <c r="I2435" s="19">
        <v>7.0655737704918034</v>
      </c>
      <c r="J2435" s="16">
        <v>10</v>
      </c>
      <c r="K2435" s="16">
        <v>8</v>
      </c>
      <c r="L2435" s="19">
        <v>3.054334911013179</v>
      </c>
      <c r="M2435" s="16">
        <v>1</v>
      </c>
      <c r="N2435" s="16">
        <v>10</v>
      </c>
      <c r="O2435" s="17">
        <v>939</v>
      </c>
      <c r="P2435" s="18">
        <v>0</v>
      </c>
    </row>
    <row r="2436" spans="2:16" ht="36" customHeight="1" outlineLevel="1" x14ac:dyDescent="0.45">
      <c r="B2436" s="13" t="s">
        <v>73</v>
      </c>
      <c r="C2436" s="14" t="s">
        <v>56</v>
      </c>
      <c r="D2436" s="14" t="s">
        <v>1399</v>
      </c>
      <c r="E2436" s="15" t="s">
        <v>63</v>
      </c>
      <c r="F2436" s="15"/>
      <c r="G2436" s="16">
        <v>1</v>
      </c>
      <c r="H2436" s="16">
        <v>10</v>
      </c>
      <c r="I2436" s="19">
        <v>6.5380000000000003</v>
      </c>
      <c r="J2436" s="16">
        <v>10</v>
      </c>
      <c r="K2436" s="16">
        <v>7</v>
      </c>
      <c r="L2436" s="19">
        <v>3.1557114117920388</v>
      </c>
      <c r="M2436" s="16">
        <v>1</v>
      </c>
      <c r="N2436" s="16">
        <v>10</v>
      </c>
      <c r="O2436" s="17">
        <v>0</v>
      </c>
      <c r="P2436" s="18">
        <v>0</v>
      </c>
    </row>
    <row r="2437" spans="2:16" ht="36" customHeight="1" outlineLevel="1" x14ac:dyDescent="0.45">
      <c r="B2437" s="13" t="s">
        <v>73</v>
      </c>
      <c r="C2437" s="14" t="s">
        <v>59</v>
      </c>
      <c r="D2437" s="14" t="s">
        <v>1399</v>
      </c>
      <c r="E2437" s="15" t="s">
        <v>63</v>
      </c>
      <c r="F2437" s="15"/>
      <c r="G2437" s="16">
        <v>1</v>
      </c>
      <c r="H2437" s="16">
        <v>10</v>
      </c>
      <c r="I2437" s="19">
        <v>6.5380000000000003</v>
      </c>
      <c r="J2437" s="16">
        <v>10</v>
      </c>
      <c r="K2437" s="16">
        <v>7</v>
      </c>
      <c r="L2437" s="19">
        <v>3.1557114117920388</v>
      </c>
      <c r="M2437" s="16">
        <v>1</v>
      </c>
      <c r="N2437" s="16">
        <v>10</v>
      </c>
      <c r="O2437" s="17">
        <v>0</v>
      </c>
      <c r="P2437" s="18">
        <v>0</v>
      </c>
    </row>
    <row r="2438" spans="2:16" ht="36" customHeight="1" outlineLevel="1" x14ac:dyDescent="0.45">
      <c r="B2438" s="13" t="s">
        <v>75</v>
      </c>
      <c r="C2438" s="14" t="s">
        <v>56</v>
      </c>
      <c r="D2438" s="14" t="s">
        <v>864</v>
      </c>
      <c r="E2438" s="15" t="s">
        <v>63</v>
      </c>
      <c r="F2438" s="15"/>
      <c r="G2438" s="16">
        <v>1</v>
      </c>
      <c r="H2438" s="16">
        <v>10</v>
      </c>
      <c r="I2438" s="19">
        <v>6.54</v>
      </c>
      <c r="J2438" s="16">
        <v>10</v>
      </c>
      <c r="K2438" s="16">
        <v>7</v>
      </c>
      <c r="L2438" s="19">
        <v>3.1534654500001107</v>
      </c>
      <c r="M2438" s="16">
        <v>1</v>
      </c>
      <c r="N2438" s="16">
        <v>10</v>
      </c>
      <c r="O2438" s="17">
        <v>0</v>
      </c>
      <c r="P2438" s="18">
        <v>0</v>
      </c>
    </row>
    <row r="2439" spans="2:16" ht="36" customHeight="1" outlineLevel="1" x14ac:dyDescent="0.45">
      <c r="B2439" s="13" t="s">
        <v>75</v>
      </c>
      <c r="C2439" s="14" t="s">
        <v>59</v>
      </c>
      <c r="D2439" s="14" t="s">
        <v>864</v>
      </c>
      <c r="E2439" s="15" t="s">
        <v>63</v>
      </c>
      <c r="F2439" s="15"/>
      <c r="G2439" s="16">
        <v>1</v>
      </c>
      <c r="H2439" s="16">
        <v>10</v>
      </c>
      <c r="I2439" s="19">
        <v>6.54</v>
      </c>
      <c r="J2439" s="16">
        <v>10</v>
      </c>
      <c r="K2439" s="16">
        <v>7</v>
      </c>
      <c r="L2439" s="19">
        <v>3.1534654500001107</v>
      </c>
      <c r="M2439" s="16">
        <v>1</v>
      </c>
      <c r="N2439" s="16">
        <v>10</v>
      </c>
      <c r="O2439" s="17">
        <v>0</v>
      </c>
      <c r="P2439" s="18">
        <v>0</v>
      </c>
    </row>
    <row r="2440" spans="2:16" ht="36" customHeight="1" outlineLevel="1" x14ac:dyDescent="0.45">
      <c r="B2440" s="13" t="s">
        <v>77</v>
      </c>
      <c r="C2440" s="14" t="s">
        <v>56</v>
      </c>
      <c r="D2440" s="14" t="s">
        <v>865</v>
      </c>
      <c r="E2440" s="15" t="s">
        <v>70</v>
      </c>
      <c r="F2440" s="15"/>
      <c r="G2440" s="16">
        <v>1</v>
      </c>
      <c r="H2440" s="16">
        <v>10</v>
      </c>
      <c r="I2440" s="19">
        <v>6.55</v>
      </c>
      <c r="J2440" s="16">
        <v>10</v>
      </c>
      <c r="K2440" s="16">
        <v>7</v>
      </c>
      <c r="L2440" s="19">
        <v>3.1165544638198126</v>
      </c>
      <c r="M2440" s="16">
        <v>1</v>
      </c>
      <c r="N2440" s="16">
        <v>10</v>
      </c>
      <c r="O2440" s="17">
        <v>240</v>
      </c>
      <c r="P2440" s="18">
        <v>0</v>
      </c>
    </row>
    <row r="2441" spans="2:16" ht="36" customHeight="1" outlineLevel="1" x14ac:dyDescent="0.45">
      <c r="B2441" s="13" t="s">
        <v>77</v>
      </c>
      <c r="C2441" s="14" t="s">
        <v>59</v>
      </c>
      <c r="D2441" s="14" t="s">
        <v>865</v>
      </c>
      <c r="E2441" s="15" t="s">
        <v>70</v>
      </c>
      <c r="F2441" s="15"/>
      <c r="G2441" s="16">
        <v>1</v>
      </c>
      <c r="H2441" s="16">
        <v>10</v>
      </c>
      <c r="I2441" s="19">
        <v>6.55</v>
      </c>
      <c r="J2441" s="16">
        <v>10</v>
      </c>
      <c r="K2441" s="16">
        <v>7</v>
      </c>
      <c r="L2441" s="19">
        <v>3.1165544638198126</v>
      </c>
      <c r="M2441" s="16">
        <v>1</v>
      </c>
      <c r="N2441" s="16">
        <v>10</v>
      </c>
      <c r="O2441" s="17">
        <v>240</v>
      </c>
      <c r="P2441" s="18">
        <v>0</v>
      </c>
    </row>
    <row r="2442" spans="2:16" ht="36" customHeight="1" outlineLevel="1" x14ac:dyDescent="0.45">
      <c r="B2442" s="13" t="s">
        <v>79</v>
      </c>
      <c r="C2442" s="14" t="s">
        <v>56</v>
      </c>
      <c r="D2442" s="14" t="s">
        <v>866</v>
      </c>
      <c r="E2442" s="15" t="s">
        <v>70</v>
      </c>
      <c r="F2442" s="15"/>
      <c r="G2442" s="16">
        <v>1</v>
      </c>
      <c r="H2442" s="16">
        <v>10</v>
      </c>
      <c r="I2442" s="19">
        <v>6.4981132075471697</v>
      </c>
      <c r="J2442" s="16">
        <v>10</v>
      </c>
      <c r="K2442" s="16">
        <v>7</v>
      </c>
      <c r="L2442" s="19">
        <v>3.0365507349496723</v>
      </c>
      <c r="M2442" s="16">
        <v>1</v>
      </c>
      <c r="N2442" s="16">
        <v>10</v>
      </c>
      <c r="O2442" s="17">
        <v>735</v>
      </c>
      <c r="P2442" s="18">
        <v>0</v>
      </c>
    </row>
    <row r="2443" spans="2:16" ht="36" customHeight="1" outlineLevel="1" x14ac:dyDescent="0.45">
      <c r="B2443" s="13" t="s">
        <v>79</v>
      </c>
      <c r="C2443" s="14" t="s">
        <v>59</v>
      </c>
      <c r="D2443" s="14" t="s">
        <v>866</v>
      </c>
      <c r="E2443" s="15" t="s">
        <v>70</v>
      </c>
      <c r="F2443" s="15"/>
      <c r="G2443" s="16">
        <v>1</v>
      </c>
      <c r="H2443" s="16">
        <v>10</v>
      </c>
      <c r="I2443" s="19">
        <v>6.4981132075471697</v>
      </c>
      <c r="J2443" s="16">
        <v>10</v>
      </c>
      <c r="K2443" s="16">
        <v>7</v>
      </c>
      <c r="L2443" s="19">
        <v>3.0365507349496723</v>
      </c>
      <c r="M2443" s="16">
        <v>1</v>
      </c>
      <c r="N2443" s="16">
        <v>10</v>
      </c>
      <c r="O2443" s="17">
        <v>735</v>
      </c>
      <c r="P2443" s="18">
        <v>0</v>
      </c>
    </row>
    <row r="2444" spans="2:16" ht="36" customHeight="1" outlineLevel="1" x14ac:dyDescent="0.45">
      <c r="B2444" s="13" t="s">
        <v>80</v>
      </c>
      <c r="C2444" s="14" t="s">
        <v>56</v>
      </c>
      <c r="D2444" s="14" t="s">
        <v>867</v>
      </c>
      <c r="E2444" s="15" t="s">
        <v>70</v>
      </c>
      <c r="F2444" s="15"/>
      <c r="G2444" s="16">
        <v>1</v>
      </c>
      <c r="H2444" s="16">
        <v>10</v>
      </c>
      <c r="I2444" s="19">
        <v>6.1940298507462686</v>
      </c>
      <c r="J2444" s="16">
        <v>10</v>
      </c>
      <c r="K2444" s="16">
        <v>6</v>
      </c>
      <c r="L2444" s="19">
        <v>3.2624530925231117</v>
      </c>
      <c r="M2444" s="16">
        <v>1</v>
      </c>
      <c r="N2444" s="16">
        <v>10</v>
      </c>
      <c r="O2444" s="17">
        <v>933</v>
      </c>
      <c r="P2444" s="18">
        <v>0</v>
      </c>
    </row>
    <row r="2445" spans="2:16" ht="36" customHeight="1" outlineLevel="1" x14ac:dyDescent="0.45">
      <c r="B2445" s="13" t="s">
        <v>80</v>
      </c>
      <c r="C2445" s="14" t="s">
        <v>59</v>
      </c>
      <c r="D2445" s="14" t="s">
        <v>867</v>
      </c>
      <c r="E2445" s="15" t="s">
        <v>70</v>
      </c>
      <c r="F2445" s="15"/>
      <c r="G2445" s="16">
        <v>1</v>
      </c>
      <c r="H2445" s="16">
        <v>10</v>
      </c>
      <c r="I2445" s="19">
        <v>6.1940298507462686</v>
      </c>
      <c r="J2445" s="16">
        <v>10</v>
      </c>
      <c r="K2445" s="16">
        <v>6</v>
      </c>
      <c r="L2445" s="19">
        <v>3.2624530925231117</v>
      </c>
      <c r="M2445" s="16">
        <v>1</v>
      </c>
      <c r="N2445" s="16">
        <v>10</v>
      </c>
      <c r="O2445" s="17">
        <v>933</v>
      </c>
      <c r="P2445" s="18">
        <v>0</v>
      </c>
    </row>
    <row r="2446" spans="2:16" ht="36" customHeight="1" outlineLevel="1" x14ac:dyDescent="0.45">
      <c r="B2446" s="13" t="s">
        <v>82</v>
      </c>
      <c r="C2446" s="14" t="s">
        <v>56</v>
      </c>
      <c r="D2446" s="14" t="s">
        <v>1400</v>
      </c>
      <c r="E2446" s="15" t="s">
        <v>70</v>
      </c>
      <c r="F2446" s="15"/>
      <c r="G2446" s="16">
        <v>1</v>
      </c>
      <c r="H2446" s="16">
        <v>10</v>
      </c>
      <c r="I2446" s="19">
        <v>6.7058823529411766</v>
      </c>
      <c r="J2446" s="16">
        <v>10</v>
      </c>
      <c r="K2446" s="16">
        <v>8</v>
      </c>
      <c r="L2446" s="19">
        <v>3.4417420349721333</v>
      </c>
      <c r="M2446" s="16">
        <v>1</v>
      </c>
      <c r="N2446" s="16">
        <v>10</v>
      </c>
      <c r="O2446" s="17">
        <v>983</v>
      </c>
      <c r="P2446" s="18">
        <v>0</v>
      </c>
    </row>
    <row r="2447" spans="2:16" ht="36" customHeight="1" outlineLevel="1" x14ac:dyDescent="0.45">
      <c r="B2447" s="13" t="s">
        <v>82</v>
      </c>
      <c r="C2447" s="14" t="s">
        <v>59</v>
      </c>
      <c r="D2447" s="14" t="s">
        <v>1400</v>
      </c>
      <c r="E2447" s="15" t="s">
        <v>70</v>
      </c>
      <c r="F2447" s="15"/>
      <c r="G2447" s="16">
        <v>1</v>
      </c>
      <c r="H2447" s="16">
        <v>10</v>
      </c>
      <c r="I2447" s="19">
        <v>6.7058823529411766</v>
      </c>
      <c r="J2447" s="16">
        <v>10</v>
      </c>
      <c r="K2447" s="16">
        <v>8</v>
      </c>
      <c r="L2447" s="19">
        <v>3.4417420349721333</v>
      </c>
      <c r="M2447" s="16">
        <v>1</v>
      </c>
      <c r="N2447" s="16">
        <v>10</v>
      </c>
      <c r="O2447" s="17">
        <v>983</v>
      </c>
      <c r="P2447" s="18">
        <v>0</v>
      </c>
    </row>
    <row r="2448" spans="2:16" ht="36" customHeight="1" outlineLevel="1" x14ac:dyDescent="0.45">
      <c r="B2448" s="13" t="s">
        <v>84</v>
      </c>
      <c r="C2448" s="14" t="s">
        <v>56</v>
      </c>
      <c r="D2448" s="14" t="s">
        <v>1401</v>
      </c>
      <c r="E2448" s="15" t="s">
        <v>70</v>
      </c>
      <c r="F2448" s="15"/>
      <c r="G2448" s="16">
        <v>1</v>
      </c>
      <c r="H2448" s="16">
        <v>10</v>
      </c>
      <c r="I2448" s="19">
        <v>5.25</v>
      </c>
      <c r="J2448" s="16">
        <v>5</v>
      </c>
      <c r="K2448" s="16">
        <v>5</v>
      </c>
      <c r="L2448" s="19">
        <v>3.6855573979159968</v>
      </c>
      <c r="M2448" s="16">
        <v>1</v>
      </c>
      <c r="N2448" s="16">
        <v>10</v>
      </c>
      <c r="O2448" s="17">
        <v>996</v>
      </c>
      <c r="P2448" s="18">
        <v>0</v>
      </c>
    </row>
    <row r="2449" spans="2:16" ht="36" customHeight="1" outlineLevel="1" x14ac:dyDescent="0.45">
      <c r="B2449" s="13" t="s">
        <v>84</v>
      </c>
      <c r="C2449" s="14" t="s">
        <v>59</v>
      </c>
      <c r="D2449" s="14" t="s">
        <v>1401</v>
      </c>
      <c r="E2449" s="15" t="s">
        <v>70</v>
      </c>
      <c r="F2449" s="15"/>
      <c r="G2449" s="16">
        <v>1</v>
      </c>
      <c r="H2449" s="16">
        <v>10</v>
      </c>
      <c r="I2449" s="19">
        <v>5.25</v>
      </c>
      <c r="J2449" s="16">
        <v>5</v>
      </c>
      <c r="K2449" s="16">
        <v>5</v>
      </c>
      <c r="L2449" s="19">
        <v>3.6855573979159968</v>
      </c>
      <c r="M2449" s="16">
        <v>1</v>
      </c>
      <c r="N2449" s="16">
        <v>10</v>
      </c>
      <c r="O2449" s="17">
        <v>996</v>
      </c>
      <c r="P2449" s="18">
        <v>0</v>
      </c>
    </row>
    <row r="2450" spans="2:16" ht="36" customHeight="1" outlineLevel="1" x14ac:dyDescent="0.45">
      <c r="B2450" s="13" t="s">
        <v>61</v>
      </c>
      <c r="C2450" s="14" t="s">
        <v>56</v>
      </c>
      <c r="D2450" s="14" t="s">
        <v>868</v>
      </c>
      <c r="E2450" s="15" t="s">
        <v>70</v>
      </c>
      <c r="F2450" s="15"/>
      <c r="G2450" s="16">
        <v>1</v>
      </c>
      <c r="H2450" s="16">
        <v>10</v>
      </c>
      <c r="I2450" s="19">
        <v>6.5350000000000001</v>
      </c>
      <c r="J2450" s="16">
        <v>10</v>
      </c>
      <c r="K2450" s="16">
        <v>7</v>
      </c>
      <c r="L2450" s="19">
        <v>3.15415974923968</v>
      </c>
      <c r="M2450" s="16">
        <v>1</v>
      </c>
      <c r="N2450" s="16">
        <v>10</v>
      </c>
      <c r="O2450" s="17">
        <v>0</v>
      </c>
      <c r="P2450" s="18">
        <v>0</v>
      </c>
    </row>
    <row r="2451" spans="2:16" ht="36" customHeight="1" outlineLevel="1" x14ac:dyDescent="0.45">
      <c r="B2451" s="13" t="s">
        <v>61</v>
      </c>
      <c r="C2451" s="14" t="s">
        <v>59</v>
      </c>
      <c r="D2451" s="14" t="s">
        <v>868</v>
      </c>
      <c r="E2451" s="15" t="s">
        <v>70</v>
      </c>
      <c r="F2451" s="15"/>
      <c r="G2451" s="16">
        <v>1</v>
      </c>
      <c r="H2451" s="16">
        <v>10</v>
      </c>
      <c r="I2451" s="19">
        <v>6.5607580824972134</v>
      </c>
      <c r="J2451" s="16">
        <v>10</v>
      </c>
      <c r="K2451" s="16">
        <v>7</v>
      </c>
      <c r="L2451" s="19">
        <v>3.1631490519211178</v>
      </c>
      <c r="M2451" s="16">
        <v>1</v>
      </c>
      <c r="N2451" s="16">
        <v>10</v>
      </c>
      <c r="O2451" s="17">
        <v>103</v>
      </c>
      <c r="P2451" s="18">
        <v>0</v>
      </c>
    </row>
    <row r="2452" spans="2:16" ht="36" customHeight="1" outlineLevel="1" x14ac:dyDescent="0.45">
      <c r="B2452" s="13" t="s">
        <v>61</v>
      </c>
      <c r="C2452" s="14" t="s">
        <v>56</v>
      </c>
      <c r="D2452" s="14" t="s">
        <v>868</v>
      </c>
      <c r="E2452" s="15" t="s">
        <v>70</v>
      </c>
      <c r="F2452" s="15"/>
      <c r="G2452" s="15" t="s">
        <v>86</v>
      </c>
      <c r="H2452" s="15" t="s">
        <v>86</v>
      </c>
      <c r="I2452" s="15" t="s">
        <v>86</v>
      </c>
      <c r="J2452" s="15" t="s">
        <v>86</v>
      </c>
      <c r="K2452" s="15" t="s">
        <v>86</v>
      </c>
      <c r="L2452" s="15" t="s">
        <v>86</v>
      </c>
      <c r="M2452" s="15" t="s">
        <v>86</v>
      </c>
      <c r="N2452" s="15" t="s">
        <v>86</v>
      </c>
      <c r="O2452" s="17">
        <v>1000</v>
      </c>
      <c r="P2452" s="18">
        <v>0</v>
      </c>
    </row>
    <row r="2453" spans="2:16" ht="36" customHeight="1" outlineLevel="1" x14ac:dyDescent="0.45">
      <c r="B2453" s="13" t="s">
        <v>61</v>
      </c>
      <c r="C2453" s="14" t="s">
        <v>59</v>
      </c>
      <c r="D2453" s="14" t="s">
        <v>868</v>
      </c>
      <c r="E2453" s="15" t="s">
        <v>70</v>
      </c>
      <c r="F2453" s="15"/>
      <c r="G2453" s="16">
        <v>8</v>
      </c>
      <c r="H2453" s="16">
        <v>10</v>
      </c>
      <c r="I2453" s="16">
        <v>9</v>
      </c>
      <c r="J2453" s="16">
        <v>8</v>
      </c>
      <c r="K2453" s="16">
        <v>8</v>
      </c>
      <c r="L2453" s="19">
        <v>1.4142135623730951</v>
      </c>
      <c r="M2453" s="16">
        <v>8</v>
      </c>
      <c r="N2453" s="16">
        <v>10</v>
      </c>
      <c r="O2453" s="17">
        <v>998</v>
      </c>
      <c r="P2453" s="18">
        <v>0</v>
      </c>
    </row>
    <row r="2454" spans="2:16" ht="36" customHeight="1" outlineLevel="1" x14ac:dyDescent="0.45">
      <c r="B2454" s="13" t="s">
        <v>61</v>
      </c>
      <c r="C2454" s="14" t="s">
        <v>56</v>
      </c>
      <c r="D2454" s="14" t="s">
        <v>868</v>
      </c>
      <c r="E2454" s="15" t="s">
        <v>70</v>
      </c>
      <c r="F2454" s="15"/>
      <c r="G2454" s="15" t="s">
        <v>86</v>
      </c>
      <c r="H2454" s="15" t="s">
        <v>86</v>
      </c>
      <c r="I2454" s="15" t="s">
        <v>86</v>
      </c>
      <c r="J2454" s="15" t="s">
        <v>86</v>
      </c>
      <c r="K2454" s="15" t="s">
        <v>86</v>
      </c>
      <c r="L2454" s="15" t="s">
        <v>86</v>
      </c>
      <c r="M2454" s="15" t="s">
        <v>86</v>
      </c>
      <c r="N2454" s="15" t="s">
        <v>86</v>
      </c>
      <c r="O2454" s="17">
        <v>1000</v>
      </c>
      <c r="P2454" s="18">
        <v>0</v>
      </c>
    </row>
    <row r="2455" spans="2:16" ht="36" customHeight="1" outlineLevel="1" x14ac:dyDescent="0.45">
      <c r="B2455" s="13" t="s">
        <v>61</v>
      </c>
      <c r="C2455" s="14" t="s">
        <v>59</v>
      </c>
      <c r="D2455" s="14" t="s">
        <v>868</v>
      </c>
      <c r="E2455" s="15" t="s">
        <v>70</v>
      </c>
      <c r="F2455" s="15"/>
      <c r="G2455" s="15" t="s">
        <v>86</v>
      </c>
      <c r="H2455" s="15" t="s">
        <v>86</v>
      </c>
      <c r="I2455" s="15" t="s">
        <v>86</v>
      </c>
      <c r="J2455" s="15" t="s">
        <v>86</v>
      </c>
      <c r="K2455" s="15" t="s">
        <v>86</v>
      </c>
      <c r="L2455" s="15" t="s">
        <v>86</v>
      </c>
      <c r="M2455" s="15" t="s">
        <v>86</v>
      </c>
      <c r="N2455" s="15" t="s">
        <v>86</v>
      </c>
      <c r="O2455" s="17">
        <v>1000</v>
      </c>
      <c r="P2455" s="18">
        <v>0</v>
      </c>
    </row>
    <row r="2456" spans="2:16" ht="36" customHeight="1" outlineLevel="1" x14ac:dyDescent="0.45">
      <c r="B2456" s="13" t="s">
        <v>61</v>
      </c>
      <c r="C2456" s="14" t="s">
        <v>56</v>
      </c>
      <c r="D2456" s="14" t="s">
        <v>868</v>
      </c>
      <c r="E2456" s="15" t="s">
        <v>70</v>
      </c>
      <c r="F2456" s="15"/>
      <c r="G2456" s="15" t="s">
        <v>86</v>
      </c>
      <c r="H2456" s="15" t="s">
        <v>86</v>
      </c>
      <c r="I2456" s="15" t="s">
        <v>86</v>
      </c>
      <c r="J2456" s="15" t="s">
        <v>86</v>
      </c>
      <c r="K2456" s="15" t="s">
        <v>86</v>
      </c>
      <c r="L2456" s="15" t="s">
        <v>86</v>
      </c>
      <c r="M2456" s="15" t="s">
        <v>86</v>
      </c>
      <c r="N2456" s="15" t="s">
        <v>86</v>
      </c>
      <c r="O2456" s="17">
        <v>1000</v>
      </c>
      <c r="P2456" s="18">
        <v>0</v>
      </c>
    </row>
    <row r="2457" spans="2:16" ht="36" customHeight="1" outlineLevel="1" x14ac:dyDescent="0.45">
      <c r="B2457" s="13" t="s">
        <v>61</v>
      </c>
      <c r="C2457" s="14" t="s">
        <v>59</v>
      </c>
      <c r="D2457" s="14" t="s">
        <v>868</v>
      </c>
      <c r="E2457" s="15" t="s">
        <v>70</v>
      </c>
      <c r="F2457" s="15"/>
      <c r="G2457" s="15" t="s">
        <v>86</v>
      </c>
      <c r="H2457" s="15" t="s">
        <v>86</v>
      </c>
      <c r="I2457" s="15" t="s">
        <v>86</v>
      </c>
      <c r="J2457" s="15" t="s">
        <v>86</v>
      </c>
      <c r="K2457" s="15" t="s">
        <v>86</v>
      </c>
      <c r="L2457" s="15" t="s">
        <v>86</v>
      </c>
      <c r="M2457" s="15" t="s">
        <v>86</v>
      </c>
      <c r="N2457" s="15" t="s">
        <v>86</v>
      </c>
      <c r="O2457" s="17">
        <v>1000</v>
      </c>
      <c r="P2457" s="18">
        <v>0</v>
      </c>
    </row>
    <row r="2458" spans="2:16" ht="36" customHeight="1" outlineLevel="1" x14ac:dyDescent="0.45">
      <c r="B2458" s="13" t="s">
        <v>64</v>
      </c>
      <c r="C2458" s="14" t="s">
        <v>56</v>
      </c>
      <c r="D2458" s="14" t="s">
        <v>869</v>
      </c>
      <c r="E2458" s="15" t="s">
        <v>63</v>
      </c>
      <c r="F2458" s="15"/>
      <c r="G2458" s="16">
        <v>1</v>
      </c>
      <c r="H2458" s="16">
        <v>10</v>
      </c>
      <c r="I2458" s="19">
        <v>6.5380000000000003</v>
      </c>
      <c r="J2458" s="16">
        <v>10</v>
      </c>
      <c r="K2458" s="16">
        <v>7</v>
      </c>
      <c r="L2458" s="19">
        <v>3.1534902093554198</v>
      </c>
      <c r="M2458" s="16">
        <v>1</v>
      </c>
      <c r="N2458" s="16">
        <v>10</v>
      </c>
      <c r="O2458" s="17">
        <v>0</v>
      </c>
      <c r="P2458" s="18">
        <v>0</v>
      </c>
    </row>
    <row r="2459" spans="2:16" ht="36" customHeight="1" outlineLevel="1" x14ac:dyDescent="0.45">
      <c r="B2459" s="13" t="s">
        <v>64</v>
      </c>
      <c r="C2459" s="14" t="s">
        <v>59</v>
      </c>
      <c r="D2459" s="14" t="s">
        <v>869</v>
      </c>
      <c r="E2459" s="15" t="s">
        <v>63</v>
      </c>
      <c r="F2459" s="15"/>
      <c r="G2459" s="16">
        <v>1</v>
      </c>
      <c r="H2459" s="16">
        <v>10</v>
      </c>
      <c r="I2459" s="19">
        <v>6.5380000000000003</v>
      </c>
      <c r="J2459" s="16">
        <v>10</v>
      </c>
      <c r="K2459" s="16">
        <v>7</v>
      </c>
      <c r="L2459" s="19">
        <v>3.1534902093554198</v>
      </c>
      <c r="M2459" s="16">
        <v>1</v>
      </c>
      <c r="N2459" s="16">
        <v>10</v>
      </c>
      <c r="O2459" s="17">
        <v>0</v>
      </c>
      <c r="P2459" s="18">
        <v>0</v>
      </c>
    </row>
    <row r="2460" spans="2:16" ht="36" customHeight="1" outlineLevel="1" x14ac:dyDescent="0.45">
      <c r="B2460" s="13" t="s">
        <v>66</v>
      </c>
      <c r="C2460" s="14" t="s">
        <v>56</v>
      </c>
      <c r="D2460" s="14" t="s">
        <v>870</v>
      </c>
      <c r="E2460" s="15" t="s">
        <v>63</v>
      </c>
      <c r="F2460" s="15"/>
      <c r="G2460" s="16">
        <v>1</v>
      </c>
      <c r="H2460" s="16">
        <v>10</v>
      </c>
      <c r="I2460" s="19">
        <v>6.5911016949152543</v>
      </c>
      <c r="J2460" s="16">
        <v>10</v>
      </c>
      <c r="K2460" s="16">
        <v>7</v>
      </c>
      <c r="L2460" s="19">
        <v>3.1258400576595897</v>
      </c>
      <c r="M2460" s="16">
        <v>1</v>
      </c>
      <c r="N2460" s="16">
        <v>10</v>
      </c>
      <c r="O2460" s="17">
        <v>528</v>
      </c>
      <c r="P2460" s="18">
        <v>0</v>
      </c>
    </row>
    <row r="2461" spans="2:16" ht="36" customHeight="1" outlineLevel="1" x14ac:dyDescent="0.45">
      <c r="B2461" s="13" t="s">
        <v>66</v>
      </c>
      <c r="C2461" s="14" t="s">
        <v>59</v>
      </c>
      <c r="D2461" s="14" t="s">
        <v>870</v>
      </c>
      <c r="E2461" s="15" t="s">
        <v>63</v>
      </c>
      <c r="F2461" s="15"/>
      <c r="G2461" s="16">
        <v>1</v>
      </c>
      <c r="H2461" s="16">
        <v>10</v>
      </c>
      <c r="I2461" s="19">
        <v>6.6084337349397586</v>
      </c>
      <c r="J2461" s="16">
        <v>10</v>
      </c>
      <c r="K2461" s="16">
        <v>7</v>
      </c>
      <c r="L2461" s="19">
        <v>3.1189188971740531</v>
      </c>
      <c r="M2461" s="16">
        <v>1</v>
      </c>
      <c r="N2461" s="16">
        <v>10</v>
      </c>
      <c r="O2461" s="17">
        <v>502</v>
      </c>
      <c r="P2461" s="18">
        <v>0</v>
      </c>
    </row>
    <row r="2462" spans="2:16" ht="36" customHeight="1" outlineLevel="1" x14ac:dyDescent="0.45">
      <c r="B2462" s="13" t="s">
        <v>68</v>
      </c>
      <c r="C2462" s="14" t="s">
        <v>56</v>
      </c>
      <c r="D2462" s="14" t="s">
        <v>871</v>
      </c>
      <c r="E2462" s="15" t="s">
        <v>70</v>
      </c>
      <c r="F2462" s="15"/>
      <c r="G2462" s="16">
        <v>1</v>
      </c>
      <c r="H2462" s="16">
        <v>10</v>
      </c>
      <c r="I2462" s="19">
        <v>6.4205607476635516</v>
      </c>
      <c r="J2462" s="16">
        <v>10</v>
      </c>
      <c r="K2462" s="16">
        <v>7</v>
      </c>
      <c r="L2462" s="19">
        <v>3.1325562411988113</v>
      </c>
      <c r="M2462" s="16">
        <v>1</v>
      </c>
      <c r="N2462" s="16">
        <v>10</v>
      </c>
      <c r="O2462" s="17">
        <v>786</v>
      </c>
      <c r="P2462" s="18">
        <v>0</v>
      </c>
    </row>
    <row r="2463" spans="2:16" ht="36" customHeight="1" outlineLevel="1" x14ac:dyDescent="0.45">
      <c r="B2463" s="13" t="s">
        <v>68</v>
      </c>
      <c r="C2463" s="14" t="s">
        <v>59</v>
      </c>
      <c r="D2463" s="14" t="s">
        <v>871</v>
      </c>
      <c r="E2463" s="15" t="s">
        <v>70</v>
      </c>
      <c r="F2463" s="15"/>
      <c r="G2463" s="16">
        <v>1</v>
      </c>
      <c r="H2463" s="16">
        <v>10</v>
      </c>
      <c r="I2463" s="19">
        <v>6.4009216589861753</v>
      </c>
      <c r="J2463" s="16">
        <v>10</v>
      </c>
      <c r="K2463" s="16">
        <v>7</v>
      </c>
      <c r="L2463" s="19">
        <v>3.1491620105726983</v>
      </c>
      <c r="M2463" s="16">
        <v>1</v>
      </c>
      <c r="N2463" s="16">
        <v>10</v>
      </c>
      <c r="O2463" s="17">
        <v>783</v>
      </c>
      <c r="P2463" s="18">
        <v>0</v>
      </c>
    </row>
    <row r="2464" spans="2:16" ht="36" customHeight="1" outlineLevel="1" x14ac:dyDescent="0.45">
      <c r="B2464" s="13" t="s">
        <v>71</v>
      </c>
      <c r="C2464" s="14" t="s">
        <v>56</v>
      </c>
      <c r="D2464" s="14" t="s">
        <v>872</v>
      </c>
      <c r="E2464" s="15" t="s">
        <v>70</v>
      </c>
      <c r="F2464" s="15"/>
      <c r="G2464" s="16">
        <v>1</v>
      </c>
      <c r="H2464" s="16">
        <v>10</v>
      </c>
      <c r="I2464" s="19">
        <v>6.48</v>
      </c>
      <c r="J2464" s="16">
        <v>10</v>
      </c>
      <c r="K2464" s="16">
        <v>7</v>
      </c>
      <c r="L2464" s="19">
        <v>3.1942488642013496</v>
      </c>
      <c r="M2464" s="16">
        <v>1</v>
      </c>
      <c r="N2464" s="16">
        <v>10</v>
      </c>
      <c r="O2464" s="17">
        <v>875</v>
      </c>
      <c r="P2464" s="18">
        <v>0</v>
      </c>
    </row>
    <row r="2465" spans="2:16" ht="36" customHeight="1" outlineLevel="1" x14ac:dyDescent="0.45">
      <c r="B2465" s="13" t="s">
        <v>71</v>
      </c>
      <c r="C2465" s="14" t="s">
        <v>59</v>
      </c>
      <c r="D2465" s="14" t="s">
        <v>872</v>
      </c>
      <c r="E2465" s="15" t="s">
        <v>70</v>
      </c>
      <c r="F2465" s="15"/>
      <c r="G2465" s="16">
        <v>1</v>
      </c>
      <c r="H2465" s="16">
        <v>10</v>
      </c>
      <c r="I2465" s="19">
        <v>6.4047619047619051</v>
      </c>
      <c r="J2465" s="16">
        <v>10</v>
      </c>
      <c r="K2465" s="16">
        <v>7</v>
      </c>
      <c r="L2465" s="19">
        <v>3.2029450733437725</v>
      </c>
      <c r="M2465" s="16">
        <v>1</v>
      </c>
      <c r="N2465" s="16">
        <v>10</v>
      </c>
      <c r="O2465" s="17">
        <v>874</v>
      </c>
      <c r="P2465" s="18">
        <v>0</v>
      </c>
    </row>
    <row r="2466" spans="2:16" ht="36" customHeight="1" outlineLevel="1" x14ac:dyDescent="0.45">
      <c r="B2466" s="13" t="s">
        <v>1184</v>
      </c>
      <c r="C2466" s="14" t="s">
        <v>56</v>
      </c>
      <c r="D2466" s="14" t="s">
        <v>873</v>
      </c>
      <c r="E2466" s="15" t="s">
        <v>70</v>
      </c>
      <c r="F2466" s="15"/>
      <c r="G2466" s="16">
        <v>1</v>
      </c>
      <c r="H2466" s="16">
        <v>10</v>
      </c>
      <c r="I2466" s="19">
        <v>6.9242424242424239</v>
      </c>
      <c r="J2466" s="16">
        <v>10</v>
      </c>
      <c r="K2466" s="16">
        <v>8</v>
      </c>
      <c r="L2466" s="19">
        <v>3.2924650856655022</v>
      </c>
      <c r="M2466" s="16">
        <v>1</v>
      </c>
      <c r="N2466" s="16">
        <v>10</v>
      </c>
      <c r="O2466" s="17">
        <v>934</v>
      </c>
      <c r="P2466" s="18">
        <v>0</v>
      </c>
    </row>
    <row r="2467" spans="2:16" ht="36" customHeight="1" outlineLevel="1" x14ac:dyDescent="0.45">
      <c r="B2467" s="13" t="s">
        <v>1184</v>
      </c>
      <c r="C2467" s="14" t="s">
        <v>59</v>
      </c>
      <c r="D2467" s="14" t="s">
        <v>873</v>
      </c>
      <c r="E2467" s="15" t="s">
        <v>70</v>
      </c>
      <c r="F2467" s="15"/>
      <c r="G2467" s="16">
        <v>1</v>
      </c>
      <c r="H2467" s="16">
        <v>10</v>
      </c>
      <c r="I2467" s="19">
        <v>6.9696969696969697</v>
      </c>
      <c r="J2467" s="16">
        <v>10</v>
      </c>
      <c r="K2467" s="16">
        <v>8</v>
      </c>
      <c r="L2467" s="19">
        <v>3.239039254373941</v>
      </c>
      <c r="M2467" s="16">
        <v>1</v>
      </c>
      <c r="N2467" s="16">
        <v>10</v>
      </c>
      <c r="O2467" s="17">
        <v>934</v>
      </c>
      <c r="P2467" s="18">
        <v>0</v>
      </c>
    </row>
    <row r="2468" spans="2:16" ht="36" customHeight="1" outlineLevel="1" x14ac:dyDescent="0.45">
      <c r="B2468" s="13" t="s">
        <v>1185</v>
      </c>
      <c r="C2468" s="14" t="s">
        <v>56</v>
      </c>
      <c r="D2468" s="14" t="s">
        <v>874</v>
      </c>
      <c r="E2468" s="15" t="s">
        <v>70</v>
      </c>
      <c r="F2468" s="15"/>
      <c r="G2468" s="16">
        <v>1</v>
      </c>
      <c r="H2468" s="16">
        <v>10</v>
      </c>
      <c r="I2468" s="19">
        <v>6.6</v>
      </c>
      <c r="J2468" s="16">
        <v>10</v>
      </c>
      <c r="K2468" s="16">
        <v>7</v>
      </c>
      <c r="L2468" s="19">
        <v>3.4552833531922467</v>
      </c>
      <c r="M2468" s="16">
        <v>1</v>
      </c>
      <c r="N2468" s="16">
        <v>10</v>
      </c>
      <c r="O2468" s="17">
        <v>940</v>
      </c>
      <c r="P2468" s="18">
        <v>0</v>
      </c>
    </row>
    <row r="2469" spans="2:16" ht="36" customHeight="1" outlineLevel="1" x14ac:dyDescent="0.45">
      <c r="B2469" s="13" t="s">
        <v>1185</v>
      </c>
      <c r="C2469" s="14" t="s">
        <v>59</v>
      </c>
      <c r="D2469" s="14" t="s">
        <v>874</v>
      </c>
      <c r="E2469" s="15" t="s">
        <v>70</v>
      </c>
      <c r="F2469" s="15"/>
      <c r="G2469" s="16">
        <v>1</v>
      </c>
      <c r="H2469" s="16">
        <v>10</v>
      </c>
      <c r="I2469" s="19">
        <v>6.7413793103448274</v>
      </c>
      <c r="J2469" s="16">
        <v>10</v>
      </c>
      <c r="K2469" s="16">
        <v>7</v>
      </c>
      <c r="L2469" s="19">
        <v>3.4159601913719815</v>
      </c>
      <c r="M2469" s="16">
        <v>1</v>
      </c>
      <c r="N2469" s="16">
        <v>10</v>
      </c>
      <c r="O2469" s="17">
        <v>942</v>
      </c>
      <c r="P2469" s="18">
        <v>0</v>
      </c>
    </row>
    <row r="2470" spans="2:16" ht="36" customHeight="1" outlineLevel="1" x14ac:dyDescent="0.45">
      <c r="B2470" s="13" t="s">
        <v>73</v>
      </c>
      <c r="C2470" s="14" t="s">
        <v>56</v>
      </c>
      <c r="D2470" s="14" t="s">
        <v>1402</v>
      </c>
      <c r="E2470" s="15" t="s">
        <v>63</v>
      </c>
      <c r="F2470" s="15"/>
      <c r="G2470" s="16">
        <v>1</v>
      </c>
      <c r="H2470" s="16">
        <v>10</v>
      </c>
      <c r="I2470" s="19">
        <v>6.5369999999999999</v>
      </c>
      <c r="J2470" s="16">
        <v>10</v>
      </c>
      <c r="K2470" s="16">
        <v>7</v>
      </c>
      <c r="L2470" s="19">
        <v>3.1544542446485941</v>
      </c>
      <c r="M2470" s="16">
        <v>1</v>
      </c>
      <c r="N2470" s="16">
        <v>10</v>
      </c>
      <c r="O2470" s="17">
        <v>0</v>
      </c>
      <c r="P2470" s="18">
        <v>0</v>
      </c>
    </row>
    <row r="2471" spans="2:16" ht="36" customHeight="1" outlineLevel="1" x14ac:dyDescent="0.45">
      <c r="B2471" s="13" t="s">
        <v>73</v>
      </c>
      <c r="C2471" s="14" t="s">
        <v>59</v>
      </c>
      <c r="D2471" s="14" t="s">
        <v>1402</v>
      </c>
      <c r="E2471" s="15" t="s">
        <v>63</v>
      </c>
      <c r="F2471" s="15"/>
      <c r="G2471" s="16">
        <v>1</v>
      </c>
      <c r="H2471" s="16">
        <v>10</v>
      </c>
      <c r="I2471" s="19">
        <v>6.5369999999999999</v>
      </c>
      <c r="J2471" s="16">
        <v>10</v>
      </c>
      <c r="K2471" s="16">
        <v>7</v>
      </c>
      <c r="L2471" s="19">
        <v>3.1544542446485941</v>
      </c>
      <c r="M2471" s="16">
        <v>1</v>
      </c>
      <c r="N2471" s="16">
        <v>10</v>
      </c>
      <c r="O2471" s="17">
        <v>0</v>
      </c>
      <c r="P2471" s="18">
        <v>0</v>
      </c>
    </row>
    <row r="2472" spans="2:16" ht="36" customHeight="1" outlineLevel="1" x14ac:dyDescent="0.45">
      <c r="B2472" s="13" t="s">
        <v>75</v>
      </c>
      <c r="C2472" s="14" t="s">
        <v>56</v>
      </c>
      <c r="D2472" s="14" t="s">
        <v>875</v>
      </c>
      <c r="E2472" s="15" t="s">
        <v>63</v>
      </c>
      <c r="F2472" s="15"/>
      <c r="G2472" s="16">
        <v>1</v>
      </c>
      <c r="H2472" s="16">
        <v>10</v>
      </c>
      <c r="I2472" s="19">
        <v>6.5389999999999997</v>
      </c>
      <c r="J2472" s="16">
        <v>10</v>
      </c>
      <c r="K2472" s="16">
        <v>7</v>
      </c>
      <c r="L2472" s="19">
        <v>3.1560163877013574</v>
      </c>
      <c r="M2472" s="16">
        <v>1</v>
      </c>
      <c r="N2472" s="16">
        <v>10</v>
      </c>
      <c r="O2472" s="17">
        <v>0</v>
      </c>
      <c r="P2472" s="18">
        <v>0</v>
      </c>
    </row>
    <row r="2473" spans="2:16" ht="36" customHeight="1" outlineLevel="1" x14ac:dyDescent="0.45">
      <c r="B2473" s="13" t="s">
        <v>75</v>
      </c>
      <c r="C2473" s="14" t="s">
        <v>59</v>
      </c>
      <c r="D2473" s="14" t="s">
        <v>875</v>
      </c>
      <c r="E2473" s="15" t="s">
        <v>63</v>
      </c>
      <c r="F2473" s="15"/>
      <c r="G2473" s="16">
        <v>1</v>
      </c>
      <c r="H2473" s="16">
        <v>10</v>
      </c>
      <c r="I2473" s="19">
        <v>6.5389999999999997</v>
      </c>
      <c r="J2473" s="16">
        <v>10</v>
      </c>
      <c r="K2473" s="16">
        <v>7</v>
      </c>
      <c r="L2473" s="19">
        <v>3.1560163877013574</v>
      </c>
      <c r="M2473" s="16">
        <v>1</v>
      </c>
      <c r="N2473" s="16">
        <v>10</v>
      </c>
      <c r="O2473" s="17">
        <v>0</v>
      </c>
      <c r="P2473" s="18">
        <v>0</v>
      </c>
    </row>
    <row r="2474" spans="2:16" ht="36" customHeight="1" outlineLevel="1" x14ac:dyDescent="0.45">
      <c r="B2474" s="13" t="s">
        <v>77</v>
      </c>
      <c r="C2474" s="14" t="s">
        <v>56</v>
      </c>
      <c r="D2474" s="14" t="s">
        <v>876</v>
      </c>
      <c r="E2474" s="15" t="s">
        <v>70</v>
      </c>
      <c r="F2474" s="15"/>
      <c r="G2474" s="16">
        <v>1</v>
      </c>
      <c r="H2474" s="16">
        <v>10</v>
      </c>
      <c r="I2474" s="19">
        <v>6.6126855600539809</v>
      </c>
      <c r="J2474" s="16">
        <v>10</v>
      </c>
      <c r="K2474" s="16">
        <v>7</v>
      </c>
      <c r="L2474" s="19">
        <v>3.1920172296272438</v>
      </c>
      <c r="M2474" s="16">
        <v>1</v>
      </c>
      <c r="N2474" s="16">
        <v>10</v>
      </c>
      <c r="O2474" s="17">
        <v>259</v>
      </c>
      <c r="P2474" s="18">
        <v>0</v>
      </c>
    </row>
    <row r="2475" spans="2:16" ht="36" customHeight="1" outlineLevel="1" x14ac:dyDescent="0.45">
      <c r="B2475" s="13" t="s">
        <v>77</v>
      </c>
      <c r="C2475" s="14" t="s">
        <v>59</v>
      </c>
      <c r="D2475" s="14" t="s">
        <v>876</v>
      </c>
      <c r="E2475" s="15" t="s">
        <v>70</v>
      </c>
      <c r="F2475" s="15"/>
      <c r="G2475" s="16">
        <v>1</v>
      </c>
      <c r="H2475" s="16">
        <v>10</v>
      </c>
      <c r="I2475" s="19">
        <v>6.6126855600539809</v>
      </c>
      <c r="J2475" s="16">
        <v>10</v>
      </c>
      <c r="K2475" s="16">
        <v>7</v>
      </c>
      <c r="L2475" s="19">
        <v>3.1920172296272438</v>
      </c>
      <c r="M2475" s="16">
        <v>1</v>
      </c>
      <c r="N2475" s="16">
        <v>10</v>
      </c>
      <c r="O2475" s="17">
        <v>259</v>
      </c>
      <c r="P2475" s="18">
        <v>0</v>
      </c>
    </row>
    <row r="2476" spans="2:16" ht="36" customHeight="1" outlineLevel="1" x14ac:dyDescent="0.45">
      <c r="B2476" s="13" t="s">
        <v>79</v>
      </c>
      <c r="C2476" s="14" t="s">
        <v>56</v>
      </c>
      <c r="D2476" s="14" t="s">
        <v>877</v>
      </c>
      <c r="E2476" s="15" t="s">
        <v>70</v>
      </c>
      <c r="F2476" s="15"/>
      <c r="G2476" s="16">
        <v>1</v>
      </c>
      <c r="H2476" s="16">
        <v>10</v>
      </c>
      <c r="I2476" s="19">
        <v>6.8327402135231319</v>
      </c>
      <c r="J2476" s="16">
        <v>10</v>
      </c>
      <c r="K2476" s="16">
        <v>7</v>
      </c>
      <c r="L2476" s="19">
        <v>3.0338205463194337</v>
      </c>
      <c r="M2476" s="16">
        <v>1</v>
      </c>
      <c r="N2476" s="16">
        <v>10</v>
      </c>
      <c r="O2476" s="17">
        <v>719</v>
      </c>
      <c r="P2476" s="18">
        <v>0</v>
      </c>
    </row>
    <row r="2477" spans="2:16" ht="36" customHeight="1" outlineLevel="1" x14ac:dyDescent="0.45">
      <c r="B2477" s="13" t="s">
        <v>79</v>
      </c>
      <c r="C2477" s="14" t="s">
        <v>59</v>
      </c>
      <c r="D2477" s="14" t="s">
        <v>877</v>
      </c>
      <c r="E2477" s="15" t="s">
        <v>70</v>
      </c>
      <c r="F2477" s="15"/>
      <c r="G2477" s="16">
        <v>1</v>
      </c>
      <c r="H2477" s="16">
        <v>10</v>
      </c>
      <c r="I2477" s="19">
        <v>6.8327402135231319</v>
      </c>
      <c r="J2477" s="16">
        <v>10</v>
      </c>
      <c r="K2477" s="16">
        <v>7</v>
      </c>
      <c r="L2477" s="19">
        <v>3.0338205463194337</v>
      </c>
      <c r="M2477" s="16">
        <v>1</v>
      </c>
      <c r="N2477" s="16">
        <v>10</v>
      </c>
      <c r="O2477" s="17">
        <v>719</v>
      </c>
      <c r="P2477" s="18">
        <v>0</v>
      </c>
    </row>
    <row r="2478" spans="2:16" ht="36" customHeight="1" outlineLevel="1" x14ac:dyDescent="0.45">
      <c r="B2478" s="13" t="s">
        <v>80</v>
      </c>
      <c r="C2478" s="14" t="s">
        <v>56</v>
      </c>
      <c r="D2478" s="14" t="s">
        <v>878</v>
      </c>
      <c r="E2478" s="15" t="s">
        <v>70</v>
      </c>
      <c r="F2478" s="15"/>
      <c r="G2478" s="16">
        <v>1</v>
      </c>
      <c r="H2478" s="16">
        <v>10</v>
      </c>
      <c r="I2478" s="19">
        <v>6.4202898550724639</v>
      </c>
      <c r="J2478" s="16">
        <v>10</v>
      </c>
      <c r="K2478" s="16">
        <v>7</v>
      </c>
      <c r="L2478" s="19">
        <v>3.4402710097651998</v>
      </c>
      <c r="M2478" s="16">
        <v>1</v>
      </c>
      <c r="N2478" s="16">
        <v>10</v>
      </c>
      <c r="O2478" s="17">
        <v>931</v>
      </c>
      <c r="P2478" s="18">
        <v>0</v>
      </c>
    </row>
    <row r="2479" spans="2:16" ht="36" customHeight="1" outlineLevel="1" x14ac:dyDescent="0.45">
      <c r="B2479" s="13" t="s">
        <v>80</v>
      </c>
      <c r="C2479" s="14" t="s">
        <v>59</v>
      </c>
      <c r="D2479" s="14" t="s">
        <v>878</v>
      </c>
      <c r="E2479" s="15" t="s">
        <v>70</v>
      </c>
      <c r="F2479" s="15"/>
      <c r="G2479" s="16">
        <v>1</v>
      </c>
      <c r="H2479" s="16">
        <v>10</v>
      </c>
      <c r="I2479" s="19">
        <v>6.4202898550724639</v>
      </c>
      <c r="J2479" s="16">
        <v>10</v>
      </c>
      <c r="K2479" s="16">
        <v>7</v>
      </c>
      <c r="L2479" s="19">
        <v>3.4402710097651998</v>
      </c>
      <c r="M2479" s="16">
        <v>1</v>
      </c>
      <c r="N2479" s="16">
        <v>10</v>
      </c>
      <c r="O2479" s="17">
        <v>931</v>
      </c>
      <c r="P2479" s="18">
        <v>0</v>
      </c>
    </row>
    <row r="2480" spans="2:16" ht="36" customHeight="1" outlineLevel="1" x14ac:dyDescent="0.45">
      <c r="B2480" s="13" t="s">
        <v>82</v>
      </c>
      <c r="C2480" s="14" t="s">
        <v>56</v>
      </c>
      <c r="D2480" s="14" t="s">
        <v>1403</v>
      </c>
      <c r="E2480" s="15" t="s">
        <v>70</v>
      </c>
      <c r="F2480" s="15"/>
      <c r="G2480" s="16">
        <v>1</v>
      </c>
      <c r="H2480" s="16">
        <v>10</v>
      </c>
      <c r="I2480" s="19">
        <v>6.416666666666667</v>
      </c>
      <c r="J2480" s="16">
        <v>10</v>
      </c>
      <c r="K2480" s="16">
        <v>6</v>
      </c>
      <c r="L2480" s="19">
        <v>3.2321772378645472</v>
      </c>
      <c r="M2480" s="16">
        <v>1</v>
      </c>
      <c r="N2480" s="16">
        <v>10</v>
      </c>
      <c r="O2480" s="17">
        <v>988</v>
      </c>
      <c r="P2480" s="18">
        <v>0</v>
      </c>
    </row>
    <row r="2481" spans="2:16" ht="36" customHeight="1" outlineLevel="1" x14ac:dyDescent="0.45">
      <c r="B2481" s="13" t="s">
        <v>82</v>
      </c>
      <c r="C2481" s="14" t="s">
        <v>59</v>
      </c>
      <c r="D2481" s="14" t="s">
        <v>1403</v>
      </c>
      <c r="E2481" s="15" t="s">
        <v>70</v>
      </c>
      <c r="F2481" s="15"/>
      <c r="G2481" s="16">
        <v>1</v>
      </c>
      <c r="H2481" s="16">
        <v>10</v>
      </c>
      <c r="I2481" s="19">
        <v>6.416666666666667</v>
      </c>
      <c r="J2481" s="16">
        <v>10</v>
      </c>
      <c r="K2481" s="16">
        <v>6</v>
      </c>
      <c r="L2481" s="19">
        <v>3.2321772378645472</v>
      </c>
      <c r="M2481" s="16">
        <v>1</v>
      </c>
      <c r="N2481" s="16">
        <v>10</v>
      </c>
      <c r="O2481" s="17">
        <v>988</v>
      </c>
      <c r="P2481" s="18">
        <v>0</v>
      </c>
    </row>
    <row r="2482" spans="2:16" ht="36" customHeight="1" outlineLevel="1" x14ac:dyDescent="0.45">
      <c r="B2482" s="13" t="s">
        <v>84</v>
      </c>
      <c r="C2482" s="14" t="s">
        <v>56</v>
      </c>
      <c r="D2482" s="14" t="s">
        <v>1404</v>
      </c>
      <c r="E2482" s="15" t="s">
        <v>70</v>
      </c>
      <c r="F2482" s="15"/>
      <c r="G2482" s="16">
        <v>9</v>
      </c>
      <c r="H2482" s="16">
        <v>10</v>
      </c>
      <c r="I2482" s="19">
        <v>9.6666666666666661</v>
      </c>
      <c r="J2482" s="16">
        <v>10</v>
      </c>
      <c r="K2482" s="16">
        <v>10</v>
      </c>
      <c r="L2482" s="19">
        <v>0.57735026918962573</v>
      </c>
      <c r="M2482" s="16">
        <v>9</v>
      </c>
      <c r="N2482" s="16">
        <v>10</v>
      </c>
      <c r="O2482" s="17">
        <v>997</v>
      </c>
      <c r="P2482" s="18">
        <v>0</v>
      </c>
    </row>
    <row r="2483" spans="2:16" ht="36" customHeight="1" outlineLevel="1" x14ac:dyDescent="0.45">
      <c r="B2483" s="13" t="s">
        <v>84</v>
      </c>
      <c r="C2483" s="14" t="s">
        <v>59</v>
      </c>
      <c r="D2483" s="14" t="s">
        <v>1404</v>
      </c>
      <c r="E2483" s="15" t="s">
        <v>70</v>
      </c>
      <c r="F2483" s="15"/>
      <c r="G2483" s="16">
        <v>9</v>
      </c>
      <c r="H2483" s="16">
        <v>10</v>
      </c>
      <c r="I2483" s="19">
        <v>9.6666666666666661</v>
      </c>
      <c r="J2483" s="16">
        <v>10</v>
      </c>
      <c r="K2483" s="16">
        <v>10</v>
      </c>
      <c r="L2483" s="19">
        <v>0.57735026918962573</v>
      </c>
      <c r="M2483" s="16">
        <v>9</v>
      </c>
      <c r="N2483" s="16">
        <v>10</v>
      </c>
      <c r="O2483" s="17">
        <v>997</v>
      </c>
      <c r="P2483" s="18">
        <v>0</v>
      </c>
    </row>
    <row r="2484" spans="2:16" ht="36" customHeight="1" outlineLevel="1" x14ac:dyDescent="0.45">
      <c r="B2484" s="13" t="s">
        <v>61</v>
      </c>
      <c r="C2484" s="14" t="s">
        <v>56</v>
      </c>
      <c r="D2484" s="14" t="s">
        <v>879</v>
      </c>
      <c r="E2484" s="15" t="s">
        <v>70</v>
      </c>
      <c r="F2484" s="15"/>
      <c r="G2484" s="16">
        <v>1</v>
      </c>
      <c r="H2484" s="16">
        <v>10</v>
      </c>
      <c r="I2484" s="19">
        <v>6.5380000000000003</v>
      </c>
      <c r="J2484" s="16">
        <v>10</v>
      </c>
      <c r="K2484" s="16">
        <v>7</v>
      </c>
      <c r="L2484" s="19">
        <v>3.1547596593890463</v>
      </c>
      <c r="M2484" s="16">
        <v>1</v>
      </c>
      <c r="N2484" s="16">
        <v>10</v>
      </c>
      <c r="O2484" s="17">
        <v>0</v>
      </c>
      <c r="P2484" s="18">
        <v>0</v>
      </c>
    </row>
    <row r="2485" spans="2:16" ht="36" customHeight="1" outlineLevel="1" x14ac:dyDescent="0.45">
      <c r="B2485" s="13" t="s">
        <v>61</v>
      </c>
      <c r="C2485" s="14" t="s">
        <v>59</v>
      </c>
      <c r="D2485" s="14" t="s">
        <v>879</v>
      </c>
      <c r="E2485" s="15" t="s">
        <v>70</v>
      </c>
      <c r="F2485" s="15"/>
      <c r="G2485" s="16">
        <v>1</v>
      </c>
      <c r="H2485" s="16">
        <v>10</v>
      </c>
      <c r="I2485" s="19">
        <v>6.5483870967741939</v>
      </c>
      <c r="J2485" s="16">
        <v>10</v>
      </c>
      <c r="K2485" s="16">
        <v>7</v>
      </c>
      <c r="L2485" s="19">
        <v>3.1592204574842415</v>
      </c>
      <c r="M2485" s="16">
        <v>1</v>
      </c>
      <c r="N2485" s="16">
        <v>10</v>
      </c>
      <c r="O2485" s="17">
        <v>101</v>
      </c>
      <c r="P2485" s="18">
        <v>0</v>
      </c>
    </row>
    <row r="2486" spans="2:16" ht="36" customHeight="1" outlineLevel="1" x14ac:dyDescent="0.45">
      <c r="B2486" s="13" t="s">
        <v>61</v>
      </c>
      <c r="C2486" s="14" t="s">
        <v>56</v>
      </c>
      <c r="D2486" s="14" t="s">
        <v>879</v>
      </c>
      <c r="E2486" s="15" t="s">
        <v>70</v>
      </c>
      <c r="F2486" s="15"/>
      <c r="G2486" s="15" t="s">
        <v>86</v>
      </c>
      <c r="H2486" s="15" t="s">
        <v>86</v>
      </c>
      <c r="I2486" s="15" t="s">
        <v>86</v>
      </c>
      <c r="J2486" s="15" t="s">
        <v>86</v>
      </c>
      <c r="K2486" s="15" t="s">
        <v>86</v>
      </c>
      <c r="L2486" s="15" t="s">
        <v>86</v>
      </c>
      <c r="M2486" s="15" t="s">
        <v>86</v>
      </c>
      <c r="N2486" s="15" t="s">
        <v>86</v>
      </c>
      <c r="O2486" s="17">
        <v>1000</v>
      </c>
      <c r="P2486" s="18">
        <v>0</v>
      </c>
    </row>
    <row r="2487" spans="2:16" ht="36" customHeight="1" outlineLevel="1" x14ac:dyDescent="0.45">
      <c r="B2487" s="13" t="s">
        <v>61</v>
      </c>
      <c r="C2487" s="14" t="s">
        <v>59</v>
      </c>
      <c r="D2487" s="14" t="s">
        <v>879</v>
      </c>
      <c r="E2487" s="15" t="s">
        <v>70</v>
      </c>
      <c r="F2487" s="15"/>
      <c r="G2487" s="16">
        <v>5</v>
      </c>
      <c r="H2487" s="16">
        <v>5</v>
      </c>
      <c r="I2487" s="16">
        <v>5</v>
      </c>
      <c r="J2487" s="16">
        <v>5</v>
      </c>
      <c r="K2487" s="16">
        <v>5</v>
      </c>
      <c r="L2487" s="15" t="s">
        <v>86</v>
      </c>
      <c r="M2487" s="16">
        <v>5</v>
      </c>
      <c r="N2487" s="16">
        <v>5</v>
      </c>
      <c r="O2487" s="17">
        <v>999</v>
      </c>
      <c r="P2487" s="18">
        <v>0</v>
      </c>
    </row>
    <row r="2488" spans="2:16" ht="36" customHeight="1" outlineLevel="1" x14ac:dyDescent="0.45">
      <c r="B2488" s="13" t="s">
        <v>61</v>
      </c>
      <c r="C2488" s="14" t="s">
        <v>56</v>
      </c>
      <c r="D2488" s="14" t="s">
        <v>879</v>
      </c>
      <c r="E2488" s="15" t="s">
        <v>70</v>
      </c>
      <c r="F2488" s="15"/>
      <c r="G2488" s="15" t="s">
        <v>86</v>
      </c>
      <c r="H2488" s="15" t="s">
        <v>86</v>
      </c>
      <c r="I2488" s="15" t="s">
        <v>86</v>
      </c>
      <c r="J2488" s="15" t="s">
        <v>86</v>
      </c>
      <c r="K2488" s="15" t="s">
        <v>86</v>
      </c>
      <c r="L2488" s="15" t="s">
        <v>86</v>
      </c>
      <c r="M2488" s="15" t="s">
        <v>86</v>
      </c>
      <c r="N2488" s="15" t="s">
        <v>86</v>
      </c>
      <c r="O2488" s="17">
        <v>1000</v>
      </c>
      <c r="P2488" s="18">
        <v>0</v>
      </c>
    </row>
    <row r="2489" spans="2:16" ht="36" customHeight="1" outlineLevel="1" x14ac:dyDescent="0.45">
      <c r="B2489" s="13" t="s">
        <v>61</v>
      </c>
      <c r="C2489" s="14" t="s">
        <v>59</v>
      </c>
      <c r="D2489" s="14" t="s">
        <v>879</v>
      </c>
      <c r="E2489" s="15" t="s">
        <v>70</v>
      </c>
      <c r="F2489" s="15"/>
      <c r="G2489" s="15" t="s">
        <v>86</v>
      </c>
      <c r="H2489" s="15" t="s">
        <v>86</v>
      </c>
      <c r="I2489" s="15" t="s">
        <v>86</v>
      </c>
      <c r="J2489" s="15" t="s">
        <v>86</v>
      </c>
      <c r="K2489" s="15" t="s">
        <v>86</v>
      </c>
      <c r="L2489" s="15" t="s">
        <v>86</v>
      </c>
      <c r="M2489" s="15" t="s">
        <v>86</v>
      </c>
      <c r="N2489" s="15" t="s">
        <v>86</v>
      </c>
      <c r="O2489" s="17">
        <v>1000</v>
      </c>
      <c r="P2489" s="18">
        <v>0</v>
      </c>
    </row>
    <row r="2490" spans="2:16" ht="36" customHeight="1" outlineLevel="1" x14ac:dyDescent="0.45">
      <c r="B2490" s="13" t="s">
        <v>61</v>
      </c>
      <c r="C2490" s="14" t="s">
        <v>56</v>
      </c>
      <c r="D2490" s="14" t="s">
        <v>879</v>
      </c>
      <c r="E2490" s="15" t="s">
        <v>70</v>
      </c>
      <c r="F2490" s="15"/>
      <c r="G2490" s="15" t="s">
        <v>86</v>
      </c>
      <c r="H2490" s="15" t="s">
        <v>86</v>
      </c>
      <c r="I2490" s="15" t="s">
        <v>86</v>
      </c>
      <c r="J2490" s="15" t="s">
        <v>86</v>
      </c>
      <c r="K2490" s="15" t="s">
        <v>86</v>
      </c>
      <c r="L2490" s="15" t="s">
        <v>86</v>
      </c>
      <c r="M2490" s="15" t="s">
        <v>86</v>
      </c>
      <c r="N2490" s="15" t="s">
        <v>86</v>
      </c>
      <c r="O2490" s="17">
        <v>1000</v>
      </c>
      <c r="P2490" s="18">
        <v>0</v>
      </c>
    </row>
    <row r="2491" spans="2:16" ht="36" customHeight="1" outlineLevel="1" x14ac:dyDescent="0.45">
      <c r="B2491" s="13" t="s">
        <v>61</v>
      </c>
      <c r="C2491" s="14" t="s">
        <v>59</v>
      </c>
      <c r="D2491" s="14" t="s">
        <v>879</v>
      </c>
      <c r="E2491" s="15" t="s">
        <v>70</v>
      </c>
      <c r="F2491" s="15"/>
      <c r="G2491" s="15" t="s">
        <v>86</v>
      </c>
      <c r="H2491" s="15" t="s">
        <v>86</v>
      </c>
      <c r="I2491" s="15" t="s">
        <v>86</v>
      </c>
      <c r="J2491" s="15" t="s">
        <v>86</v>
      </c>
      <c r="K2491" s="15" t="s">
        <v>86</v>
      </c>
      <c r="L2491" s="15" t="s">
        <v>86</v>
      </c>
      <c r="M2491" s="15" t="s">
        <v>86</v>
      </c>
      <c r="N2491" s="15" t="s">
        <v>86</v>
      </c>
      <c r="O2491" s="17">
        <v>1000</v>
      </c>
      <c r="P2491" s="18">
        <v>0</v>
      </c>
    </row>
    <row r="2492" spans="2:16" ht="36" customHeight="1" outlineLevel="1" x14ac:dyDescent="0.45">
      <c r="B2492" s="13" t="s">
        <v>64</v>
      </c>
      <c r="C2492" s="14" t="s">
        <v>56</v>
      </c>
      <c r="D2492" s="14" t="s">
        <v>880</v>
      </c>
      <c r="E2492" s="15" t="s">
        <v>63</v>
      </c>
      <c r="F2492" s="15"/>
      <c r="G2492" s="16">
        <v>1</v>
      </c>
      <c r="H2492" s="16">
        <v>10</v>
      </c>
      <c r="I2492" s="19">
        <v>6.5380000000000003</v>
      </c>
      <c r="J2492" s="16">
        <v>10</v>
      </c>
      <c r="K2492" s="16">
        <v>7</v>
      </c>
      <c r="L2492" s="19">
        <v>3.1544423447745031</v>
      </c>
      <c r="M2492" s="16">
        <v>1</v>
      </c>
      <c r="N2492" s="16">
        <v>10</v>
      </c>
      <c r="O2492" s="17">
        <v>0</v>
      </c>
      <c r="P2492" s="18">
        <v>0</v>
      </c>
    </row>
    <row r="2493" spans="2:16" ht="36" customHeight="1" outlineLevel="1" x14ac:dyDescent="0.45">
      <c r="B2493" s="13" t="s">
        <v>64</v>
      </c>
      <c r="C2493" s="14" t="s">
        <v>59</v>
      </c>
      <c r="D2493" s="14" t="s">
        <v>880</v>
      </c>
      <c r="E2493" s="15" t="s">
        <v>63</v>
      </c>
      <c r="F2493" s="15"/>
      <c r="G2493" s="16">
        <v>1</v>
      </c>
      <c r="H2493" s="16">
        <v>10</v>
      </c>
      <c r="I2493" s="19">
        <v>6.5380000000000003</v>
      </c>
      <c r="J2493" s="16">
        <v>10</v>
      </c>
      <c r="K2493" s="16">
        <v>7</v>
      </c>
      <c r="L2493" s="19">
        <v>3.1544423447745031</v>
      </c>
      <c r="M2493" s="16">
        <v>1</v>
      </c>
      <c r="N2493" s="16">
        <v>10</v>
      </c>
      <c r="O2493" s="17">
        <v>0</v>
      </c>
      <c r="P2493" s="18">
        <v>0</v>
      </c>
    </row>
    <row r="2494" spans="2:16" ht="36" customHeight="1" outlineLevel="1" x14ac:dyDescent="0.45">
      <c r="B2494" s="13" t="s">
        <v>66</v>
      </c>
      <c r="C2494" s="14" t="s">
        <v>56</v>
      </c>
      <c r="D2494" s="14" t="s">
        <v>881</v>
      </c>
      <c r="E2494" s="15" t="s">
        <v>63</v>
      </c>
      <c r="F2494" s="15"/>
      <c r="G2494" s="16">
        <v>1</v>
      </c>
      <c r="H2494" s="16">
        <v>10</v>
      </c>
      <c r="I2494" s="19">
        <v>6.6195652173913047</v>
      </c>
      <c r="J2494" s="16">
        <v>10</v>
      </c>
      <c r="K2494" s="16">
        <v>7</v>
      </c>
      <c r="L2494" s="19">
        <v>3.1416881773308729</v>
      </c>
      <c r="M2494" s="16">
        <v>1</v>
      </c>
      <c r="N2494" s="16">
        <v>10</v>
      </c>
      <c r="O2494" s="17">
        <v>540</v>
      </c>
      <c r="P2494" s="18">
        <v>0</v>
      </c>
    </row>
    <row r="2495" spans="2:16" ht="36" customHeight="1" outlineLevel="1" x14ac:dyDescent="0.45">
      <c r="B2495" s="13" t="s">
        <v>66</v>
      </c>
      <c r="C2495" s="14" t="s">
        <v>59</v>
      </c>
      <c r="D2495" s="14" t="s">
        <v>881</v>
      </c>
      <c r="E2495" s="15" t="s">
        <v>63</v>
      </c>
      <c r="F2495" s="15"/>
      <c r="G2495" s="16">
        <v>1</v>
      </c>
      <c r="H2495" s="16">
        <v>10</v>
      </c>
      <c r="I2495" s="19">
        <v>6.6367346938775507</v>
      </c>
      <c r="J2495" s="16">
        <v>10</v>
      </c>
      <c r="K2495" s="16">
        <v>7</v>
      </c>
      <c r="L2495" s="19">
        <v>3.1328259962731302</v>
      </c>
      <c r="M2495" s="16">
        <v>1</v>
      </c>
      <c r="N2495" s="16">
        <v>10</v>
      </c>
      <c r="O2495" s="17">
        <v>510</v>
      </c>
      <c r="P2495" s="18">
        <v>0</v>
      </c>
    </row>
    <row r="2496" spans="2:16" ht="36" customHeight="1" outlineLevel="1" x14ac:dyDescent="0.45">
      <c r="B2496" s="13" t="s">
        <v>68</v>
      </c>
      <c r="C2496" s="14" t="s">
        <v>56</v>
      </c>
      <c r="D2496" s="14" t="s">
        <v>882</v>
      </c>
      <c r="E2496" s="15" t="s">
        <v>70</v>
      </c>
      <c r="F2496" s="15"/>
      <c r="G2496" s="16">
        <v>1</v>
      </c>
      <c r="H2496" s="16">
        <v>10</v>
      </c>
      <c r="I2496" s="19">
        <v>6.5285714285714285</v>
      </c>
      <c r="J2496" s="16">
        <v>10</v>
      </c>
      <c r="K2496" s="16">
        <v>7</v>
      </c>
      <c r="L2496" s="19">
        <v>3.3761962766849467</v>
      </c>
      <c r="M2496" s="16">
        <v>1</v>
      </c>
      <c r="N2496" s="16">
        <v>10</v>
      </c>
      <c r="O2496" s="17">
        <v>790</v>
      </c>
      <c r="P2496" s="18">
        <v>0</v>
      </c>
    </row>
    <row r="2497" spans="2:16" ht="36" customHeight="1" outlineLevel="1" x14ac:dyDescent="0.45">
      <c r="B2497" s="13" t="s">
        <v>68</v>
      </c>
      <c r="C2497" s="14" t="s">
        <v>59</v>
      </c>
      <c r="D2497" s="14" t="s">
        <v>882</v>
      </c>
      <c r="E2497" s="15" t="s">
        <v>70</v>
      </c>
      <c r="F2497" s="15"/>
      <c r="G2497" s="16">
        <v>1</v>
      </c>
      <c r="H2497" s="16">
        <v>10</v>
      </c>
      <c r="I2497" s="19">
        <v>6.5233644859813085</v>
      </c>
      <c r="J2497" s="16">
        <v>10</v>
      </c>
      <c r="K2497" s="16">
        <v>7</v>
      </c>
      <c r="L2497" s="19">
        <v>3.3282001632444178</v>
      </c>
      <c r="M2497" s="16">
        <v>1</v>
      </c>
      <c r="N2497" s="16">
        <v>10</v>
      </c>
      <c r="O2497" s="17">
        <v>786</v>
      </c>
      <c r="P2497" s="18">
        <v>0</v>
      </c>
    </row>
    <row r="2498" spans="2:16" ht="36" customHeight="1" outlineLevel="1" x14ac:dyDescent="0.45">
      <c r="B2498" s="13" t="s">
        <v>71</v>
      </c>
      <c r="C2498" s="14" t="s">
        <v>56</v>
      </c>
      <c r="D2498" s="14" t="s">
        <v>883</v>
      </c>
      <c r="E2498" s="15" t="s">
        <v>70</v>
      </c>
      <c r="F2498" s="15"/>
      <c r="G2498" s="16">
        <v>1</v>
      </c>
      <c r="H2498" s="16">
        <v>10</v>
      </c>
      <c r="I2498" s="19">
        <v>6.546153846153846</v>
      </c>
      <c r="J2498" s="16">
        <v>10</v>
      </c>
      <c r="K2498" s="16">
        <v>7</v>
      </c>
      <c r="L2498" s="19">
        <v>3.090649911486691</v>
      </c>
      <c r="M2498" s="16">
        <v>1</v>
      </c>
      <c r="N2498" s="16">
        <v>10</v>
      </c>
      <c r="O2498" s="17">
        <v>870</v>
      </c>
      <c r="P2498" s="18">
        <v>0</v>
      </c>
    </row>
    <row r="2499" spans="2:16" ht="36" customHeight="1" outlineLevel="1" x14ac:dyDescent="0.45">
      <c r="B2499" s="13" t="s">
        <v>71</v>
      </c>
      <c r="C2499" s="14" t="s">
        <v>59</v>
      </c>
      <c r="D2499" s="14" t="s">
        <v>883</v>
      </c>
      <c r="E2499" s="15" t="s">
        <v>70</v>
      </c>
      <c r="F2499" s="15"/>
      <c r="G2499" s="16">
        <v>1</v>
      </c>
      <c r="H2499" s="16">
        <v>10</v>
      </c>
      <c r="I2499" s="19">
        <v>6.541353383458647</v>
      </c>
      <c r="J2499" s="16">
        <v>10</v>
      </c>
      <c r="K2499" s="16">
        <v>7</v>
      </c>
      <c r="L2499" s="19">
        <v>3.0957235366038685</v>
      </c>
      <c r="M2499" s="16">
        <v>1</v>
      </c>
      <c r="N2499" s="16">
        <v>10</v>
      </c>
      <c r="O2499" s="17">
        <v>867</v>
      </c>
      <c r="P2499" s="18">
        <v>0</v>
      </c>
    </row>
    <row r="2500" spans="2:16" ht="36" customHeight="1" outlineLevel="1" x14ac:dyDescent="0.45">
      <c r="B2500" s="13" t="s">
        <v>1184</v>
      </c>
      <c r="C2500" s="14" t="s">
        <v>56</v>
      </c>
      <c r="D2500" s="14" t="s">
        <v>884</v>
      </c>
      <c r="E2500" s="15" t="s">
        <v>70</v>
      </c>
      <c r="F2500" s="15"/>
      <c r="G2500" s="16">
        <v>1</v>
      </c>
      <c r="H2500" s="16">
        <v>10</v>
      </c>
      <c r="I2500" s="19">
        <v>6.5522388059701493</v>
      </c>
      <c r="J2500" s="16">
        <v>10</v>
      </c>
      <c r="K2500" s="16">
        <v>7</v>
      </c>
      <c r="L2500" s="19">
        <v>3.2719356799336392</v>
      </c>
      <c r="M2500" s="16">
        <v>1</v>
      </c>
      <c r="N2500" s="16">
        <v>10</v>
      </c>
      <c r="O2500" s="17">
        <v>933</v>
      </c>
      <c r="P2500" s="18">
        <v>0</v>
      </c>
    </row>
    <row r="2501" spans="2:16" ht="36" customHeight="1" outlineLevel="1" x14ac:dyDescent="0.45">
      <c r="B2501" s="13" t="s">
        <v>1184</v>
      </c>
      <c r="C2501" s="14" t="s">
        <v>59</v>
      </c>
      <c r="D2501" s="14" t="s">
        <v>884</v>
      </c>
      <c r="E2501" s="15" t="s">
        <v>70</v>
      </c>
      <c r="F2501" s="15"/>
      <c r="G2501" s="16">
        <v>1</v>
      </c>
      <c r="H2501" s="16">
        <v>10</v>
      </c>
      <c r="I2501" s="19">
        <v>6.583333333333333</v>
      </c>
      <c r="J2501" s="16">
        <v>10</v>
      </c>
      <c r="K2501" s="16">
        <v>7</v>
      </c>
      <c r="L2501" s="19">
        <v>3.2792561849847237</v>
      </c>
      <c r="M2501" s="16">
        <v>1</v>
      </c>
      <c r="N2501" s="16">
        <v>10</v>
      </c>
      <c r="O2501" s="17">
        <v>928</v>
      </c>
      <c r="P2501" s="18">
        <v>0</v>
      </c>
    </row>
    <row r="2502" spans="2:16" ht="36" customHeight="1" outlineLevel="1" x14ac:dyDescent="0.45">
      <c r="B2502" s="13" t="s">
        <v>1185</v>
      </c>
      <c r="C2502" s="14" t="s">
        <v>56</v>
      </c>
      <c r="D2502" s="14" t="s">
        <v>885</v>
      </c>
      <c r="E2502" s="15" t="s">
        <v>70</v>
      </c>
      <c r="F2502" s="15"/>
      <c r="G2502" s="16">
        <v>1</v>
      </c>
      <c r="H2502" s="16">
        <v>10</v>
      </c>
      <c r="I2502" s="19">
        <v>7.0545454545454547</v>
      </c>
      <c r="J2502" s="16">
        <v>10</v>
      </c>
      <c r="K2502" s="16">
        <v>8</v>
      </c>
      <c r="L2502" s="19">
        <v>2.9276345009313873</v>
      </c>
      <c r="M2502" s="16">
        <v>1</v>
      </c>
      <c r="N2502" s="16">
        <v>10</v>
      </c>
      <c r="O2502" s="17">
        <v>945</v>
      </c>
      <c r="P2502" s="18">
        <v>0</v>
      </c>
    </row>
    <row r="2503" spans="2:16" ht="36" customHeight="1" outlineLevel="1" x14ac:dyDescent="0.45">
      <c r="B2503" s="13" t="s">
        <v>1185</v>
      </c>
      <c r="C2503" s="14" t="s">
        <v>59</v>
      </c>
      <c r="D2503" s="14" t="s">
        <v>885</v>
      </c>
      <c r="E2503" s="15" t="s">
        <v>70</v>
      </c>
      <c r="F2503" s="15"/>
      <c r="G2503" s="16">
        <v>1</v>
      </c>
      <c r="H2503" s="16">
        <v>10</v>
      </c>
      <c r="I2503" s="19">
        <v>6.9824561403508776</v>
      </c>
      <c r="J2503" s="16">
        <v>10</v>
      </c>
      <c r="K2503" s="16">
        <v>8</v>
      </c>
      <c r="L2503" s="19">
        <v>2.9245953814781642</v>
      </c>
      <c r="M2503" s="16">
        <v>1</v>
      </c>
      <c r="N2503" s="16">
        <v>10</v>
      </c>
      <c r="O2503" s="17">
        <v>943</v>
      </c>
      <c r="P2503" s="18">
        <v>0</v>
      </c>
    </row>
    <row r="2504" spans="2:16" ht="36" customHeight="1" outlineLevel="1" x14ac:dyDescent="0.45">
      <c r="B2504" s="13" t="s">
        <v>73</v>
      </c>
      <c r="C2504" s="14" t="s">
        <v>56</v>
      </c>
      <c r="D2504" s="14" t="s">
        <v>1405</v>
      </c>
      <c r="E2504" s="15" t="s">
        <v>63</v>
      </c>
      <c r="F2504" s="15"/>
      <c r="G2504" s="16">
        <v>1</v>
      </c>
      <c r="H2504" s="16">
        <v>10</v>
      </c>
      <c r="I2504" s="19">
        <v>6.5369999999999999</v>
      </c>
      <c r="J2504" s="16">
        <v>10</v>
      </c>
      <c r="K2504" s="16">
        <v>7</v>
      </c>
      <c r="L2504" s="19">
        <v>3.1547715580662126</v>
      </c>
      <c r="M2504" s="16">
        <v>1</v>
      </c>
      <c r="N2504" s="16">
        <v>10</v>
      </c>
      <c r="O2504" s="17">
        <v>0</v>
      </c>
      <c r="P2504" s="18">
        <v>0</v>
      </c>
    </row>
    <row r="2505" spans="2:16" ht="36" customHeight="1" outlineLevel="1" x14ac:dyDescent="0.45">
      <c r="B2505" s="13" t="s">
        <v>73</v>
      </c>
      <c r="C2505" s="14" t="s">
        <v>59</v>
      </c>
      <c r="D2505" s="14" t="s">
        <v>1405</v>
      </c>
      <c r="E2505" s="15" t="s">
        <v>63</v>
      </c>
      <c r="F2505" s="15"/>
      <c r="G2505" s="16">
        <v>1</v>
      </c>
      <c r="H2505" s="16">
        <v>10</v>
      </c>
      <c r="I2505" s="19">
        <v>6.5369999999999999</v>
      </c>
      <c r="J2505" s="16">
        <v>10</v>
      </c>
      <c r="K2505" s="16">
        <v>7</v>
      </c>
      <c r="L2505" s="19">
        <v>3.1547715580662126</v>
      </c>
      <c r="M2505" s="16">
        <v>1</v>
      </c>
      <c r="N2505" s="16">
        <v>10</v>
      </c>
      <c r="O2505" s="17">
        <v>0</v>
      </c>
      <c r="P2505" s="18">
        <v>0</v>
      </c>
    </row>
    <row r="2506" spans="2:16" ht="36" customHeight="1" outlineLevel="1" x14ac:dyDescent="0.45">
      <c r="B2506" s="13" t="s">
        <v>75</v>
      </c>
      <c r="C2506" s="14" t="s">
        <v>56</v>
      </c>
      <c r="D2506" s="14" t="s">
        <v>886</v>
      </c>
      <c r="E2506" s="15" t="s">
        <v>63</v>
      </c>
      <c r="F2506" s="15"/>
      <c r="G2506" s="16">
        <v>1</v>
      </c>
      <c r="H2506" s="16">
        <v>10</v>
      </c>
      <c r="I2506" s="19">
        <v>6.54</v>
      </c>
      <c r="J2506" s="16">
        <v>10</v>
      </c>
      <c r="K2506" s="16">
        <v>7</v>
      </c>
      <c r="L2506" s="19">
        <v>3.1547349099967836</v>
      </c>
      <c r="M2506" s="16">
        <v>1</v>
      </c>
      <c r="N2506" s="16">
        <v>10</v>
      </c>
      <c r="O2506" s="17">
        <v>0</v>
      </c>
      <c r="P2506" s="18">
        <v>0</v>
      </c>
    </row>
    <row r="2507" spans="2:16" ht="36" customHeight="1" outlineLevel="1" x14ac:dyDescent="0.45">
      <c r="B2507" s="13" t="s">
        <v>75</v>
      </c>
      <c r="C2507" s="14" t="s">
        <v>59</v>
      </c>
      <c r="D2507" s="14" t="s">
        <v>886</v>
      </c>
      <c r="E2507" s="15" t="s">
        <v>63</v>
      </c>
      <c r="F2507" s="15"/>
      <c r="G2507" s="16">
        <v>1</v>
      </c>
      <c r="H2507" s="16">
        <v>10</v>
      </c>
      <c r="I2507" s="19">
        <v>6.54</v>
      </c>
      <c r="J2507" s="16">
        <v>10</v>
      </c>
      <c r="K2507" s="16">
        <v>7</v>
      </c>
      <c r="L2507" s="19">
        <v>3.1547349099967836</v>
      </c>
      <c r="M2507" s="16">
        <v>1</v>
      </c>
      <c r="N2507" s="16">
        <v>10</v>
      </c>
      <c r="O2507" s="17">
        <v>0</v>
      </c>
      <c r="P2507" s="18">
        <v>0</v>
      </c>
    </row>
    <row r="2508" spans="2:16" ht="36" customHeight="1" outlineLevel="1" x14ac:dyDescent="0.45">
      <c r="B2508" s="13" t="s">
        <v>77</v>
      </c>
      <c r="C2508" s="14" t="s">
        <v>56</v>
      </c>
      <c r="D2508" s="14" t="s">
        <v>887</v>
      </c>
      <c r="E2508" s="15" t="s">
        <v>70</v>
      </c>
      <c r="F2508" s="15"/>
      <c r="G2508" s="16">
        <v>1</v>
      </c>
      <c r="H2508" s="16">
        <v>10</v>
      </c>
      <c r="I2508" s="19">
        <v>6.55256064690027</v>
      </c>
      <c r="J2508" s="16">
        <v>10</v>
      </c>
      <c r="K2508" s="16">
        <v>7</v>
      </c>
      <c r="L2508" s="19">
        <v>3.1685554708132502</v>
      </c>
      <c r="M2508" s="16">
        <v>1</v>
      </c>
      <c r="N2508" s="16">
        <v>10</v>
      </c>
      <c r="O2508" s="17">
        <v>258</v>
      </c>
      <c r="P2508" s="18">
        <v>0</v>
      </c>
    </row>
    <row r="2509" spans="2:16" ht="36" customHeight="1" outlineLevel="1" x14ac:dyDescent="0.45">
      <c r="B2509" s="13" t="s">
        <v>77</v>
      </c>
      <c r="C2509" s="14" t="s">
        <v>59</v>
      </c>
      <c r="D2509" s="14" t="s">
        <v>887</v>
      </c>
      <c r="E2509" s="15" t="s">
        <v>70</v>
      </c>
      <c r="F2509" s="15"/>
      <c r="G2509" s="16">
        <v>1</v>
      </c>
      <c r="H2509" s="16">
        <v>10</v>
      </c>
      <c r="I2509" s="19">
        <v>6.55256064690027</v>
      </c>
      <c r="J2509" s="16">
        <v>10</v>
      </c>
      <c r="K2509" s="16">
        <v>7</v>
      </c>
      <c r="L2509" s="19">
        <v>3.1685554708132502</v>
      </c>
      <c r="M2509" s="16">
        <v>1</v>
      </c>
      <c r="N2509" s="16">
        <v>10</v>
      </c>
      <c r="O2509" s="17">
        <v>258</v>
      </c>
      <c r="P2509" s="18">
        <v>0</v>
      </c>
    </row>
    <row r="2510" spans="2:16" ht="36" customHeight="1" outlineLevel="1" x14ac:dyDescent="0.45">
      <c r="B2510" s="13" t="s">
        <v>79</v>
      </c>
      <c r="C2510" s="14" t="s">
        <v>56</v>
      </c>
      <c r="D2510" s="14" t="s">
        <v>888</v>
      </c>
      <c r="E2510" s="15" t="s">
        <v>70</v>
      </c>
      <c r="F2510" s="15"/>
      <c r="G2510" s="16">
        <v>1</v>
      </c>
      <c r="H2510" s="16">
        <v>10</v>
      </c>
      <c r="I2510" s="19">
        <v>6.6379310344827589</v>
      </c>
      <c r="J2510" s="16">
        <v>10</v>
      </c>
      <c r="K2510" s="16">
        <v>7</v>
      </c>
      <c r="L2510" s="19">
        <v>3.1562442962342194</v>
      </c>
      <c r="M2510" s="16">
        <v>1</v>
      </c>
      <c r="N2510" s="16">
        <v>10</v>
      </c>
      <c r="O2510" s="17">
        <v>710</v>
      </c>
      <c r="P2510" s="18">
        <v>0</v>
      </c>
    </row>
    <row r="2511" spans="2:16" ht="36" customHeight="1" outlineLevel="1" x14ac:dyDescent="0.45">
      <c r="B2511" s="13" t="s">
        <v>79</v>
      </c>
      <c r="C2511" s="14" t="s">
        <v>59</v>
      </c>
      <c r="D2511" s="14" t="s">
        <v>888</v>
      </c>
      <c r="E2511" s="15" t="s">
        <v>70</v>
      </c>
      <c r="F2511" s="15"/>
      <c r="G2511" s="16">
        <v>1</v>
      </c>
      <c r="H2511" s="16">
        <v>10</v>
      </c>
      <c r="I2511" s="19">
        <v>6.6379310344827589</v>
      </c>
      <c r="J2511" s="16">
        <v>10</v>
      </c>
      <c r="K2511" s="16">
        <v>7</v>
      </c>
      <c r="L2511" s="19">
        <v>3.1562442962342194</v>
      </c>
      <c r="M2511" s="16">
        <v>1</v>
      </c>
      <c r="N2511" s="16">
        <v>10</v>
      </c>
      <c r="O2511" s="17">
        <v>710</v>
      </c>
      <c r="P2511" s="18">
        <v>0</v>
      </c>
    </row>
    <row r="2512" spans="2:16" ht="36" customHeight="1" outlineLevel="1" x14ac:dyDescent="0.45">
      <c r="B2512" s="13" t="s">
        <v>80</v>
      </c>
      <c r="C2512" s="14" t="s">
        <v>56</v>
      </c>
      <c r="D2512" s="14" t="s">
        <v>889</v>
      </c>
      <c r="E2512" s="15" t="s">
        <v>70</v>
      </c>
      <c r="F2512" s="15"/>
      <c r="G2512" s="16">
        <v>1</v>
      </c>
      <c r="H2512" s="16">
        <v>10</v>
      </c>
      <c r="I2512" s="19">
        <v>6.9594594594594597</v>
      </c>
      <c r="J2512" s="16">
        <v>10</v>
      </c>
      <c r="K2512" s="16">
        <v>8</v>
      </c>
      <c r="L2512" s="19">
        <v>2.8594433273225692</v>
      </c>
      <c r="M2512" s="16">
        <v>1</v>
      </c>
      <c r="N2512" s="16">
        <v>10</v>
      </c>
      <c r="O2512" s="17">
        <v>926</v>
      </c>
      <c r="P2512" s="18">
        <v>0</v>
      </c>
    </row>
    <row r="2513" spans="2:16" ht="36" customHeight="1" outlineLevel="1" x14ac:dyDescent="0.45">
      <c r="B2513" s="13" t="s">
        <v>80</v>
      </c>
      <c r="C2513" s="14" t="s">
        <v>59</v>
      </c>
      <c r="D2513" s="14" t="s">
        <v>889</v>
      </c>
      <c r="E2513" s="15" t="s">
        <v>70</v>
      </c>
      <c r="F2513" s="15"/>
      <c r="G2513" s="16">
        <v>1</v>
      </c>
      <c r="H2513" s="16">
        <v>10</v>
      </c>
      <c r="I2513" s="19">
        <v>6.9594594594594597</v>
      </c>
      <c r="J2513" s="16">
        <v>10</v>
      </c>
      <c r="K2513" s="16">
        <v>8</v>
      </c>
      <c r="L2513" s="19">
        <v>2.8594433273225692</v>
      </c>
      <c r="M2513" s="16">
        <v>1</v>
      </c>
      <c r="N2513" s="16">
        <v>10</v>
      </c>
      <c r="O2513" s="17">
        <v>926</v>
      </c>
      <c r="P2513" s="18">
        <v>0</v>
      </c>
    </row>
    <row r="2514" spans="2:16" ht="36" customHeight="1" outlineLevel="1" x14ac:dyDescent="0.45">
      <c r="B2514" s="13" t="s">
        <v>82</v>
      </c>
      <c r="C2514" s="14" t="s">
        <v>56</v>
      </c>
      <c r="D2514" s="14" t="s">
        <v>1406</v>
      </c>
      <c r="E2514" s="15" t="s">
        <v>70</v>
      </c>
      <c r="F2514" s="15"/>
      <c r="G2514" s="16">
        <v>3</v>
      </c>
      <c r="H2514" s="16">
        <v>10</v>
      </c>
      <c r="I2514" s="19">
        <v>7.2222222222222223</v>
      </c>
      <c r="J2514" s="16">
        <v>10</v>
      </c>
      <c r="K2514" s="16">
        <v>8</v>
      </c>
      <c r="L2514" s="19">
        <v>2.9907264074877267</v>
      </c>
      <c r="M2514" s="16">
        <v>3</v>
      </c>
      <c r="N2514" s="16">
        <v>10</v>
      </c>
      <c r="O2514" s="17">
        <v>991</v>
      </c>
      <c r="P2514" s="18">
        <v>0</v>
      </c>
    </row>
    <row r="2515" spans="2:16" ht="36" customHeight="1" outlineLevel="1" x14ac:dyDescent="0.45">
      <c r="B2515" s="13" t="s">
        <v>82</v>
      </c>
      <c r="C2515" s="14" t="s">
        <v>59</v>
      </c>
      <c r="D2515" s="14" t="s">
        <v>1406</v>
      </c>
      <c r="E2515" s="15" t="s">
        <v>70</v>
      </c>
      <c r="F2515" s="15"/>
      <c r="G2515" s="16">
        <v>3</v>
      </c>
      <c r="H2515" s="16">
        <v>10</v>
      </c>
      <c r="I2515" s="19">
        <v>7.2222222222222223</v>
      </c>
      <c r="J2515" s="16">
        <v>10</v>
      </c>
      <c r="K2515" s="16">
        <v>8</v>
      </c>
      <c r="L2515" s="19">
        <v>2.9907264074877267</v>
      </c>
      <c r="M2515" s="16">
        <v>3</v>
      </c>
      <c r="N2515" s="16">
        <v>10</v>
      </c>
      <c r="O2515" s="17">
        <v>991</v>
      </c>
      <c r="P2515" s="18">
        <v>0</v>
      </c>
    </row>
    <row r="2516" spans="2:16" ht="36" customHeight="1" outlineLevel="1" x14ac:dyDescent="0.45">
      <c r="B2516" s="13" t="s">
        <v>84</v>
      </c>
      <c r="C2516" s="14" t="s">
        <v>56</v>
      </c>
      <c r="D2516" s="14" t="s">
        <v>1407</v>
      </c>
      <c r="E2516" s="15" t="s">
        <v>70</v>
      </c>
      <c r="F2516" s="15"/>
      <c r="G2516" s="16">
        <v>2</v>
      </c>
      <c r="H2516" s="16">
        <v>2</v>
      </c>
      <c r="I2516" s="16">
        <v>2</v>
      </c>
      <c r="J2516" s="16">
        <v>2</v>
      </c>
      <c r="K2516" s="16">
        <v>2</v>
      </c>
      <c r="L2516" s="15" t="s">
        <v>86</v>
      </c>
      <c r="M2516" s="16">
        <v>2</v>
      </c>
      <c r="N2516" s="16">
        <v>2</v>
      </c>
      <c r="O2516" s="17">
        <v>999</v>
      </c>
      <c r="P2516" s="18">
        <v>0</v>
      </c>
    </row>
    <row r="2517" spans="2:16" ht="36" customHeight="1" outlineLevel="1" x14ac:dyDescent="0.45">
      <c r="B2517" s="13" t="s">
        <v>84</v>
      </c>
      <c r="C2517" s="14" t="s">
        <v>59</v>
      </c>
      <c r="D2517" s="14" t="s">
        <v>1407</v>
      </c>
      <c r="E2517" s="15" t="s">
        <v>70</v>
      </c>
      <c r="F2517" s="15"/>
      <c r="G2517" s="16">
        <v>2</v>
      </c>
      <c r="H2517" s="16">
        <v>2</v>
      </c>
      <c r="I2517" s="16">
        <v>2</v>
      </c>
      <c r="J2517" s="16">
        <v>2</v>
      </c>
      <c r="K2517" s="16">
        <v>2</v>
      </c>
      <c r="L2517" s="15" t="s">
        <v>86</v>
      </c>
      <c r="M2517" s="16">
        <v>2</v>
      </c>
      <c r="N2517" s="16">
        <v>2</v>
      </c>
      <c r="O2517" s="17">
        <v>999</v>
      </c>
      <c r="P2517" s="18">
        <v>0</v>
      </c>
    </row>
    <row r="2518" spans="2:16" ht="36" customHeight="1" outlineLevel="1" x14ac:dyDescent="0.45">
      <c r="B2518" s="13" t="s">
        <v>61</v>
      </c>
      <c r="C2518" s="14" t="s">
        <v>56</v>
      </c>
      <c r="D2518" s="14" t="s">
        <v>890</v>
      </c>
      <c r="E2518" s="15" t="s">
        <v>70</v>
      </c>
      <c r="F2518" s="15"/>
      <c r="G2518" s="16">
        <v>1</v>
      </c>
      <c r="H2518" s="16">
        <v>10</v>
      </c>
      <c r="I2518" s="19">
        <v>6.5369999999999999</v>
      </c>
      <c r="J2518" s="16">
        <v>10</v>
      </c>
      <c r="K2518" s="16">
        <v>7</v>
      </c>
      <c r="L2518" s="19">
        <v>3.154136899308515</v>
      </c>
      <c r="M2518" s="16">
        <v>1</v>
      </c>
      <c r="N2518" s="16">
        <v>10</v>
      </c>
      <c r="O2518" s="17">
        <v>0</v>
      </c>
      <c r="P2518" s="18">
        <v>0</v>
      </c>
    </row>
    <row r="2519" spans="2:16" ht="36" customHeight="1" outlineLevel="1" x14ac:dyDescent="0.45">
      <c r="B2519" s="13" t="s">
        <v>61</v>
      </c>
      <c r="C2519" s="14" t="s">
        <v>59</v>
      </c>
      <c r="D2519" s="14" t="s">
        <v>890</v>
      </c>
      <c r="E2519" s="15" t="s">
        <v>70</v>
      </c>
      <c r="F2519" s="15"/>
      <c r="G2519" s="16">
        <v>1</v>
      </c>
      <c r="H2519" s="16">
        <v>10</v>
      </c>
      <c r="I2519" s="19">
        <v>6.5129358830146229</v>
      </c>
      <c r="J2519" s="16">
        <v>10</v>
      </c>
      <c r="K2519" s="16">
        <v>7</v>
      </c>
      <c r="L2519" s="19">
        <v>3.1565927786116936</v>
      </c>
      <c r="M2519" s="16">
        <v>1</v>
      </c>
      <c r="N2519" s="16">
        <v>10</v>
      </c>
      <c r="O2519" s="17">
        <v>111</v>
      </c>
      <c r="P2519" s="18">
        <v>0</v>
      </c>
    </row>
    <row r="2520" spans="2:16" ht="36" customHeight="1" outlineLevel="1" x14ac:dyDescent="0.45">
      <c r="B2520" s="13" t="s">
        <v>61</v>
      </c>
      <c r="C2520" s="14" t="s">
        <v>56</v>
      </c>
      <c r="D2520" s="14" t="s">
        <v>890</v>
      </c>
      <c r="E2520" s="15" t="s">
        <v>70</v>
      </c>
      <c r="F2520" s="15"/>
      <c r="G2520" s="15" t="s">
        <v>86</v>
      </c>
      <c r="H2520" s="15" t="s">
        <v>86</v>
      </c>
      <c r="I2520" s="15" t="s">
        <v>86</v>
      </c>
      <c r="J2520" s="15" t="s">
        <v>86</v>
      </c>
      <c r="K2520" s="15" t="s">
        <v>86</v>
      </c>
      <c r="L2520" s="15" t="s">
        <v>86</v>
      </c>
      <c r="M2520" s="15" t="s">
        <v>86</v>
      </c>
      <c r="N2520" s="15" t="s">
        <v>86</v>
      </c>
      <c r="O2520" s="17">
        <v>1000</v>
      </c>
      <c r="P2520" s="18">
        <v>0</v>
      </c>
    </row>
    <row r="2521" spans="2:16" ht="36" customHeight="1" outlineLevel="1" x14ac:dyDescent="0.45">
      <c r="B2521" s="13" t="s">
        <v>61</v>
      </c>
      <c r="C2521" s="14" t="s">
        <v>59</v>
      </c>
      <c r="D2521" s="14" t="s">
        <v>890</v>
      </c>
      <c r="E2521" s="15" t="s">
        <v>70</v>
      </c>
      <c r="F2521" s="15"/>
      <c r="G2521" s="16">
        <v>10</v>
      </c>
      <c r="H2521" s="16">
        <v>10</v>
      </c>
      <c r="I2521" s="16">
        <v>10</v>
      </c>
      <c r="J2521" s="16">
        <v>10</v>
      </c>
      <c r="K2521" s="16">
        <v>10</v>
      </c>
      <c r="L2521" s="16">
        <v>0</v>
      </c>
      <c r="M2521" s="16">
        <v>10</v>
      </c>
      <c r="N2521" s="16">
        <v>10</v>
      </c>
      <c r="O2521" s="17">
        <v>998</v>
      </c>
      <c r="P2521" s="18">
        <v>0</v>
      </c>
    </row>
    <row r="2522" spans="2:16" ht="36" customHeight="1" outlineLevel="1" x14ac:dyDescent="0.45">
      <c r="B2522" s="13" t="s">
        <v>61</v>
      </c>
      <c r="C2522" s="14" t="s">
        <v>56</v>
      </c>
      <c r="D2522" s="14" t="s">
        <v>890</v>
      </c>
      <c r="E2522" s="15" t="s">
        <v>70</v>
      </c>
      <c r="F2522" s="15"/>
      <c r="G2522" s="15" t="s">
        <v>86</v>
      </c>
      <c r="H2522" s="15" t="s">
        <v>86</v>
      </c>
      <c r="I2522" s="15" t="s">
        <v>86</v>
      </c>
      <c r="J2522" s="15" t="s">
        <v>86</v>
      </c>
      <c r="K2522" s="15" t="s">
        <v>86</v>
      </c>
      <c r="L2522" s="15" t="s">
        <v>86</v>
      </c>
      <c r="M2522" s="15" t="s">
        <v>86</v>
      </c>
      <c r="N2522" s="15" t="s">
        <v>86</v>
      </c>
      <c r="O2522" s="17">
        <v>1000</v>
      </c>
      <c r="P2522" s="18">
        <v>0</v>
      </c>
    </row>
    <row r="2523" spans="2:16" ht="36" customHeight="1" outlineLevel="1" x14ac:dyDescent="0.45">
      <c r="B2523" s="13" t="s">
        <v>61</v>
      </c>
      <c r="C2523" s="14" t="s">
        <v>59</v>
      </c>
      <c r="D2523" s="14" t="s">
        <v>890</v>
      </c>
      <c r="E2523" s="15" t="s">
        <v>70</v>
      </c>
      <c r="F2523" s="15"/>
      <c r="G2523" s="15" t="s">
        <v>86</v>
      </c>
      <c r="H2523" s="15" t="s">
        <v>86</v>
      </c>
      <c r="I2523" s="15" t="s">
        <v>86</v>
      </c>
      <c r="J2523" s="15" t="s">
        <v>86</v>
      </c>
      <c r="K2523" s="15" t="s">
        <v>86</v>
      </c>
      <c r="L2523" s="15" t="s">
        <v>86</v>
      </c>
      <c r="M2523" s="15" t="s">
        <v>86</v>
      </c>
      <c r="N2523" s="15" t="s">
        <v>86</v>
      </c>
      <c r="O2523" s="17">
        <v>1000</v>
      </c>
      <c r="P2523" s="18">
        <v>0</v>
      </c>
    </row>
    <row r="2524" spans="2:16" ht="36" customHeight="1" outlineLevel="1" x14ac:dyDescent="0.45">
      <c r="B2524" s="13" t="s">
        <v>61</v>
      </c>
      <c r="C2524" s="14" t="s">
        <v>56</v>
      </c>
      <c r="D2524" s="14" t="s">
        <v>890</v>
      </c>
      <c r="E2524" s="15" t="s">
        <v>70</v>
      </c>
      <c r="F2524" s="15"/>
      <c r="G2524" s="15" t="s">
        <v>86</v>
      </c>
      <c r="H2524" s="15" t="s">
        <v>86</v>
      </c>
      <c r="I2524" s="15" t="s">
        <v>86</v>
      </c>
      <c r="J2524" s="15" t="s">
        <v>86</v>
      </c>
      <c r="K2524" s="15" t="s">
        <v>86</v>
      </c>
      <c r="L2524" s="15" t="s">
        <v>86</v>
      </c>
      <c r="M2524" s="15" t="s">
        <v>86</v>
      </c>
      <c r="N2524" s="15" t="s">
        <v>86</v>
      </c>
      <c r="O2524" s="17">
        <v>1000</v>
      </c>
      <c r="P2524" s="18">
        <v>0</v>
      </c>
    </row>
    <row r="2525" spans="2:16" ht="36" customHeight="1" outlineLevel="1" x14ac:dyDescent="0.45">
      <c r="B2525" s="13" t="s">
        <v>61</v>
      </c>
      <c r="C2525" s="14" t="s">
        <v>59</v>
      </c>
      <c r="D2525" s="14" t="s">
        <v>890</v>
      </c>
      <c r="E2525" s="15" t="s">
        <v>70</v>
      </c>
      <c r="F2525" s="15"/>
      <c r="G2525" s="15" t="s">
        <v>86</v>
      </c>
      <c r="H2525" s="15" t="s">
        <v>86</v>
      </c>
      <c r="I2525" s="15" t="s">
        <v>86</v>
      </c>
      <c r="J2525" s="15" t="s">
        <v>86</v>
      </c>
      <c r="K2525" s="15" t="s">
        <v>86</v>
      </c>
      <c r="L2525" s="15" t="s">
        <v>86</v>
      </c>
      <c r="M2525" s="15" t="s">
        <v>86</v>
      </c>
      <c r="N2525" s="15" t="s">
        <v>86</v>
      </c>
      <c r="O2525" s="17">
        <v>1000</v>
      </c>
      <c r="P2525" s="18">
        <v>0</v>
      </c>
    </row>
    <row r="2526" spans="2:16" ht="36" customHeight="1" outlineLevel="1" x14ac:dyDescent="0.45">
      <c r="B2526" s="13" t="s">
        <v>64</v>
      </c>
      <c r="C2526" s="14" t="s">
        <v>56</v>
      </c>
      <c r="D2526" s="14" t="s">
        <v>891</v>
      </c>
      <c r="E2526" s="15" t="s">
        <v>63</v>
      </c>
      <c r="F2526" s="15"/>
      <c r="G2526" s="16">
        <v>1</v>
      </c>
      <c r="H2526" s="16">
        <v>10</v>
      </c>
      <c r="I2526" s="19">
        <v>6.5380000000000003</v>
      </c>
      <c r="J2526" s="16">
        <v>10</v>
      </c>
      <c r="K2526" s="16">
        <v>7</v>
      </c>
      <c r="L2526" s="19">
        <v>3.1544423447745062</v>
      </c>
      <c r="M2526" s="16">
        <v>1</v>
      </c>
      <c r="N2526" s="16">
        <v>10</v>
      </c>
      <c r="O2526" s="17">
        <v>0</v>
      </c>
      <c r="P2526" s="18">
        <v>0</v>
      </c>
    </row>
    <row r="2527" spans="2:16" ht="36" customHeight="1" outlineLevel="1" x14ac:dyDescent="0.45">
      <c r="B2527" s="13" t="s">
        <v>64</v>
      </c>
      <c r="C2527" s="14" t="s">
        <v>59</v>
      </c>
      <c r="D2527" s="14" t="s">
        <v>891</v>
      </c>
      <c r="E2527" s="15" t="s">
        <v>63</v>
      </c>
      <c r="F2527" s="15"/>
      <c r="G2527" s="16">
        <v>1</v>
      </c>
      <c r="H2527" s="16">
        <v>10</v>
      </c>
      <c r="I2527" s="19">
        <v>6.5380000000000003</v>
      </c>
      <c r="J2527" s="16">
        <v>10</v>
      </c>
      <c r="K2527" s="16">
        <v>7</v>
      </c>
      <c r="L2527" s="19">
        <v>3.1544423447745062</v>
      </c>
      <c r="M2527" s="16">
        <v>1</v>
      </c>
      <c r="N2527" s="16">
        <v>10</v>
      </c>
      <c r="O2527" s="17">
        <v>0</v>
      </c>
      <c r="P2527" s="18">
        <v>0</v>
      </c>
    </row>
    <row r="2528" spans="2:16" ht="36" customHeight="1" outlineLevel="1" x14ac:dyDescent="0.45">
      <c r="B2528" s="13" t="s">
        <v>66</v>
      </c>
      <c r="C2528" s="14" t="s">
        <v>56</v>
      </c>
      <c r="D2528" s="14" t="s">
        <v>892</v>
      </c>
      <c r="E2528" s="15" t="s">
        <v>63</v>
      </c>
      <c r="F2528" s="15"/>
      <c r="G2528" s="16">
        <v>1</v>
      </c>
      <c r="H2528" s="16">
        <v>10</v>
      </c>
      <c r="I2528" s="19">
        <v>6.5670329670329668</v>
      </c>
      <c r="J2528" s="16">
        <v>10</v>
      </c>
      <c r="K2528" s="16">
        <v>7</v>
      </c>
      <c r="L2528" s="19">
        <v>3.1503113245585879</v>
      </c>
      <c r="M2528" s="16">
        <v>1</v>
      </c>
      <c r="N2528" s="16">
        <v>10</v>
      </c>
      <c r="O2528" s="17">
        <v>545</v>
      </c>
      <c r="P2528" s="18">
        <v>0</v>
      </c>
    </row>
    <row r="2529" spans="2:16" ht="36" customHeight="1" outlineLevel="1" x14ac:dyDescent="0.45">
      <c r="B2529" s="13" t="s">
        <v>66</v>
      </c>
      <c r="C2529" s="14" t="s">
        <v>59</v>
      </c>
      <c r="D2529" s="14" t="s">
        <v>892</v>
      </c>
      <c r="E2529" s="15" t="s">
        <v>63</v>
      </c>
      <c r="F2529" s="15"/>
      <c r="G2529" s="16">
        <v>1</v>
      </c>
      <c r="H2529" s="16">
        <v>10</v>
      </c>
      <c r="I2529" s="19">
        <v>6.579055441478439</v>
      </c>
      <c r="J2529" s="16">
        <v>10</v>
      </c>
      <c r="K2529" s="16">
        <v>7</v>
      </c>
      <c r="L2529" s="19">
        <v>3.1793787619179192</v>
      </c>
      <c r="M2529" s="16">
        <v>1</v>
      </c>
      <c r="N2529" s="16">
        <v>10</v>
      </c>
      <c r="O2529" s="17">
        <v>513</v>
      </c>
      <c r="P2529" s="18">
        <v>0</v>
      </c>
    </row>
    <row r="2530" spans="2:16" ht="36" customHeight="1" outlineLevel="1" x14ac:dyDescent="0.45">
      <c r="B2530" s="13" t="s">
        <v>68</v>
      </c>
      <c r="C2530" s="14" t="s">
        <v>56</v>
      </c>
      <c r="D2530" s="14" t="s">
        <v>893</v>
      </c>
      <c r="E2530" s="15" t="s">
        <v>70</v>
      </c>
      <c r="F2530" s="15"/>
      <c r="G2530" s="16">
        <v>1</v>
      </c>
      <c r="H2530" s="16">
        <v>10</v>
      </c>
      <c r="I2530" s="19">
        <v>6.7255813953488373</v>
      </c>
      <c r="J2530" s="16">
        <v>10</v>
      </c>
      <c r="K2530" s="16">
        <v>8</v>
      </c>
      <c r="L2530" s="19">
        <v>3.1092335371337585</v>
      </c>
      <c r="M2530" s="16">
        <v>1</v>
      </c>
      <c r="N2530" s="16">
        <v>10</v>
      </c>
      <c r="O2530" s="17">
        <v>785</v>
      </c>
      <c r="P2530" s="18">
        <v>0</v>
      </c>
    </row>
    <row r="2531" spans="2:16" ht="36" customHeight="1" outlineLevel="1" x14ac:dyDescent="0.45">
      <c r="B2531" s="13" t="s">
        <v>68</v>
      </c>
      <c r="C2531" s="14" t="s">
        <v>59</v>
      </c>
      <c r="D2531" s="14" t="s">
        <v>893</v>
      </c>
      <c r="E2531" s="15" t="s">
        <v>70</v>
      </c>
      <c r="F2531" s="15"/>
      <c r="G2531" s="16">
        <v>1</v>
      </c>
      <c r="H2531" s="16">
        <v>10</v>
      </c>
      <c r="I2531" s="19">
        <v>6.6035242290748899</v>
      </c>
      <c r="J2531" s="16">
        <v>10</v>
      </c>
      <c r="K2531" s="16">
        <v>7</v>
      </c>
      <c r="L2531" s="19">
        <v>3.1680911735846333</v>
      </c>
      <c r="M2531" s="16">
        <v>1</v>
      </c>
      <c r="N2531" s="16">
        <v>10</v>
      </c>
      <c r="O2531" s="17">
        <v>773</v>
      </c>
      <c r="P2531" s="18">
        <v>0</v>
      </c>
    </row>
    <row r="2532" spans="2:16" ht="36" customHeight="1" outlineLevel="1" x14ac:dyDescent="0.45">
      <c r="B2532" s="13" t="s">
        <v>71</v>
      </c>
      <c r="C2532" s="14" t="s">
        <v>56</v>
      </c>
      <c r="D2532" s="14" t="s">
        <v>894</v>
      </c>
      <c r="E2532" s="15" t="s">
        <v>70</v>
      </c>
      <c r="F2532" s="15"/>
      <c r="G2532" s="16">
        <v>1</v>
      </c>
      <c r="H2532" s="16">
        <v>10</v>
      </c>
      <c r="I2532" s="19">
        <v>6.377952755905512</v>
      </c>
      <c r="J2532" s="16">
        <v>10</v>
      </c>
      <c r="K2532" s="16">
        <v>7</v>
      </c>
      <c r="L2532" s="19">
        <v>3.1620997992801287</v>
      </c>
      <c r="M2532" s="16">
        <v>1</v>
      </c>
      <c r="N2532" s="16">
        <v>10</v>
      </c>
      <c r="O2532" s="17">
        <v>873</v>
      </c>
      <c r="P2532" s="18">
        <v>0</v>
      </c>
    </row>
    <row r="2533" spans="2:16" ht="36" customHeight="1" outlineLevel="1" x14ac:dyDescent="0.45">
      <c r="B2533" s="13" t="s">
        <v>71</v>
      </c>
      <c r="C2533" s="14" t="s">
        <v>59</v>
      </c>
      <c r="D2533" s="14" t="s">
        <v>894</v>
      </c>
      <c r="E2533" s="15" t="s">
        <v>70</v>
      </c>
      <c r="F2533" s="15"/>
      <c r="G2533" s="16">
        <v>1</v>
      </c>
      <c r="H2533" s="16">
        <v>10</v>
      </c>
      <c r="I2533" s="19">
        <v>6.4338235294117645</v>
      </c>
      <c r="J2533" s="16">
        <v>10</v>
      </c>
      <c r="K2533" s="16">
        <v>7</v>
      </c>
      <c r="L2533" s="19">
        <v>3.1498435137670011</v>
      </c>
      <c r="M2533" s="16">
        <v>1</v>
      </c>
      <c r="N2533" s="16">
        <v>10</v>
      </c>
      <c r="O2533" s="17">
        <v>864</v>
      </c>
      <c r="P2533" s="18">
        <v>0</v>
      </c>
    </row>
    <row r="2534" spans="2:16" ht="36" customHeight="1" outlineLevel="1" x14ac:dyDescent="0.45">
      <c r="B2534" s="13" t="s">
        <v>1184</v>
      </c>
      <c r="C2534" s="14" t="s">
        <v>56</v>
      </c>
      <c r="D2534" s="14" t="s">
        <v>895</v>
      </c>
      <c r="E2534" s="15" t="s">
        <v>70</v>
      </c>
      <c r="F2534" s="15"/>
      <c r="G2534" s="16">
        <v>1</v>
      </c>
      <c r="H2534" s="16">
        <v>10</v>
      </c>
      <c r="I2534" s="19">
        <v>5.8358208955223878</v>
      </c>
      <c r="J2534" s="16">
        <v>4</v>
      </c>
      <c r="K2534" s="16">
        <v>6</v>
      </c>
      <c r="L2534" s="19">
        <v>3.033135266220933</v>
      </c>
      <c r="M2534" s="16">
        <v>1</v>
      </c>
      <c r="N2534" s="16">
        <v>10</v>
      </c>
      <c r="O2534" s="17">
        <v>933</v>
      </c>
      <c r="P2534" s="18">
        <v>0</v>
      </c>
    </row>
    <row r="2535" spans="2:16" ht="36" customHeight="1" outlineLevel="1" x14ac:dyDescent="0.45">
      <c r="B2535" s="13" t="s">
        <v>1184</v>
      </c>
      <c r="C2535" s="14" t="s">
        <v>59</v>
      </c>
      <c r="D2535" s="14" t="s">
        <v>895</v>
      </c>
      <c r="E2535" s="15" t="s">
        <v>70</v>
      </c>
      <c r="F2535" s="15"/>
      <c r="G2535" s="16">
        <v>1</v>
      </c>
      <c r="H2535" s="16">
        <v>10</v>
      </c>
      <c r="I2535" s="19">
        <v>5.9142857142857146</v>
      </c>
      <c r="J2535" s="16">
        <v>10</v>
      </c>
      <c r="K2535" s="16">
        <v>6</v>
      </c>
      <c r="L2535" s="19">
        <v>3.030008643709186</v>
      </c>
      <c r="M2535" s="16">
        <v>1</v>
      </c>
      <c r="N2535" s="16">
        <v>10</v>
      </c>
      <c r="O2535" s="17">
        <v>930</v>
      </c>
      <c r="P2535" s="18">
        <v>0</v>
      </c>
    </row>
    <row r="2536" spans="2:16" ht="36" customHeight="1" outlineLevel="1" x14ac:dyDescent="0.45">
      <c r="B2536" s="13" t="s">
        <v>1185</v>
      </c>
      <c r="C2536" s="14" t="s">
        <v>56</v>
      </c>
      <c r="D2536" s="14" t="s">
        <v>896</v>
      </c>
      <c r="E2536" s="15" t="s">
        <v>70</v>
      </c>
      <c r="F2536" s="15"/>
      <c r="G2536" s="16">
        <v>1</v>
      </c>
      <c r="H2536" s="16">
        <v>10</v>
      </c>
      <c r="I2536" s="19">
        <v>7.209677419354839</v>
      </c>
      <c r="J2536" s="16">
        <v>10</v>
      </c>
      <c r="K2536" s="16">
        <v>9</v>
      </c>
      <c r="L2536" s="19">
        <v>3.1733371624671203</v>
      </c>
      <c r="M2536" s="16">
        <v>1</v>
      </c>
      <c r="N2536" s="16">
        <v>10</v>
      </c>
      <c r="O2536" s="17">
        <v>938</v>
      </c>
      <c r="P2536" s="18">
        <v>0</v>
      </c>
    </row>
    <row r="2537" spans="2:16" ht="36" customHeight="1" outlineLevel="1" x14ac:dyDescent="0.45">
      <c r="B2537" s="13" t="s">
        <v>1185</v>
      </c>
      <c r="C2537" s="14" t="s">
        <v>59</v>
      </c>
      <c r="D2537" s="14" t="s">
        <v>896</v>
      </c>
      <c r="E2537" s="15" t="s">
        <v>70</v>
      </c>
      <c r="F2537" s="15"/>
      <c r="G2537" s="16">
        <v>1</v>
      </c>
      <c r="H2537" s="16">
        <v>10</v>
      </c>
      <c r="I2537" s="19">
        <v>7.1746031746031749</v>
      </c>
      <c r="J2537" s="16">
        <v>10</v>
      </c>
      <c r="K2537" s="16">
        <v>9</v>
      </c>
      <c r="L2537" s="19">
        <v>3.1599289627564704</v>
      </c>
      <c r="M2537" s="16">
        <v>1</v>
      </c>
      <c r="N2537" s="16">
        <v>10</v>
      </c>
      <c r="O2537" s="17">
        <v>937</v>
      </c>
      <c r="P2537" s="18">
        <v>0</v>
      </c>
    </row>
    <row r="2538" spans="2:16" ht="36" customHeight="1" outlineLevel="1" x14ac:dyDescent="0.45">
      <c r="B2538" s="13" t="s">
        <v>73</v>
      </c>
      <c r="C2538" s="14" t="s">
        <v>56</v>
      </c>
      <c r="D2538" s="14" t="s">
        <v>1408</v>
      </c>
      <c r="E2538" s="15" t="s">
        <v>63</v>
      </c>
      <c r="F2538" s="15"/>
      <c r="G2538" s="16">
        <v>1</v>
      </c>
      <c r="H2538" s="16">
        <v>10</v>
      </c>
      <c r="I2538" s="19">
        <v>6.54</v>
      </c>
      <c r="J2538" s="16">
        <v>10</v>
      </c>
      <c r="K2538" s="16">
        <v>7</v>
      </c>
      <c r="L2538" s="19">
        <v>3.1537828629039146</v>
      </c>
      <c r="M2538" s="16">
        <v>1</v>
      </c>
      <c r="N2538" s="16">
        <v>10</v>
      </c>
      <c r="O2538" s="17">
        <v>0</v>
      </c>
      <c r="P2538" s="18">
        <v>0</v>
      </c>
    </row>
    <row r="2539" spans="2:16" ht="36" customHeight="1" outlineLevel="1" x14ac:dyDescent="0.45">
      <c r="B2539" s="13" t="s">
        <v>73</v>
      </c>
      <c r="C2539" s="14" t="s">
        <v>59</v>
      </c>
      <c r="D2539" s="14" t="s">
        <v>1408</v>
      </c>
      <c r="E2539" s="15" t="s">
        <v>63</v>
      </c>
      <c r="F2539" s="15"/>
      <c r="G2539" s="16">
        <v>1</v>
      </c>
      <c r="H2539" s="16">
        <v>10</v>
      </c>
      <c r="I2539" s="19">
        <v>6.54</v>
      </c>
      <c r="J2539" s="16">
        <v>10</v>
      </c>
      <c r="K2539" s="16">
        <v>7</v>
      </c>
      <c r="L2539" s="19">
        <v>3.1537828629039146</v>
      </c>
      <c r="M2539" s="16">
        <v>1</v>
      </c>
      <c r="N2539" s="16">
        <v>10</v>
      </c>
      <c r="O2539" s="17">
        <v>0</v>
      </c>
      <c r="P2539" s="18">
        <v>0</v>
      </c>
    </row>
    <row r="2540" spans="2:16" ht="36" customHeight="1" outlineLevel="1" x14ac:dyDescent="0.45">
      <c r="B2540" s="13" t="s">
        <v>75</v>
      </c>
      <c r="C2540" s="14" t="s">
        <v>56</v>
      </c>
      <c r="D2540" s="14" t="s">
        <v>897</v>
      </c>
      <c r="E2540" s="15" t="s">
        <v>63</v>
      </c>
      <c r="F2540" s="15"/>
      <c r="G2540" s="16">
        <v>1</v>
      </c>
      <c r="H2540" s="16">
        <v>10</v>
      </c>
      <c r="I2540" s="19">
        <v>6.5369999999999999</v>
      </c>
      <c r="J2540" s="16">
        <v>10</v>
      </c>
      <c r="K2540" s="16">
        <v>7</v>
      </c>
      <c r="L2540" s="19">
        <v>3.1547715580662139</v>
      </c>
      <c r="M2540" s="16">
        <v>1</v>
      </c>
      <c r="N2540" s="16">
        <v>10</v>
      </c>
      <c r="O2540" s="17">
        <v>0</v>
      </c>
      <c r="P2540" s="18">
        <v>0</v>
      </c>
    </row>
    <row r="2541" spans="2:16" ht="36" customHeight="1" outlineLevel="1" x14ac:dyDescent="0.45">
      <c r="B2541" s="13" t="s">
        <v>75</v>
      </c>
      <c r="C2541" s="14" t="s">
        <v>59</v>
      </c>
      <c r="D2541" s="14" t="s">
        <v>897</v>
      </c>
      <c r="E2541" s="15" t="s">
        <v>63</v>
      </c>
      <c r="F2541" s="15"/>
      <c r="G2541" s="16">
        <v>1</v>
      </c>
      <c r="H2541" s="16">
        <v>10</v>
      </c>
      <c r="I2541" s="19">
        <v>6.5369999999999999</v>
      </c>
      <c r="J2541" s="16">
        <v>10</v>
      </c>
      <c r="K2541" s="16">
        <v>7</v>
      </c>
      <c r="L2541" s="19">
        <v>3.1547715580662139</v>
      </c>
      <c r="M2541" s="16">
        <v>1</v>
      </c>
      <c r="N2541" s="16">
        <v>10</v>
      </c>
      <c r="O2541" s="17">
        <v>0</v>
      </c>
      <c r="P2541" s="18">
        <v>0</v>
      </c>
    </row>
    <row r="2542" spans="2:16" ht="36" customHeight="1" outlineLevel="1" x14ac:dyDescent="0.45">
      <c r="B2542" s="13" t="s">
        <v>77</v>
      </c>
      <c r="C2542" s="14" t="s">
        <v>56</v>
      </c>
      <c r="D2542" s="14" t="s">
        <v>898</v>
      </c>
      <c r="E2542" s="15" t="s">
        <v>70</v>
      </c>
      <c r="F2542" s="15"/>
      <c r="G2542" s="16">
        <v>1</v>
      </c>
      <c r="H2542" s="16">
        <v>10</v>
      </c>
      <c r="I2542" s="19">
        <v>6.528225806451613</v>
      </c>
      <c r="J2542" s="16">
        <v>10</v>
      </c>
      <c r="K2542" s="16">
        <v>7</v>
      </c>
      <c r="L2542" s="19">
        <v>3.1761661327633925</v>
      </c>
      <c r="M2542" s="16">
        <v>1</v>
      </c>
      <c r="N2542" s="16">
        <v>10</v>
      </c>
      <c r="O2542" s="17">
        <v>256</v>
      </c>
      <c r="P2542" s="18">
        <v>0</v>
      </c>
    </row>
    <row r="2543" spans="2:16" ht="36" customHeight="1" outlineLevel="1" x14ac:dyDescent="0.45">
      <c r="B2543" s="13" t="s">
        <v>77</v>
      </c>
      <c r="C2543" s="14" t="s">
        <v>59</v>
      </c>
      <c r="D2543" s="14" t="s">
        <v>898</v>
      </c>
      <c r="E2543" s="15" t="s">
        <v>70</v>
      </c>
      <c r="F2543" s="15"/>
      <c r="G2543" s="16">
        <v>1</v>
      </c>
      <c r="H2543" s="16">
        <v>10</v>
      </c>
      <c r="I2543" s="19">
        <v>6.528225806451613</v>
      </c>
      <c r="J2543" s="16">
        <v>10</v>
      </c>
      <c r="K2543" s="16">
        <v>7</v>
      </c>
      <c r="L2543" s="19">
        <v>3.1761661327633925</v>
      </c>
      <c r="M2543" s="16">
        <v>1</v>
      </c>
      <c r="N2543" s="16">
        <v>10</v>
      </c>
      <c r="O2543" s="17">
        <v>256</v>
      </c>
      <c r="P2543" s="18">
        <v>0</v>
      </c>
    </row>
    <row r="2544" spans="2:16" ht="36" customHeight="1" outlineLevel="1" x14ac:dyDescent="0.45">
      <c r="B2544" s="13" t="s">
        <v>79</v>
      </c>
      <c r="C2544" s="14" t="s">
        <v>56</v>
      </c>
      <c r="D2544" s="14" t="s">
        <v>899</v>
      </c>
      <c r="E2544" s="15" t="s">
        <v>70</v>
      </c>
      <c r="F2544" s="15"/>
      <c r="G2544" s="16">
        <v>1</v>
      </c>
      <c r="H2544" s="16">
        <v>10</v>
      </c>
      <c r="I2544" s="19">
        <v>6.6836734693877551</v>
      </c>
      <c r="J2544" s="16">
        <v>10</v>
      </c>
      <c r="K2544" s="16">
        <v>7</v>
      </c>
      <c r="L2544" s="19">
        <v>3.1174843454085055</v>
      </c>
      <c r="M2544" s="16">
        <v>1</v>
      </c>
      <c r="N2544" s="16">
        <v>10</v>
      </c>
      <c r="O2544" s="17">
        <v>706</v>
      </c>
      <c r="P2544" s="18">
        <v>0</v>
      </c>
    </row>
    <row r="2545" spans="2:16" ht="36" customHeight="1" outlineLevel="1" x14ac:dyDescent="0.45">
      <c r="B2545" s="13" t="s">
        <v>79</v>
      </c>
      <c r="C2545" s="14" t="s">
        <v>59</v>
      </c>
      <c r="D2545" s="14" t="s">
        <v>899</v>
      </c>
      <c r="E2545" s="15" t="s">
        <v>70</v>
      </c>
      <c r="F2545" s="15"/>
      <c r="G2545" s="16">
        <v>1</v>
      </c>
      <c r="H2545" s="16">
        <v>10</v>
      </c>
      <c r="I2545" s="19">
        <v>6.6836734693877551</v>
      </c>
      <c r="J2545" s="16">
        <v>10</v>
      </c>
      <c r="K2545" s="16">
        <v>7</v>
      </c>
      <c r="L2545" s="19">
        <v>3.1174843454085055</v>
      </c>
      <c r="M2545" s="16">
        <v>1</v>
      </c>
      <c r="N2545" s="16">
        <v>10</v>
      </c>
      <c r="O2545" s="17">
        <v>706</v>
      </c>
      <c r="P2545" s="18">
        <v>0</v>
      </c>
    </row>
    <row r="2546" spans="2:16" ht="36" customHeight="1" outlineLevel="1" x14ac:dyDescent="0.45">
      <c r="B2546" s="13" t="s">
        <v>80</v>
      </c>
      <c r="C2546" s="14" t="s">
        <v>56</v>
      </c>
      <c r="D2546" s="14" t="s">
        <v>900</v>
      </c>
      <c r="E2546" s="15" t="s">
        <v>70</v>
      </c>
      <c r="F2546" s="15"/>
      <c r="G2546" s="16">
        <v>1</v>
      </c>
      <c r="H2546" s="16">
        <v>10</v>
      </c>
      <c r="I2546" s="19">
        <v>6.0289855072463769</v>
      </c>
      <c r="J2546" s="16">
        <v>10</v>
      </c>
      <c r="K2546" s="16">
        <v>6</v>
      </c>
      <c r="L2546" s="19">
        <v>3.2808312006919738</v>
      </c>
      <c r="M2546" s="16">
        <v>1</v>
      </c>
      <c r="N2546" s="16">
        <v>10</v>
      </c>
      <c r="O2546" s="17">
        <v>931</v>
      </c>
      <c r="P2546" s="18">
        <v>0</v>
      </c>
    </row>
    <row r="2547" spans="2:16" ht="36" customHeight="1" outlineLevel="1" x14ac:dyDescent="0.45">
      <c r="B2547" s="13" t="s">
        <v>80</v>
      </c>
      <c r="C2547" s="14" t="s">
        <v>59</v>
      </c>
      <c r="D2547" s="14" t="s">
        <v>900</v>
      </c>
      <c r="E2547" s="15" t="s">
        <v>70</v>
      </c>
      <c r="F2547" s="15"/>
      <c r="G2547" s="16">
        <v>1</v>
      </c>
      <c r="H2547" s="16">
        <v>10</v>
      </c>
      <c r="I2547" s="19">
        <v>6.0289855072463769</v>
      </c>
      <c r="J2547" s="16">
        <v>10</v>
      </c>
      <c r="K2547" s="16">
        <v>6</v>
      </c>
      <c r="L2547" s="19">
        <v>3.2808312006919738</v>
      </c>
      <c r="M2547" s="16">
        <v>1</v>
      </c>
      <c r="N2547" s="16">
        <v>10</v>
      </c>
      <c r="O2547" s="17">
        <v>931</v>
      </c>
      <c r="P2547" s="18">
        <v>0</v>
      </c>
    </row>
    <row r="2548" spans="2:16" ht="36" customHeight="1" outlineLevel="1" x14ac:dyDescent="0.45">
      <c r="B2548" s="13" t="s">
        <v>82</v>
      </c>
      <c r="C2548" s="14" t="s">
        <v>56</v>
      </c>
      <c r="D2548" s="14" t="s">
        <v>1409</v>
      </c>
      <c r="E2548" s="15" t="s">
        <v>70</v>
      </c>
      <c r="F2548" s="15"/>
      <c r="G2548" s="16">
        <v>3</v>
      </c>
      <c r="H2548" s="16">
        <v>10</v>
      </c>
      <c r="I2548" s="19">
        <v>6.9</v>
      </c>
      <c r="J2548" s="16">
        <v>10</v>
      </c>
      <c r="K2548" s="16">
        <v>6</v>
      </c>
      <c r="L2548" s="19">
        <v>3.178049716414141</v>
      </c>
      <c r="M2548" s="16">
        <v>3</v>
      </c>
      <c r="N2548" s="16">
        <v>10</v>
      </c>
      <c r="O2548" s="17">
        <v>990</v>
      </c>
      <c r="P2548" s="18">
        <v>0</v>
      </c>
    </row>
    <row r="2549" spans="2:16" ht="36" customHeight="1" outlineLevel="1" x14ac:dyDescent="0.45">
      <c r="B2549" s="13" t="s">
        <v>82</v>
      </c>
      <c r="C2549" s="14" t="s">
        <v>59</v>
      </c>
      <c r="D2549" s="14" t="s">
        <v>1409</v>
      </c>
      <c r="E2549" s="15" t="s">
        <v>70</v>
      </c>
      <c r="F2549" s="15"/>
      <c r="G2549" s="16">
        <v>3</v>
      </c>
      <c r="H2549" s="16">
        <v>10</v>
      </c>
      <c r="I2549" s="19">
        <v>6.9</v>
      </c>
      <c r="J2549" s="16">
        <v>10</v>
      </c>
      <c r="K2549" s="16">
        <v>6</v>
      </c>
      <c r="L2549" s="19">
        <v>3.178049716414141</v>
      </c>
      <c r="M2549" s="16">
        <v>3</v>
      </c>
      <c r="N2549" s="16">
        <v>10</v>
      </c>
      <c r="O2549" s="17">
        <v>990</v>
      </c>
      <c r="P2549" s="18">
        <v>0</v>
      </c>
    </row>
    <row r="2550" spans="2:16" ht="36" customHeight="1" outlineLevel="1" x14ac:dyDescent="0.45">
      <c r="B2550" s="13" t="s">
        <v>84</v>
      </c>
      <c r="C2550" s="14" t="s">
        <v>56</v>
      </c>
      <c r="D2550" s="14" t="s">
        <v>1410</v>
      </c>
      <c r="E2550" s="15" t="s">
        <v>70</v>
      </c>
      <c r="F2550" s="15"/>
      <c r="G2550" s="16">
        <v>9</v>
      </c>
      <c r="H2550" s="16">
        <v>9</v>
      </c>
      <c r="I2550" s="16">
        <v>9</v>
      </c>
      <c r="J2550" s="16">
        <v>9</v>
      </c>
      <c r="K2550" s="16">
        <v>9</v>
      </c>
      <c r="L2550" s="15" t="s">
        <v>86</v>
      </c>
      <c r="M2550" s="16">
        <v>9</v>
      </c>
      <c r="N2550" s="16">
        <v>9</v>
      </c>
      <c r="O2550" s="17">
        <v>999</v>
      </c>
      <c r="P2550" s="18">
        <v>0</v>
      </c>
    </row>
    <row r="2551" spans="2:16" ht="36" customHeight="1" outlineLevel="1" x14ac:dyDescent="0.45">
      <c r="B2551" s="13" t="s">
        <v>84</v>
      </c>
      <c r="C2551" s="14" t="s">
        <v>59</v>
      </c>
      <c r="D2551" s="14" t="s">
        <v>1410</v>
      </c>
      <c r="E2551" s="15" t="s">
        <v>70</v>
      </c>
      <c r="F2551" s="15"/>
      <c r="G2551" s="16">
        <v>9</v>
      </c>
      <c r="H2551" s="16">
        <v>9</v>
      </c>
      <c r="I2551" s="16">
        <v>9</v>
      </c>
      <c r="J2551" s="16">
        <v>9</v>
      </c>
      <c r="K2551" s="16">
        <v>9</v>
      </c>
      <c r="L2551" s="15" t="s">
        <v>86</v>
      </c>
      <c r="M2551" s="16">
        <v>9</v>
      </c>
      <c r="N2551" s="16">
        <v>9</v>
      </c>
      <c r="O2551" s="17">
        <v>999</v>
      </c>
      <c r="P2551" s="18">
        <v>0</v>
      </c>
    </row>
    <row r="2552" spans="2:16" ht="36" customHeight="1" outlineLevel="1" x14ac:dyDescent="0.45">
      <c r="B2552" s="13" t="s">
        <v>61</v>
      </c>
      <c r="C2552" s="14" t="s">
        <v>56</v>
      </c>
      <c r="D2552" s="14" t="s">
        <v>901</v>
      </c>
      <c r="E2552" s="15" t="s">
        <v>70</v>
      </c>
      <c r="F2552" s="15"/>
      <c r="G2552" s="16">
        <v>1</v>
      </c>
      <c r="H2552" s="16">
        <v>10</v>
      </c>
      <c r="I2552" s="19">
        <v>6.5389999999999997</v>
      </c>
      <c r="J2552" s="16">
        <v>10</v>
      </c>
      <c r="K2552" s="16">
        <v>7</v>
      </c>
      <c r="L2552" s="19">
        <v>3.1547474433671416</v>
      </c>
      <c r="M2552" s="16">
        <v>1</v>
      </c>
      <c r="N2552" s="16">
        <v>10</v>
      </c>
      <c r="O2552" s="17">
        <v>0</v>
      </c>
      <c r="P2552" s="18">
        <v>0</v>
      </c>
    </row>
    <row r="2553" spans="2:16" ht="36" customHeight="1" outlineLevel="1" x14ac:dyDescent="0.45">
      <c r="B2553" s="13" t="s">
        <v>61</v>
      </c>
      <c r="C2553" s="14" t="s">
        <v>59</v>
      </c>
      <c r="D2553" s="14" t="s">
        <v>901</v>
      </c>
      <c r="E2553" s="15" t="s">
        <v>70</v>
      </c>
      <c r="F2553" s="15"/>
      <c r="G2553" s="16">
        <v>1</v>
      </c>
      <c r="H2553" s="16">
        <v>10</v>
      </c>
      <c r="I2553" s="19">
        <v>6.5714285714285712</v>
      </c>
      <c r="J2553" s="16">
        <v>10</v>
      </c>
      <c r="K2553" s="16">
        <v>7</v>
      </c>
      <c r="L2553" s="19">
        <v>3.1188388427675688</v>
      </c>
      <c r="M2553" s="16">
        <v>1</v>
      </c>
      <c r="N2553" s="16">
        <v>10</v>
      </c>
      <c r="O2553" s="17">
        <v>111</v>
      </c>
      <c r="P2553" s="18">
        <v>0</v>
      </c>
    </row>
    <row r="2554" spans="2:16" ht="36" customHeight="1" outlineLevel="1" x14ac:dyDescent="0.45">
      <c r="B2554" s="13" t="s">
        <v>61</v>
      </c>
      <c r="C2554" s="14" t="s">
        <v>56</v>
      </c>
      <c r="D2554" s="14" t="s">
        <v>901</v>
      </c>
      <c r="E2554" s="15" t="s">
        <v>70</v>
      </c>
      <c r="F2554" s="15"/>
      <c r="G2554" s="15" t="s">
        <v>86</v>
      </c>
      <c r="H2554" s="15" t="s">
        <v>86</v>
      </c>
      <c r="I2554" s="15" t="s">
        <v>86</v>
      </c>
      <c r="J2554" s="15" t="s">
        <v>86</v>
      </c>
      <c r="K2554" s="15" t="s">
        <v>86</v>
      </c>
      <c r="L2554" s="15" t="s">
        <v>86</v>
      </c>
      <c r="M2554" s="15" t="s">
        <v>86</v>
      </c>
      <c r="N2554" s="15" t="s">
        <v>86</v>
      </c>
      <c r="O2554" s="17">
        <v>1000</v>
      </c>
      <c r="P2554" s="18">
        <v>0</v>
      </c>
    </row>
    <row r="2555" spans="2:16" ht="36" customHeight="1" outlineLevel="1" x14ac:dyDescent="0.45">
      <c r="B2555" s="13" t="s">
        <v>61</v>
      </c>
      <c r="C2555" s="14" t="s">
        <v>59</v>
      </c>
      <c r="D2555" s="14" t="s">
        <v>901</v>
      </c>
      <c r="E2555" s="15" t="s">
        <v>70</v>
      </c>
      <c r="F2555" s="15"/>
      <c r="G2555" s="16">
        <v>10</v>
      </c>
      <c r="H2555" s="16">
        <v>10</v>
      </c>
      <c r="I2555" s="16">
        <v>10</v>
      </c>
      <c r="J2555" s="16">
        <v>10</v>
      </c>
      <c r="K2555" s="16">
        <v>10</v>
      </c>
      <c r="L2555" s="15" t="s">
        <v>86</v>
      </c>
      <c r="M2555" s="16">
        <v>10</v>
      </c>
      <c r="N2555" s="16">
        <v>10</v>
      </c>
      <c r="O2555" s="17">
        <v>999</v>
      </c>
      <c r="P2555" s="18">
        <v>0</v>
      </c>
    </row>
    <row r="2556" spans="2:16" ht="36" customHeight="1" outlineLevel="1" x14ac:dyDescent="0.45">
      <c r="B2556" s="13" t="s">
        <v>61</v>
      </c>
      <c r="C2556" s="14" t="s">
        <v>56</v>
      </c>
      <c r="D2556" s="14" t="s">
        <v>901</v>
      </c>
      <c r="E2556" s="15" t="s">
        <v>70</v>
      </c>
      <c r="F2556" s="15"/>
      <c r="G2556" s="15" t="s">
        <v>86</v>
      </c>
      <c r="H2556" s="15" t="s">
        <v>86</v>
      </c>
      <c r="I2556" s="15" t="s">
        <v>86</v>
      </c>
      <c r="J2556" s="15" t="s">
        <v>86</v>
      </c>
      <c r="K2556" s="15" t="s">
        <v>86</v>
      </c>
      <c r="L2556" s="15" t="s">
        <v>86</v>
      </c>
      <c r="M2556" s="15" t="s">
        <v>86</v>
      </c>
      <c r="N2556" s="15" t="s">
        <v>86</v>
      </c>
      <c r="O2556" s="17">
        <v>1000</v>
      </c>
      <c r="P2556" s="18">
        <v>0</v>
      </c>
    </row>
    <row r="2557" spans="2:16" ht="36" customHeight="1" outlineLevel="1" x14ac:dyDescent="0.45">
      <c r="B2557" s="13" t="s">
        <v>61</v>
      </c>
      <c r="C2557" s="14" t="s">
        <v>59</v>
      </c>
      <c r="D2557" s="14" t="s">
        <v>901</v>
      </c>
      <c r="E2557" s="15" t="s">
        <v>70</v>
      </c>
      <c r="F2557" s="15"/>
      <c r="G2557" s="15" t="s">
        <v>86</v>
      </c>
      <c r="H2557" s="15" t="s">
        <v>86</v>
      </c>
      <c r="I2557" s="15" t="s">
        <v>86</v>
      </c>
      <c r="J2557" s="15" t="s">
        <v>86</v>
      </c>
      <c r="K2557" s="15" t="s">
        <v>86</v>
      </c>
      <c r="L2557" s="15" t="s">
        <v>86</v>
      </c>
      <c r="M2557" s="15" t="s">
        <v>86</v>
      </c>
      <c r="N2557" s="15" t="s">
        <v>86</v>
      </c>
      <c r="O2557" s="17">
        <v>1000</v>
      </c>
      <c r="P2557" s="18">
        <v>0</v>
      </c>
    </row>
    <row r="2558" spans="2:16" ht="36" customHeight="1" outlineLevel="1" x14ac:dyDescent="0.45">
      <c r="B2558" s="13" t="s">
        <v>61</v>
      </c>
      <c r="C2558" s="14" t="s">
        <v>56</v>
      </c>
      <c r="D2558" s="14" t="s">
        <v>901</v>
      </c>
      <c r="E2558" s="15" t="s">
        <v>70</v>
      </c>
      <c r="F2558" s="15"/>
      <c r="G2558" s="15" t="s">
        <v>86</v>
      </c>
      <c r="H2558" s="15" t="s">
        <v>86</v>
      </c>
      <c r="I2558" s="15" t="s">
        <v>86</v>
      </c>
      <c r="J2558" s="15" t="s">
        <v>86</v>
      </c>
      <c r="K2558" s="15" t="s">
        <v>86</v>
      </c>
      <c r="L2558" s="15" t="s">
        <v>86</v>
      </c>
      <c r="M2558" s="15" t="s">
        <v>86</v>
      </c>
      <c r="N2558" s="15" t="s">
        <v>86</v>
      </c>
      <c r="O2558" s="17">
        <v>1000</v>
      </c>
      <c r="P2558" s="18">
        <v>0</v>
      </c>
    </row>
    <row r="2559" spans="2:16" ht="36" customHeight="1" outlineLevel="1" x14ac:dyDescent="0.45">
      <c r="B2559" s="13" t="s">
        <v>61</v>
      </c>
      <c r="C2559" s="14" t="s">
        <v>59</v>
      </c>
      <c r="D2559" s="14" t="s">
        <v>901</v>
      </c>
      <c r="E2559" s="15" t="s">
        <v>70</v>
      </c>
      <c r="F2559" s="15"/>
      <c r="G2559" s="15" t="s">
        <v>86</v>
      </c>
      <c r="H2559" s="15" t="s">
        <v>86</v>
      </c>
      <c r="I2559" s="15" t="s">
        <v>86</v>
      </c>
      <c r="J2559" s="15" t="s">
        <v>86</v>
      </c>
      <c r="K2559" s="15" t="s">
        <v>86</v>
      </c>
      <c r="L2559" s="15" t="s">
        <v>86</v>
      </c>
      <c r="M2559" s="15" t="s">
        <v>86</v>
      </c>
      <c r="N2559" s="15" t="s">
        <v>86</v>
      </c>
      <c r="O2559" s="17">
        <v>1000</v>
      </c>
      <c r="P2559" s="18">
        <v>0</v>
      </c>
    </row>
    <row r="2560" spans="2:16" ht="36" customHeight="1" outlineLevel="1" x14ac:dyDescent="0.45">
      <c r="B2560" s="13" t="s">
        <v>64</v>
      </c>
      <c r="C2560" s="14" t="s">
        <v>56</v>
      </c>
      <c r="D2560" s="14" t="s">
        <v>902</v>
      </c>
      <c r="E2560" s="15" t="s">
        <v>63</v>
      </c>
      <c r="F2560" s="15"/>
      <c r="G2560" s="16">
        <v>1</v>
      </c>
      <c r="H2560" s="16">
        <v>10</v>
      </c>
      <c r="I2560" s="19">
        <v>6.5389999999999997</v>
      </c>
      <c r="J2560" s="16">
        <v>10</v>
      </c>
      <c r="K2560" s="16">
        <v>7</v>
      </c>
      <c r="L2560" s="19">
        <v>3.1550647272969736</v>
      </c>
      <c r="M2560" s="16">
        <v>1</v>
      </c>
      <c r="N2560" s="16">
        <v>10</v>
      </c>
      <c r="O2560" s="17">
        <v>0</v>
      </c>
      <c r="P2560" s="18">
        <v>0</v>
      </c>
    </row>
    <row r="2561" spans="2:16" ht="36" customHeight="1" outlineLevel="1" x14ac:dyDescent="0.45">
      <c r="B2561" s="13" t="s">
        <v>64</v>
      </c>
      <c r="C2561" s="14" t="s">
        <v>59</v>
      </c>
      <c r="D2561" s="14" t="s">
        <v>902</v>
      </c>
      <c r="E2561" s="15" t="s">
        <v>63</v>
      </c>
      <c r="F2561" s="15"/>
      <c r="G2561" s="16">
        <v>1</v>
      </c>
      <c r="H2561" s="16">
        <v>10</v>
      </c>
      <c r="I2561" s="19">
        <v>6.5389999999999997</v>
      </c>
      <c r="J2561" s="16">
        <v>10</v>
      </c>
      <c r="K2561" s="16">
        <v>7</v>
      </c>
      <c r="L2561" s="19">
        <v>3.1550647272969736</v>
      </c>
      <c r="M2561" s="16">
        <v>1</v>
      </c>
      <c r="N2561" s="16">
        <v>10</v>
      </c>
      <c r="O2561" s="17">
        <v>0</v>
      </c>
      <c r="P2561" s="18">
        <v>0</v>
      </c>
    </row>
    <row r="2562" spans="2:16" ht="36" customHeight="1" outlineLevel="1" x14ac:dyDescent="0.45">
      <c r="B2562" s="13" t="s">
        <v>66</v>
      </c>
      <c r="C2562" s="14" t="s">
        <v>56</v>
      </c>
      <c r="D2562" s="14" t="s">
        <v>903</v>
      </c>
      <c r="E2562" s="15" t="s">
        <v>63</v>
      </c>
      <c r="F2562" s="15"/>
      <c r="G2562" s="16">
        <v>1</v>
      </c>
      <c r="H2562" s="16">
        <v>10</v>
      </c>
      <c r="I2562" s="19">
        <v>6.4586129753914987</v>
      </c>
      <c r="J2562" s="16">
        <v>10</v>
      </c>
      <c r="K2562" s="16">
        <v>7</v>
      </c>
      <c r="L2562" s="19">
        <v>3.2048814855503145</v>
      </c>
      <c r="M2562" s="16">
        <v>1</v>
      </c>
      <c r="N2562" s="16">
        <v>10</v>
      </c>
      <c r="O2562" s="17">
        <v>553</v>
      </c>
      <c r="P2562" s="18">
        <v>0</v>
      </c>
    </row>
    <row r="2563" spans="2:16" ht="36" customHeight="1" outlineLevel="1" x14ac:dyDescent="0.45">
      <c r="B2563" s="13" t="s">
        <v>66</v>
      </c>
      <c r="C2563" s="14" t="s">
        <v>59</v>
      </c>
      <c r="D2563" s="14" t="s">
        <v>903</v>
      </c>
      <c r="E2563" s="15" t="s">
        <v>63</v>
      </c>
      <c r="F2563" s="15"/>
      <c r="G2563" s="16">
        <v>1</v>
      </c>
      <c r="H2563" s="16">
        <v>10</v>
      </c>
      <c r="I2563" s="19">
        <v>6.4025157232704402</v>
      </c>
      <c r="J2563" s="16">
        <v>10</v>
      </c>
      <c r="K2563" s="16">
        <v>7</v>
      </c>
      <c r="L2563" s="19">
        <v>3.2021254040431764</v>
      </c>
      <c r="M2563" s="16">
        <v>1</v>
      </c>
      <c r="N2563" s="16">
        <v>10</v>
      </c>
      <c r="O2563" s="17">
        <v>523</v>
      </c>
      <c r="P2563" s="18">
        <v>0</v>
      </c>
    </row>
    <row r="2564" spans="2:16" ht="36" customHeight="1" outlineLevel="1" x14ac:dyDescent="0.45">
      <c r="B2564" s="13" t="s">
        <v>68</v>
      </c>
      <c r="C2564" s="14" t="s">
        <v>56</v>
      </c>
      <c r="D2564" s="14" t="s">
        <v>904</v>
      </c>
      <c r="E2564" s="15" t="s">
        <v>70</v>
      </c>
      <c r="F2564" s="15"/>
      <c r="G2564" s="16">
        <v>1</v>
      </c>
      <c r="H2564" s="16">
        <v>10</v>
      </c>
      <c r="I2564" s="19">
        <v>6.3162790697674422</v>
      </c>
      <c r="J2564" s="16">
        <v>10</v>
      </c>
      <c r="K2564" s="16">
        <v>7</v>
      </c>
      <c r="L2564" s="19">
        <v>3.2486467515180304</v>
      </c>
      <c r="M2564" s="16">
        <v>1</v>
      </c>
      <c r="N2564" s="16">
        <v>10</v>
      </c>
      <c r="O2564" s="17">
        <v>785</v>
      </c>
      <c r="P2564" s="18">
        <v>0</v>
      </c>
    </row>
    <row r="2565" spans="2:16" ht="36" customHeight="1" outlineLevel="1" x14ac:dyDescent="0.45">
      <c r="B2565" s="13" t="s">
        <v>68</v>
      </c>
      <c r="C2565" s="14" t="s">
        <v>59</v>
      </c>
      <c r="D2565" s="14" t="s">
        <v>904</v>
      </c>
      <c r="E2565" s="15" t="s">
        <v>70</v>
      </c>
      <c r="F2565" s="15"/>
      <c r="G2565" s="16">
        <v>1</v>
      </c>
      <c r="H2565" s="16">
        <v>10</v>
      </c>
      <c r="I2565" s="19">
        <v>6.459715639810427</v>
      </c>
      <c r="J2565" s="16">
        <v>10</v>
      </c>
      <c r="K2565" s="16">
        <v>7</v>
      </c>
      <c r="L2565" s="19">
        <v>3.2014933888350039</v>
      </c>
      <c r="M2565" s="16">
        <v>1</v>
      </c>
      <c r="N2565" s="16">
        <v>10</v>
      </c>
      <c r="O2565" s="17">
        <v>789</v>
      </c>
      <c r="P2565" s="18">
        <v>0</v>
      </c>
    </row>
    <row r="2566" spans="2:16" ht="36" customHeight="1" outlineLevel="1" x14ac:dyDescent="0.45">
      <c r="B2566" s="13" t="s">
        <v>71</v>
      </c>
      <c r="C2566" s="14" t="s">
        <v>56</v>
      </c>
      <c r="D2566" s="14" t="s">
        <v>905</v>
      </c>
      <c r="E2566" s="15" t="s">
        <v>70</v>
      </c>
      <c r="F2566" s="15"/>
      <c r="G2566" s="16">
        <v>1</v>
      </c>
      <c r="H2566" s="16">
        <v>10</v>
      </c>
      <c r="I2566" s="19">
        <v>6.6315789473684212</v>
      </c>
      <c r="J2566" s="16">
        <v>10</v>
      </c>
      <c r="K2566" s="16">
        <v>7</v>
      </c>
      <c r="L2566" s="19">
        <v>3.1777485936432894</v>
      </c>
      <c r="M2566" s="16">
        <v>1</v>
      </c>
      <c r="N2566" s="16">
        <v>10</v>
      </c>
      <c r="O2566" s="17">
        <v>867</v>
      </c>
      <c r="P2566" s="18">
        <v>0</v>
      </c>
    </row>
    <row r="2567" spans="2:16" ht="36" customHeight="1" outlineLevel="1" x14ac:dyDescent="0.45">
      <c r="B2567" s="13" t="s">
        <v>71</v>
      </c>
      <c r="C2567" s="14" t="s">
        <v>59</v>
      </c>
      <c r="D2567" s="14" t="s">
        <v>905</v>
      </c>
      <c r="E2567" s="15" t="s">
        <v>70</v>
      </c>
      <c r="F2567" s="15"/>
      <c r="G2567" s="16">
        <v>1</v>
      </c>
      <c r="H2567" s="16">
        <v>10</v>
      </c>
      <c r="I2567" s="19">
        <v>6.6515151515151514</v>
      </c>
      <c r="J2567" s="16">
        <v>10</v>
      </c>
      <c r="K2567" s="16">
        <v>7</v>
      </c>
      <c r="L2567" s="19">
        <v>3.162241084920312</v>
      </c>
      <c r="M2567" s="16">
        <v>1</v>
      </c>
      <c r="N2567" s="16">
        <v>10</v>
      </c>
      <c r="O2567" s="17">
        <v>868</v>
      </c>
      <c r="P2567" s="18">
        <v>0</v>
      </c>
    </row>
    <row r="2568" spans="2:16" ht="36" customHeight="1" outlineLevel="1" x14ac:dyDescent="0.45">
      <c r="B2568" s="13" t="s">
        <v>1184</v>
      </c>
      <c r="C2568" s="14" t="s">
        <v>56</v>
      </c>
      <c r="D2568" s="14" t="s">
        <v>906</v>
      </c>
      <c r="E2568" s="15" t="s">
        <v>70</v>
      </c>
      <c r="F2568" s="15"/>
      <c r="G2568" s="16">
        <v>1</v>
      </c>
      <c r="H2568" s="16">
        <v>10</v>
      </c>
      <c r="I2568" s="19">
        <v>6.9230769230769234</v>
      </c>
      <c r="J2568" s="16">
        <v>10</v>
      </c>
      <c r="K2568" s="16">
        <v>7</v>
      </c>
      <c r="L2568" s="19">
        <v>3.0837664283494921</v>
      </c>
      <c r="M2568" s="16">
        <v>1</v>
      </c>
      <c r="N2568" s="16">
        <v>10</v>
      </c>
      <c r="O2568" s="17">
        <v>935</v>
      </c>
      <c r="P2568" s="18">
        <v>0</v>
      </c>
    </row>
    <row r="2569" spans="2:16" ht="36" customHeight="1" outlineLevel="1" x14ac:dyDescent="0.45">
      <c r="B2569" s="13" t="s">
        <v>1184</v>
      </c>
      <c r="C2569" s="14" t="s">
        <v>59</v>
      </c>
      <c r="D2569" s="14" t="s">
        <v>906</v>
      </c>
      <c r="E2569" s="15" t="s">
        <v>70</v>
      </c>
      <c r="F2569" s="15"/>
      <c r="G2569" s="16">
        <v>1</v>
      </c>
      <c r="H2569" s="16">
        <v>10</v>
      </c>
      <c r="I2569" s="19">
        <v>6.6031746031746028</v>
      </c>
      <c r="J2569" s="16">
        <v>10</v>
      </c>
      <c r="K2569" s="16">
        <v>7</v>
      </c>
      <c r="L2569" s="19">
        <v>3.2801439904452785</v>
      </c>
      <c r="M2569" s="16">
        <v>1</v>
      </c>
      <c r="N2569" s="16">
        <v>10</v>
      </c>
      <c r="O2569" s="17">
        <v>937</v>
      </c>
      <c r="P2569" s="18">
        <v>0</v>
      </c>
    </row>
    <row r="2570" spans="2:16" ht="36" customHeight="1" outlineLevel="1" x14ac:dyDescent="0.45">
      <c r="B2570" s="13" t="s">
        <v>1185</v>
      </c>
      <c r="C2570" s="14" t="s">
        <v>56</v>
      </c>
      <c r="D2570" s="14" t="s">
        <v>907</v>
      </c>
      <c r="E2570" s="15" t="s">
        <v>70</v>
      </c>
      <c r="F2570" s="15"/>
      <c r="G2570" s="16">
        <v>1</v>
      </c>
      <c r="H2570" s="16">
        <v>10</v>
      </c>
      <c r="I2570" s="19">
        <v>5.6557377049180326</v>
      </c>
      <c r="J2570" s="16">
        <v>10</v>
      </c>
      <c r="K2570" s="16">
        <v>5</v>
      </c>
      <c r="L2570" s="19">
        <v>3.1983602356084453</v>
      </c>
      <c r="M2570" s="16">
        <v>1</v>
      </c>
      <c r="N2570" s="16">
        <v>10</v>
      </c>
      <c r="O2570" s="17">
        <v>939</v>
      </c>
      <c r="P2570" s="18">
        <v>0</v>
      </c>
    </row>
    <row r="2571" spans="2:16" ht="36" customHeight="1" outlineLevel="1" x14ac:dyDescent="0.45">
      <c r="B2571" s="13" t="s">
        <v>1185</v>
      </c>
      <c r="C2571" s="14" t="s">
        <v>59</v>
      </c>
      <c r="D2571" s="14" t="s">
        <v>907</v>
      </c>
      <c r="E2571" s="15" t="s">
        <v>70</v>
      </c>
      <c r="F2571" s="15"/>
      <c r="G2571" s="16">
        <v>1</v>
      </c>
      <c r="H2571" s="16">
        <v>10</v>
      </c>
      <c r="I2571" s="19">
        <v>5.8360655737704921</v>
      </c>
      <c r="J2571" s="16">
        <v>10</v>
      </c>
      <c r="K2571" s="16">
        <v>6</v>
      </c>
      <c r="L2571" s="19">
        <v>3.2412977229748194</v>
      </c>
      <c r="M2571" s="16">
        <v>1</v>
      </c>
      <c r="N2571" s="16">
        <v>10</v>
      </c>
      <c r="O2571" s="17">
        <v>939</v>
      </c>
      <c r="P2571" s="18">
        <v>0</v>
      </c>
    </row>
    <row r="2572" spans="2:16" ht="36" customHeight="1" outlineLevel="1" x14ac:dyDescent="0.45">
      <c r="B2572" s="13" t="s">
        <v>73</v>
      </c>
      <c r="C2572" s="14" t="s">
        <v>56</v>
      </c>
      <c r="D2572" s="14" t="s">
        <v>1411</v>
      </c>
      <c r="E2572" s="15" t="s">
        <v>63</v>
      </c>
      <c r="F2572" s="15"/>
      <c r="G2572" s="16">
        <v>1</v>
      </c>
      <c r="H2572" s="16">
        <v>10</v>
      </c>
      <c r="I2572" s="19">
        <v>6.5380000000000003</v>
      </c>
      <c r="J2572" s="16">
        <v>10</v>
      </c>
      <c r="K2572" s="16">
        <v>7</v>
      </c>
      <c r="L2572" s="19">
        <v>3.1544423447745062</v>
      </c>
      <c r="M2572" s="16">
        <v>1</v>
      </c>
      <c r="N2572" s="16">
        <v>10</v>
      </c>
      <c r="O2572" s="17">
        <v>0</v>
      </c>
      <c r="P2572" s="18">
        <v>0</v>
      </c>
    </row>
    <row r="2573" spans="2:16" ht="36" customHeight="1" outlineLevel="1" x14ac:dyDescent="0.45">
      <c r="B2573" s="13" t="s">
        <v>73</v>
      </c>
      <c r="C2573" s="14" t="s">
        <v>59</v>
      </c>
      <c r="D2573" s="14" t="s">
        <v>1411</v>
      </c>
      <c r="E2573" s="15" t="s">
        <v>63</v>
      </c>
      <c r="F2573" s="15"/>
      <c r="G2573" s="16">
        <v>1</v>
      </c>
      <c r="H2573" s="16">
        <v>10</v>
      </c>
      <c r="I2573" s="19">
        <v>6.5380000000000003</v>
      </c>
      <c r="J2573" s="16">
        <v>10</v>
      </c>
      <c r="K2573" s="16">
        <v>7</v>
      </c>
      <c r="L2573" s="19">
        <v>3.1544423447745062</v>
      </c>
      <c r="M2573" s="16">
        <v>1</v>
      </c>
      <c r="N2573" s="16">
        <v>10</v>
      </c>
      <c r="O2573" s="17">
        <v>0</v>
      </c>
      <c r="P2573" s="18">
        <v>0</v>
      </c>
    </row>
    <row r="2574" spans="2:16" ht="36" customHeight="1" outlineLevel="1" x14ac:dyDescent="0.45">
      <c r="B2574" s="13" t="s">
        <v>75</v>
      </c>
      <c r="C2574" s="14" t="s">
        <v>56</v>
      </c>
      <c r="D2574" s="14" t="s">
        <v>908</v>
      </c>
      <c r="E2574" s="15" t="s">
        <v>63</v>
      </c>
      <c r="F2574" s="15"/>
      <c r="G2574" s="16">
        <v>1</v>
      </c>
      <c r="H2574" s="16">
        <v>10</v>
      </c>
      <c r="I2574" s="19">
        <v>6.5359999999999996</v>
      </c>
      <c r="J2574" s="16">
        <v>10</v>
      </c>
      <c r="K2574" s="16">
        <v>7</v>
      </c>
      <c r="L2574" s="19">
        <v>3.1541484829748745</v>
      </c>
      <c r="M2574" s="16">
        <v>1</v>
      </c>
      <c r="N2574" s="16">
        <v>10</v>
      </c>
      <c r="O2574" s="17">
        <v>0</v>
      </c>
      <c r="P2574" s="18">
        <v>0</v>
      </c>
    </row>
    <row r="2575" spans="2:16" ht="36" customHeight="1" outlineLevel="1" x14ac:dyDescent="0.45">
      <c r="B2575" s="13" t="s">
        <v>75</v>
      </c>
      <c r="C2575" s="14" t="s">
        <v>59</v>
      </c>
      <c r="D2575" s="14" t="s">
        <v>908</v>
      </c>
      <c r="E2575" s="15" t="s">
        <v>63</v>
      </c>
      <c r="F2575" s="15"/>
      <c r="G2575" s="16">
        <v>1</v>
      </c>
      <c r="H2575" s="16">
        <v>10</v>
      </c>
      <c r="I2575" s="19">
        <v>6.5359999999999996</v>
      </c>
      <c r="J2575" s="16">
        <v>10</v>
      </c>
      <c r="K2575" s="16">
        <v>7</v>
      </c>
      <c r="L2575" s="19">
        <v>3.1541484829748745</v>
      </c>
      <c r="M2575" s="16">
        <v>1</v>
      </c>
      <c r="N2575" s="16">
        <v>10</v>
      </c>
      <c r="O2575" s="17">
        <v>0</v>
      </c>
      <c r="P2575" s="18">
        <v>0</v>
      </c>
    </row>
    <row r="2576" spans="2:16" ht="36" customHeight="1" outlineLevel="1" x14ac:dyDescent="0.45">
      <c r="B2576" s="13" t="s">
        <v>77</v>
      </c>
      <c r="C2576" s="14" t="s">
        <v>56</v>
      </c>
      <c r="D2576" s="14" t="s">
        <v>909</v>
      </c>
      <c r="E2576" s="15" t="s">
        <v>70</v>
      </c>
      <c r="F2576" s="15"/>
      <c r="G2576" s="16">
        <v>1</v>
      </c>
      <c r="H2576" s="16">
        <v>10</v>
      </c>
      <c r="I2576" s="19">
        <v>6.5489130434782608</v>
      </c>
      <c r="J2576" s="16">
        <v>10</v>
      </c>
      <c r="K2576" s="16">
        <v>7</v>
      </c>
      <c r="L2576" s="19">
        <v>3.1734954934346513</v>
      </c>
      <c r="M2576" s="16">
        <v>1</v>
      </c>
      <c r="N2576" s="16">
        <v>10</v>
      </c>
      <c r="O2576" s="17">
        <v>264</v>
      </c>
      <c r="P2576" s="18">
        <v>0</v>
      </c>
    </row>
    <row r="2577" spans="2:16" ht="36" customHeight="1" outlineLevel="1" x14ac:dyDescent="0.45">
      <c r="B2577" s="13" t="s">
        <v>77</v>
      </c>
      <c r="C2577" s="14" t="s">
        <v>59</v>
      </c>
      <c r="D2577" s="14" t="s">
        <v>909</v>
      </c>
      <c r="E2577" s="15" t="s">
        <v>70</v>
      </c>
      <c r="F2577" s="15"/>
      <c r="G2577" s="16">
        <v>1</v>
      </c>
      <c r="H2577" s="16">
        <v>10</v>
      </c>
      <c r="I2577" s="19">
        <v>6.5489130434782608</v>
      </c>
      <c r="J2577" s="16">
        <v>10</v>
      </c>
      <c r="K2577" s="16">
        <v>7</v>
      </c>
      <c r="L2577" s="19">
        <v>3.1734954934346513</v>
      </c>
      <c r="M2577" s="16">
        <v>1</v>
      </c>
      <c r="N2577" s="16">
        <v>10</v>
      </c>
      <c r="O2577" s="17">
        <v>264</v>
      </c>
      <c r="P2577" s="18">
        <v>0</v>
      </c>
    </row>
    <row r="2578" spans="2:16" ht="36" customHeight="1" outlineLevel="1" x14ac:dyDescent="0.45">
      <c r="B2578" s="13" t="s">
        <v>79</v>
      </c>
      <c r="C2578" s="14" t="s">
        <v>56</v>
      </c>
      <c r="D2578" s="14" t="s">
        <v>910</v>
      </c>
      <c r="E2578" s="15" t="s">
        <v>70</v>
      </c>
      <c r="F2578" s="15"/>
      <c r="G2578" s="16">
        <v>1</v>
      </c>
      <c r="H2578" s="16">
        <v>10</v>
      </c>
      <c r="I2578" s="19">
        <v>6.7482758620689651</v>
      </c>
      <c r="J2578" s="16">
        <v>10</v>
      </c>
      <c r="K2578" s="16">
        <v>7</v>
      </c>
      <c r="L2578" s="19">
        <v>3.0873243126574987</v>
      </c>
      <c r="M2578" s="16">
        <v>1</v>
      </c>
      <c r="N2578" s="16">
        <v>10</v>
      </c>
      <c r="O2578" s="17">
        <v>710</v>
      </c>
      <c r="P2578" s="18">
        <v>0</v>
      </c>
    </row>
    <row r="2579" spans="2:16" ht="36" customHeight="1" outlineLevel="1" x14ac:dyDescent="0.45">
      <c r="B2579" s="13" t="s">
        <v>79</v>
      </c>
      <c r="C2579" s="14" t="s">
        <v>59</v>
      </c>
      <c r="D2579" s="14" t="s">
        <v>910</v>
      </c>
      <c r="E2579" s="15" t="s">
        <v>70</v>
      </c>
      <c r="F2579" s="15"/>
      <c r="G2579" s="16">
        <v>1</v>
      </c>
      <c r="H2579" s="16">
        <v>10</v>
      </c>
      <c r="I2579" s="19">
        <v>6.7482758620689651</v>
      </c>
      <c r="J2579" s="16">
        <v>10</v>
      </c>
      <c r="K2579" s="16">
        <v>7</v>
      </c>
      <c r="L2579" s="19">
        <v>3.0873243126574987</v>
      </c>
      <c r="M2579" s="16">
        <v>1</v>
      </c>
      <c r="N2579" s="16">
        <v>10</v>
      </c>
      <c r="O2579" s="17">
        <v>710</v>
      </c>
      <c r="P2579" s="18">
        <v>0</v>
      </c>
    </row>
    <row r="2580" spans="2:16" ht="36" customHeight="1" outlineLevel="1" x14ac:dyDescent="0.45">
      <c r="B2580" s="13" t="s">
        <v>80</v>
      </c>
      <c r="C2580" s="14" t="s">
        <v>56</v>
      </c>
      <c r="D2580" s="14" t="s">
        <v>911</v>
      </c>
      <c r="E2580" s="15" t="s">
        <v>70</v>
      </c>
      <c r="F2580" s="15"/>
      <c r="G2580" s="16">
        <v>1</v>
      </c>
      <c r="H2580" s="16">
        <v>10</v>
      </c>
      <c r="I2580" s="19">
        <v>6.5428571428571427</v>
      </c>
      <c r="J2580" s="16">
        <v>10</v>
      </c>
      <c r="K2580" s="16">
        <v>7</v>
      </c>
      <c r="L2580" s="19">
        <v>3.2999153010022577</v>
      </c>
      <c r="M2580" s="16">
        <v>1</v>
      </c>
      <c r="N2580" s="16">
        <v>10</v>
      </c>
      <c r="O2580" s="17">
        <v>930</v>
      </c>
      <c r="P2580" s="18">
        <v>0</v>
      </c>
    </row>
    <row r="2581" spans="2:16" ht="36" customHeight="1" outlineLevel="1" x14ac:dyDescent="0.45">
      <c r="B2581" s="13" t="s">
        <v>80</v>
      </c>
      <c r="C2581" s="14" t="s">
        <v>59</v>
      </c>
      <c r="D2581" s="14" t="s">
        <v>911</v>
      </c>
      <c r="E2581" s="15" t="s">
        <v>70</v>
      </c>
      <c r="F2581" s="15"/>
      <c r="G2581" s="16">
        <v>1</v>
      </c>
      <c r="H2581" s="16">
        <v>10</v>
      </c>
      <c r="I2581" s="19">
        <v>6.5428571428571427</v>
      </c>
      <c r="J2581" s="16">
        <v>10</v>
      </c>
      <c r="K2581" s="16">
        <v>7</v>
      </c>
      <c r="L2581" s="19">
        <v>3.2999153010022577</v>
      </c>
      <c r="M2581" s="16">
        <v>1</v>
      </c>
      <c r="N2581" s="16">
        <v>10</v>
      </c>
      <c r="O2581" s="17">
        <v>930</v>
      </c>
      <c r="P2581" s="18">
        <v>0</v>
      </c>
    </row>
    <row r="2582" spans="2:16" ht="36" customHeight="1" outlineLevel="1" x14ac:dyDescent="0.45">
      <c r="B2582" s="13" t="s">
        <v>82</v>
      </c>
      <c r="C2582" s="14" t="s">
        <v>56</v>
      </c>
      <c r="D2582" s="14" t="s">
        <v>1412</v>
      </c>
      <c r="E2582" s="15" t="s">
        <v>70</v>
      </c>
      <c r="F2582" s="15"/>
      <c r="G2582" s="16">
        <v>1</v>
      </c>
      <c r="H2582" s="16">
        <v>10</v>
      </c>
      <c r="I2582" s="19">
        <v>6.3684210526315788</v>
      </c>
      <c r="J2582" s="16">
        <v>10</v>
      </c>
      <c r="K2582" s="16">
        <v>6</v>
      </c>
      <c r="L2582" s="19">
        <v>3.5466811765960937</v>
      </c>
      <c r="M2582" s="16">
        <v>1</v>
      </c>
      <c r="N2582" s="16">
        <v>10</v>
      </c>
      <c r="O2582" s="17">
        <v>981</v>
      </c>
      <c r="P2582" s="18">
        <v>0</v>
      </c>
    </row>
    <row r="2583" spans="2:16" ht="36" customHeight="1" outlineLevel="1" x14ac:dyDescent="0.45">
      <c r="B2583" s="13" t="s">
        <v>82</v>
      </c>
      <c r="C2583" s="14" t="s">
        <v>59</v>
      </c>
      <c r="D2583" s="14" t="s">
        <v>1412</v>
      </c>
      <c r="E2583" s="15" t="s">
        <v>70</v>
      </c>
      <c r="F2583" s="15"/>
      <c r="G2583" s="16">
        <v>1</v>
      </c>
      <c r="H2583" s="16">
        <v>10</v>
      </c>
      <c r="I2583" s="19">
        <v>6.3684210526315788</v>
      </c>
      <c r="J2583" s="16">
        <v>10</v>
      </c>
      <c r="K2583" s="16">
        <v>6</v>
      </c>
      <c r="L2583" s="19">
        <v>3.5466811765960937</v>
      </c>
      <c r="M2583" s="16">
        <v>1</v>
      </c>
      <c r="N2583" s="16">
        <v>10</v>
      </c>
      <c r="O2583" s="17">
        <v>981</v>
      </c>
      <c r="P2583" s="18">
        <v>0</v>
      </c>
    </row>
    <row r="2584" spans="2:16" ht="36" customHeight="1" outlineLevel="1" x14ac:dyDescent="0.45">
      <c r="B2584" s="13" t="s">
        <v>84</v>
      </c>
      <c r="C2584" s="14" t="s">
        <v>56</v>
      </c>
      <c r="D2584" s="14" t="s">
        <v>1413</v>
      </c>
      <c r="E2584" s="15" t="s">
        <v>70</v>
      </c>
      <c r="F2584" s="15"/>
      <c r="G2584" s="16">
        <v>3</v>
      </c>
      <c r="H2584" s="16">
        <v>3</v>
      </c>
      <c r="I2584" s="16">
        <v>3</v>
      </c>
      <c r="J2584" s="16">
        <v>3</v>
      </c>
      <c r="K2584" s="16">
        <v>3</v>
      </c>
      <c r="L2584" s="15" t="s">
        <v>86</v>
      </c>
      <c r="M2584" s="16">
        <v>3</v>
      </c>
      <c r="N2584" s="16">
        <v>3</v>
      </c>
      <c r="O2584" s="17">
        <v>999</v>
      </c>
      <c r="P2584" s="18">
        <v>0</v>
      </c>
    </row>
    <row r="2585" spans="2:16" ht="36" customHeight="1" outlineLevel="1" x14ac:dyDescent="0.45">
      <c r="B2585" s="13" t="s">
        <v>84</v>
      </c>
      <c r="C2585" s="14" t="s">
        <v>59</v>
      </c>
      <c r="D2585" s="14" t="s">
        <v>1413</v>
      </c>
      <c r="E2585" s="15" t="s">
        <v>70</v>
      </c>
      <c r="F2585" s="15"/>
      <c r="G2585" s="16">
        <v>3</v>
      </c>
      <c r="H2585" s="16">
        <v>3</v>
      </c>
      <c r="I2585" s="16">
        <v>3</v>
      </c>
      <c r="J2585" s="16">
        <v>3</v>
      </c>
      <c r="K2585" s="16">
        <v>3</v>
      </c>
      <c r="L2585" s="15" t="s">
        <v>86</v>
      </c>
      <c r="M2585" s="16">
        <v>3</v>
      </c>
      <c r="N2585" s="16">
        <v>3</v>
      </c>
      <c r="O2585" s="17">
        <v>999</v>
      </c>
      <c r="P2585" s="18">
        <v>0</v>
      </c>
    </row>
    <row r="2586" spans="2:16" ht="36" customHeight="1" outlineLevel="1" x14ac:dyDescent="0.45">
      <c r="B2586" s="13" t="s">
        <v>61</v>
      </c>
      <c r="C2586" s="14" t="s">
        <v>56</v>
      </c>
      <c r="D2586" s="14" t="s">
        <v>912</v>
      </c>
      <c r="E2586" s="15" t="s">
        <v>70</v>
      </c>
      <c r="F2586" s="15"/>
      <c r="G2586" s="16">
        <v>1</v>
      </c>
      <c r="H2586" s="16">
        <v>10</v>
      </c>
      <c r="I2586" s="19">
        <v>6.5369999999999999</v>
      </c>
      <c r="J2586" s="16">
        <v>10</v>
      </c>
      <c r="K2586" s="16">
        <v>7</v>
      </c>
      <c r="L2586" s="19">
        <v>3.1547715580662135</v>
      </c>
      <c r="M2586" s="16">
        <v>1</v>
      </c>
      <c r="N2586" s="16">
        <v>10</v>
      </c>
      <c r="O2586" s="17">
        <v>0</v>
      </c>
      <c r="P2586" s="18">
        <v>0</v>
      </c>
    </row>
    <row r="2587" spans="2:16" ht="36" customHeight="1" outlineLevel="1" x14ac:dyDescent="0.45">
      <c r="B2587" s="13" t="s">
        <v>61</v>
      </c>
      <c r="C2587" s="14" t="s">
        <v>59</v>
      </c>
      <c r="D2587" s="14" t="s">
        <v>912</v>
      </c>
      <c r="E2587" s="15" t="s">
        <v>70</v>
      </c>
      <c r="F2587" s="15"/>
      <c r="G2587" s="16">
        <v>1</v>
      </c>
      <c r="H2587" s="16">
        <v>10</v>
      </c>
      <c r="I2587" s="19">
        <v>6.5555555555555554</v>
      </c>
      <c r="J2587" s="16">
        <v>10</v>
      </c>
      <c r="K2587" s="16">
        <v>7</v>
      </c>
      <c r="L2587" s="19">
        <v>3.1290591614661061</v>
      </c>
      <c r="M2587" s="16">
        <v>1</v>
      </c>
      <c r="N2587" s="16">
        <v>10</v>
      </c>
      <c r="O2587" s="17">
        <v>109</v>
      </c>
      <c r="P2587" s="18">
        <v>0</v>
      </c>
    </row>
    <row r="2588" spans="2:16" ht="36" customHeight="1" outlineLevel="1" x14ac:dyDescent="0.45">
      <c r="B2588" s="13" t="s">
        <v>61</v>
      </c>
      <c r="C2588" s="14" t="s">
        <v>56</v>
      </c>
      <c r="D2588" s="14" t="s">
        <v>912</v>
      </c>
      <c r="E2588" s="15" t="s">
        <v>70</v>
      </c>
      <c r="F2588" s="15"/>
      <c r="G2588" s="15" t="s">
        <v>86</v>
      </c>
      <c r="H2588" s="15" t="s">
        <v>86</v>
      </c>
      <c r="I2588" s="15" t="s">
        <v>86</v>
      </c>
      <c r="J2588" s="15" t="s">
        <v>86</v>
      </c>
      <c r="K2588" s="15" t="s">
        <v>86</v>
      </c>
      <c r="L2588" s="15" t="s">
        <v>86</v>
      </c>
      <c r="M2588" s="15" t="s">
        <v>86</v>
      </c>
      <c r="N2588" s="15" t="s">
        <v>86</v>
      </c>
      <c r="O2588" s="17">
        <v>1000</v>
      </c>
      <c r="P2588" s="18">
        <v>0</v>
      </c>
    </row>
    <row r="2589" spans="2:16" ht="36" customHeight="1" outlineLevel="1" x14ac:dyDescent="0.45">
      <c r="B2589" s="13" t="s">
        <v>61</v>
      </c>
      <c r="C2589" s="14" t="s">
        <v>59</v>
      </c>
      <c r="D2589" s="14" t="s">
        <v>912</v>
      </c>
      <c r="E2589" s="15" t="s">
        <v>70</v>
      </c>
      <c r="F2589" s="15"/>
      <c r="G2589" s="16">
        <v>5</v>
      </c>
      <c r="H2589" s="16">
        <v>10</v>
      </c>
      <c r="I2589" s="19">
        <v>6.666666666666667</v>
      </c>
      <c r="J2589" s="16">
        <v>5</v>
      </c>
      <c r="K2589" s="16">
        <v>5</v>
      </c>
      <c r="L2589" s="19">
        <v>2.8867513459481287</v>
      </c>
      <c r="M2589" s="16">
        <v>5</v>
      </c>
      <c r="N2589" s="16">
        <v>10</v>
      </c>
      <c r="O2589" s="17">
        <v>997</v>
      </c>
      <c r="P2589" s="18">
        <v>0</v>
      </c>
    </row>
    <row r="2590" spans="2:16" ht="36" customHeight="1" outlineLevel="1" x14ac:dyDescent="0.45">
      <c r="B2590" s="13" t="s">
        <v>61</v>
      </c>
      <c r="C2590" s="14" t="s">
        <v>56</v>
      </c>
      <c r="D2590" s="14" t="s">
        <v>912</v>
      </c>
      <c r="E2590" s="15" t="s">
        <v>70</v>
      </c>
      <c r="F2590" s="15"/>
      <c r="G2590" s="15" t="s">
        <v>86</v>
      </c>
      <c r="H2590" s="15" t="s">
        <v>86</v>
      </c>
      <c r="I2590" s="15" t="s">
        <v>86</v>
      </c>
      <c r="J2590" s="15" t="s">
        <v>86</v>
      </c>
      <c r="K2590" s="15" t="s">
        <v>86</v>
      </c>
      <c r="L2590" s="15" t="s">
        <v>86</v>
      </c>
      <c r="M2590" s="15" t="s">
        <v>86</v>
      </c>
      <c r="N2590" s="15" t="s">
        <v>86</v>
      </c>
      <c r="O2590" s="17">
        <v>1000</v>
      </c>
      <c r="P2590" s="18">
        <v>0</v>
      </c>
    </row>
    <row r="2591" spans="2:16" ht="36" customHeight="1" outlineLevel="1" x14ac:dyDescent="0.45">
      <c r="B2591" s="13" t="s">
        <v>61</v>
      </c>
      <c r="C2591" s="14" t="s">
        <v>59</v>
      </c>
      <c r="D2591" s="14" t="s">
        <v>912</v>
      </c>
      <c r="E2591" s="15" t="s">
        <v>70</v>
      </c>
      <c r="F2591" s="15"/>
      <c r="G2591" s="15" t="s">
        <v>86</v>
      </c>
      <c r="H2591" s="15" t="s">
        <v>86</v>
      </c>
      <c r="I2591" s="15" t="s">
        <v>86</v>
      </c>
      <c r="J2591" s="15" t="s">
        <v>86</v>
      </c>
      <c r="K2591" s="15" t="s">
        <v>86</v>
      </c>
      <c r="L2591" s="15" t="s">
        <v>86</v>
      </c>
      <c r="M2591" s="15" t="s">
        <v>86</v>
      </c>
      <c r="N2591" s="15" t="s">
        <v>86</v>
      </c>
      <c r="O2591" s="17">
        <v>1000</v>
      </c>
      <c r="P2591" s="18">
        <v>0</v>
      </c>
    </row>
    <row r="2592" spans="2:16" ht="36" customHeight="1" outlineLevel="1" x14ac:dyDescent="0.45">
      <c r="B2592" s="13" t="s">
        <v>61</v>
      </c>
      <c r="C2592" s="14" t="s">
        <v>56</v>
      </c>
      <c r="D2592" s="14" t="s">
        <v>912</v>
      </c>
      <c r="E2592" s="15" t="s">
        <v>70</v>
      </c>
      <c r="F2592" s="15"/>
      <c r="G2592" s="15" t="s">
        <v>86</v>
      </c>
      <c r="H2592" s="15" t="s">
        <v>86</v>
      </c>
      <c r="I2592" s="15" t="s">
        <v>86</v>
      </c>
      <c r="J2592" s="15" t="s">
        <v>86</v>
      </c>
      <c r="K2592" s="15" t="s">
        <v>86</v>
      </c>
      <c r="L2592" s="15" t="s">
        <v>86</v>
      </c>
      <c r="M2592" s="15" t="s">
        <v>86</v>
      </c>
      <c r="N2592" s="15" t="s">
        <v>86</v>
      </c>
      <c r="O2592" s="17">
        <v>1000</v>
      </c>
      <c r="P2592" s="18">
        <v>0</v>
      </c>
    </row>
    <row r="2593" spans="2:16" ht="36" customHeight="1" outlineLevel="1" x14ac:dyDescent="0.45">
      <c r="B2593" s="13" t="s">
        <v>61</v>
      </c>
      <c r="C2593" s="14" t="s">
        <v>59</v>
      </c>
      <c r="D2593" s="14" t="s">
        <v>912</v>
      </c>
      <c r="E2593" s="15" t="s">
        <v>70</v>
      </c>
      <c r="F2593" s="15"/>
      <c r="G2593" s="15" t="s">
        <v>86</v>
      </c>
      <c r="H2593" s="15" t="s">
        <v>86</v>
      </c>
      <c r="I2593" s="15" t="s">
        <v>86</v>
      </c>
      <c r="J2593" s="15" t="s">
        <v>86</v>
      </c>
      <c r="K2593" s="15" t="s">
        <v>86</v>
      </c>
      <c r="L2593" s="15" t="s">
        <v>86</v>
      </c>
      <c r="M2593" s="15" t="s">
        <v>86</v>
      </c>
      <c r="N2593" s="15" t="s">
        <v>86</v>
      </c>
      <c r="O2593" s="17">
        <v>1000</v>
      </c>
      <c r="P2593" s="18">
        <v>0</v>
      </c>
    </row>
    <row r="2594" spans="2:16" ht="36" customHeight="1" outlineLevel="1" x14ac:dyDescent="0.45">
      <c r="B2594" s="13" t="s">
        <v>64</v>
      </c>
      <c r="C2594" s="14" t="s">
        <v>56</v>
      </c>
      <c r="D2594" s="14" t="s">
        <v>913</v>
      </c>
      <c r="E2594" s="15" t="s">
        <v>63</v>
      </c>
      <c r="F2594" s="15"/>
      <c r="G2594" s="16">
        <v>1</v>
      </c>
      <c r="H2594" s="16">
        <v>10</v>
      </c>
      <c r="I2594" s="19">
        <v>6.5389999999999997</v>
      </c>
      <c r="J2594" s="16">
        <v>10</v>
      </c>
      <c r="K2594" s="16">
        <v>7</v>
      </c>
      <c r="L2594" s="19">
        <v>3.1537954000577622</v>
      </c>
      <c r="M2594" s="16">
        <v>1</v>
      </c>
      <c r="N2594" s="16">
        <v>10</v>
      </c>
      <c r="O2594" s="17">
        <v>0</v>
      </c>
      <c r="P2594" s="18">
        <v>0</v>
      </c>
    </row>
    <row r="2595" spans="2:16" ht="36" customHeight="1" outlineLevel="1" x14ac:dyDescent="0.45">
      <c r="B2595" s="13" t="s">
        <v>64</v>
      </c>
      <c r="C2595" s="14" t="s">
        <v>59</v>
      </c>
      <c r="D2595" s="14" t="s">
        <v>913</v>
      </c>
      <c r="E2595" s="15" t="s">
        <v>63</v>
      </c>
      <c r="F2595" s="15"/>
      <c r="G2595" s="16">
        <v>1</v>
      </c>
      <c r="H2595" s="16">
        <v>10</v>
      </c>
      <c r="I2595" s="19">
        <v>6.5389999999999997</v>
      </c>
      <c r="J2595" s="16">
        <v>10</v>
      </c>
      <c r="K2595" s="16">
        <v>7</v>
      </c>
      <c r="L2595" s="19">
        <v>3.1537954000577622</v>
      </c>
      <c r="M2595" s="16">
        <v>1</v>
      </c>
      <c r="N2595" s="16">
        <v>10</v>
      </c>
      <c r="O2595" s="17">
        <v>0</v>
      </c>
      <c r="P2595" s="18">
        <v>0</v>
      </c>
    </row>
    <row r="2596" spans="2:16" ht="36" customHeight="1" outlineLevel="1" x14ac:dyDescent="0.45">
      <c r="B2596" s="13" t="s">
        <v>66</v>
      </c>
      <c r="C2596" s="14" t="s">
        <v>56</v>
      </c>
      <c r="D2596" s="14" t="s">
        <v>914</v>
      </c>
      <c r="E2596" s="15" t="s">
        <v>63</v>
      </c>
      <c r="F2596" s="15"/>
      <c r="G2596" s="16">
        <v>1</v>
      </c>
      <c r="H2596" s="16">
        <v>10</v>
      </c>
      <c r="I2596" s="19">
        <v>6.645161290322581</v>
      </c>
      <c r="J2596" s="16">
        <v>10</v>
      </c>
      <c r="K2596" s="16">
        <v>7</v>
      </c>
      <c r="L2596" s="19">
        <v>3.0837629599769687</v>
      </c>
      <c r="M2596" s="16">
        <v>1</v>
      </c>
      <c r="N2596" s="16">
        <v>10</v>
      </c>
      <c r="O2596" s="17">
        <v>535</v>
      </c>
      <c r="P2596" s="18">
        <v>0</v>
      </c>
    </row>
    <row r="2597" spans="2:16" ht="36" customHeight="1" outlineLevel="1" x14ac:dyDescent="0.45">
      <c r="B2597" s="13" t="s">
        <v>66</v>
      </c>
      <c r="C2597" s="14" t="s">
        <v>59</v>
      </c>
      <c r="D2597" s="14" t="s">
        <v>914</v>
      </c>
      <c r="E2597" s="15" t="s">
        <v>63</v>
      </c>
      <c r="F2597" s="15"/>
      <c r="G2597" s="16">
        <v>1</v>
      </c>
      <c r="H2597" s="16">
        <v>10</v>
      </c>
      <c r="I2597" s="19">
        <v>6.6849593495934956</v>
      </c>
      <c r="J2597" s="16">
        <v>10</v>
      </c>
      <c r="K2597" s="16">
        <v>7</v>
      </c>
      <c r="L2597" s="19">
        <v>3.1136545410811891</v>
      </c>
      <c r="M2597" s="16">
        <v>1</v>
      </c>
      <c r="N2597" s="16">
        <v>10</v>
      </c>
      <c r="O2597" s="17">
        <v>508</v>
      </c>
      <c r="P2597" s="18">
        <v>0</v>
      </c>
    </row>
    <row r="2598" spans="2:16" ht="36" customHeight="1" outlineLevel="1" x14ac:dyDescent="0.45">
      <c r="B2598" s="13" t="s">
        <v>68</v>
      </c>
      <c r="C2598" s="14" t="s">
        <v>56</v>
      </c>
      <c r="D2598" s="14" t="s">
        <v>915</v>
      </c>
      <c r="E2598" s="15" t="s">
        <v>70</v>
      </c>
      <c r="F2598" s="15"/>
      <c r="G2598" s="16">
        <v>1</v>
      </c>
      <c r="H2598" s="16">
        <v>10</v>
      </c>
      <c r="I2598" s="19">
        <v>6.8691588785046731</v>
      </c>
      <c r="J2598" s="16">
        <v>10</v>
      </c>
      <c r="K2598" s="16">
        <v>8</v>
      </c>
      <c r="L2598" s="19">
        <v>3.140180647743168</v>
      </c>
      <c r="M2598" s="16">
        <v>1</v>
      </c>
      <c r="N2598" s="16">
        <v>10</v>
      </c>
      <c r="O2598" s="17">
        <v>786</v>
      </c>
      <c r="P2598" s="18">
        <v>0</v>
      </c>
    </row>
    <row r="2599" spans="2:16" ht="36" customHeight="1" outlineLevel="1" x14ac:dyDescent="0.45">
      <c r="B2599" s="13" t="s">
        <v>68</v>
      </c>
      <c r="C2599" s="14" t="s">
        <v>59</v>
      </c>
      <c r="D2599" s="14" t="s">
        <v>915</v>
      </c>
      <c r="E2599" s="15" t="s">
        <v>70</v>
      </c>
      <c r="F2599" s="15"/>
      <c r="G2599" s="16">
        <v>1</v>
      </c>
      <c r="H2599" s="16">
        <v>10</v>
      </c>
      <c r="I2599" s="19">
        <v>6.6986301369863011</v>
      </c>
      <c r="J2599" s="16">
        <v>10</v>
      </c>
      <c r="K2599" s="16">
        <v>7</v>
      </c>
      <c r="L2599" s="19">
        <v>3.1797160950535583</v>
      </c>
      <c r="M2599" s="16">
        <v>1</v>
      </c>
      <c r="N2599" s="16">
        <v>10</v>
      </c>
      <c r="O2599" s="17">
        <v>781</v>
      </c>
      <c r="P2599" s="18">
        <v>0</v>
      </c>
    </row>
    <row r="2600" spans="2:16" ht="36" customHeight="1" outlineLevel="1" x14ac:dyDescent="0.45">
      <c r="B2600" s="13" t="s">
        <v>71</v>
      </c>
      <c r="C2600" s="14" t="s">
        <v>56</v>
      </c>
      <c r="D2600" s="14" t="s">
        <v>916</v>
      </c>
      <c r="E2600" s="15" t="s">
        <v>70</v>
      </c>
      <c r="F2600" s="15"/>
      <c r="G2600" s="16">
        <v>1</v>
      </c>
      <c r="H2600" s="16">
        <v>10</v>
      </c>
      <c r="I2600" s="19">
        <v>6.5681818181818183</v>
      </c>
      <c r="J2600" s="16">
        <v>10</v>
      </c>
      <c r="K2600" s="16">
        <v>7</v>
      </c>
      <c r="L2600" s="19">
        <v>3.3274091468907061</v>
      </c>
      <c r="M2600" s="16">
        <v>1</v>
      </c>
      <c r="N2600" s="16">
        <v>10</v>
      </c>
      <c r="O2600" s="17">
        <v>868</v>
      </c>
      <c r="P2600" s="18">
        <v>0</v>
      </c>
    </row>
    <row r="2601" spans="2:16" ht="36" customHeight="1" outlineLevel="1" x14ac:dyDescent="0.45">
      <c r="B2601" s="13" t="s">
        <v>71</v>
      </c>
      <c r="C2601" s="14" t="s">
        <v>59</v>
      </c>
      <c r="D2601" s="14" t="s">
        <v>916</v>
      </c>
      <c r="E2601" s="15" t="s">
        <v>70</v>
      </c>
      <c r="F2601" s="15"/>
      <c r="G2601" s="16">
        <v>1</v>
      </c>
      <c r="H2601" s="16">
        <v>10</v>
      </c>
      <c r="I2601" s="19">
        <v>6.3656716417910451</v>
      </c>
      <c r="J2601" s="16">
        <v>10</v>
      </c>
      <c r="K2601" s="16">
        <v>7</v>
      </c>
      <c r="L2601" s="19">
        <v>3.3257732319895674</v>
      </c>
      <c r="M2601" s="16">
        <v>1</v>
      </c>
      <c r="N2601" s="16">
        <v>10</v>
      </c>
      <c r="O2601" s="17">
        <v>866</v>
      </c>
      <c r="P2601" s="18">
        <v>0</v>
      </c>
    </row>
    <row r="2602" spans="2:16" ht="36" customHeight="1" outlineLevel="1" x14ac:dyDescent="0.45">
      <c r="B2602" s="13" t="s">
        <v>1184</v>
      </c>
      <c r="C2602" s="14" t="s">
        <v>56</v>
      </c>
      <c r="D2602" s="14" t="s">
        <v>917</v>
      </c>
      <c r="E2602" s="15" t="s">
        <v>70</v>
      </c>
      <c r="F2602" s="15"/>
      <c r="G2602" s="16">
        <v>1</v>
      </c>
      <c r="H2602" s="16">
        <v>10</v>
      </c>
      <c r="I2602" s="19">
        <v>6.7454545454545451</v>
      </c>
      <c r="J2602" s="16">
        <v>10</v>
      </c>
      <c r="K2602" s="16">
        <v>7</v>
      </c>
      <c r="L2602" s="19">
        <v>2.9640949016282505</v>
      </c>
      <c r="M2602" s="16">
        <v>1</v>
      </c>
      <c r="N2602" s="16">
        <v>10</v>
      </c>
      <c r="O2602" s="17">
        <v>945</v>
      </c>
      <c r="P2602" s="18">
        <v>0</v>
      </c>
    </row>
    <row r="2603" spans="2:16" ht="36" customHeight="1" outlineLevel="1" x14ac:dyDescent="0.45">
      <c r="B2603" s="13" t="s">
        <v>1184</v>
      </c>
      <c r="C2603" s="14" t="s">
        <v>59</v>
      </c>
      <c r="D2603" s="14" t="s">
        <v>917</v>
      </c>
      <c r="E2603" s="15" t="s">
        <v>70</v>
      </c>
      <c r="F2603" s="15"/>
      <c r="G2603" s="16">
        <v>1</v>
      </c>
      <c r="H2603" s="16">
        <v>10</v>
      </c>
      <c r="I2603" s="19">
        <v>6.838709677419355</v>
      </c>
      <c r="J2603" s="16">
        <v>10</v>
      </c>
      <c r="K2603" s="16">
        <v>7</v>
      </c>
      <c r="L2603" s="19">
        <v>3.0037874910486306</v>
      </c>
      <c r="M2603" s="16">
        <v>1</v>
      </c>
      <c r="N2603" s="16">
        <v>10</v>
      </c>
      <c r="O2603" s="17">
        <v>938</v>
      </c>
      <c r="P2603" s="18">
        <v>0</v>
      </c>
    </row>
    <row r="2604" spans="2:16" ht="36" customHeight="1" outlineLevel="1" x14ac:dyDescent="0.45">
      <c r="B2604" s="13" t="s">
        <v>1185</v>
      </c>
      <c r="C2604" s="14" t="s">
        <v>56</v>
      </c>
      <c r="D2604" s="14" t="s">
        <v>918</v>
      </c>
      <c r="E2604" s="15" t="s">
        <v>70</v>
      </c>
      <c r="F2604" s="15"/>
      <c r="G2604" s="16">
        <v>1</v>
      </c>
      <c r="H2604" s="16">
        <v>10</v>
      </c>
      <c r="I2604" s="16">
        <v>6</v>
      </c>
      <c r="J2604" s="16">
        <v>10</v>
      </c>
      <c r="K2604" s="16">
        <v>6</v>
      </c>
      <c r="L2604" s="19">
        <v>3.3134156703099173</v>
      </c>
      <c r="M2604" s="16">
        <v>1</v>
      </c>
      <c r="N2604" s="16">
        <v>10</v>
      </c>
      <c r="O2604" s="17">
        <v>952</v>
      </c>
      <c r="P2604" s="18">
        <v>0</v>
      </c>
    </row>
    <row r="2605" spans="2:16" ht="36" customHeight="1" outlineLevel="1" x14ac:dyDescent="0.45">
      <c r="B2605" s="13" t="s">
        <v>1185</v>
      </c>
      <c r="C2605" s="14" t="s">
        <v>59</v>
      </c>
      <c r="D2605" s="14" t="s">
        <v>918</v>
      </c>
      <c r="E2605" s="15" t="s">
        <v>70</v>
      </c>
      <c r="F2605" s="15"/>
      <c r="G2605" s="16">
        <v>1</v>
      </c>
      <c r="H2605" s="16">
        <v>10</v>
      </c>
      <c r="I2605" s="19">
        <v>6.0943396226415096</v>
      </c>
      <c r="J2605" s="16">
        <v>10</v>
      </c>
      <c r="K2605" s="16">
        <v>6</v>
      </c>
      <c r="L2605" s="19">
        <v>3.4096252385055013</v>
      </c>
      <c r="M2605" s="16">
        <v>1</v>
      </c>
      <c r="N2605" s="16">
        <v>10</v>
      </c>
      <c r="O2605" s="17">
        <v>947</v>
      </c>
      <c r="P2605" s="18">
        <v>0</v>
      </c>
    </row>
    <row r="2606" spans="2:16" ht="36" customHeight="1" outlineLevel="1" x14ac:dyDescent="0.45">
      <c r="B2606" s="13" t="s">
        <v>73</v>
      </c>
      <c r="C2606" s="14" t="s">
        <v>56</v>
      </c>
      <c r="D2606" s="14" t="s">
        <v>1414</v>
      </c>
      <c r="E2606" s="15" t="s">
        <v>63</v>
      </c>
      <c r="F2606" s="15"/>
      <c r="G2606" s="16">
        <v>1</v>
      </c>
      <c r="H2606" s="16">
        <v>10</v>
      </c>
      <c r="I2606" s="19">
        <v>6.5380000000000003</v>
      </c>
      <c r="J2606" s="16">
        <v>10</v>
      </c>
      <c r="K2606" s="16">
        <v>7</v>
      </c>
      <c r="L2606" s="19">
        <v>3.1541249982371489</v>
      </c>
      <c r="M2606" s="16">
        <v>1</v>
      </c>
      <c r="N2606" s="16">
        <v>10</v>
      </c>
      <c r="O2606" s="17">
        <v>0</v>
      </c>
      <c r="P2606" s="18">
        <v>0</v>
      </c>
    </row>
    <row r="2607" spans="2:16" ht="36" customHeight="1" outlineLevel="1" x14ac:dyDescent="0.45">
      <c r="B2607" s="13" t="s">
        <v>73</v>
      </c>
      <c r="C2607" s="14" t="s">
        <v>59</v>
      </c>
      <c r="D2607" s="14" t="s">
        <v>1414</v>
      </c>
      <c r="E2607" s="15" t="s">
        <v>63</v>
      </c>
      <c r="F2607" s="15"/>
      <c r="G2607" s="16">
        <v>1</v>
      </c>
      <c r="H2607" s="16">
        <v>10</v>
      </c>
      <c r="I2607" s="19">
        <v>6.5380000000000003</v>
      </c>
      <c r="J2607" s="16">
        <v>10</v>
      </c>
      <c r="K2607" s="16">
        <v>7</v>
      </c>
      <c r="L2607" s="19">
        <v>3.1541249982371489</v>
      </c>
      <c r="M2607" s="16">
        <v>1</v>
      </c>
      <c r="N2607" s="16">
        <v>10</v>
      </c>
      <c r="O2607" s="17">
        <v>0</v>
      </c>
      <c r="P2607" s="18">
        <v>0</v>
      </c>
    </row>
    <row r="2608" spans="2:16" ht="36" customHeight="1" outlineLevel="1" x14ac:dyDescent="0.45">
      <c r="B2608" s="13" t="s">
        <v>75</v>
      </c>
      <c r="C2608" s="14" t="s">
        <v>56</v>
      </c>
      <c r="D2608" s="14" t="s">
        <v>919</v>
      </c>
      <c r="E2608" s="15" t="s">
        <v>63</v>
      </c>
      <c r="F2608" s="15"/>
      <c r="G2608" s="16">
        <v>1</v>
      </c>
      <c r="H2608" s="16">
        <v>10</v>
      </c>
      <c r="I2608" s="19">
        <v>6.54</v>
      </c>
      <c r="J2608" s="16">
        <v>10</v>
      </c>
      <c r="K2608" s="16">
        <v>7</v>
      </c>
      <c r="L2608" s="19">
        <v>3.1550521951870172</v>
      </c>
      <c r="M2608" s="16">
        <v>1</v>
      </c>
      <c r="N2608" s="16">
        <v>10</v>
      </c>
      <c r="O2608" s="17">
        <v>0</v>
      </c>
      <c r="P2608" s="18">
        <v>0</v>
      </c>
    </row>
    <row r="2609" spans="2:16" ht="36" customHeight="1" outlineLevel="1" x14ac:dyDescent="0.45">
      <c r="B2609" s="13" t="s">
        <v>75</v>
      </c>
      <c r="C2609" s="14" t="s">
        <v>59</v>
      </c>
      <c r="D2609" s="14" t="s">
        <v>919</v>
      </c>
      <c r="E2609" s="15" t="s">
        <v>63</v>
      </c>
      <c r="F2609" s="15"/>
      <c r="G2609" s="16">
        <v>1</v>
      </c>
      <c r="H2609" s="16">
        <v>10</v>
      </c>
      <c r="I2609" s="19">
        <v>6.54</v>
      </c>
      <c r="J2609" s="16">
        <v>10</v>
      </c>
      <c r="K2609" s="16">
        <v>7</v>
      </c>
      <c r="L2609" s="19">
        <v>3.1550521951870172</v>
      </c>
      <c r="M2609" s="16">
        <v>1</v>
      </c>
      <c r="N2609" s="16">
        <v>10</v>
      </c>
      <c r="O2609" s="17">
        <v>0</v>
      </c>
      <c r="P2609" s="18">
        <v>0</v>
      </c>
    </row>
    <row r="2610" spans="2:16" ht="36" customHeight="1" outlineLevel="1" x14ac:dyDescent="0.45">
      <c r="B2610" s="13" t="s">
        <v>77</v>
      </c>
      <c r="C2610" s="14" t="s">
        <v>56</v>
      </c>
      <c r="D2610" s="14" t="s">
        <v>920</v>
      </c>
      <c r="E2610" s="15" t="s">
        <v>70</v>
      </c>
      <c r="F2610" s="15"/>
      <c r="G2610" s="16">
        <v>1</v>
      </c>
      <c r="H2610" s="16">
        <v>10</v>
      </c>
      <c r="I2610" s="19">
        <v>6.5353805073431239</v>
      </c>
      <c r="J2610" s="16">
        <v>10</v>
      </c>
      <c r="K2610" s="16">
        <v>7</v>
      </c>
      <c r="L2610" s="19">
        <v>3.1699441653501799</v>
      </c>
      <c r="M2610" s="16">
        <v>1</v>
      </c>
      <c r="N2610" s="16">
        <v>10</v>
      </c>
      <c r="O2610" s="17">
        <v>251</v>
      </c>
      <c r="P2610" s="18">
        <v>0</v>
      </c>
    </row>
    <row r="2611" spans="2:16" ht="36" customHeight="1" outlineLevel="1" x14ac:dyDescent="0.45">
      <c r="B2611" s="13" t="s">
        <v>77</v>
      </c>
      <c r="C2611" s="14" t="s">
        <v>59</v>
      </c>
      <c r="D2611" s="14" t="s">
        <v>920</v>
      </c>
      <c r="E2611" s="15" t="s">
        <v>70</v>
      </c>
      <c r="F2611" s="15"/>
      <c r="G2611" s="16">
        <v>1</v>
      </c>
      <c r="H2611" s="16">
        <v>10</v>
      </c>
      <c r="I2611" s="19">
        <v>6.5353805073431239</v>
      </c>
      <c r="J2611" s="16">
        <v>10</v>
      </c>
      <c r="K2611" s="16">
        <v>7</v>
      </c>
      <c r="L2611" s="19">
        <v>3.1699441653501799</v>
      </c>
      <c r="M2611" s="16">
        <v>1</v>
      </c>
      <c r="N2611" s="16">
        <v>10</v>
      </c>
      <c r="O2611" s="17">
        <v>251</v>
      </c>
      <c r="P2611" s="18">
        <v>0</v>
      </c>
    </row>
    <row r="2612" spans="2:16" ht="36" customHeight="1" outlineLevel="1" x14ac:dyDescent="0.45">
      <c r="B2612" s="13" t="s">
        <v>79</v>
      </c>
      <c r="C2612" s="14" t="s">
        <v>56</v>
      </c>
      <c r="D2612" s="14" t="s">
        <v>921</v>
      </c>
      <c r="E2612" s="15" t="s">
        <v>70</v>
      </c>
      <c r="F2612" s="15"/>
      <c r="G2612" s="16">
        <v>1</v>
      </c>
      <c r="H2612" s="16">
        <v>10</v>
      </c>
      <c r="I2612" s="19">
        <v>6.5972696245733786</v>
      </c>
      <c r="J2612" s="16">
        <v>10</v>
      </c>
      <c r="K2612" s="16">
        <v>7</v>
      </c>
      <c r="L2612" s="19">
        <v>3.0534495514671613</v>
      </c>
      <c r="M2612" s="16">
        <v>1</v>
      </c>
      <c r="N2612" s="16">
        <v>10</v>
      </c>
      <c r="O2612" s="17">
        <v>707</v>
      </c>
      <c r="P2612" s="18">
        <v>0</v>
      </c>
    </row>
    <row r="2613" spans="2:16" ht="36" customHeight="1" outlineLevel="1" x14ac:dyDescent="0.45">
      <c r="B2613" s="13" t="s">
        <v>79</v>
      </c>
      <c r="C2613" s="14" t="s">
        <v>59</v>
      </c>
      <c r="D2613" s="14" t="s">
        <v>921</v>
      </c>
      <c r="E2613" s="15" t="s">
        <v>70</v>
      </c>
      <c r="F2613" s="15"/>
      <c r="G2613" s="16">
        <v>1</v>
      </c>
      <c r="H2613" s="16">
        <v>10</v>
      </c>
      <c r="I2613" s="19">
        <v>6.5972696245733786</v>
      </c>
      <c r="J2613" s="16">
        <v>10</v>
      </c>
      <c r="K2613" s="16">
        <v>7</v>
      </c>
      <c r="L2613" s="19">
        <v>3.0534495514671613</v>
      </c>
      <c r="M2613" s="16">
        <v>1</v>
      </c>
      <c r="N2613" s="16">
        <v>10</v>
      </c>
      <c r="O2613" s="17">
        <v>707</v>
      </c>
      <c r="P2613" s="18">
        <v>0</v>
      </c>
    </row>
    <row r="2614" spans="2:16" ht="36" customHeight="1" outlineLevel="1" x14ac:dyDescent="0.45">
      <c r="B2614" s="13" t="s">
        <v>80</v>
      </c>
      <c r="C2614" s="14" t="s">
        <v>56</v>
      </c>
      <c r="D2614" s="14" t="s">
        <v>922</v>
      </c>
      <c r="E2614" s="15" t="s">
        <v>70</v>
      </c>
      <c r="F2614" s="15"/>
      <c r="G2614" s="16">
        <v>1</v>
      </c>
      <c r="H2614" s="16">
        <v>10</v>
      </c>
      <c r="I2614" s="19">
        <v>6.4590163934426226</v>
      </c>
      <c r="J2614" s="16">
        <v>10</v>
      </c>
      <c r="K2614" s="16">
        <v>7</v>
      </c>
      <c r="L2614" s="19">
        <v>3.0799013538954094</v>
      </c>
      <c r="M2614" s="16">
        <v>1</v>
      </c>
      <c r="N2614" s="16">
        <v>10</v>
      </c>
      <c r="O2614" s="17">
        <v>939</v>
      </c>
      <c r="P2614" s="18">
        <v>0</v>
      </c>
    </row>
    <row r="2615" spans="2:16" ht="36" customHeight="1" outlineLevel="1" x14ac:dyDescent="0.45">
      <c r="B2615" s="13" t="s">
        <v>80</v>
      </c>
      <c r="C2615" s="14" t="s">
        <v>59</v>
      </c>
      <c r="D2615" s="14" t="s">
        <v>922</v>
      </c>
      <c r="E2615" s="15" t="s">
        <v>70</v>
      </c>
      <c r="F2615" s="15"/>
      <c r="G2615" s="16">
        <v>1</v>
      </c>
      <c r="H2615" s="16">
        <v>10</v>
      </c>
      <c r="I2615" s="19">
        <v>6.4590163934426226</v>
      </c>
      <c r="J2615" s="16">
        <v>10</v>
      </c>
      <c r="K2615" s="16">
        <v>7</v>
      </c>
      <c r="L2615" s="19">
        <v>3.0799013538954094</v>
      </c>
      <c r="M2615" s="16">
        <v>1</v>
      </c>
      <c r="N2615" s="16">
        <v>10</v>
      </c>
      <c r="O2615" s="17">
        <v>939</v>
      </c>
      <c r="P2615" s="18">
        <v>0</v>
      </c>
    </row>
    <row r="2616" spans="2:16" ht="36" customHeight="1" outlineLevel="1" x14ac:dyDescent="0.45">
      <c r="B2616" s="13" t="s">
        <v>82</v>
      </c>
      <c r="C2616" s="14" t="s">
        <v>56</v>
      </c>
      <c r="D2616" s="14" t="s">
        <v>1415</v>
      </c>
      <c r="E2616" s="15" t="s">
        <v>70</v>
      </c>
      <c r="F2616" s="15"/>
      <c r="G2616" s="16">
        <v>2</v>
      </c>
      <c r="H2616" s="16">
        <v>10</v>
      </c>
      <c r="I2616" s="19">
        <v>6.1</v>
      </c>
      <c r="J2616" s="16">
        <v>4</v>
      </c>
      <c r="K2616" s="16">
        <v>4</v>
      </c>
      <c r="L2616" s="19">
        <v>3.3482997343593826</v>
      </c>
      <c r="M2616" s="16">
        <v>2</v>
      </c>
      <c r="N2616" s="16">
        <v>10</v>
      </c>
      <c r="O2616" s="17">
        <v>990</v>
      </c>
      <c r="P2616" s="18">
        <v>0</v>
      </c>
    </row>
    <row r="2617" spans="2:16" ht="36" customHeight="1" outlineLevel="1" x14ac:dyDescent="0.45">
      <c r="B2617" s="13" t="s">
        <v>82</v>
      </c>
      <c r="C2617" s="14" t="s">
        <v>59</v>
      </c>
      <c r="D2617" s="14" t="s">
        <v>1415</v>
      </c>
      <c r="E2617" s="15" t="s">
        <v>70</v>
      </c>
      <c r="F2617" s="15"/>
      <c r="G2617" s="16">
        <v>2</v>
      </c>
      <c r="H2617" s="16">
        <v>10</v>
      </c>
      <c r="I2617" s="19">
        <v>6.1</v>
      </c>
      <c r="J2617" s="16">
        <v>4</v>
      </c>
      <c r="K2617" s="16">
        <v>4</v>
      </c>
      <c r="L2617" s="19">
        <v>3.3482997343593826</v>
      </c>
      <c r="M2617" s="16">
        <v>2</v>
      </c>
      <c r="N2617" s="16">
        <v>10</v>
      </c>
      <c r="O2617" s="17">
        <v>990</v>
      </c>
      <c r="P2617" s="18">
        <v>0</v>
      </c>
    </row>
    <row r="2618" spans="2:16" ht="36" customHeight="1" outlineLevel="1" x14ac:dyDescent="0.45">
      <c r="B2618" s="13" t="s">
        <v>84</v>
      </c>
      <c r="C2618" s="14" t="s">
        <v>56</v>
      </c>
      <c r="D2618" s="14" t="s">
        <v>1416</v>
      </c>
      <c r="E2618" s="15" t="s">
        <v>70</v>
      </c>
      <c r="F2618" s="15"/>
      <c r="G2618" s="16">
        <v>1</v>
      </c>
      <c r="H2618" s="16">
        <v>10</v>
      </c>
      <c r="I2618" s="16">
        <v>6</v>
      </c>
      <c r="J2618" s="16">
        <v>1</v>
      </c>
      <c r="K2618" s="16">
        <v>7</v>
      </c>
      <c r="L2618" s="19">
        <v>4.5825756949558398</v>
      </c>
      <c r="M2618" s="16">
        <v>1</v>
      </c>
      <c r="N2618" s="16">
        <v>10</v>
      </c>
      <c r="O2618" s="17">
        <v>997</v>
      </c>
      <c r="P2618" s="18">
        <v>0</v>
      </c>
    </row>
    <row r="2619" spans="2:16" ht="36" customHeight="1" outlineLevel="1" x14ac:dyDescent="0.45">
      <c r="B2619" s="13" t="s">
        <v>84</v>
      </c>
      <c r="C2619" s="14" t="s">
        <v>59</v>
      </c>
      <c r="D2619" s="14" t="s">
        <v>1416</v>
      </c>
      <c r="E2619" s="15" t="s">
        <v>70</v>
      </c>
      <c r="F2619" s="15"/>
      <c r="G2619" s="16">
        <v>1</v>
      </c>
      <c r="H2619" s="16">
        <v>10</v>
      </c>
      <c r="I2619" s="16">
        <v>6</v>
      </c>
      <c r="J2619" s="16">
        <v>1</v>
      </c>
      <c r="K2619" s="16">
        <v>7</v>
      </c>
      <c r="L2619" s="19">
        <v>4.5825756949558398</v>
      </c>
      <c r="M2619" s="16">
        <v>1</v>
      </c>
      <c r="N2619" s="16">
        <v>10</v>
      </c>
      <c r="O2619" s="17">
        <v>997</v>
      </c>
      <c r="P2619" s="18">
        <v>0</v>
      </c>
    </row>
    <row r="2620" spans="2:16" ht="36" customHeight="1" outlineLevel="1" x14ac:dyDescent="0.45">
      <c r="B2620" s="13" t="s">
        <v>61</v>
      </c>
      <c r="C2620" s="14" t="s">
        <v>56</v>
      </c>
      <c r="D2620" s="14" t="s">
        <v>923</v>
      </c>
      <c r="E2620" s="15" t="s">
        <v>70</v>
      </c>
      <c r="F2620" s="15"/>
      <c r="G2620" s="16">
        <v>1</v>
      </c>
      <c r="H2620" s="16">
        <v>10</v>
      </c>
      <c r="I2620" s="19">
        <v>6.5380000000000003</v>
      </c>
      <c r="J2620" s="16">
        <v>10</v>
      </c>
      <c r="K2620" s="16">
        <v>7</v>
      </c>
      <c r="L2620" s="19">
        <v>3.1534902093554193</v>
      </c>
      <c r="M2620" s="16">
        <v>1</v>
      </c>
      <c r="N2620" s="16">
        <v>10</v>
      </c>
      <c r="O2620" s="17">
        <v>0</v>
      </c>
      <c r="P2620" s="18">
        <v>0</v>
      </c>
    </row>
    <row r="2621" spans="2:16" ht="36" customHeight="1" outlineLevel="1" x14ac:dyDescent="0.45">
      <c r="B2621" s="13" t="s">
        <v>61</v>
      </c>
      <c r="C2621" s="14" t="s">
        <v>59</v>
      </c>
      <c r="D2621" s="14" t="s">
        <v>923</v>
      </c>
      <c r="E2621" s="15" t="s">
        <v>70</v>
      </c>
      <c r="F2621" s="15"/>
      <c r="G2621" s="16">
        <v>1</v>
      </c>
      <c r="H2621" s="16">
        <v>10</v>
      </c>
      <c r="I2621" s="19">
        <v>6.5876404494382026</v>
      </c>
      <c r="J2621" s="16">
        <v>10</v>
      </c>
      <c r="K2621" s="16">
        <v>7</v>
      </c>
      <c r="L2621" s="19">
        <v>3.1300395216571815</v>
      </c>
      <c r="M2621" s="16">
        <v>1</v>
      </c>
      <c r="N2621" s="16">
        <v>10</v>
      </c>
      <c r="O2621" s="17">
        <v>110</v>
      </c>
      <c r="P2621" s="18">
        <v>0</v>
      </c>
    </row>
    <row r="2622" spans="2:16" ht="36" customHeight="1" outlineLevel="1" x14ac:dyDescent="0.45">
      <c r="B2622" s="13" t="s">
        <v>61</v>
      </c>
      <c r="C2622" s="14" t="s">
        <v>56</v>
      </c>
      <c r="D2622" s="14" t="s">
        <v>923</v>
      </c>
      <c r="E2622" s="15" t="s">
        <v>70</v>
      </c>
      <c r="F2622" s="15"/>
      <c r="G2622" s="15" t="s">
        <v>86</v>
      </c>
      <c r="H2622" s="15" t="s">
        <v>86</v>
      </c>
      <c r="I2622" s="15" t="s">
        <v>86</v>
      </c>
      <c r="J2622" s="15" t="s">
        <v>86</v>
      </c>
      <c r="K2622" s="15" t="s">
        <v>86</v>
      </c>
      <c r="L2622" s="15" t="s">
        <v>86</v>
      </c>
      <c r="M2622" s="15" t="s">
        <v>86</v>
      </c>
      <c r="N2622" s="15" t="s">
        <v>86</v>
      </c>
      <c r="O2622" s="17">
        <v>1000</v>
      </c>
      <c r="P2622" s="18">
        <v>0</v>
      </c>
    </row>
    <row r="2623" spans="2:16" ht="36" customHeight="1" outlineLevel="1" x14ac:dyDescent="0.45">
      <c r="B2623" s="13" t="s">
        <v>61</v>
      </c>
      <c r="C2623" s="14" t="s">
        <v>59</v>
      </c>
      <c r="D2623" s="14" t="s">
        <v>923</v>
      </c>
      <c r="E2623" s="15" t="s">
        <v>70</v>
      </c>
      <c r="F2623" s="15"/>
      <c r="G2623" s="16">
        <v>10</v>
      </c>
      <c r="H2623" s="16">
        <v>10</v>
      </c>
      <c r="I2623" s="16">
        <v>10</v>
      </c>
      <c r="J2623" s="16">
        <v>10</v>
      </c>
      <c r="K2623" s="16">
        <v>10</v>
      </c>
      <c r="L2623" s="15" t="s">
        <v>86</v>
      </c>
      <c r="M2623" s="16">
        <v>10</v>
      </c>
      <c r="N2623" s="16">
        <v>10</v>
      </c>
      <c r="O2623" s="17">
        <v>999</v>
      </c>
      <c r="P2623" s="18">
        <v>0</v>
      </c>
    </row>
    <row r="2624" spans="2:16" ht="36" customHeight="1" outlineLevel="1" x14ac:dyDescent="0.45">
      <c r="B2624" s="13" t="s">
        <v>61</v>
      </c>
      <c r="C2624" s="14" t="s">
        <v>56</v>
      </c>
      <c r="D2624" s="14" t="s">
        <v>923</v>
      </c>
      <c r="E2624" s="15" t="s">
        <v>70</v>
      </c>
      <c r="F2624" s="15"/>
      <c r="G2624" s="15" t="s">
        <v>86</v>
      </c>
      <c r="H2624" s="15" t="s">
        <v>86</v>
      </c>
      <c r="I2624" s="15" t="s">
        <v>86</v>
      </c>
      <c r="J2624" s="15" t="s">
        <v>86</v>
      </c>
      <c r="K2624" s="15" t="s">
        <v>86</v>
      </c>
      <c r="L2624" s="15" t="s">
        <v>86</v>
      </c>
      <c r="M2624" s="15" t="s">
        <v>86</v>
      </c>
      <c r="N2624" s="15" t="s">
        <v>86</v>
      </c>
      <c r="O2624" s="17">
        <v>1000</v>
      </c>
      <c r="P2624" s="18">
        <v>0</v>
      </c>
    </row>
    <row r="2625" spans="2:16" ht="36" customHeight="1" outlineLevel="1" x14ac:dyDescent="0.45">
      <c r="B2625" s="13" t="s">
        <v>61</v>
      </c>
      <c r="C2625" s="14" t="s">
        <v>59</v>
      </c>
      <c r="D2625" s="14" t="s">
        <v>923</v>
      </c>
      <c r="E2625" s="15" t="s">
        <v>70</v>
      </c>
      <c r="F2625" s="15"/>
      <c r="G2625" s="15" t="s">
        <v>86</v>
      </c>
      <c r="H2625" s="15" t="s">
        <v>86</v>
      </c>
      <c r="I2625" s="15" t="s">
        <v>86</v>
      </c>
      <c r="J2625" s="15" t="s">
        <v>86</v>
      </c>
      <c r="K2625" s="15" t="s">
        <v>86</v>
      </c>
      <c r="L2625" s="15" t="s">
        <v>86</v>
      </c>
      <c r="M2625" s="15" t="s">
        <v>86</v>
      </c>
      <c r="N2625" s="15" t="s">
        <v>86</v>
      </c>
      <c r="O2625" s="17">
        <v>1000</v>
      </c>
      <c r="P2625" s="18">
        <v>0</v>
      </c>
    </row>
    <row r="2626" spans="2:16" ht="36" customHeight="1" outlineLevel="1" x14ac:dyDescent="0.45">
      <c r="B2626" s="13" t="s">
        <v>61</v>
      </c>
      <c r="C2626" s="14" t="s">
        <v>56</v>
      </c>
      <c r="D2626" s="14" t="s">
        <v>923</v>
      </c>
      <c r="E2626" s="15" t="s">
        <v>70</v>
      </c>
      <c r="F2626" s="15"/>
      <c r="G2626" s="15" t="s">
        <v>86</v>
      </c>
      <c r="H2626" s="15" t="s">
        <v>86</v>
      </c>
      <c r="I2626" s="15" t="s">
        <v>86</v>
      </c>
      <c r="J2626" s="15" t="s">
        <v>86</v>
      </c>
      <c r="K2626" s="15" t="s">
        <v>86</v>
      </c>
      <c r="L2626" s="15" t="s">
        <v>86</v>
      </c>
      <c r="M2626" s="15" t="s">
        <v>86</v>
      </c>
      <c r="N2626" s="15" t="s">
        <v>86</v>
      </c>
      <c r="O2626" s="17">
        <v>1000</v>
      </c>
      <c r="P2626" s="18">
        <v>0</v>
      </c>
    </row>
    <row r="2627" spans="2:16" ht="36" customHeight="1" outlineLevel="1" x14ac:dyDescent="0.45">
      <c r="B2627" s="13" t="s">
        <v>61</v>
      </c>
      <c r="C2627" s="14" t="s">
        <v>59</v>
      </c>
      <c r="D2627" s="14" t="s">
        <v>923</v>
      </c>
      <c r="E2627" s="15" t="s">
        <v>70</v>
      </c>
      <c r="F2627" s="15"/>
      <c r="G2627" s="15" t="s">
        <v>86</v>
      </c>
      <c r="H2627" s="15" t="s">
        <v>86</v>
      </c>
      <c r="I2627" s="15" t="s">
        <v>86</v>
      </c>
      <c r="J2627" s="15" t="s">
        <v>86</v>
      </c>
      <c r="K2627" s="15" t="s">
        <v>86</v>
      </c>
      <c r="L2627" s="15" t="s">
        <v>86</v>
      </c>
      <c r="M2627" s="15" t="s">
        <v>86</v>
      </c>
      <c r="N2627" s="15" t="s">
        <v>86</v>
      </c>
      <c r="O2627" s="17">
        <v>1000</v>
      </c>
      <c r="P2627" s="18">
        <v>0</v>
      </c>
    </row>
    <row r="2628" spans="2:16" ht="36" customHeight="1" outlineLevel="1" x14ac:dyDescent="0.45">
      <c r="B2628" s="13" t="s">
        <v>64</v>
      </c>
      <c r="C2628" s="14" t="s">
        <v>56</v>
      </c>
      <c r="D2628" s="14" t="s">
        <v>924</v>
      </c>
      <c r="E2628" s="15" t="s">
        <v>63</v>
      </c>
      <c r="F2628" s="15"/>
      <c r="G2628" s="16">
        <v>1</v>
      </c>
      <c r="H2628" s="16">
        <v>10</v>
      </c>
      <c r="I2628" s="19">
        <v>6.54</v>
      </c>
      <c r="J2628" s="16">
        <v>10</v>
      </c>
      <c r="K2628" s="16">
        <v>7</v>
      </c>
      <c r="L2628" s="19">
        <v>3.1541002438648684</v>
      </c>
      <c r="M2628" s="16">
        <v>1</v>
      </c>
      <c r="N2628" s="16">
        <v>10</v>
      </c>
      <c r="O2628" s="17">
        <v>0</v>
      </c>
      <c r="P2628" s="18">
        <v>0</v>
      </c>
    </row>
    <row r="2629" spans="2:16" ht="36" customHeight="1" outlineLevel="1" x14ac:dyDescent="0.45">
      <c r="B2629" s="13" t="s">
        <v>64</v>
      </c>
      <c r="C2629" s="14" t="s">
        <v>59</v>
      </c>
      <c r="D2629" s="14" t="s">
        <v>924</v>
      </c>
      <c r="E2629" s="15" t="s">
        <v>63</v>
      </c>
      <c r="F2629" s="15"/>
      <c r="G2629" s="16">
        <v>1</v>
      </c>
      <c r="H2629" s="16">
        <v>10</v>
      </c>
      <c r="I2629" s="19">
        <v>6.54</v>
      </c>
      <c r="J2629" s="16">
        <v>10</v>
      </c>
      <c r="K2629" s="16">
        <v>7</v>
      </c>
      <c r="L2629" s="19">
        <v>3.1541002438648684</v>
      </c>
      <c r="M2629" s="16">
        <v>1</v>
      </c>
      <c r="N2629" s="16">
        <v>10</v>
      </c>
      <c r="O2629" s="17">
        <v>0</v>
      </c>
      <c r="P2629" s="18">
        <v>0</v>
      </c>
    </row>
    <row r="2630" spans="2:16" ht="36" customHeight="1" outlineLevel="1" x14ac:dyDescent="0.45">
      <c r="B2630" s="13" t="s">
        <v>66</v>
      </c>
      <c r="C2630" s="14" t="s">
        <v>56</v>
      </c>
      <c r="D2630" s="14" t="s">
        <v>925</v>
      </c>
      <c r="E2630" s="15" t="s">
        <v>63</v>
      </c>
      <c r="F2630" s="15"/>
      <c r="G2630" s="16">
        <v>1</v>
      </c>
      <c r="H2630" s="16">
        <v>10</v>
      </c>
      <c r="I2630" s="19">
        <v>6.6516129032258062</v>
      </c>
      <c r="J2630" s="16">
        <v>10</v>
      </c>
      <c r="K2630" s="16">
        <v>7</v>
      </c>
      <c r="L2630" s="19">
        <v>3.1057376304420039</v>
      </c>
      <c r="M2630" s="16">
        <v>1</v>
      </c>
      <c r="N2630" s="16">
        <v>10</v>
      </c>
      <c r="O2630" s="17">
        <v>535</v>
      </c>
      <c r="P2630" s="18">
        <v>0</v>
      </c>
    </row>
    <row r="2631" spans="2:16" ht="36" customHeight="1" outlineLevel="1" x14ac:dyDescent="0.45">
      <c r="B2631" s="13" t="s">
        <v>66</v>
      </c>
      <c r="C2631" s="14" t="s">
        <v>59</v>
      </c>
      <c r="D2631" s="14" t="s">
        <v>925</v>
      </c>
      <c r="E2631" s="15" t="s">
        <v>63</v>
      </c>
      <c r="F2631" s="15"/>
      <c r="G2631" s="16">
        <v>1</v>
      </c>
      <c r="H2631" s="16">
        <v>10</v>
      </c>
      <c r="I2631" s="19">
        <v>6.6632443531827512</v>
      </c>
      <c r="J2631" s="16">
        <v>10</v>
      </c>
      <c r="K2631" s="16">
        <v>7</v>
      </c>
      <c r="L2631" s="19">
        <v>3.1087200050500314</v>
      </c>
      <c r="M2631" s="16">
        <v>1</v>
      </c>
      <c r="N2631" s="16">
        <v>10</v>
      </c>
      <c r="O2631" s="17">
        <v>513</v>
      </c>
      <c r="P2631" s="18">
        <v>0</v>
      </c>
    </row>
    <row r="2632" spans="2:16" ht="36" customHeight="1" outlineLevel="1" x14ac:dyDescent="0.45">
      <c r="B2632" s="13" t="s">
        <v>68</v>
      </c>
      <c r="C2632" s="14" t="s">
        <v>56</v>
      </c>
      <c r="D2632" s="14" t="s">
        <v>926</v>
      </c>
      <c r="E2632" s="15" t="s">
        <v>70</v>
      </c>
      <c r="F2632" s="15"/>
      <c r="G2632" s="16">
        <v>1</v>
      </c>
      <c r="H2632" s="16">
        <v>10</v>
      </c>
      <c r="I2632" s="19">
        <v>6.3737864077669899</v>
      </c>
      <c r="J2632" s="16">
        <v>10</v>
      </c>
      <c r="K2632" s="16">
        <v>7</v>
      </c>
      <c r="L2632" s="19">
        <v>3.0938321383839273</v>
      </c>
      <c r="M2632" s="16">
        <v>1</v>
      </c>
      <c r="N2632" s="16">
        <v>10</v>
      </c>
      <c r="O2632" s="17">
        <v>794</v>
      </c>
      <c r="P2632" s="18">
        <v>0</v>
      </c>
    </row>
    <row r="2633" spans="2:16" ht="36" customHeight="1" outlineLevel="1" x14ac:dyDescent="0.45">
      <c r="B2633" s="13" t="s">
        <v>68</v>
      </c>
      <c r="C2633" s="14" t="s">
        <v>59</v>
      </c>
      <c r="D2633" s="14" t="s">
        <v>926</v>
      </c>
      <c r="E2633" s="15" t="s">
        <v>70</v>
      </c>
      <c r="F2633" s="15"/>
      <c r="G2633" s="16">
        <v>1</v>
      </c>
      <c r="H2633" s="16">
        <v>10</v>
      </c>
      <c r="I2633" s="19">
        <v>6.3952380952380956</v>
      </c>
      <c r="J2633" s="16">
        <v>10</v>
      </c>
      <c r="K2633" s="16">
        <v>7</v>
      </c>
      <c r="L2633" s="19">
        <v>3.0904972719637684</v>
      </c>
      <c r="M2633" s="16">
        <v>1</v>
      </c>
      <c r="N2633" s="16">
        <v>10</v>
      </c>
      <c r="O2633" s="17">
        <v>790</v>
      </c>
      <c r="P2633" s="18">
        <v>0</v>
      </c>
    </row>
    <row r="2634" spans="2:16" ht="36" customHeight="1" outlineLevel="1" x14ac:dyDescent="0.45">
      <c r="B2634" s="13" t="s">
        <v>71</v>
      </c>
      <c r="C2634" s="14" t="s">
        <v>56</v>
      </c>
      <c r="D2634" s="14" t="s">
        <v>927</v>
      </c>
      <c r="E2634" s="15" t="s">
        <v>70</v>
      </c>
      <c r="F2634" s="15"/>
      <c r="G2634" s="16">
        <v>1</v>
      </c>
      <c r="H2634" s="16">
        <v>10</v>
      </c>
      <c r="I2634" s="19">
        <v>6.7611940298507465</v>
      </c>
      <c r="J2634" s="16">
        <v>10</v>
      </c>
      <c r="K2634" s="16">
        <v>8</v>
      </c>
      <c r="L2634" s="19">
        <v>3.3407466287130076</v>
      </c>
      <c r="M2634" s="16">
        <v>1</v>
      </c>
      <c r="N2634" s="16">
        <v>10</v>
      </c>
      <c r="O2634" s="17">
        <v>866</v>
      </c>
      <c r="P2634" s="18">
        <v>0</v>
      </c>
    </row>
    <row r="2635" spans="2:16" ht="36" customHeight="1" outlineLevel="1" x14ac:dyDescent="0.45">
      <c r="B2635" s="13" t="s">
        <v>71</v>
      </c>
      <c r="C2635" s="14" t="s">
        <v>59</v>
      </c>
      <c r="D2635" s="14" t="s">
        <v>927</v>
      </c>
      <c r="E2635" s="15" t="s">
        <v>70</v>
      </c>
      <c r="F2635" s="15"/>
      <c r="G2635" s="16">
        <v>1</v>
      </c>
      <c r="H2635" s="16">
        <v>10</v>
      </c>
      <c r="I2635" s="19">
        <v>6.8161764705882355</v>
      </c>
      <c r="J2635" s="16">
        <v>10</v>
      </c>
      <c r="K2635" s="16">
        <v>8</v>
      </c>
      <c r="L2635" s="19">
        <v>3.2641763883946857</v>
      </c>
      <c r="M2635" s="16">
        <v>1</v>
      </c>
      <c r="N2635" s="16">
        <v>10</v>
      </c>
      <c r="O2635" s="17">
        <v>864</v>
      </c>
      <c r="P2635" s="18">
        <v>0</v>
      </c>
    </row>
    <row r="2636" spans="2:16" ht="36" customHeight="1" outlineLevel="1" x14ac:dyDescent="0.45">
      <c r="B2636" s="13" t="s">
        <v>1184</v>
      </c>
      <c r="C2636" s="14" t="s">
        <v>56</v>
      </c>
      <c r="D2636" s="14" t="s">
        <v>928</v>
      </c>
      <c r="E2636" s="15" t="s">
        <v>70</v>
      </c>
      <c r="F2636" s="15"/>
      <c r="G2636" s="16">
        <v>1</v>
      </c>
      <c r="H2636" s="16">
        <v>10</v>
      </c>
      <c r="I2636" s="19">
        <v>7.1904761904761907</v>
      </c>
      <c r="J2636" s="16">
        <v>10</v>
      </c>
      <c r="K2636" s="16">
        <v>8</v>
      </c>
      <c r="L2636" s="19">
        <v>2.9394817562610775</v>
      </c>
      <c r="M2636" s="16">
        <v>1</v>
      </c>
      <c r="N2636" s="16">
        <v>10</v>
      </c>
      <c r="O2636" s="17">
        <v>937</v>
      </c>
      <c r="P2636" s="18">
        <v>0</v>
      </c>
    </row>
    <row r="2637" spans="2:16" ht="36" customHeight="1" outlineLevel="1" x14ac:dyDescent="0.45">
      <c r="B2637" s="13" t="s">
        <v>1184</v>
      </c>
      <c r="C2637" s="14" t="s">
        <v>59</v>
      </c>
      <c r="D2637" s="14" t="s">
        <v>928</v>
      </c>
      <c r="E2637" s="15" t="s">
        <v>70</v>
      </c>
      <c r="F2637" s="15"/>
      <c r="G2637" s="16">
        <v>1</v>
      </c>
      <c r="H2637" s="16">
        <v>10</v>
      </c>
      <c r="I2637" s="19">
        <v>7.265625</v>
      </c>
      <c r="J2637" s="16">
        <v>10</v>
      </c>
      <c r="K2637" s="16">
        <v>8</v>
      </c>
      <c r="L2637" s="19">
        <v>3.0302296392627848</v>
      </c>
      <c r="M2637" s="16">
        <v>1</v>
      </c>
      <c r="N2637" s="16">
        <v>10</v>
      </c>
      <c r="O2637" s="17">
        <v>936</v>
      </c>
      <c r="P2637" s="18">
        <v>0</v>
      </c>
    </row>
    <row r="2638" spans="2:16" ht="36" customHeight="1" outlineLevel="1" x14ac:dyDescent="0.45">
      <c r="B2638" s="13" t="s">
        <v>1185</v>
      </c>
      <c r="C2638" s="14" t="s">
        <v>56</v>
      </c>
      <c r="D2638" s="14" t="s">
        <v>929</v>
      </c>
      <c r="E2638" s="15" t="s">
        <v>70</v>
      </c>
      <c r="F2638" s="15"/>
      <c r="G2638" s="16">
        <v>1</v>
      </c>
      <c r="H2638" s="16">
        <v>10</v>
      </c>
      <c r="I2638" s="19">
        <v>6.4137931034482758</v>
      </c>
      <c r="J2638" s="16">
        <v>10</v>
      </c>
      <c r="K2638" s="16">
        <v>7</v>
      </c>
      <c r="L2638" s="19">
        <v>3.4235227714985546</v>
      </c>
      <c r="M2638" s="16">
        <v>1</v>
      </c>
      <c r="N2638" s="16">
        <v>10</v>
      </c>
      <c r="O2638" s="17">
        <v>942</v>
      </c>
      <c r="P2638" s="18">
        <v>0</v>
      </c>
    </row>
    <row r="2639" spans="2:16" ht="36" customHeight="1" outlineLevel="1" x14ac:dyDescent="0.45">
      <c r="B2639" s="13" t="s">
        <v>1185</v>
      </c>
      <c r="C2639" s="14" t="s">
        <v>59</v>
      </c>
      <c r="D2639" s="14" t="s">
        <v>929</v>
      </c>
      <c r="E2639" s="15" t="s">
        <v>70</v>
      </c>
      <c r="F2639" s="15"/>
      <c r="G2639" s="16">
        <v>1</v>
      </c>
      <c r="H2639" s="16">
        <v>10</v>
      </c>
      <c r="I2639" s="19">
        <v>6.1833333333333336</v>
      </c>
      <c r="J2639" s="16">
        <v>10</v>
      </c>
      <c r="K2639" s="16">
        <v>6</v>
      </c>
      <c r="L2639" s="19">
        <v>3.3521643231974041</v>
      </c>
      <c r="M2639" s="16">
        <v>1</v>
      </c>
      <c r="N2639" s="16">
        <v>10</v>
      </c>
      <c r="O2639" s="17">
        <v>940</v>
      </c>
      <c r="P2639" s="18">
        <v>0</v>
      </c>
    </row>
    <row r="2640" spans="2:16" ht="36" customHeight="1" outlineLevel="1" x14ac:dyDescent="0.45">
      <c r="B2640" s="13" t="s">
        <v>73</v>
      </c>
      <c r="C2640" s="14" t="s">
        <v>56</v>
      </c>
      <c r="D2640" s="14" t="s">
        <v>1417</v>
      </c>
      <c r="E2640" s="15" t="s">
        <v>63</v>
      </c>
      <c r="F2640" s="15"/>
      <c r="G2640" s="16">
        <v>1</v>
      </c>
      <c r="H2640" s="16">
        <v>10</v>
      </c>
      <c r="I2640" s="19">
        <v>6.5380000000000003</v>
      </c>
      <c r="J2640" s="16">
        <v>10</v>
      </c>
      <c r="K2640" s="16">
        <v>7</v>
      </c>
      <c r="L2640" s="19">
        <v>3.1547596593890455</v>
      </c>
      <c r="M2640" s="16">
        <v>1</v>
      </c>
      <c r="N2640" s="16">
        <v>10</v>
      </c>
      <c r="O2640" s="17">
        <v>0</v>
      </c>
      <c r="P2640" s="18">
        <v>0</v>
      </c>
    </row>
    <row r="2641" spans="2:16" ht="36" customHeight="1" outlineLevel="1" x14ac:dyDescent="0.45">
      <c r="B2641" s="13" t="s">
        <v>73</v>
      </c>
      <c r="C2641" s="14" t="s">
        <v>59</v>
      </c>
      <c r="D2641" s="14" t="s">
        <v>1417</v>
      </c>
      <c r="E2641" s="15" t="s">
        <v>63</v>
      </c>
      <c r="F2641" s="15"/>
      <c r="G2641" s="16">
        <v>1</v>
      </c>
      <c r="H2641" s="16">
        <v>10</v>
      </c>
      <c r="I2641" s="19">
        <v>6.5380000000000003</v>
      </c>
      <c r="J2641" s="16">
        <v>10</v>
      </c>
      <c r="K2641" s="16">
        <v>7</v>
      </c>
      <c r="L2641" s="19">
        <v>3.1547596593890455</v>
      </c>
      <c r="M2641" s="16">
        <v>1</v>
      </c>
      <c r="N2641" s="16">
        <v>10</v>
      </c>
      <c r="O2641" s="17">
        <v>0</v>
      </c>
      <c r="P2641" s="18">
        <v>0</v>
      </c>
    </row>
    <row r="2642" spans="2:16" ht="36" customHeight="1" outlineLevel="1" x14ac:dyDescent="0.45">
      <c r="B2642" s="13" t="s">
        <v>75</v>
      </c>
      <c r="C2642" s="14" t="s">
        <v>56</v>
      </c>
      <c r="D2642" s="14" t="s">
        <v>930</v>
      </c>
      <c r="E2642" s="15" t="s">
        <v>63</v>
      </c>
      <c r="F2642" s="15"/>
      <c r="G2642" s="16">
        <v>1</v>
      </c>
      <c r="H2642" s="16">
        <v>10</v>
      </c>
      <c r="I2642" s="19">
        <v>6.5380000000000003</v>
      </c>
      <c r="J2642" s="16">
        <v>10</v>
      </c>
      <c r="K2642" s="16">
        <v>7</v>
      </c>
      <c r="L2642" s="19">
        <v>3.1557114117920384</v>
      </c>
      <c r="M2642" s="16">
        <v>1</v>
      </c>
      <c r="N2642" s="16">
        <v>10</v>
      </c>
      <c r="O2642" s="17">
        <v>0</v>
      </c>
      <c r="P2642" s="18">
        <v>0</v>
      </c>
    </row>
    <row r="2643" spans="2:16" ht="36" customHeight="1" outlineLevel="1" x14ac:dyDescent="0.45">
      <c r="B2643" s="13" t="s">
        <v>75</v>
      </c>
      <c r="C2643" s="14" t="s">
        <v>59</v>
      </c>
      <c r="D2643" s="14" t="s">
        <v>930</v>
      </c>
      <c r="E2643" s="15" t="s">
        <v>63</v>
      </c>
      <c r="F2643" s="15"/>
      <c r="G2643" s="16">
        <v>1</v>
      </c>
      <c r="H2643" s="16">
        <v>10</v>
      </c>
      <c r="I2643" s="19">
        <v>6.5380000000000003</v>
      </c>
      <c r="J2643" s="16">
        <v>10</v>
      </c>
      <c r="K2643" s="16">
        <v>7</v>
      </c>
      <c r="L2643" s="19">
        <v>3.1557114117920384</v>
      </c>
      <c r="M2643" s="16">
        <v>1</v>
      </c>
      <c r="N2643" s="16">
        <v>10</v>
      </c>
      <c r="O2643" s="17">
        <v>0</v>
      </c>
      <c r="P2643" s="18">
        <v>0</v>
      </c>
    </row>
    <row r="2644" spans="2:16" ht="36" customHeight="1" outlineLevel="1" x14ac:dyDescent="0.45">
      <c r="B2644" s="13" t="s">
        <v>77</v>
      </c>
      <c r="C2644" s="14" t="s">
        <v>56</v>
      </c>
      <c r="D2644" s="14" t="s">
        <v>931</v>
      </c>
      <c r="E2644" s="15" t="s">
        <v>70</v>
      </c>
      <c r="F2644" s="15"/>
      <c r="G2644" s="16">
        <v>1</v>
      </c>
      <c r="H2644" s="16">
        <v>10</v>
      </c>
      <c r="I2644" s="19">
        <v>6.4369189907038509</v>
      </c>
      <c r="J2644" s="16">
        <v>10</v>
      </c>
      <c r="K2644" s="16">
        <v>7</v>
      </c>
      <c r="L2644" s="19">
        <v>3.135939077694887</v>
      </c>
      <c r="M2644" s="16">
        <v>1</v>
      </c>
      <c r="N2644" s="16">
        <v>10</v>
      </c>
      <c r="O2644" s="17">
        <v>247</v>
      </c>
      <c r="P2644" s="18">
        <v>0</v>
      </c>
    </row>
    <row r="2645" spans="2:16" ht="36" customHeight="1" outlineLevel="1" x14ac:dyDescent="0.45">
      <c r="B2645" s="13" t="s">
        <v>77</v>
      </c>
      <c r="C2645" s="14" t="s">
        <v>59</v>
      </c>
      <c r="D2645" s="14" t="s">
        <v>931</v>
      </c>
      <c r="E2645" s="15" t="s">
        <v>70</v>
      </c>
      <c r="F2645" s="15"/>
      <c r="G2645" s="16">
        <v>1</v>
      </c>
      <c r="H2645" s="16">
        <v>10</v>
      </c>
      <c r="I2645" s="19">
        <v>6.4369189907038509</v>
      </c>
      <c r="J2645" s="16">
        <v>10</v>
      </c>
      <c r="K2645" s="16">
        <v>7</v>
      </c>
      <c r="L2645" s="19">
        <v>3.135939077694887</v>
      </c>
      <c r="M2645" s="16">
        <v>1</v>
      </c>
      <c r="N2645" s="16">
        <v>10</v>
      </c>
      <c r="O2645" s="17">
        <v>247</v>
      </c>
      <c r="P2645" s="18">
        <v>0</v>
      </c>
    </row>
    <row r="2646" spans="2:16" ht="36" customHeight="1" outlineLevel="1" x14ac:dyDescent="0.45">
      <c r="B2646" s="13" t="s">
        <v>79</v>
      </c>
      <c r="C2646" s="14" t="s">
        <v>56</v>
      </c>
      <c r="D2646" s="14" t="s">
        <v>932</v>
      </c>
      <c r="E2646" s="15" t="s">
        <v>70</v>
      </c>
      <c r="F2646" s="15"/>
      <c r="G2646" s="16">
        <v>1</v>
      </c>
      <c r="H2646" s="16">
        <v>10</v>
      </c>
      <c r="I2646" s="19">
        <v>6.2482993197278915</v>
      </c>
      <c r="J2646" s="16">
        <v>10</v>
      </c>
      <c r="K2646" s="16">
        <v>7</v>
      </c>
      <c r="L2646" s="19">
        <v>3.1138105611040672</v>
      </c>
      <c r="M2646" s="16">
        <v>1</v>
      </c>
      <c r="N2646" s="16">
        <v>10</v>
      </c>
      <c r="O2646" s="17">
        <v>706</v>
      </c>
      <c r="P2646" s="18">
        <v>0</v>
      </c>
    </row>
    <row r="2647" spans="2:16" ht="36" customHeight="1" outlineLevel="1" x14ac:dyDescent="0.45">
      <c r="B2647" s="13" t="s">
        <v>79</v>
      </c>
      <c r="C2647" s="14" t="s">
        <v>59</v>
      </c>
      <c r="D2647" s="14" t="s">
        <v>932</v>
      </c>
      <c r="E2647" s="15" t="s">
        <v>70</v>
      </c>
      <c r="F2647" s="15"/>
      <c r="G2647" s="16">
        <v>1</v>
      </c>
      <c r="H2647" s="16">
        <v>10</v>
      </c>
      <c r="I2647" s="19">
        <v>6.2482993197278915</v>
      </c>
      <c r="J2647" s="16">
        <v>10</v>
      </c>
      <c r="K2647" s="16">
        <v>7</v>
      </c>
      <c r="L2647" s="19">
        <v>3.1138105611040672</v>
      </c>
      <c r="M2647" s="16">
        <v>1</v>
      </c>
      <c r="N2647" s="16">
        <v>10</v>
      </c>
      <c r="O2647" s="17">
        <v>706</v>
      </c>
      <c r="P2647" s="18">
        <v>0</v>
      </c>
    </row>
    <row r="2648" spans="2:16" ht="36" customHeight="1" outlineLevel="1" x14ac:dyDescent="0.45">
      <c r="B2648" s="13" t="s">
        <v>80</v>
      </c>
      <c r="C2648" s="14" t="s">
        <v>56</v>
      </c>
      <c r="D2648" s="14" t="s">
        <v>933</v>
      </c>
      <c r="E2648" s="15" t="s">
        <v>70</v>
      </c>
      <c r="F2648" s="15"/>
      <c r="G2648" s="16">
        <v>1</v>
      </c>
      <c r="H2648" s="16">
        <v>10</v>
      </c>
      <c r="I2648" s="19">
        <v>7.1525423728813555</v>
      </c>
      <c r="J2648" s="16">
        <v>10</v>
      </c>
      <c r="K2648" s="16">
        <v>8</v>
      </c>
      <c r="L2648" s="19">
        <v>3.1283661005995564</v>
      </c>
      <c r="M2648" s="16">
        <v>1</v>
      </c>
      <c r="N2648" s="16">
        <v>10</v>
      </c>
      <c r="O2648" s="17">
        <v>941</v>
      </c>
      <c r="P2648" s="18">
        <v>0</v>
      </c>
    </row>
    <row r="2649" spans="2:16" ht="36" customHeight="1" outlineLevel="1" x14ac:dyDescent="0.45">
      <c r="B2649" s="13" t="s">
        <v>80</v>
      </c>
      <c r="C2649" s="14" t="s">
        <v>59</v>
      </c>
      <c r="D2649" s="14" t="s">
        <v>933</v>
      </c>
      <c r="E2649" s="15" t="s">
        <v>70</v>
      </c>
      <c r="F2649" s="15"/>
      <c r="G2649" s="16">
        <v>1</v>
      </c>
      <c r="H2649" s="16">
        <v>10</v>
      </c>
      <c r="I2649" s="19">
        <v>7.1525423728813555</v>
      </c>
      <c r="J2649" s="16">
        <v>10</v>
      </c>
      <c r="K2649" s="16">
        <v>8</v>
      </c>
      <c r="L2649" s="19">
        <v>3.1283661005995564</v>
      </c>
      <c r="M2649" s="16">
        <v>1</v>
      </c>
      <c r="N2649" s="16">
        <v>10</v>
      </c>
      <c r="O2649" s="17">
        <v>941</v>
      </c>
      <c r="P2649" s="18">
        <v>0</v>
      </c>
    </row>
    <row r="2650" spans="2:16" ht="36" customHeight="1" outlineLevel="1" x14ac:dyDescent="0.45">
      <c r="B2650" s="13" t="s">
        <v>82</v>
      </c>
      <c r="C2650" s="14" t="s">
        <v>56</v>
      </c>
      <c r="D2650" s="14" t="s">
        <v>1418</v>
      </c>
      <c r="E2650" s="15" t="s">
        <v>70</v>
      </c>
      <c r="F2650" s="15"/>
      <c r="G2650" s="16">
        <v>1</v>
      </c>
      <c r="H2650" s="16">
        <v>9</v>
      </c>
      <c r="I2650" s="19">
        <v>5.5</v>
      </c>
      <c r="J2650" s="16">
        <v>4</v>
      </c>
      <c r="K2650" s="16">
        <v>4</v>
      </c>
      <c r="L2650" s="19">
        <v>3.0166206257996713</v>
      </c>
      <c r="M2650" s="16">
        <v>1</v>
      </c>
      <c r="N2650" s="16">
        <v>9</v>
      </c>
      <c r="O2650" s="17">
        <v>994</v>
      </c>
      <c r="P2650" s="18">
        <v>0</v>
      </c>
    </row>
    <row r="2651" spans="2:16" ht="36" customHeight="1" outlineLevel="1" x14ac:dyDescent="0.45">
      <c r="B2651" s="13" t="s">
        <v>82</v>
      </c>
      <c r="C2651" s="14" t="s">
        <v>59</v>
      </c>
      <c r="D2651" s="14" t="s">
        <v>1418</v>
      </c>
      <c r="E2651" s="15" t="s">
        <v>70</v>
      </c>
      <c r="F2651" s="15"/>
      <c r="G2651" s="16">
        <v>1</v>
      </c>
      <c r="H2651" s="16">
        <v>9</v>
      </c>
      <c r="I2651" s="19">
        <v>5.5</v>
      </c>
      <c r="J2651" s="16">
        <v>4</v>
      </c>
      <c r="K2651" s="16">
        <v>4</v>
      </c>
      <c r="L2651" s="19">
        <v>3.0166206257996713</v>
      </c>
      <c r="M2651" s="16">
        <v>1</v>
      </c>
      <c r="N2651" s="16">
        <v>9</v>
      </c>
      <c r="O2651" s="17">
        <v>994</v>
      </c>
      <c r="P2651" s="18">
        <v>0</v>
      </c>
    </row>
    <row r="2652" spans="2:16" ht="36" customHeight="1" outlineLevel="1" x14ac:dyDescent="0.45">
      <c r="B2652" s="13" t="s">
        <v>84</v>
      </c>
      <c r="C2652" s="14" t="s">
        <v>56</v>
      </c>
      <c r="D2652" s="14" t="s">
        <v>1419</v>
      </c>
      <c r="E2652" s="15" t="s">
        <v>70</v>
      </c>
      <c r="F2652" s="15"/>
      <c r="G2652" s="16">
        <v>3</v>
      </c>
      <c r="H2652" s="16">
        <v>9</v>
      </c>
      <c r="I2652" s="16">
        <v>6</v>
      </c>
      <c r="J2652" s="16">
        <v>3</v>
      </c>
      <c r="K2652" s="16">
        <v>3</v>
      </c>
      <c r="L2652" s="19">
        <v>4.2426406871192848</v>
      </c>
      <c r="M2652" s="16">
        <v>3</v>
      </c>
      <c r="N2652" s="16">
        <v>9</v>
      </c>
      <c r="O2652" s="17">
        <v>998</v>
      </c>
      <c r="P2652" s="18">
        <v>0</v>
      </c>
    </row>
    <row r="2653" spans="2:16" ht="36" customHeight="1" outlineLevel="1" x14ac:dyDescent="0.45">
      <c r="B2653" s="13" t="s">
        <v>84</v>
      </c>
      <c r="C2653" s="14" t="s">
        <v>59</v>
      </c>
      <c r="D2653" s="14" t="s">
        <v>1419</v>
      </c>
      <c r="E2653" s="15" t="s">
        <v>70</v>
      </c>
      <c r="F2653" s="15"/>
      <c r="G2653" s="16">
        <v>3</v>
      </c>
      <c r="H2653" s="16">
        <v>9</v>
      </c>
      <c r="I2653" s="16">
        <v>6</v>
      </c>
      <c r="J2653" s="16">
        <v>3</v>
      </c>
      <c r="K2653" s="16">
        <v>3</v>
      </c>
      <c r="L2653" s="19">
        <v>4.2426406871192848</v>
      </c>
      <c r="M2653" s="16">
        <v>3</v>
      </c>
      <c r="N2653" s="16">
        <v>9</v>
      </c>
      <c r="O2653" s="17">
        <v>998</v>
      </c>
      <c r="P2653" s="18">
        <v>0</v>
      </c>
    </row>
    <row r="2654" spans="2:16" ht="36" customHeight="1" outlineLevel="1" x14ac:dyDescent="0.45">
      <c r="B2654" s="13" t="s">
        <v>61</v>
      </c>
      <c r="C2654" s="14" t="s">
        <v>56</v>
      </c>
      <c r="D2654" s="14" t="s">
        <v>934</v>
      </c>
      <c r="E2654" s="15" t="s">
        <v>70</v>
      </c>
      <c r="F2654" s="15"/>
      <c r="G2654" s="16">
        <v>1</v>
      </c>
      <c r="H2654" s="16">
        <v>10</v>
      </c>
      <c r="I2654" s="19">
        <v>6.5369999999999999</v>
      </c>
      <c r="J2654" s="16">
        <v>10</v>
      </c>
      <c r="K2654" s="16">
        <v>7</v>
      </c>
      <c r="L2654" s="19">
        <v>3.1550888395710088</v>
      </c>
      <c r="M2654" s="16">
        <v>1</v>
      </c>
      <c r="N2654" s="16">
        <v>10</v>
      </c>
      <c r="O2654" s="17">
        <v>0</v>
      </c>
      <c r="P2654" s="18">
        <v>0</v>
      </c>
    </row>
    <row r="2655" spans="2:16" ht="36" customHeight="1" outlineLevel="1" x14ac:dyDescent="0.45">
      <c r="B2655" s="13" t="s">
        <v>61</v>
      </c>
      <c r="C2655" s="14" t="s">
        <v>59</v>
      </c>
      <c r="D2655" s="14" t="s">
        <v>934</v>
      </c>
      <c r="E2655" s="15" t="s">
        <v>70</v>
      </c>
      <c r="F2655" s="15"/>
      <c r="G2655" s="16">
        <v>1</v>
      </c>
      <c r="H2655" s="16">
        <v>10</v>
      </c>
      <c r="I2655" s="19">
        <v>6.5230596175478066</v>
      </c>
      <c r="J2655" s="16">
        <v>10</v>
      </c>
      <c r="K2655" s="16">
        <v>7</v>
      </c>
      <c r="L2655" s="19">
        <v>3.1354154856793883</v>
      </c>
      <c r="M2655" s="16">
        <v>1</v>
      </c>
      <c r="N2655" s="16">
        <v>10</v>
      </c>
      <c r="O2655" s="17">
        <v>111</v>
      </c>
      <c r="P2655" s="18">
        <v>0</v>
      </c>
    </row>
    <row r="2656" spans="2:16" ht="36" customHeight="1" outlineLevel="1" x14ac:dyDescent="0.45">
      <c r="B2656" s="13" t="s">
        <v>61</v>
      </c>
      <c r="C2656" s="14" t="s">
        <v>56</v>
      </c>
      <c r="D2656" s="14" t="s">
        <v>934</v>
      </c>
      <c r="E2656" s="15" t="s">
        <v>70</v>
      </c>
      <c r="F2656" s="15"/>
      <c r="G2656" s="15" t="s">
        <v>86</v>
      </c>
      <c r="H2656" s="15" t="s">
        <v>86</v>
      </c>
      <c r="I2656" s="15" t="s">
        <v>86</v>
      </c>
      <c r="J2656" s="15" t="s">
        <v>86</v>
      </c>
      <c r="K2656" s="15" t="s">
        <v>86</v>
      </c>
      <c r="L2656" s="15" t="s">
        <v>86</v>
      </c>
      <c r="M2656" s="15" t="s">
        <v>86</v>
      </c>
      <c r="N2656" s="15" t="s">
        <v>86</v>
      </c>
      <c r="O2656" s="17">
        <v>1000</v>
      </c>
      <c r="P2656" s="18">
        <v>0</v>
      </c>
    </row>
    <row r="2657" spans="2:16" ht="36" customHeight="1" outlineLevel="1" x14ac:dyDescent="0.45">
      <c r="B2657" s="13" t="s">
        <v>61</v>
      </c>
      <c r="C2657" s="14" t="s">
        <v>59</v>
      </c>
      <c r="D2657" s="14" t="s">
        <v>934</v>
      </c>
      <c r="E2657" s="15" t="s">
        <v>70</v>
      </c>
      <c r="F2657" s="15"/>
      <c r="G2657" s="16">
        <v>4</v>
      </c>
      <c r="H2657" s="16">
        <v>4</v>
      </c>
      <c r="I2657" s="16">
        <v>4</v>
      </c>
      <c r="J2657" s="16">
        <v>4</v>
      </c>
      <c r="K2657" s="16">
        <v>4</v>
      </c>
      <c r="L2657" s="16">
        <v>0</v>
      </c>
      <c r="M2657" s="16">
        <v>4</v>
      </c>
      <c r="N2657" s="16">
        <v>4</v>
      </c>
      <c r="O2657" s="17">
        <v>998</v>
      </c>
      <c r="P2657" s="18">
        <v>0</v>
      </c>
    </row>
    <row r="2658" spans="2:16" ht="36" customHeight="1" outlineLevel="1" x14ac:dyDescent="0.45">
      <c r="B2658" s="13" t="s">
        <v>61</v>
      </c>
      <c r="C2658" s="14" t="s">
        <v>56</v>
      </c>
      <c r="D2658" s="14" t="s">
        <v>934</v>
      </c>
      <c r="E2658" s="15" t="s">
        <v>70</v>
      </c>
      <c r="F2658" s="15"/>
      <c r="G2658" s="15" t="s">
        <v>86</v>
      </c>
      <c r="H2658" s="15" t="s">
        <v>86</v>
      </c>
      <c r="I2658" s="15" t="s">
        <v>86</v>
      </c>
      <c r="J2658" s="15" t="s">
        <v>86</v>
      </c>
      <c r="K2658" s="15" t="s">
        <v>86</v>
      </c>
      <c r="L2658" s="15" t="s">
        <v>86</v>
      </c>
      <c r="M2658" s="15" t="s">
        <v>86</v>
      </c>
      <c r="N2658" s="15" t="s">
        <v>86</v>
      </c>
      <c r="O2658" s="17">
        <v>1000</v>
      </c>
      <c r="P2658" s="18">
        <v>0</v>
      </c>
    </row>
    <row r="2659" spans="2:16" ht="36" customHeight="1" outlineLevel="1" x14ac:dyDescent="0.45">
      <c r="B2659" s="13" t="s">
        <v>61</v>
      </c>
      <c r="C2659" s="14" t="s">
        <v>59</v>
      </c>
      <c r="D2659" s="14" t="s">
        <v>934</v>
      </c>
      <c r="E2659" s="15" t="s">
        <v>70</v>
      </c>
      <c r="F2659" s="15"/>
      <c r="G2659" s="15" t="s">
        <v>86</v>
      </c>
      <c r="H2659" s="15" t="s">
        <v>86</v>
      </c>
      <c r="I2659" s="15" t="s">
        <v>86</v>
      </c>
      <c r="J2659" s="15" t="s">
        <v>86</v>
      </c>
      <c r="K2659" s="15" t="s">
        <v>86</v>
      </c>
      <c r="L2659" s="15" t="s">
        <v>86</v>
      </c>
      <c r="M2659" s="15" t="s">
        <v>86</v>
      </c>
      <c r="N2659" s="15" t="s">
        <v>86</v>
      </c>
      <c r="O2659" s="17">
        <v>1000</v>
      </c>
      <c r="P2659" s="18">
        <v>0</v>
      </c>
    </row>
    <row r="2660" spans="2:16" ht="36" customHeight="1" outlineLevel="1" x14ac:dyDescent="0.45">
      <c r="B2660" s="13" t="s">
        <v>61</v>
      </c>
      <c r="C2660" s="14" t="s">
        <v>56</v>
      </c>
      <c r="D2660" s="14" t="s">
        <v>934</v>
      </c>
      <c r="E2660" s="15" t="s">
        <v>70</v>
      </c>
      <c r="F2660" s="15"/>
      <c r="G2660" s="15" t="s">
        <v>86</v>
      </c>
      <c r="H2660" s="15" t="s">
        <v>86</v>
      </c>
      <c r="I2660" s="15" t="s">
        <v>86</v>
      </c>
      <c r="J2660" s="15" t="s">
        <v>86</v>
      </c>
      <c r="K2660" s="15" t="s">
        <v>86</v>
      </c>
      <c r="L2660" s="15" t="s">
        <v>86</v>
      </c>
      <c r="M2660" s="15" t="s">
        <v>86</v>
      </c>
      <c r="N2660" s="15" t="s">
        <v>86</v>
      </c>
      <c r="O2660" s="17">
        <v>1000</v>
      </c>
      <c r="P2660" s="18">
        <v>0</v>
      </c>
    </row>
    <row r="2661" spans="2:16" ht="36" customHeight="1" outlineLevel="1" x14ac:dyDescent="0.45">
      <c r="B2661" s="13" t="s">
        <v>61</v>
      </c>
      <c r="C2661" s="14" t="s">
        <v>59</v>
      </c>
      <c r="D2661" s="14" t="s">
        <v>934</v>
      </c>
      <c r="E2661" s="15" t="s">
        <v>70</v>
      </c>
      <c r="F2661" s="15"/>
      <c r="G2661" s="15" t="s">
        <v>86</v>
      </c>
      <c r="H2661" s="15" t="s">
        <v>86</v>
      </c>
      <c r="I2661" s="15" t="s">
        <v>86</v>
      </c>
      <c r="J2661" s="15" t="s">
        <v>86</v>
      </c>
      <c r="K2661" s="15" t="s">
        <v>86</v>
      </c>
      <c r="L2661" s="15" t="s">
        <v>86</v>
      </c>
      <c r="M2661" s="15" t="s">
        <v>86</v>
      </c>
      <c r="N2661" s="15" t="s">
        <v>86</v>
      </c>
      <c r="O2661" s="17">
        <v>1000</v>
      </c>
      <c r="P2661" s="18">
        <v>0</v>
      </c>
    </row>
    <row r="2662" spans="2:16" ht="36" customHeight="1" outlineLevel="1" x14ac:dyDescent="0.45">
      <c r="B2662" s="13" t="s">
        <v>64</v>
      </c>
      <c r="C2662" s="14" t="s">
        <v>56</v>
      </c>
      <c r="D2662" s="14" t="s">
        <v>935</v>
      </c>
      <c r="E2662" s="15" t="s">
        <v>63</v>
      </c>
      <c r="F2662" s="15"/>
      <c r="G2662" s="16">
        <v>1</v>
      </c>
      <c r="H2662" s="16">
        <v>10</v>
      </c>
      <c r="I2662" s="19">
        <v>6.5359999999999996</v>
      </c>
      <c r="J2662" s="16">
        <v>10</v>
      </c>
      <c r="K2662" s="16">
        <v>7</v>
      </c>
      <c r="L2662" s="19">
        <v>3.1528787868620465</v>
      </c>
      <c r="M2662" s="16">
        <v>1</v>
      </c>
      <c r="N2662" s="16">
        <v>10</v>
      </c>
      <c r="O2662" s="17">
        <v>0</v>
      </c>
      <c r="P2662" s="18">
        <v>0</v>
      </c>
    </row>
    <row r="2663" spans="2:16" ht="36" customHeight="1" outlineLevel="1" x14ac:dyDescent="0.45">
      <c r="B2663" s="13" t="s">
        <v>64</v>
      </c>
      <c r="C2663" s="14" t="s">
        <v>59</v>
      </c>
      <c r="D2663" s="14" t="s">
        <v>935</v>
      </c>
      <c r="E2663" s="15" t="s">
        <v>63</v>
      </c>
      <c r="F2663" s="15"/>
      <c r="G2663" s="16">
        <v>1</v>
      </c>
      <c r="H2663" s="16">
        <v>10</v>
      </c>
      <c r="I2663" s="19">
        <v>6.5359999999999996</v>
      </c>
      <c r="J2663" s="16">
        <v>10</v>
      </c>
      <c r="K2663" s="16">
        <v>7</v>
      </c>
      <c r="L2663" s="19">
        <v>3.1528787868620465</v>
      </c>
      <c r="M2663" s="16">
        <v>1</v>
      </c>
      <c r="N2663" s="16">
        <v>10</v>
      </c>
      <c r="O2663" s="17">
        <v>0</v>
      </c>
      <c r="P2663" s="18">
        <v>0</v>
      </c>
    </row>
    <row r="2664" spans="2:16" ht="36" customHeight="1" outlineLevel="1" x14ac:dyDescent="0.45">
      <c r="B2664" s="13" t="s">
        <v>66</v>
      </c>
      <c r="C2664" s="14" t="s">
        <v>56</v>
      </c>
      <c r="D2664" s="14" t="s">
        <v>936</v>
      </c>
      <c r="E2664" s="15" t="s">
        <v>63</v>
      </c>
      <c r="F2664" s="15"/>
      <c r="G2664" s="16">
        <v>1</v>
      </c>
      <c r="H2664" s="16">
        <v>10</v>
      </c>
      <c r="I2664" s="19">
        <v>6.3922764227642279</v>
      </c>
      <c r="J2664" s="16">
        <v>10</v>
      </c>
      <c r="K2664" s="16">
        <v>7</v>
      </c>
      <c r="L2664" s="19">
        <v>3.2169645312196482</v>
      </c>
      <c r="M2664" s="16">
        <v>1</v>
      </c>
      <c r="N2664" s="16">
        <v>10</v>
      </c>
      <c r="O2664" s="17">
        <v>508</v>
      </c>
      <c r="P2664" s="18">
        <v>0</v>
      </c>
    </row>
    <row r="2665" spans="2:16" ht="36" customHeight="1" outlineLevel="1" x14ac:dyDescent="0.45">
      <c r="B2665" s="13" t="s">
        <v>66</v>
      </c>
      <c r="C2665" s="14" t="s">
        <v>59</v>
      </c>
      <c r="D2665" s="14" t="s">
        <v>936</v>
      </c>
      <c r="E2665" s="15" t="s">
        <v>63</v>
      </c>
      <c r="F2665" s="15"/>
      <c r="G2665" s="16">
        <v>1</v>
      </c>
      <c r="H2665" s="16">
        <v>10</v>
      </c>
      <c r="I2665" s="19">
        <v>6.3404669260700386</v>
      </c>
      <c r="J2665" s="16">
        <v>10</v>
      </c>
      <c r="K2665" s="16">
        <v>7</v>
      </c>
      <c r="L2665" s="19">
        <v>3.2067844405606283</v>
      </c>
      <c r="M2665" s="16">
        <v>1</v>
      </c>
      <c r="N2665" s="16">
        <v>10</v>
      </c>
      <c r="O2665" s="17">
        <v>486</v>
      </c>
      <c r="P2665" s="18">
        <v>0</v>
      </c>
    </row>
    <row r="2666" spans="2:16" ht="36" customHeight="1" outlineLevel="1" x14ac:dyDescent="0.45">
      <c r="B2666" s="13" t="s">
        <v>68</v>
      </c>
      <c r="C2666" s="14" t="s">
        <v>56</v>
      </c>
      <c r="D2666" s="14" t="s">
        <v>937</v>
      </c>
      <c r="E2666" s="15" t="s">
        <v>70</v>
      </c>
      <c r="F2666" s="15"/>
      <c r="G2666" s="16">
        <v>1</v>
      </c>
      <c r="H2666" s="16">
        <v>10</v>
      </c>
      <c r="I2666" s="19">
        <v>6.7857142857142856</v>
      </c>
      <c r="J2666" s="16">
        <v>10</v>
      </c>
      <c r="K2666" s="16">
        <v>7</v>
      </c>
      <c r="L2666" s="19">
        <v>3.1578177497162185</v>
      </c>
      <c r="M2666" s="16">
        <v>1</v>
      </c>
      <c r="N2666" s="16">
        <v>10</v>
      </c>
      <c r="O2666" s="17">
        <v>776</v>
      </c>
      <c r="P2666" s="18">
        <v>0</v>
      </c>
    </row>
    <row r="2667" spans="2:16" ht="36" customHeight="1" outlineLevel="1" x14ac:dyDescent="0.45">
      <c r="B2667" s="13" t="s">
        <v>68</v>
      </c>
      <c r="C2667" s="14" t="s">
        <v>59</v>
      </c>
      <c r="D2667" s="14" t="s">
        <v>937</v>
      </c>
      <c r="E2667" s="15" t="s">
        <v>70</v>
      </c>
      <c r="F2667" s="15"/>
      <c r="G2667" s="16">
        <v>1</v>
      </c>
      <c r="H2667" s="16">
        <v>10</v>
      </c>
      <c r="I2667" s="19">
        <v>6.7092511013215859</v>
      </c>
      <c r="J2667" s="16">
        <v>10</v>
      </c>
      <c r="K2667" s="16">
        <v>7</v>
      </c>
      <c r="L2667" s="19">
        <v>3.1558420139798038</v>
      </c>
      <c r="M2667" s="16">
        <v>1</v>
      </c>
      <c r="N2667" s="16">
        <v>10</v>
      </c>
      <c r="O2667" s="17">
        <v>773</v>
      </c>
      <c r="P2667" s="18">
        <v>0</v>
      </c>
    </row>
    <row r="2668" spans="2:16" ht="36" customHeight="1" outlineLevel="1" x14ac:dyDescent="0.45">
      <c r="B2668" s="13" t="s">
        <v>71</v>
      </c>
      <c r="C2668" s="14" t="s">
        <v>56</v>
      </c>
      <c r="D2668" s="14" t="s">
        <v>938</v>
      </c>
      <c r="E2668" s="15" t="s">
        <v>70</v>
      </c>
      <c r="F2668" s="15"/>
      <c r="G2668" s="16">
        <v>1</v>
      </c>
      <c r="H2668" s="16">
        <v>10</v>
      </c>
      <c r="I2668" s="19">
        <v>6.5072463768115938</v>
      </c>
      <c r="J2668" s="16">
        <v>10</v>
      </c>
      <c r="K2668" s="16">
        <v>7</v>
      </c>
      <c r="L2668" s="19">
        <v>3.2650468677102387</v>
      </c>
      <c r="M2668" s="16">
        <v>1</v>
      </c>
      <c r="N2668" s="16">
        <v>10</v>
      </c>
      <c r="O2668" s="17">
        <v>862</v>
      </c>
      <c r="P2668" s="18">
        <v>0</v>
      </c>
    </row>
    <row r="2669" spans="2:16" ht="36" customHeight="1" outlineLevel="1" x14ac:dyDescent="0.45">
      <c r="B2669" s="13" t="s">
        <v>71</v>
      </c>
      <c r="C2669" s="14" t="s">
        <v>59</v>
      </c>
      <c r="D2669" s="14" t="s">
        <v>938</v>
      </c>
      <c r="E2669" s="15" t="s">
        <v>70</v>
      </c>
      <c r="F2669" s="15"/>
      <c r="G2669" s="16">
        <v>1</v>
      </c>
      <c r="H2669" s="16">
        <v>10</v>
      </c>
      <c r="I2669" s="19">
        <v>6.5367647058823533</v>
      </c>
      <c r="J2669" s="16">
        <v>10</v>
      </c>
      <c r="K2669" s="16">
        <v>7</v>
      </c>
      <c r="L2669" s="19">
        <v>3.2177933276986801</v>
      </c>
      <c r="M2669" s="16">
        <v>1</v>
      </c>
      <c r="N2669" s="16">
        <v>10</v>
      </c>
      <c r="O2669" s="17">
        <v>864</v>
      </c>
      <c r="P2669" s="18">
        <v>0</v>
      </c>
    </row>
    <row r="2670" spans="2:16" ht="36" customHeight="1" outlineLevel="1" x14ac:dyDescent="0.45">
      <c r="B2670" s="13" t="s">
        <v>1184</v>
      </c>
      <c r="C2670" s="14" t="s">
        <v>56</v>
      </c>
      <c r="D2670" s="14" t="s">
        <v>939</v>
      </c>
      <c r="E2670" s="15" t="s">
        <v>70</v>
      </c>
      <c r="F2670" s="15"/>
      <c r="G2670" s="16">
        <v>1</v>
      </c>
      <c r="H2670" s="16">
        <v>10</v>
      </c>
      <c r="I2670" s="19">
        <v>5.8833333333333337</v>
      </c>
      <c r="J2670" s="16">
        <v>10</v>
      </c>
      <c r="K2670" s="16">
        <v>6</v>
      </c>
      <c r="L2670" s="19">
        <v>3.1681233640307496</v>
      </c>
      <c r="M2670" s="16">
        <v>1</v>
      </c>
      <c r="N2670" s="16">
        <v>10</v>
      </c>
      <c r="O2670" s="17">
        <v>940</v>
      </c>
      <c r="P2670" s="18">
        <v>0</v>
      </c>
    </row>
    <row r="2671" spans="2:16" ht="36" customHeight="1" outlineLevel="1" x14ac:dyDescent="0.45">
      <c r="B2671" s="13" t="s">
        <v>1184</v>
      </c>
      <c r="C2671" s="14" t="s">
        <v>59</v>
      </c>
      <c r="D2671" s="14" t="s">
        <v>939</v>
      </c>
      <c r="E2671" s="15" t="s">
        <v>70</v>
      </c>
      <c r="F2671" s="15"/>
      <c r="G2671" s="16">
        <v>1</v>
      </c>
      <c r="H2671" s="16">
        <v>10</v>
      </c>
      <c r="I2671" s="19">
        <v>5.7333333333333334</v>
      </c>
      <c r="J2671" s="16">
        <v>10</v>
      </c>
      <c r="K2671" s="16">
        <v>6</v>
      </c>
      <c r="L2671" s="19">
        <v>3.1829347222850299</v>
      </c>
      <c r="M2671" s="16">
        <v>1</v>
      </c>
      <c r="N2671" s="16">
        <v>10</v>
      </c>
      <c r="O2671" s="17">
        <v>940</v>
      </c>
      <c r="P2671" s="18">
        <v>0</v>
      </c>
    </row>
    <row r="2672" spans="2:16" ht="36" customHeight="1" outlineLevel="1" x14ac:dyDescent="0.45">
      <c r="B2672" s="13" t="s">
        <v>1185</v>
      </c>
      <c r="C2672" s="14" t="s">
        <v>56</v>
      </c>
      <c r="D2672" s="14" t="s">
        <v>940</v>
      </c>
      <c r="E2672" s="15" t="s">
        <v>70</v>
      </c>
      <c r="F2672" s="15"/>
      <c r="G2672" s="16">
        <v>1</v>
      </c>
      <c r="H2672" s="16">
        <v>10</v>
      </c>
      <c r="I2672" s="19">
        <v>6.2962962962962967</v>
      </c>
      <c r="J2672" s="16">
        <v>10</v>
      </c>
      <c r="K2672" s="16">
        <v>7</v>
      </c>
      <c r="L2672" s="19">
        <v>3.1660321553429096</v>
      </c>
      <c r="M2672" s="16">
        <v>1</v>
      </c>
      <c r="N2672" s="16">
        <v>10</v>
      </c>
      <c r="O2672" s="17">
        <v>946</v>
      </c>
      <c r="P2672" s="18">
        <v>0</v>
      </c>
    </row>
    <row r="2673" spans="2:16" ht="36" customHeight="1" outlineLevel="1" x14ac:dyDescent="0.45">
      <c r="B2673" s="13" t="s">
        <v>1185</v>
      </c>
      <c r="C2673" s="14" t="s">
        <v>59</v>
      </c>
      <c r="D2673" s="14" t="s">
        <v>940</v>
      </c>
      <c r="E2673" s="15" t="s">
        <v>70</v>
      </c>
      <c r="F2673" s="15"/>
      <c r="G2673" s="16">
        <v>1</v>
      </c>
      <c r="H2673" s="16">
        <v>10</v>
      </c>
      <c r="I2673" s="19">
        <v>6.166666666666667</v>
      </c>
      <c r="J2673" s="16">
        <v>10</v>
      </c>
      <c r="K2673" s="16">
        <v>6</v>
      </c>
      <c r="L2673" s="19">
        <v>3.1607856677946149</v>
      </c>
      <c r="M2673" s="16">
        <v>1</v>
      </c>
      <c r="N2673" s="16">
        <v>10</v>
      </c>
      <c r="O2673" s="17">
        <v>946</v>
      </c>
      <c r="P2673" s="18">
        <v>0</v>
      </c>
    </row>
    <row r="2674" spans="2:16" ht="36" customHeight="1" outlineLevel="1" x14ac:dyDescent="0.45">
      <c r="B2674" s="13" t="s">
        <v>73</v>
      </c>
      <c r="C2674" s="14" t="s">
        <v>56</v>
      </c>
      <c r="D2674" s="14" t="s">
        <v>1420</v>
      </c>
      <c r="E2674" s="15" t="s">
        <v>63</v>
      </c>
      <c r="F2674" s="15"/>
      <c r="G2674" s="16">
        <v>1</v>
      </c>
      <c r="H2674" s="16">
        <v>10</v>
      </c>
      <c r="I2674" s="19">
        <v>6.5369999999999999</v>
      </c>
      <c r="J2674" s="16">
        <v>10</v>
      </c>
      <c r="K2674" s="16">
        <v>7</v>
      </c>
      <c r="L2674" s="19">
        <v>3.1538195220363385</v>
      </c>
      <c r="M2674" s="16">
        <v>1</v>
      </c>
      <c r="N2674" s="16">
        <v>10</v>
      </c>
      <c r="O2674" s="17">
        <v>0</v>
      </c>
      <c r="P2674" s="18">
        <v>0</v>
      </c>
    </row>
    <row r="2675" spans="2:16" ht="36" customHeight="1" outlineLevel="1" x14ac:dyDescent="0.45">
      <c r="B2675" s="13" t="s">
        <v>73</v>
      </c>
      <c r="C2675" s="14" t="s">
        <v>59</v>
      </c>
      <c r="D2675" s="14" t="s">
        <v>1420</v>
      </c>
      <c r="E2675" s="15" t="s">
        <v>63</v>
      </c>
      <c r="F2675" s="15"/>
      <c r="G2675" s="16">
        <v>1</v>
      </c>
      <c r="H2675" s="16">
        <v>10</v>
      </c>
      <c r="I2675" s="19">
        <v>6.5369999999999999</v>
      </c>
      <c r="J2675" s="16">
        <v>10</v>
      </c>
      <c r="K2675" s="16">
        <v>7</v>
      </c>
      <c r="L2675" s="19">
        <v>3.1538195220363385</v>
      </c>
      <c r="M2675" s="16">
        <v>1</v>
      </c>
      <c r="N2675" s="16">
        <v>10</v>
      </c>
      <c r="O2675" s="17">
        <v>0</v>
      </c>
      <c r="P2675" s="18">
        <v>0</v>
      </c>
    </row>
    <row r="2676" spans="2:16" ht="36" customHeight="1" outlineLevel="1" x14ac:dyDescent="0.45">
      <c r="B2676" s="13" t="s">
        <v>75</v>
      </c>
      <c r="C2676" s="14" t="s">
        <v>56</v>
      </c>
      <c r="D2676" s="14" t="s">
        <v>941</v>
      </c>
      <c r="E2676" s="15" t="s">
        <v>63</v>
      </c>
      <c r="F2676" s="15"/>
      <c r="G2676" s="16">
        <v>1</v>
      </c>
      <c r="H2676" s="16">
        <v>10</v>
      </c>
      <c r="I2676" s="19">
        <v>6.5389999999999997</v>
      </c>
      <c r="J2676" s="16">
        <v>10</v>
      </c>
      <c r="K2676" s="16">
        <v>7</v>
      </c>
      <c r="L2676" s="19">
        <v>3.1544301275237512</v>
      </c>
      <c r="M2676" s="16">
        <v>1</v>
      </c>
      <c r="N2676" s="16">
        <v>10</v>
      </c>
      <c r="O2676" s="17">
        <v>0</v>
      </c>
      <c r="P2676" s="18">
        <v>0</v>
      </c>
    </row>
    <row r="2677" spans="2:16" ht="36" customHeight="1" outlineLevel="1" x14ac:dyDescent="0.45">
      <c r="B2677" s="13" t="s">
        <v>75</v>
      </c>
      <c r="C2677" s="14" t="s">
        <v>59</v>
      </c>
      <c r="D2677" s="14" t="s">
        <v>941</v>
      </c>
      <c r="E2677" s="15" t="s">
        <v>63</v>
      </c>
      <c r="F2677" s="15"/>
      <c r="G2677" s="16">
        <v>1</v>
      </c>
      <c r="H2677" s="16">
        <v>10</v>
      </c>
      <c r="I2677" s="19">
        <v>6.5389999999999997</v>
      </c>
      <c r="J2677" s="16">
        <v>10</v>
      </c>
      <c r="K2677" s="16">
        <v>7</v>
      </c>
      <c r="L2677" s="19">
        <v>3.1544301275237512</v>
      </c>
      <c r="M2677" s="16">
        <v>1</v>
      </c>
      <c r="N2677" s="16">
        <v>10</v>
      </c>
      <c r="O2677" s="17">
        <v>0</v>
      </c>
      <c r="P2677" s="18">
        <v>0</v>
      </c>
    </row>
    <row r="2678" spans="2:16" ht="36" customHeight="1" outlineLevel="1" x14ac:dyDescent="0.45">
      <c r="B2678" s="13" t="s">
        <v>77</v>
      </c>
      <c r="C2678" s="14" t="s">
        <v>56</v>
      </c>
      <c r="D2678" s="14" t="s">
        <v>942</v>
      </c>
      <c r="E2678" s="15" t="s">
        <v>70</v>
      </c>
      <c r="F2678" s="15"/>
      <c r="G2678" s="16">
        <v>1</v>
      </c>
      <c r="H2678" s="16">
        <v>10</v>
      </c>
      <c r="I2678" s="19">
        <v>6.6062246278755072</v>
      </c>
      <c r="J2678" s="16">
        <v>10</v>
      </c>
      <c r="K2678" s="16">
        <v>7</v>
      </c>
      <c r="L2678" s="19">
        <v>3.1597938611350722</v>
      </c>
      <c r="M2678" s="16">
        <v>1</v>
      </c>
      <c r="N2678" s="16">
        <v>10</v>
      </c>
      <c r="O2678" s="17">
        <v>261</v>
      </c>
      <c r="P2678" s="18">
        <v>0</v>
      </c>
    </row>
    <row r="2679" spans="2:16" ht="36" customHeight="1" outlineLevel="1" x14ac:dyDescent="0.45">
      <c r="B2679" s="13" t="s">
        <v>77</v>
      </c>
      <c r="C2679" s="14" t="s">
        <v>59</v>
      </c>
      <c r="D2679" s="14" t="s">
        <v>942</v>
      </c>
      <c r="E2679" s="15" t="s">
        <v>70</v>
      </c>
      <c r="F2679" s="15"/>
      <c r="G2679" s="16">
        <v>1</v>
      </c>
      <c r="H2679" s="16">
        <v>10</v>
      </c>
      <c r="I2679" s="19">
        <v>6.6062246278755072</v>
      </c>
      <c r="J2679" s="16">
        <v>10</v>
      </c>
      <c r="K2679" s="16">
        <v>7</v>
      </c>
      <c r="L2679" s="19">
        <v>3.1597938611350722</v>
      </c>
      <c r="M2679" s="16">
        <v>1</v>
      </c>
      <c r="N2679" s="16">
        <v>10</v>
      </c>
      <c r="O2679" s="17">
        <v>261</v>
      </c>
      <c r="P2679" s="18">
        <v>0</v>
      </c>
    </row>
    <row r="2680" spans="2:16" ht="36" customHeight="1" outlineLevel="1" x14ac:dyDescent="0.45">
      <c r="B2680" s="13" t="s">
        <v>79</v>
      </c>
      <c r="C2680" s="14" t="s">
        <v>56</v>
      </c>
      <c r="D2680" s="14" t="s">
        <v>943</v>
      </c>
      <c r="E2680" s="15" t="s">
        <v>70</v>
      </c>
      <c r="F2680" s="15"/>
      <c r="G2680" s="16">
        <v>1</v>
      </c>
      <c r="H2680" s="16">
        <v>10</v>
      </c>
      <c r="I2680" s="19">
        <v>6.4949494949494948</v>
      </c>
      <c r="J2680" s="16">
        <v>10</v>
      </c>
      <c r="K2680" s="16">
        <v>7</v>
      </c>
      <c r="L2680" s="19">
        <v>3.2394540040047266</v>
      </c>
      <c r="M2680" s="16">
        <v>1</v>
      </c>
      <c r="N2680" s="16">
        <v>10</v>
      </c>
      <c r="O2680" s="17">
        <v>703</v>
      </c>
      <c r="P2680" s="18">
        <v>0</v>
      </c>
    </row>
    <row r="2681" spans="2:16" ht="36" customHeight="1" outlineLevel="1" x14ac:dyDescent="0.45">
      <c r="B2681" s="13" t="s">
        <v>79</v>
      </c>
      <c r="C2681" s="14" t="s">
        <v>59</v>
      </c>
      <c r="D2681" s="14" t="s">
        <v>943</v>
      </c>
      <c r="E2681" s="15" t="s">
        <v>70</v>
      </c>
      <c r="F2681" s="15"/>
      <c r="G2681" s="16">
        <v>1</v>
      </c>
      <c r="H2681" s="16">
        <v>10</v>
      </c>
      <c r="I2681" s="19">
        <v>6.4949494949494948</v>
      </c>
      <c r="J2681" s="16">
        <v>10</v>
      </c>
      <c r="K2681" s="16">
        <v>7</v>
      </c>
      <c r="L2681" s="19">
        <v>3.2394540040047266</v>
      </c>
      <c r="M2681" s="16">
        <v>1</v>
      </c>
      <c r="N2681" s="16">
        <v>10</v>
      </c>
      <c r="O2681" s="17">
        <v>703</v>
      </c>
      <c r="P2681" s="18">
        <v>0</v>
      </c>
    </row>
    <row r="2682" spans="2:16" ht="36" customHeight="1" outlineLevel="1" x14ac:dyDescent="0.45">
      <c r="B2682" s="13" t="s">
        <v>80</v>
      </c>
      <c r="C2682" s="14" t="s">
        <v>56</v>
      </c>
      <c r="D2682" s="14" t="s">
        <v>944</v>
      </c>
      <c r="E2682" s="15" t="s">
        <v>70</v>
      </c>
      <c r="F2682" s="15"/>
      <c r="G2682" s="16">
        <v>1</v>
      </c>
      <c r="H2682" s="16">
        <v>10</v>
      </c>
      <c r="I2682" s="19">
        <v>6.112676056338028</v>
      </c>
      <c r="J2682" s="16">
        <v>10</v>
      </c>
      <c r="K2682" s="16">
        <v>6</v>
      </c>
      <c r="L2682" s="19">
        <v>3.2006664295988991</v>
      </c>
      <c r="M2682" s="16">
        <v>1</v>
      </c>
      <c r="N2682" s="16">
        <v>10</v>
      </c>
      <c r="O2682" s="17">
        <v>929</v>
      </c>
      <c r="P2682" s="18">
        <v>0</v>
      </c>
    </row>
    <row r="2683" spans="2:16" ht="36" customHeight="1" outlineLevel="1" x14ac:dyDescent="0.45">
      <c r="B2683" s="13" t="s">
        <v>80</v>
      </c>
      <c r="C2683" s="14" t="s">
        <v>59</v>
      </c>
      <c r="D2683" s="14" t="s">
        <v>944</v>
      </c>
      <c r="E2683" s="15" t="s">
        <v>70</v>
      </c>
      <c r="F2683" s="15"/>
      <c r="G2683" s="16">
        <v>1</v>
      </c>
      <c r="H2683" s="16">
        <v>10</v>
      </c>
      <c r="I2683" s="19">
        <v>6.112676056338028</v>
      </c>
      <c r="J2683" s="16">
        <v>10</v>
      </c>
      <c r="K2683" s="16">
        <v>6</v>
      </c>
      <c r="L2683" s="19">
        <v>3.2006664295988991</v>
      </c>
      <c r="M2683" s="16">
        <v>1</v>
      </c>
      <c r="N2683" s="16">
        <v>10</v>
      </c>
      <c r="O2683" s="17">
        <v>929</v>
      </c>
      <c r="P2683" s="18">
        <v>0</v>
      </c>
    </row>
    <row r="2684" spans="2:16" ht="36" customHeight="1" outlineLevel="1" x14ac:dyDescent="0.45">
      <c r="B2684" s="13" t="s">
        <v>82</v>
      </c>
      <c r="C2684" s="14" t="s">
        <v>56</v>
      </c>
      <c r="D2684" s="14" t="s">
        <v>1421</v>
      </c>
      <c r="E2684" s="15" t="s">
        <v>70</v>
      </c>
      <c r="F2684" s="15"/>
      <c r="G2684" s="16">
        <v>3</v>
      </c>
      <c r="H2684" s="16">
        <v>10</v>
      </c>
      <c r="I2684" s="19">
        <v>8.4285714285714288</v>
      </c>
      <c r="J2684" s="16">
        <v>10</v>
      </c>
      <c r="K2684" s="16">
        <v>9</v>
      </c>
      <c r="L2684" s="19">
        <v>2.1737697038266783</v>
      </c>
      <c r="M2684" s="16">
        <v>3</v>
      </c>
      <c r="N2684" s="16">
        <v>10</v>
      </c>
      <c r="O2684" s="17">
        <v>986</v>
      </c>
      <c r="P2684" s="18">
        <v>0</v>
      </c>
    </row>
    <row r="2685" spans="2:16" ht="36" customHeight="1" outlineLevel="1" x14ac:dyDescent="0.45">
      <c r="B2685" s="13" t="s">
        <v>82</v>
      </c>
      <c r="C2685" s="14" t="s">
        <v>59</v>
      </c>
      <c r="D2685" s="14" t="s">
        <v>1421</v>
      </c>
      <c r="E2685" s="15" t="s">
        <v>70</v>
      </c>
      <c r="F2685" s="15"/>
      <c r="G2685" s="16">
        <v>3</v>
      </c>
      <c r="H2685" s="16">
        <v>10</v>
      </c>
      <c r="I2685" s="19">
        <v>8.4285714285714288</v>
      </c>
      <c r="J2685" s="16">
        <v>10</v>
      </c>
      <c r="K2685" s="16">
        <v>9</v>
      </c>
      <c r="L2685" s="19">
        <v>2.1737697038266783</v>
      </c>
      <c r="M2685" s="16">
        <v>3</v>
      </c>
      <c r="N2685" s="16">
        <v>10</v>
      </c>
      <c r="O2685" s="17">
        <v>986</v>
      </c>
      <c r="P2685" s="18">
        <v>0</v>
      </c>
    </row>
    <row r="2686" spans="2:16" ht="36" customHeight="1" outlineLevel="1" x14ac:dyDescent="0.45">
      <c r="B2686" s="13" t="s">
        <v>84</v>
      </c>
      <c r="C2686" s="14" t="s">
        <v>56</v>
      </c>
      <c r="D2686" s="14" t="s">
        <v>1422</v>
      </c>
      <c r="E2686" s="15" t="s">
        <v>70</v>
      </c>
      <c r="F2686" s="15"/>
      <c r="G2686" s="16">
        <v>4</v>
      </c>
      <c r="H2686" s="16">
        <v>4</v>
      </c>
      <c r="I2686" s="16">
        <v>4</v>
      </c>
      <c r="J2686" s="16">
        <v>4</v>
      </c>
      <c r="K2686" s="16">
        <v>4</v>
      </c>
      <c r="L2686" s="15" t="s">
        <v>86</v>
      </c>
      <c r="M2686" s="16">
        <v>4</v>
      </c>
      <c r="N2686" s="16">
        <v>4</v>
      </c>
      <c r="O2686" s="17">
        <v>999</v>
      </c>
      <c r="P2686" s="18">
        <v>0</v>
      </c>
    </row>
    <row r="2687" spans="2:16" ht="36" customHeight="1" outlineLevel="1" x14ac:dyDescent="0.45">
      <c r="B2687" s="13" t="s">
        <v>84</v>
      </c>
      <c r="C2687" s="14" t="s">
        <v>59</v>
      </c>
      <c r="D2687" s="14" t="s">
        <v>1422</v>
      </c>
      <c r="E2687" s="15" t="s">
        <v>70</v>
      </c>
      <c r="F2687" s="15"/>
      <c r="G2687" s="16">
        <v>4</v>
      </c>
      <c r="H2687" s="16">
        <v>4</v>
      </c>
      <c r="I2687" s="16">
        <v>4</v>
      </c>
      <c r="J2687" s="16">
        <v>4</v>
      </c>
      <c r="K2687" s="16">
        <v>4</v>
      </c>
      <c r="L2687" s="15" t="s">
        <v>86</v>
      </c>
      <c r="M2687" s="16">
        <v>4</v>
      </c>
      <c r="N2687" s="16">
        <v>4</v>
      </c>
      <c r="O2687" s="17">
        <v>999</v>
      </c>
      <c r="P2687" s="18">
        <v>0</v>
      </c>
    </row>
    <row r="2688" spans="2:16" ht="36" customHeight="1" outlineLevel="1" x14ac:dyDescent="0.45">
      <c r="B2688" s="13" t="s">
        <v>61</v>
      </c>
      <c r="C2688" s="14" t="s">
        <v>56</v>
      </c>
      <c r="D2688" s="14" t="s">
        <v>945</v>
      </c>
      <c r="E2688" s="15" t="s">
        <v>70</v>
      </c>
      <c r="F2688" s="15"/>
      <c r="G2688" s="16">
        <v>1</v>
      </c>
      <c r="H2688" s="16">
        <v>10</v>
      </c>
      <c r="I2688" s="19">
        <v>6.5389999999999997</v>
      </c>
      <c r="J2688" s="16">
        <v>10</v>
      </c>
      <c r="K2688" s="16">
        <v>7</v>
      </c>
      <c r="L2688" s="19">
        <v>3.154430127523753</v>
      </c>
      <c r="M2688" s="16">
        <v>1</v>
      </c>
      <c r="N2688" s="16">
        <v>10</v>
      </c>
      <c r="O2688" s="17">
        <v>0</v>
      </c>
      <c r="P2688" s="18">
        <v>0</v>
      </c>
    </row>
    <row r="2689" spans="2:16" ht="36" customHeight="1" outlineLevel="1" x14ac:dyDescent="0.45">
      <c r="B2689" s="13" t="s">
        <v>61</v>
      </c>
      <c r="C2689" s="14" t="s">
        <v>59</v>
      </c>
      <c r="D2689" s="14" t="s">
        <v>945</v>
      </c>
      <c r="E2689" s="15" t="s">
        <v>70</v>
      </c>
      <c r="F2689" s="15"/>
      <c r="G2689" s="16">
        <v>1</v>
      </c>
      <c r="H2689" s="16">
        <v>10</v>
      </c>
      <c r="I2689" s="19">
        <v>6.4994388327721664</v>
      </c>
      <c r="J2689" s="16">
        <v>10</v>
      </c>
      <c r="K2689" s="16">
        <v>7</v>
      </c>
      <c r="L2689" s="19">
        <v>3.1737599930880571</v>
      </c>
      <c r="M2689" s="16">
        <v>1</v>
      </c>
      <c r="N2689" s="16">
        <v>10</v>
      </c>
      <c r="O2689" s="17">
        <v>109</v>
      </c>
      <c r="P2689" s="18">
        <v>0</v>
      </c>
    </row>
    <row r="2690" spans="2:16" ht="36" customHeight="1" outlineLevel="1" x14ac:dyDescent="0.45">
      <c r="B2690" s="13" t="s">
        <v>61</v>
      </c>
      <c r="C2690" s="14" t="s">
        <v>56</v>
      </c>
      <c r="D2690" s="14" t="s">
        <v>945</v>
      </c>
      <c r="E2690" s="15" t="s">
        <v>70</v>
      </c>
      <c r="F2690" s="15"/>
      <c r="G2690" s="15" t="s">
        <v>86</v>
      </c>
      <c r="H2690" s="15" t="s">
        <v>86</v>
      </c>
      <c r="I2690" s="15" t="s">
        <v>86</v>
      </c>
      <c r="J2690" s="15" t="s">
        <v>86</v>
      </c>
      <c r="K2690" s="15" t="s">
        <v>86</v>
      </c>
      <c r="L2690" s="15" t="s">
        <v>86</v>
      </c>
      <c r="M2690" s="15" t="s">
        <v>86</v>
      </c>
      <c r="N2690" s="15" t="s">
        <v>86</v>
      </c>
      <c r="O2690" s="17">
        <v>1000</v>
      </c>
      <c r="P2690" s="18">
        <v>0</v>
      </c>
    </row>
    <row r="2691" spans="2:16" ht="36" customHeight="1" outlineLevel="1" x14ac:dyDescent="0.45">
      <c r="B2691" s="13" t="s">
        <v>61</v>
      </c>
      <c r="C2691" s="14" t="s">
        <v>59</v>
      </c>
      <c r="D2691" s="14" t="s">
        <v>945</v>
      </c>
      <c r="E2691" s="15" t="s">
        <v>70</v>
      </c>
      <c r="F2691" s="15"/>
      <c r="G2691" s="16">
        <v>1</v>
      </c>
      <c r="H2691" s="16">
        <v>1</v>
      </c>
      <c r="I2691" s="16">
        <v>1</v>
      </c>
      <c r="J2691" s="16">
        <v>1</v>
      </c>
      <c r="K2691" s="16">
        <v>1</v>
      </c>
      <c r="L2691" s="15" t="s">
        <v>86</v>
      </c>
      <c r="M2691" s="16">
        <v>1</v>
      </c>
      <c r="N2691" s="16">
        <v>1</v>
      </c>
      <c r="O2691" s="17">
        <v>999</v>
      </c>
      <c r="P2691" s="18">
        <v>0</v>
      </c>
    </row>
    <row r="2692" spans="2:16" ht="36" customHeight="1" outlineLevel="1" x14ac:dyDescent="0.45">
      <c r="B2692" s="13" t="s">
        <v>61</v>
      </c>
      <c r="C2692" s="14" t="s">
        <v>56</v>
      </c>
      <c r="D2692" s="14" t="s">
        <v>945</v>
      </c>
      <c r="E2692" s="15" t="s">
        <v>70</v>
      </c>
      <c r="F2692" s="15"/>
      <c r="G2692" s="15" t="s">
        <v>86</v>
      </c>
      <c r="H2692" s="15" t="s">
        <v>86</v>
      </c>
      <c r="I2692" s="15" t="s">
        <v>86</v>
      </c>
      <c r="J2692" s="15" t="s">
        <v>86</v>
      </c>
      <c r="K2692" s="15" t="s">
        <v>86</v>
      </c>
      <c r="L2692" s="15" t="s">
        <v>86</v>
      </c>
      <c r="M2692" s="15" t="s">
        <v>86</v>
      </c>
      <c r="N2692" s="15" t="s">
        <v>86</v>
      </c>
      <c r="O2692" s="17">
        <v>1000</v>
      </c>
      <c r="P2692" s="18">
        <v>0</v>
      </c>
    </row>
    <row r="2693" spans="2:16" ht="36" customHeight="1" outlineLevel="1" x14ac:dyDescent="0.45">
      <c r="B2693" s="13" t="s">
        <v>61</v>
      </c>
      <c r="C2693" s="14" t="s">
        <v>59</v>
      </c>
      <c r="D2693" s="14" t="s">
        <v>945</v>
      </c>
      <c r="E2693" s="15" t="s">
        <v>70</v>
      </c>
      <c r="F2693" s="15"/>
      <c r="G2693" s="15" t="s">
        <v>86</v>
      </c>
      <c r="H2693" s="15" t="s">
        <v>86</v>
      </c>
      <c r="I2693" s="15" t="s">
        <v>86</v>
      </c>
      <c r="J2693" s="15" t="s">
        <v>86</v>
      </c>
      <c r="K2693" s="15" t="s">
        <v>86</v>
      </c>
      <c r="L2693" s="15" t="s">
        <v>86</v>
      </c>
      <c r="M2693" s="15" t="s">
        <v>86</v>
      </c>
      <c r="N2693" s="15" t="s">
        <v>86</v>
      </c>
      <c r="O2693" s="17">
        <v>1000</v>
      </c>
      <c r="P2693" s="18">
        <v>0</v>
      </c>
    </row>
    <row r="2694" spans="2:16" ht="36" customHeight="1" outlineLevel="1" x14ac:dyDescent="0.45">
      <c r="B2694" s="13" t="s">
        <v>61</v>
      </c>
      <c r="C2694" s="14" t="s">
        <v>56</v>
      </c>
      <c r="D2694" s="14" t="s">
        <v>945</v>
      </c>
      <c r="E2694" s="15" t="s">
        <v>70</v>
      </c>
      <c r="F2694" s="15"/>
      <c r="G2694" s="15" t="s">
        <v>86</v>
      </c>
      <c r="H2694" s="15" t="s">
        <v>86</v>
      </c>
      <c r="I2694" s="15" t="s">
        <v>86</v>
      </c>
      <c r="J2694" s="15" t="s">
        <v>86</v>
      </c>
      <c r="K2694" s="15" t="s">
        <v>86</v>
      </c>
      <c r="L2694" s="15" t="s">
        <v>86</v>
      </c>
      <c r="M2694" s="15" t="s">
        <v>86</v>
      </c>
      <c r="N2694" s="15" t="s">
        <v>86</v>
      </c>
      <c r="O2694" s="17">
        <v>1000</v>
      </c>
      <c r="P2694" s="18">
        <v>0</v>
      </c>
    </row>
    <row r="2695" spans="2:16" ht="36" customHeight="1" outlineLevel="1" x14ac:dyDescent="0.45">
      <c r="B2695" s="13" t="s">
        <v>61</v>
      </c>
      <c r="C2695" s="14" t="s">
        <v>59</v>
      </c>
      <c r="D2695" s="14" t="s">
        <v>945</v>
      </c>
      <c r="E2695" s="15" t="s">
        <v>70</v>
      </c>
      <c r="F2695" s="15"/>
      <c r="G2695" s="15" t="s">
        <v>86</v>
      </c>
      <c r="H2695" s="15" t="s">
        <v>86</v>
      </c>
      <c r="I2695" s="15" t="s">
        <v>86</v>
      </c>
      <c r="J2695" s="15" t="s">
        <v>86</v>
      </c>
      <c r="K2695" s="15" t="s">
        <v>86</v>
      </c>
      <c r="L2695" s="15" t="s">
        <v>86</v>
      </c>
      <c r="M2695" s="15" t="s">
        <v>86</v>
      </c>
      <c r="N2695" s="15" t="s">
        <v>86</v>
      </c>
      <c r="O2695" s="17">
        <v>1000</v>
      </c>
      <c r="P2695" s="18">
        <v>0</v>
      </c>
    </row>
    <row r="2696" spans="2:16" ht="36" customHeight="1" outlineLevel="1" x14ac:dyDescent="0.45">
      <c r="B2696" s="13" t="s">
        <v>64</v>
      </c>
      <c r="C2696" s="14" t="s">
        <v>56</v>
      </c>
      <c r="D2696" s="14" t="s">
        <v>946</v>
      </c>
      <c r="E2696" s="15" t="s">
        <v>63</v>
      </c>
      <c r="F2696" s="15"/>
      <c r="G2696" s="16">
        <v>1</v>
      </c>
      <c r="H2696" s="16">
        <v>10</v>
      </c>
      <c r="I2696" s="19">
        <v>6.5389999999999997</v>
      </c>
      <c r="J2696" s="16">
        <v>10</v>
      </c>
      <c r="K2696" s="16">
        <v>7</v>
      </c>
      <c r="L2696" s="19">
        <v>3.1556991994544568</v>
      </c>
      <c r="M2696" s="16">
        <v>1</v>
      </c>
      <c r="N2696" s="16">
        <v>10</v>
      </c>
      <c r="O2696" s="17">
        <v>0</v>
      </c>
      <c r="P2696" s="18">
        <v>0</v>
      </c>
    </row>
    <row r="2697" spans="2:16" ht="36" customHeight="1" outlineLevel="1" x14ac:dyDescent="0.45">
      <c r="B2697" s="13" t="s">
        <v>64</v>
      </c>
      <c r="C2697" s="14" t="s">
        <v>59</v>
      </c>
      <c r="D2697" s="14" t="s">
        <v>946</v>
      </c>
      <c r="E2697" s="15" t="s">
        <v>63</v>
      </c>
      <c r="F2697" s="15"/>
      <c r="G2697" s="16">
        <v>1</v>
      </c>
      <c r="H2697" s="16">
        <v>10</v>
      </c>
      <c r="I2697" s="19">
        <v>6.5389999999999997</v>
      </c>
      <c r="J2697" s="16">
        <v>10</v>
      </c>
      <c r="K2697" s="16">
        <v>7</v>
      </c>
      <c r="L2697" s="19">
        <v>3.1556991994544568</v>
      </c>
      <c r="M2697" s="16">
        <v>1</v>
      </c>
      <c r="N2697" s="16">
        <v>10</v>
      </c>
      <c r="O2697" s="17">
        <v>0</v>
      </c>
      <c r="P2697" s="18">
        <v>0</v>
      </c>
    </row>
    <row r="2698" spans="2:16" ht="36" customHeight="1" outlineLevel="1" x14ac:dyDescent="0.45">
      <c r="B2698" s="13" t="s">
        <v>66</v>
      </c>
      <c r="C2698" s="14" t="s">
        <v>56</v>
      </c>
      <c r="D2698" s="14" t="s">
        <v>947</v>
      </c>
      <c r="E2698" s="15" t="s">
        <v>63</v>
      </c>
      <c r="F2698" s="15"/>
      <c r="G2698" s="16">
        <v>1</v>
      </c>
      <c r="H2698" s="16">
        <v>10</v>
      </c>
      <c r="I2698" s="19">
        <v>6.4307036247334759</v>
      </c>
      <c r="J2698" s="16">
        <v>10</v>
      </c>
      <c r="K2698" s="16">
        <v>7</v>
      </c>
      <c r="L2698" s="19">
        <v>3.2088945122945116</v>
      </c>
      <c r="M2698" s="16">
        <v>1</v>
      </c>
      <c r="N2698" s="16">
        <v>10</v>
      </c>
      <c r="O2698" s="17">
        <v>531</v>
      </c>
      <c r="P2698" s="18">
        <v>0</v>
      </c>
    </row>
    <row r="2699" spans="2:16" ht="36" customHeight="1" outlineLevel="1" x14ac:dyDescent="0.45">
      <c r="B2699" s="13" t="s">
        <v>66</v>
      </c>
      <c r="C2699" s="14" t="s">
        <v>59</v>
      </c>
      <c r="D2699" s="14" t="s">
        <v>947</v>
      </c>
      <c r="E2699" s="15" t="s">
        <v>63</v>
      </c>
      <c r="F2699" s="15"/>
      <c r="G2699" s="16">
        <v>1</v>
      </c>
      <c r="H2699" s="16">
        <v>10</v>
      </c>
      <c r="I2699" s="19">
        <v>6.4268292682926829</v>
      </c>
      <c r="J2699" s="16">
        <v>10</v>
      </c>
      <c r="K2699" s="16">
        <v>7</v>
      </c>
      <c r="L2699" s="19">
        <v>3.2065252505795057</v>
      </c>
      <c r="M2699" s="16">
        <v>1</v>
      </c>
      <c r="N2699" s="16">
        <v>10</v>
      </c>
      <c r="O2699" s="17">
        <v>508</v>
      </c>
      <c r="P2699" s="18">
        <v>0</v>
      </c>
    </row>
    <row r="2700" spans="2:16" ht="36" customHeight="1" outlineLevel="1" x14ac:dyDescent="0.45">
      <c r="B2700" s="13" t="s">
        <v>68</v>
      </c>
      <c r="C2700" s="14" t="s">
        <v>56</v>
      </c>
      <c r="D2700" s="14" t="s">
        <v>948</v>
      </c>
      <c r="E2700" s="15" t="s">
        <v>70</v>
      </c>
      <c r="F2700" s="15"/>
      <c r="G2700" s="16">
        <v>1</v>
      </c>
      <c r="H2700" s="16">
        <v>10</v>
      </c>
      <c r="I2700" s="19">
        <v>6.5972222222222223</v>
      </c>
      <c r="J2700" s="16">
        <v>10</v>
      </c>
      <c r="K2700" s="16">
        <v>7</v>
      </c>
      <c r="L2700" s="19">
        <v>3.1401068959239993</v>
      </c>
      <c r="M2700" s="16">
        <v>1</v>
      </c>
      <c r="N2700" s="16">
        <v>10</v>
      </c>
      <c r="O2700" s="17">
        <v>784</v>
      </c>
      <c r="P2700" s="18">
        <v>0</v>
      </c>
    </row>
    <row r="2701" spans="2:16" ht="36" customHeight="1" outlineLevel="1" x14ac:dyDescent="0.45">
      <c r="B2701" s="13" t="s">
        <v>68</v>
      </c>
      <c r="C2701" s="14" t="s">
        <v>59</v>
      </c>
      <c r="D2701" s="14" t="s">
        <v>948</v>
      </c>
      <c r="E2701" s="15" t="s">
        <v>70</v>
      </c>
      <c r="F2701" s="15"/>
      <c r="G2701" s="16">
        <v>1</v>
      </c>
      <c r="H2701" s="16">
        <v>10</v>
      </c>
      <c r="I2701" s="19">
        <v>6.7142857142857144</v>
      </c>
      <c r="J2701" s="16">
        <v>10</v>
      </c>
      <c r="K2701" s="16">
        <v>7</v>
      </c>
      <c r="L2701" s="19">
        <v>3.1163637872244885</v>
      </c>
      <c r="M2701" s="16">
        <v>1</v>
      </c>
      <c r="N2701" s="16">
        <v>10</v>
      </c>
      <c r="O2701" s="17">
        <v>776</v>
      </c>
      <c r="P2701" s="18">
        <v>0</v>
      </c>
    </row>
    <row r="2702" spans="2:16" ht="36" customHeight="1" outlineLevel="1" x14ac:dyDescent="0.45">
      <c r="B2702" s="13" t="s">
        <v>71</v>
      </c>
      <c r="C2702" s="14" t="s">
        <v>56</v>
      </c>
      <c r="D2702" s="14" t="s">
        <v>949</v>
      </c>
      <c r="E2702" s="15" t="s">
        <v>70</v>
      </c>
      <c r="F2702" s="15"/>
      <c r="G2702" s="16">
        <v>1</v>
      </c>
      <c r="H2702" s="16">
        <v>10</v>
      </c>
      <c r="I2702" s="19">
        <v>6.7593984962406015</v>
      </c>
      <c r="J2702" s="16">
        <v>10</v>
      </c>
      <c r="K2702" s="16">
        <v>7</v>
      </c>
      <c r="L2702" s="19">
        <v>3.0727304409474305</v>
      </c>
      <c r="M2702" s="16">
        <v>1</v>
      </c>
      <c r="N2702" s="16">
        <v>10</v>
      </c>
      <c r="O2702" s="17">
        <v>867</v>
      </c>
      <c r="P2702" s="18">
        <v>0</v>
      </c>
    </row>
    <row r="2703" spans="2:16" ht="36" customHeight="1" outlineLevel="1" x14ac:dyDescent="0.45">
      <c r="B2703" s="13" t="s">
        <v>71</v>
      </c>
      <c r="C2703" s="14" t="s">
        <v>59</v>
      </c>
      <c r="D2703" s="14" t="s">
        <v>949</v>
      </c>
      <c r="E2703" s="15" t="s">
        <v>70</v>
      </c>
      <c r="F2703" s="15"/>
      <c r="G2703" s="16">
        <v>1</v>
      </c>
      <c r="H2703" s="16">
        <v>10</v>
      </c>
      <c r="I2703" s="19">
        <v>6.7925925925925927</v>
      </c>
      <c r="J2703" s="16">
        <v>10</v>
      </c>
      <c r="K2703" s="16">
        <v>7</v>
      </c>
      <c r="L2703" s="19">
        <v>3.039776838569392</v>
      </c>
      <c r="M2703" s="16">
        <v>1</v>
      </c>
      <c r="N2703" s="16">
        <v>10</v>
      </c>
      <c r="O2703" s="17">
        <v>865</v>
      </c>
      <c r="P2703" s="18">
        <v>0</v>
      </c>
    </row>
    <row r="2704" spans="2:16" ht="36" customHeight="1" outlineLevel="1" x14ac:dyDescent="0.45">
      <c r="B2704" s="13" t="s">
        <v>1184</v>
      </c>
      <c r="C2704" s="14" t="s">
        <v>56</v>
      </c>
      <c r="D2704" s="14" t="s">
        <v>950</v>
      </c>
      <c r="E2704" s="15" t="s">
        <v>70</v>
      </c>
      <c r="F2704" s="15"/>
      <c r="G2704" s="16">
        <v>1</v>
      </c>
      <c r="H2704" s="16">
        <v>10</v>
      </c>
      <c r="I2704" s="19">
        <v>6.8571428571428568</v>
      </c>
      <c r="J2704" s="16">
        <v>10</v>
      </c>
      <c r="K2704" s="16">
        <v>7</v>
      </c>
      <c r="L2704" s="19">
        <v>3.1152959930677482</v>
      </c>
      <c r="M2704" s="16">
        <v>1</v>
      </c>
      <c r="N2704" s="16">
        <v>10</v>
      </c>
      <c r="O2704" s="17">
        <v>937</v>
      </c>
      <c r="P2704" s="18">
        <v>0</v>
      </c>
    </row>
    <row r="2705" spans="2:16" ht="36" customHeight="1" outlineLevel="1" x14ac:dyDescent="0.45">
      <c r="B2705" s="13" t="s">
        <v>1184</v>
      </c>
      <c r="C2705" s="14" t="s">
        <v>59</v>
      </c>
      <c r="D2705" s="14" t="s">
        <v>950</v>
      </c>
      <c r="E2705" s="15" t="s">
        <v>70</v>
      </c>
      <c r="F2705" s="15"/>
      <c r="G2705" s="16">
        <v>1</v>
      </c>
      <c r="H2705" s="16">
        <v>10</v>
      </c>
      <c r="I2705" s="19">
        <v>6.7164179104477615</v>
      </c>
      <c r="J2705" s="16">
        <v>10</v>
      </c>
      <c r="K2705" s="16">
        <v>7</v>
      </c>
      <c r="L2705" s="19">
        <v>3.2277488644247971</v>
      </c>
      <c r="M2705" s="16">
        <v>1</v>
      </c>
      <c r="N2705" s="16">
        <v>10</v>
      </c>
      <c r="O2705" s="17">
        <v>933</v>
      </c>
      <c r="P2705" s="18">
        <v>0</v>
      </c>
    </row>
    <row r="2706" spans="2:16" ht="36" customHeight="1" outlineLevel="1" x14ac:dyDescent="0.45">
      <c r="B2706" s="13" t="s">
        <v>1185</v>
      </c>
      <c r="C2706" s="14" t="s">
        <v>56</v>
      </c>
      <c r="D2706" s="14" t="s">
        <v>951</v>
      </c>
      <c r="E2706" s="15" t="s">
        <v>70</v>
      </c>
      <c r="F2706" s="15"/>
      <c r="G2706" s="16">
        <v>1</v>
      </c>
      <c r="H2706" s="16">
        <v>10</v>
      </c>
      <c r="I2706" s="19">
        <v>6.9454545454545453</v>
      </c>
      <c r="J2706" s="16">
        <v>10</v>
      </c>
      <c r="K2706" s="16">
        <v>7</v>
      </c>
      <c r="L2706" s="19">
        <v>2.8894327382414624</v>
      </c>
      <c r="M2706" s="16">
        <v>1</v>
      </c>
      <c r="N2706" s="16">
        <v>10</v>
      </c>
      <c r="O2706" s="17">
        <v>945</v>
      </c>
      <c r="P2706" s="18">
        <v>0</v>
      </c>
    </row>
    <row r="2707" spans="2:16" ht="36" customHeight="1" outlineLevel="1" x14ac:dyDescent="0.45">
      <c r="B2707" s="13" t="s">
        <v>1185</v>
      </c>
      <c r="C2707" s="14" t="s">
        <v>59</v>
      </c>
      <c r="D2707" s="14" t="s">
        <v>951</v>
      </c>
      <c r="E2707" s="15" t="s">
        <v>70</v>
      </c>
      <c r="F2707" s="15"/>
      <c r="G2707" s="16">
        <v>1</v>
      </c>
      <c r="H2707" s="16">
        <v>10</v>
      </c>
      <c r="I2707" s="19">
        <v>6.8793103448275863</v>
      </c>
      <c r="J2707" s="16">
        <v>10</v>
      </c>
      <c r="K2707" s="16">
        <v>7</v>
      </c>
      <c r="L2707" s="19">
        <v>2.8658765916972908</v>
      </c>
      <c r="M2707" s="16">
        <v>1</v>
      </c>
      <c r="N2707" s="16">
        <v>10</v>
      </c>
      <c r="O2707" s="17">
        <v>942</v>
      </c>
      <c r="P2707" s="18">
        <v>0</v>
      </c>
    </row>
    <row r="2708" spans="2:16" ht="36" customHeight="1" outlineLevel="1" x14ac:dyDescent="0.45">
      <c r="B2708" s="13" t="s">
        <v>73</v>
      </c>
      <c r="C2708" s="14" t="s">
        <v>56</v>
      </c>
      <c r="D2708" s="14" t="s">
        <v>1423</v>
      </c>
      <c r="E2708" s="15" t="s">
        <v>63</v>
      </c>
      <c r="F2708" s="15"/>
      <c r="G2708" s="16">
        <v>1</v>
      </c>
      <c r="H2708" s="16">
        <v>10</v>
      </c>
      <c r="I2708" s="19">
        <v>6.5380000000000003</v>
      </c>
      <c r="J2708" s="16">
        <v>10</v>
      </c>
      <c r="K2708" s="16">
        <v>7</v>
      </c>
      <c r="L2708" s="19">
        <v>3.1541249982371471</v>
      </c>
      <c r="M2708" s="16">
        <v>1</v>
      </c>
      <c r="N2708" s="16">
        <v>10</v>
      </c>
      <c r="O2708" s="17">
        <v>0</v>
      </c>
      <c r="P2708" s="18">
        <v>0</v>
      </c>
    </row>
    <row r="2709" spans="2:16" ht="36" customHeight="1" outlineLevel="1" x14ac:dyDescent="0.45">
      <c r="B2709" s="13" t="s">
        <v>73</v>
      </c>
      <c r="C2709" s="14" t="s">
        <v>59</v>
      </c>
      <c r="D2709" s="14" t="s">
        <v>1423</v>
      </c>
      <c r="E2709" s="15" t="s">
        <v>63</v>
      </c>
      <c r="F2709" s="15"/>
      <c r="G2709" s="16">
        <v>1</v>
      </c>
      <c r="H2709" s="16">
        <v>10</v>
      </c>
      <c r="I2709" s="19">
        <v>6.5380000000000003</v>
      </c>
      <c r="J2709" s="16">
        <v>10</v>
      </c>
      <c r="K2709" s="16">
        <v>7</v>
      </c>
      <c r="L2709" s="19">
        <v>3.1541249982371471</v>
      </c>
      <c r="M2709" s="16">
        <v>1</v>
      </c>
      <c r="N2709" s="16">
        <v>10</v>
      </c>
      <c r="O2709" s="17">
        <v>0</v>
      </c>
      <c r="P2709" s="18">
        <v>0</v>
      </c>
    </row>
    <row r="2710" spans="2:16" ht="36" customHeight="1" outlineLevel="1" x14ac:dyDescent="0.45">
      <c r="B2710" s="13" t="s">
        <v>75</v>
      </c>
      <c r="C2710" s="14" t="s">
        <v>56</v>
      </c>
      <c r="D2710" s="14" t="s">
        <v>952</v>
      </c>
      <c r="E2710" s="15" t="s">
        <v>63</v>
      </c>
      <c r="F2710" s="15"/>
      <c r="G2710" s="16">
        <v>1</v>
      </c>
      <c r="H2710" s="16">
        <v>10</v>
      </c>
      <c r="I2710" s="19">
        <v>6.5380000000000003</v>
      </c>
      <c r="J2710" s="16">
        <v>10</v>
      </c>
      <c r="K2710" s="16">
        <v>7</v>
      </c>
      <c r="L2710" s="19">
        <v>3.1531727669917626</v>
      </c>
      <c r="M2710" s="16">
        <v>1</v>
      </c>
      <c r="N2710" s="16">
        <v>10</v>
      </c>
      <c r="O2710" s="17">
        <v>0</v>
      </c>
      <c r="P2710" s="18">
        <v>0</v>
      </c>
    </row>
    <row r="2711" spans="2:16" ht="36" customHeight="1" outlineLevel="1" x14ac:dyDescent="0.45">
      <c r="B2711" s="13" t="s">
        <v>75</v>
      </c>
      <c r="C2711" s="14" t="s">
        <v>59</v>
      </c>
      <c r="D2711" s="14" t="s">
        <v>952</v>
      </c>
      <c r="E2711" s="15" t="s">
        <v>63</v>
      </c>
      <c r="F2711" s="15"/>
      <c r="G2711" s="16">
        <v>1</v>
      </c>
      <c r="H2711" s="16">
        <v>10</v>
      </c>
      <c r="I2711" s="19">
        <v>6.5380000000000003</v>
      </c>
      <c r="J2711" s="16">
        <v>10</v>
      </c>
      <c r="K2711" s="16">
        <v>7</v>
      </c>
      <c r="L2711" s="19">
        <v>3.1531727669917626</v>
      </c>
      <c r="M2711" s="16">
        <v>1</v>
      </c>
      <c r="N2711" s="16">
        <v>10</v>
      </c>
      <c r="O2711" s="17">
        <v>0</v>
      </c>
      <c r="P2711" s="18">
        <v>0</v>
      </c>
    </row>
    <row r="2712" spans="2:16" ht="36" customHeight="1" outlineLevel="1" x14ac:dyDescent="0.45">
      <c r="B2712" s="13" t="s">
        <v>77</v>
      </c>
      <c r="C2712" s="14" t="s">
        <v>56</v>
      </c>
      <c r="D2712" s="14" t="s">
        <v>953</v>
      </c>
      <c r="E2712" s="15" t="s">
        <v>70</v>
      </c>
      <c r="F2712" s="15"/>
      <c r="G2712" s="16">
        <v>1</v>
      </c>
      <c r="H2712" s="16">
        <v>10</v>
      </c>
      <c r="I2712" s="19">
        <v>6.5231175693527081</v>
      </c>
      <c r="J2712" s="16">
        <v>10</v>
      </c>
      <c r="K2712" s="16">
        <v>7</v>
      </c>
      <c r="L2712" s="19">
        <v>3.2011170013395369</v>
      </c>
      <c r="M2712" s="16">
        <v>1</v>
      </c>
      <c r="N2712" s="16">
        <v>10</v>
      </c>
      <c r="O2712" s="17">
        <v>243</v>
      </c>
      <c r="P2712" s="18">
        <v>0</v>
      </c>
    </row>
    <row r="2713" spans="2:16" ht="36" customHeight="1" outlineLevel="1" x14ac:dyDescent="0.45">
      <c r="B2713" s="13" t="s">
        <v>77</v>
      </c>
      <c r="C2713" s="14" t="s">
        <v>59</v>
      </c>
      <c r="D2713" s="14" t="s">
        <v>953</v>
      </c>
      <c r="E2713" s="15" t="s">
        <v>70</v>
      </c>
      <c r="F2713" s="15"/>
      <c r="G2713" s="16">
        <v>1</v>
      </c>
      <c r="H2713" s="16">
        <v>10</v>
      </c>
      <c r="I2713" s="19">
        <v>6.5231175693527081</v>
      </c>
      <c r="J2713" s="16">
        <v>10</v>
      </c>
      <c r="K2713" s="16">
        <v>7</v>
      </c>
      <c r="L2713" s="19">
        <v>3.2011170013395369</v>
      </c>
      <c r="M2713" s="16">
        <v>1</v>
      </c>
      <c r="N2713" s="16">
        <v>10</v>
      </c>
      <c r="O2713" s="17">
        <v>243</v>
      </c>
      <c r="P2713" s="18">
        <v>0</v>
      </c>
    </row>
    <row r="2714" spans="2:16" ht="36" customHeight="1" outlineLevel="1" x14ac:dyDescent="0.45">
      <c r="B2714" s="13" t="s">
        <v>79</v>
      </c>
      <c r="C2714" s="14" t="s">
        <v>56</v>
      </c>
      <c r="D2714" s="14" t="s">
        <v>954</v>
      </c>
      <c r="E2714" s="15" t="s">
        <v>70</v>
      </c>
      <c r="F2714" s="15"/>
      <c r="G2714" s="16">
        <v>1</v>
      </c>
      <c r="H2714" s="16">
        <v>10</v>
      </c>
      <c r="I2714" s="19">
        <v>6.7046263345195731</v>
      </c>
      <c r="J2714" s="16">
        <v>10</v>
      </c>
      <c r="K2714" s="16">
        <v>7</v>
      </c>
      <c r="L2714" s="19">
        <v>3.0940518890313244</v>
      </c>
      <c r="M2714" s="16">
        <v>1</v>
      </c>
      <c r="N2714" s="16">
        <v>10</v>
      </c>
      <c r="O2714" s="17">
        <v>719</v>
      </c>
      <c r="P2714" s="18">
        <v>0</v>
      </c>
    </row>
    <row r="2715" spans="2:16" ht="36" customHeight="1" outlineLevel="1" x14ac:dyDescent="0.45">
      <c r="B2715" s="13" t="s">
        <v>79</v>
      </c>
      <c r="C2715" s="14" t="s">
        <v>59</v>
      </c>
      <c r="D2715" s="14" t="s">
        <v>954</v>
      </c>
      <c r="E2715" s="15" t="s">
        <v>70</v>
      </c>
      <c r="F2715" s="15"/>
      <c r="G2715" s="16">
        <v>1</v>
      </c>
      <c r="H2715" s="16">
        <v>10</v>
      </c>
      <c r="I2715" s="19">
        <v>6.7046263345195731</v>
      </c>
      <c r="J2715" s="16">
        <v>10</v>
      </c>
      <c r="K2715" s="16">
        <v>7</v>
      </c>
      <c r="L2715" s="19">
        <v>3.0940518890313244</v>
      </c>
      <c r="M2715" s="16">
        <v>1</v>
      </c>
      <c r="N2715" s="16">
        <v>10</v>
      </c>
      <c r="O2715" s="17">
        <v>719</v>
      </c>
      <c r="P2715" s="18">
        <v>0</v>
      </c>
    </row>
    <row r="2716" spans="2:16" ht="36" customHeight="1" outlineLevel="1" x14ac:dyDescent="0.45">
      <c r="B2716" s="13" t="s">
        <v>80</v>
      </c>
      <c r="C2716" s="14" t="s">
        <v>56</v>
      </c>
      <c r="D2716" s="14" t="s">
        <v>955</v>
      </c>
      <c r="E2716" s="15" t="s">
        <v>70</v>
      </c>
      <c r="F2716" s="15"/>
      <c r="G2716" s="16">
        <v>1</v>
      </c>
      <c r="H2716" s="16">
        <v>10</v>
      </c>
      <c r="I2716" s="19">
        <v>6.1739130434782608</v>
      </c>
      <c r="J2716" s="16">
        <v>10</v>
      </c>
      <c r="K2716" s="16">
        <v>7</v>
      </c>
      <c r="L2716" s="19">
        <v>3.2492375654964412</v>
      </c>
      <c r="M2716" s="16">
        <v>1</v>
      </c>
      <c r="N2716" s="16">
        <v>10</v>
      </c>
      <c r="O2716" s="17">
        <v>931</v>
      </c>
      <c r="P2716" s="18">
        <v>0</v>
      </c>
    </row>
    <row r="2717" spans="2:16" ht="36" customHeight="1" outlineLevel="1" x14ac:dyDescent="0.45">
      <c r="B2717" s="13" t="s">
        <v>80</v>
      </c>
      <c r="C2717" s="14" t="s">
        <v>59</v>
      </c>
      <c r="D2717" s="14" t="s">
        <v>955</v>
      </c>
      <c r="E2717" s="15" t="s">
        <v>70</v>
      </c>
      <c r="F2717" s="15"/>
      <c r="G2717" s="16">
        <v>1</v>
      </c>
      <c r="H2717" s="16">
        <v>10</v>
      </c>
      <c r="I2717" s="19">
        <v>6.1739130434782608</v>
      </c>
      <c r="J2717" s="16">
        <v>10</v>
      </c>
      <c r="K2717" s="16">
        <v>7</v>
      </c>
      <c r="L2717" s="19">
        <v>3.2492375654964412</v>
      </c>
      <c r="M2717" s="16">
        <v>1</v>
      </c>
      <c r="N2717" s="16">
        <v>10</v>
      </c>
      <c r="O2717" s="17">
        <v>931</v>
      </c>
      <c r="P2717" s="18">
        <v>0</v>
      </c>
    </row>
    <row r="2718" spans="2:16" ht="36" customHeight="1" outlineLevel="1" x14ac:dyDescent="0.45">
      <c r="B2718" s="13" t="s">
        <v>82</v>
      </c>
      <c r="C2718" s="14" t="s">
        <v>56</v>
      </c>
      <c r="D2718" s="14" t="s">
        <v>1424</v>
      </c>
      <c r="E2718" s="15" t="s">
        <v>70</v>
      </c>
      <c r="F2718" s="15"/>
      <c r="G2718" s="16">
        <v>1</v>
      </c>
      <c r="H2718" s="16">
        <v>10</v>
      </c>
      <c r="I2718" s="19">
        <v>6.166666666666667</v>
      </c>
      <c r="J2718" s="16">
        <v>4</v>
      </c>
      <c r="K2718" s="16">
        <v>5</v>
      </c>
      <c r="L2718" s="19">
        <v>3.1285585799020588</v>
      </c>
      <c r="M2718" s="16">
        <v>1</v>
      </c>
      <c r="N2718" s="16">
        <v>10</v>
      </c>
      <c r="O2718" s="17">
        <v>988</v>
      </c>
      <c r="P2718" s="18">
        <v>0</v>
      </c>
    </row>
    <row r="2719" spans="2:16" ht="36" customHeight="1" outlineLevel="1" x14ac:dyDescent="0.45">
      <c r="B2719" s="13" t="s">
        <v>82</v>
      </c>
      <c r="C2719" s="14" t="s">
        <v>59</v>
      </c>
      <c r="D2719" s="14" t="s">
        <v>1424</v>
      </c>
      <c r="E2719" s="15" t="s">
        <v>70</v>
      </c>
      <c r="F2719" s="15"/>
      <c r="G2719" s="16">
        <v>1</v>
      </c>
      <c r="H2719" s="16">
        <v>10</v>
      </c>
      <c r="I2719" s="19">
        <v>6.166666666666667</v>
      </c>
      <c r="J2719" s="16">
        <v>4</v>
      </c>
      <c r="K2719" s="16">
        <v>5</v>
      </c>
      <c r="L2719" s="19">
        <v>3.1285585799020588</v>
      </c>
      <c r="M2719" s="16">
        <v>1</v>
      </c>
      <c r="N2719" s="16">
        <v>10</v>
      </c>
      <c r="O2719" s="17">
        <v>988</v>
      </c>
      <c r="P2719" s="18">
        <v>0</v>
      </c>
    </row>
    <row r="2720" spans="2:16" ht="36" customHeight="1" outlineLevel="1" x14ac:dyDescent="0.45">
      <c r="B2720" s="13" t="s">
        <v>84</v>
      </c>
      <c r="C2720" s="14" t="s">
        <v>56</v>
      </c>
      <c r="D2720" s="14" t="s">
        <v>1425</v>
      </c>
      <c r="E2720" s="15" t="s">
        <v>70</v>
      </c>
      <c r="F2720" s="15"/>
      <c r="G2720" s="16">
        <v>2</v>
      </c>
      <c r="H2720" s="16">
        <v>3</v>
      </c>
      <c r="I2720" s="19">
        <v>2.5</v>
      </c>
      <c r="J2720" s="16">
        <v>2</v>
      </c>
      <c r="K2720" s="16">
        <v>2</v>
      </c>
      <c r="L2720" s="19">
        <v>0.70710678118654757</v>
      </c>
      <c r="M2720" s="16">
        <v>2</v>
      </c>
      <c r="N2720" s="16">
        <v>3</v>
      </c>
      <c r="O2720" s="17">
        <v>998</v>
      </c>
      <c r="P2720" s="18">
        <v>0</v>
      </c>
    </row>
    <row r="2721" spans="2:16" ht="36" customHeight="1" outlineLevel="1" x14ac:dyDescent="0.45">
      <c r="B2721" s="13" t="s">
        <v>84</v>
      </c>
      <c r="C2721" s="14" t="s">
        <v>59</v>
      </c>
      <c r="D2721" s="14" t="s">
        <v>1425</v>
      </c>
      <c r="E2721" s="15" t="s">
        <v>70</v>
      </c>
      <c r="F2721" s="15"/>
      <c r="G2721" s="16">
        <v>2</v>
      </c>
      <c r="H2721" s="16">
        <v>3</v>
      </c>
      <c r="I2721" s="19">
        <v>2.5</v>
      </c>
      <c r="J2721" s="16">
        <v>2</v>
      </c>
      <c r="K2721" s="16">
        <v>2</v>
      </c>
      <c r="L2721" s="19">
        <v>0.70710678118654757</v>
      </c>
      <c r="M2721" s="16">
        <v>2</v>
      </c>
      <c r="N2721" s="16">
        <v>3</v>
      </c>
      <c r="O2721" s="17">
        <v>998</v>
      </c>
      <c r="P2721" s="18">
        <v>0</v>
      </c>
    </row>
    <row r="2722" spans="2:16" ht="36" customHeight="1" outlineLevel="1" x14ac:dyDescent="0.45">
      <c r="B2722" s="13" t="s">
        <v>61</v>
      </c>
      <c r="C2722" s="14" t="s">
        <v>56</v>
      </c>
      <c r="D2722" s="14" t="s">
        <v>956</v>
      </c>
      <c r="E2722" s="15" t="s">
        <v>70</v>
      </c>
      <c r="F2722" s="15"/>
      <c r="G2722" s="16">
        <v>1</v>
      </c>
      <c r="H2722" s="16">
        <v>10</v>
      </c>
      <c r="I2722" s="19">
        <v>6.5389999999999997</v>
      </c>
      <c r="J2722" s="16">
        <v>10</v>
      </c>
      <c r="K2722" s="16">
        <v>7</v>
      </c>
      <c r="L2722" s="19">
        <v>3.1544301275237521</v>
      </c>
      <c r="M2722" s="16">
        <v>1</v>
      </c>
      <c r="N2722" s="16">
        <v>10</v>
      </c>
      <c r="O2722" s="17">
        <v>0</v>
      </c>
      <c r="P2722" s="18">
        <v>0</v>
      </c>
    </row>
    <row r="2723" spans="2:16" ht="36" customHeight="1" outlineLevel="1" x14ac:dyDescent="0.45">
      <c r="B2723" s="13" t="s">
        <v>61</v>
      </c>
      <c r="C2723" s="14" t="s">
        <v>59</v>
      </c>
      <c r="D2723" s="14" t="s">
        <v>956</v>
      </c>
      <c r="E2723" s="15" t="s">
        <v>70</v>
      </c>
      <c r="F2723" s="15"/>
      <c r="G2723" s="16">
        <v>1</v>
      </c>
      <c r="H2723" s="16">
        <v>10</v>
      </c>
      <c r="I2723" s="19">
        <v>6.5406320541760721</v>
      </c>
      <c r="J2723" s="16">
        <v>10</v>
      </c>
      <c r="K2723" s="16">
        <v>7</v>
      </c>
      <c r="L2723" s="19">
        <v>3.1572778889183395</v>
      </c>
      <c r="M2723" s="16">
        <v>1</v>
      </c>
      <c r="N2723" s="16">
        <v>10</v>
      </c>
      <c r="O2723" s="17">
        <v>114</v>
      </c>
      <c r="P2723" s="18">
        <v>0</v>
      </c>
    </row>
    <row r="2724" spans="2:16" ht="36" customHeight="1" outlineLevel="1" x14ac:dyDescent="0.45">
      <c r="B2724" s="13" t="s">
        <v>61</v>
      </c>
      <c r="C2724" s="14" t="s">
        <v>56</v>
      </c>
      <c r="D2724" s="14" t="s">
        <v>956</v>
      </c>
      <c r="E2724" s="15" t="s">
        <v>70</v>
      </c>
      <c r="F2724" s="15"/>
      <c r="G2724" s="15" t="s">
        <v>86</v>
      </c>
      <c r="H2724" s="15" t="s">
        <v>86</v>
      </c>
      <c r="I2724" s="15" t="s">
        <v>86</v>
      </c>
      <c r="J2724" s="15" t="s">
        <v>86</v>
      </c>
      <c r="K2724" s="15" t="s">
        <v>86</v>
      </c>
      <c r="L2724" s="15" t="s">
        <v>86</v>
      </c>
      <c r="M2724" s="15" t="s">
        <v>86</v>
      </c>
      <c r="N2724" s="15" t="s">
        <v>86</v>
      </c>
      <c r="O2724" s="17">
        <v>1000</v>
      </c>
      <c r="P2724" s="18">
        <v>0</v>
      </c>
    </row>
    <row r="2725" spans="2:16" ht="36" customHeight="1" outlineLevel="1" x14ac:dyDescent="0.45">
      <c r="B2725" s="13" t="s">
        <v>61</v>
      </c>
      <c r="C2725" s="14" t="s">
        <v>59</v>
      </c>
      <c r="D2725" s="14" t="s">
        <v>956</v>
      </c>
      <c r="E2725" s="15" t="s">
        <v>70</v>
      </c>
      <c r="F2725" s="15"/>
      <c r="G2725" s="16">
        <v>5</v>
      </c>
      <c r="H2725" s="16">
        <v>10</v>
      </c>
      <c r="I2725" s="19">
        <v>8.8000000000000007</v>
      </c>
      <c r="J2725" s="16">
        <v>10</v>
      </c>
      <c r="K2725" s="16">
        <v>10</v>
      </c>
      <c r="L2725" s="19">
        <v>2.16794833886788</v>
      </c>
      <c r="M2725" s="16">
        <v>5</v>
      </c>
      <c r="N2725" s="16">
        <v>10</v>
      </c>
      <c r="O2725" s="17">
        <v>995</v>
      </c>
      <c r="P2725" s="18">
        <v>0</v>
      </c>
    </row>
    <row r="2726" spans="2:16" ht="36" customHeight="1" outlineLevel="1" x14ac:dyDescent="0.45">
      <c r="B2726" s="13" t="s">
        <v>61</v>
      </c>
      <c r="C2726" s="14" t="s">
        <v>56</v>
      </c>
      <c r="D2726" s="14" t="s">
        <v>956</v>
      </c>
      <c r="E2726" s="15" t="s">
        <v>70</v>
      </c>
      <c r="F2726" s="15"/>
      <c r="G2726" s="15" t="s">
        <v>86</v>
      </c>
      <c r="H2726" s="15" t="s">
        <v>86</v>
      </c>
      <c r="I2726" s="15" t="s">
        <v>86</v>
      </c>
      <c r="J2726" s="15" t="s">
        <v>86</v>
      </c>
      <c r="K2726" s="15" t="s">
        <v>86</v>
      </c>
      <c r="L2726" s="15" t="s">
        <v>86</v>
      </c>
      <c r="M2726" s="15" t="s">
        <v>86</v>
      </c>
      <c r="N2726" s="15" t="s">
        <v>86</v>
      </c>
      <c r="O2726" s="17">
        <v>1000</v>
      </c>
      <c r="P2726" s="18">
        <v>0</v>
      </c>
    </row>
    <row r="2727" spans="2:16" ht="36" customHeight="1" outlineLevel="1" x14ac:dyDescent="0.45">
      <c r="B2727" s="13" t="s">
        <v>61</v>
      </c>
      <c r="C2727" s="14" t="s">
        <v>59</v>
      </c>
      <c r="D2727" s="14" t="s">
        <v>956</v>
      </c>
      <c r="E2727" s="15" t="s">
        <v>70</v>
      </c>
      <c r="F2727" s="15"/>
      <c r="G2727" s="15" t="s">
        <v>86</v>
      </c>
      <c r="H2727" s="15" t="s">
        <v>86</v>
      </c>
      <c r="I2727" s="15" t="s">
        <v>86</v>
      </c>
      <c r="J2727" s="15" t="s">
        <v>86</v>
      </c>
      <c r="K2727" s="15" t="s">
        <v>86</v>
      </c>
      <c r="L2727" s="15" t="s">
        <v>86</v>
      </c>
      <c r="M2727" s="15" t="s">
        <v>86</v>
      </c>
      <c r="N2727" s="15" t="s">
        <v>86</v>
      </c>
      <c r="O2727" s="17">
        <v>1000</v>
      </c>
      <c r="P2727" s="18">
        <v>0</v>
      </c>
    </row>
    <row r="2728" spans="2:16" ht="36" customHeight="1" outlineLevel="1" x14ac:dyDescent="0.45">
      <c r="B2728" s="13" t="s">
        <v>61</v>
      </c>
      <c r="C2728" s="14" t="s">
        <v>56</v>
      </c>
      <c r="D2728" s="14" t="s">
        <v>956</v>
      </c>
      <c r="E2728" s="15" t="s">
        <v>70</v>
      </c>
      <c r="F2728" s="15"/>
      <c r="G2728" s="15" t="s">
        <v>86</v>
      </c>
      <c r="H2728" s="15" t="s">
        <v>86</v>
      </c>
      <c r="I2728" s="15" t="s">
        <v>86</v>
      </c>
      <c r="J2728" s="15" t="s">
        <v>86</v>
      </c>
      <c r="K2728" s="15" t="s">
        <v>86</v>
      </c>
      <c r="L2728" s="15" t="s">
        <v>86</v>
      </c>
      <c r="M2728" s="15" t="s">
        <v>86</v>
      </c>
      <c r="N2728" s="15" t="s">
        <v>86</v>
      </c>
      <c r="O2728" s="17">
        <v>1000</v>
      </c>
      <c r="P2728" s="18">
        <v>0</v>
      </c>
    </row>
    <row r="2729" spans="2:16" ht="36" customHeight="1" outlineLevel="1" x14ac:dyDescent="0.45">
      <c r="B2729" s="13" t="s">
        <v>61</v>
      </c>
      <c r="C2729" s="14" t="s">
        <v>59</v>
      </c>
      <c r="D2729" s="14" t="s">
        <v>956</v>
      </c>
      <c r="E2729" s="15" t="s">
        <v>70</v>
      </c>
      <c r="F2729" s="15"/>
      <c r="G2729" s="15" t="s">
        <v>86</v>
      </c>
      <c r="H2729" s="15" t="s">
        <v>86</v>
      </c>
      <c r="I2729" s="15" t="s">
        <v>86</v>
      </c>
      <c r="J2729" s="15" t="s">
        <v>86</v>
      </c>
      <c r="K2729" s="15" t="s">
        <v>86</v>
      </c>
      <c r="L2729" s="15" t="s">
        <v>86</v>
      </c>
      <c r="M2729" s="15" t="s">
        <v>86</v>
      </c>
      <c r="N2729" s="15" t="s">
        <v>86</v>
      </c>
      <c r="O2729" s="17">
        <v>1000</v>
      </c>
      <c r="P2729" s="18">
        <v>0</v>
      </c>
    </row>
    <row r="2730" spans="2:16" ht="36" customHeight="1" outlineLevel="1" x14ac:dyDescent="0.45">
      <c r="B2730" s="13" t="s">
        <v>64</v>
      </c>
      <c r="C2730" s="14" t="s">
        <v>56</v>
      </c>
      <c r="D2730" s="14" t="s">
        <v>957</v>
      </c>
      <c r="E2730" s="15" t="s">
        <v>63</v>
      </c>
      <c r="F2730" s="15"/>
      <c r="G2730" s="16">
        <v>1</v>
      </c>
      <c r="H2730" s="16">
        <v>10</v>
      </c>
      <c r="I2730" s="19">
        <v>6.5380000000000003</v>
      </c>
      <c r="J2730" s="16">
        <v>10</v>
      </c>
      <c r="K2730" s="16">
        <v>7</v>
      </c>
      <c r="L2730" s="19">
        <v>3.1557114117920371</v>
      </c>
      <c r="M2730" s="16">
        <v>1</v>
      </c>
      <c r="N2730" s="16">
        <v>10</v>
      </c>
      <c r="O2730" s="17">
        <v>0</v>
      </c>
      <c r="P2730" s="18">
        <v>0</v>
      </c>
    </row>
    <row r="2731" spans="2:16" ht="36" customHeight="1" outlineLevel="1" x14ac:dyDescent="0.45">
      <c r="B2731" s="13" t="s">
        <v>64</v>
      </c>
      <c r="C2731" s="14" t="s">
        <v>59</v>
      </c>
      <c r="D2731" s="14" t="s">
        <v>957</v>
      </c>
      <c r="E2731" s="15" t="s">
        <v>63</v>
      </c>
      <c r="F2731" s="15"/>
      <c r="G2731" s="16">
        <v>1</v>
      </c>
      <c r="H2731" s="16">
        <v>10</v>
      </c>
      <c r="I2731" s="19">
        <v>6.5380000000000003</v>
      </c>
      <c r="J2731" s="16">
        <v>10</v>
      </c>
      <c r="K2731" s="16">
        <v>7</v>
      </c>
      <c r="L2731" s="19">
        <v>3.1557114117920371</v>
      </c>
      <c r="M2731" s="16">
        <v>1</v>
      </c>
      <c r="N2731" s="16">
        <v>10</v>
      </c>
      <c r="O2731" s="17">
        <v>0</v>
      </c>
      <c r="P2731" s="18">
        <v>0</v>
      </c>
    </row>
    <row r="2732" spans="2:16" ht="36" customHeight="1" outlineLevel="1" x14ac:dyDescent="0.45">
      <c r="B2732" s="13" t="s">
        <v>66</v>
      </c>
      <c r="C2732" s="14" t="s">
        <v>56</v>
      </c>
      <c r="D2732" s="14" t="s">
        <v>958</v>
      </c>
      <c r="E2732" s="15" t="s">
        <v>63</v>
      </c>
      <c r="F2732" s="15"/>
      <c r="G2732" s="16">
        <v>1</v>
      </c>
      <c r="H2732" s="16">
        <v>10</v>
      </c>
      <c r="I2732" s="19">
        <v>6.5224839400428269</v>
      </c>
      <c r="J2732" s="16">
        <v>10</v>
      </c>
      <c r="K2732" s="16">
        <v>7</v>
      </c>
      <c r="L2732" s="19">
        <v>3.1166567314365019</v>
      </c>
      <c r="M2732" s="16">
        <v>1</v>
      </c>
      <c r="N2732" s="16">
        <v>10</v>
      </c>
      <c r="O2732" s="17">
        <v>533</v>
      </c>
      <c r="P2732" s="18">
        <v>0</v>
      </c>
    </row>
    <row r="2733" spans="2:16" ht="36" customHeight="1" outlineLevel="1" x14ac:dyDescent="0.45">
      <c r="B2733" s="13" t="s">
        <v>66</v>
      </c>
      <c r="C2733" s="14" t="s">
        <v>59</v>
      </c>
      <c r="D2733" s="14" t="s">
        <v>958</v>
      </c>
      <c r="E2733" s="15" t="s">
        <v>63</v>
      </c>
      <c r="F2733" s="15"/>
      <c r="G2733" s="16">
        <v>1</v>
      </c>
      <c r="H2733" s="16">
        <v>10</v>
      </c>
      <c r="I2733" s="19">
        <v>6.5564681724845997</v>
      </c>
      <c r="J2733" s="16">
        <v>10</v>
      </c>
      <c r="K2733" s="16">
        <v>7</v>
      </c>
      <c r="L2733" s="19">
        <v>3.1098532924445403</v>
      </c>
      <c r="M2733" s="16">
        <v>1</v>
      </c>
      <c r="N2733" s="16">
        <v>10</v>
      </c>
      <c r="O2733" s="17">
        <v>513</v>
      </c>
      <c r="P2733" s="18">
        <v>0</v>
      </c>
    </row>
    <row r="2734" spans="2:16" ht="36" customHeight="1" outlineLevel="1" x14ac:dyDescent="0.45">
      <c r="B2734" s="13" t="s">
        <v>68</v>
      </c>
      <c r="C2734" s="14" t="s">
        <v>56</v>
      </c>
      <c r="D2734" s="14" t="s">
        <v>959</v>
      </c>
      <c r="E2734" s="15" t="s">
        <v>70</v>
      </c>
      <c r="F2734" s="15"/>
      <c r="G2734" s="16">
        <v>1</v>
      </c>
      <c r="H2734" s="16">
        <v>10</v>
      </c>
      <c r="I2734" s="19">
        <v>6.7906976744186043</v>
      </c>
      <c r="J2734" s="16">
        <v>10</v>
      </c>
      <c r="K2734" s="16">
        <v>7</v>
      </c>
      <c r="L2734" s="19">
        <v>3.0613519365143502</v>
      </c>
      <c r="M2734" s="16">
        <v>1</v>
      </c>
      <c r="N2734" s="16">
        <v>10</v>
      </c>
      <c r="O2734" s="17">
        <v>785</v>
      </c>
      <c r="P2734" s="18">
        <v>0</v>
      </c>
    </row>
    <row r="2735" spans="2:16" ht="36" customHeight="1" outlineLevel="1" x14ac:dyDescent="0.45">
      <c r="B2735" s="13" t="s">
        <v>68</v>
      </c>
      <c r="C2735" s="14" t="s">
        <v>59</v>
      </c>
      <c r="D2735" s="14" t="s">
        <v>959</v>
      </c>
      <c r="E2735" s="15" t="s">
        <v>70</v>
      </c>
      <c r="F2735" s="15"/>
      <c r="G2735" s="16">
        <v>1</v>
      </c>
      <c r="H2735" s="16">
        <v>10</v>
      </c>
      <c r="I2735" s="19">
        <v>6.8416289592760178</v>
      </c>
      <c r="J2735" s="16">
        <v>10</v>
      </c>
      <c r="K2735" s="16">
        <v>8</v>
      </c>
      <c r="L2735" s="19">
        <v>3.0906435146147624</v>
      </c>
      <c r="M2735" s="16">
        <v>1</v>
      </c>
      <c r="N2735" s="16">
        <v>10</v>
      </c>
      <c r="O2735" s="17">
        <v>779</v>
      </c>
      <c r="P2735" s="18">
        <v>0</v>
      </c>
    </row>
    <row r="2736" spans="2:16" ht="36" customHeight="1" outlineLevel="1" x14ac:dyDescent="0.45">
      <c r="B2736" s="13" t="s">
        <v>71</v>
      </c>
      <c r="C2736" s="14" t="s">
        <v>56</v>
      </c>
      <c r="D2736" s="14" t="s">
        <v>960</v>
      </c>
      <c r="E2736" s="15" t="s">
        <v>70</v>
      </c>
      <c r="F2736" s="15"/>
      <c r="G2736" s="16">
        <v>1</v>
      </c>
      <c r="H2736" s="16">
        <v>10</v>
      </c>
      <c r="I2736" s="19">
        <v>6.2380952380952381</v>
      </c>
      <c r="J2736" s="16">
        <v>10</v>
      </c>
      <c r="K2736" s="16">
        <v>7</v>
      </c>
      <c r="L2736" s="19">
        <v>3.2160312720583324</v>
      </c>
      <c r="M2736" s="16">
        <v>1</v>
      </c>
      <c r="N2736" s="16">
        <v>10</v>
      </c>
      <c r="O2736" s="17">
        <v>874</v>
      </c>
      <c r="P2736" s="18">
        <v>0</v>
      </c>
    </row>
    <row r="2737" spans="2:16" ht="36" customHeight="1" outlineLevel="1" x14ac:dyDescent="0.45">
      <c r="B2737" s="13" t="s">
        <v>71</v>
      </c>
      <c r="C2737" s="14" t="s">
        <v>59</v>
      </c>
      <c r="D2737" s="14" t="s">
        <v>960</v>
      </c>
      <c r="E2737" s="15" t="s">
        <v>70</v>
      </c>
      <c r="F2737" s="15"/>
      <c r="G2737" s="16">
        <v>1</v>
      </c>
      <c r="H2737" s="16">
        <v>10</v>
      </c>
      <c r="I2737" s="19">
        <v>6.3955223880597014</v>
      </c>
      <c r="J2737" s="16">
        <v>10</v>
      </c>
      <c r="K2737" s="16">
        <v>7</v>
      </c>
      <c r="L2737" s="19">
        <v>3.2444716583136111</v>
      </c>
      <c r="M2737" s="16">
        <v>1</v>
      </c>
      <c r="N2737" s="16">
        <v>10</v>
      </c>
      <c r="O2737" s="17">
        <v>866</v>
      </c>
      <c r="P2737" s="18">
        <v>0</v>
      </c>
    </row>
    <row r="2738" spans="2:16" ht="36" customHeight="1" outlineLevel="1" x14ac:dyDescent="0.45">
      <c r="B2738" s="13" t="s">
        <v>1184</v>
      </c>
      <c r="C2738" s="14" t="s">
        <v>56</v>
      </c>
      <c r="D2738" s="14" t="s">
        <v>961</v>
      </c>
      <c r="E2738" s="15" t="s">
        <v>70</v>
      </c>
      <c r="F2738" s="15"/>
      <c r="G2738" s="16">
        <v>1</v>
      </c>
      <c r="H2738" s="16">
        <v>10</v>
      </c>
      <c r="I2738" s="19">
        <v>6.5538461538461537</v>
      </c>
      <c r="J2738" s="16">
        <v>10</v>
      </c>
      <c r="K2738" s="16">
        <v>7</v>
      </c>
      <c r="L2738" s="19">
        <v>3.0569120920401907</v>
      </c>
      <c r="M2738" s="16">
        <v>1</v>
      </c>
      <c r="N2738" s="16">
        <v>10</v>
      </c>
      <c r="O2738" s="17">
        <v>935</v>
      </c>
      <c r="P2738" s="18">
        <v>0</v>
      </c>
    </row>
    <row r="2739" spans="2:16" ht="36" customHeight="1" outlineLevel="1" x14ac:dyDescent="0.45">
      <c r="B2739" s="13" t="s">
        <v>1184</v>
      </c>
      <c r="C2739" s="14" t="s">
        <v>59</v>
      </c>
      <c r="D2739" s="14" t="s">
        <v>961</v>
      </c>
      <c r="E2739" s="15" t="s">
        <v>70</v>
      </c>
      <c r="F2739" s="15"/>
      <c r="G2739" s="16">
        <v>1</v>
      </c>
      <c r="H2739" s="16">
        <v>10</v>
      </c>
      <c r="I2739" s="19">
        <v>6.5303030303030303</v>
      </c>
      <c r="J2739" s="16">
        <v>10</v>
      </c>
      <c r="K2739" s="16">
        <v>7</v>
      </c>
      <c r="L2739" s="19">
        <v>3.0393303765022219</v>
      </c>
      <c r="M2739" s="16">
        <v>1</v>
      </c>
      <c r="N2739" s="16">
        <v>10</v>
      </c>
      <c r="O2739" s="17">
        <v>934</v>
      </c>
      <c r="P2739" s="18">
        <v>0</v>
      </c>
    </row>
    <row r="2740" spans="2:16" ht="36" customHeight="1" outlineLevel="1" x14ac:dyDescent="0.45">
      <c r="B2740" s="13" t="s">
        <v>1185</v>
      </c>
      <c r="C2740" s="14" t="s">
        <v>56</v>
      </c>
      <c r="D2740" s="14" t="s">
        <v>962</v>
      </c>
      <c r="E2740" s="15" t="s">
        <v>70</v>
      </c>
      <c r="F2740" s="15"/>
      <c r="G2740" s="16">
        <v>1</v>
      </c>
      <c r="H2740" s="16">
        <v>10</v>
      </c>
      <c r="I2740" s="19">
        <v>6.45</v>
      </c>
      <c r="J2740" s="16">
        <v>10</v>
      </c>
      <c r="K2740" s="16">
        <v>6</v>
      </c>
      <c r="L2740" s="19">
        <v>2.9711893412731065</v>
      </c>
      <c r="M2740" s="16">
        <v>1</v>
      </c>
      <c r="N2740" s="16">
        <v>10</v>
      </c>
      <c r="O2740" s="17">
        <v>940</v>
      </c>
      <c r="P2740" s="18">
        <v>0</v>
      </c>
    </row>
    <row r="2741" spans="2:16" ht="36" customHeight="1" outlineLevel="1" x14ac:dyDescent="0.45">
      <c r="B2741" s="13" t="s">
        <v>1185</v>
      </c>
      <c r="C2741" s="14" t="s">
        <v>59</v>
      </c>
      <c r="D2741" s="14" t="s">
        <v>962</v>
      </c>
      <c r="E2741" s="15" t="s">
        <v>70</v>
      </c>
      <c r="F2741" s="15"/>
      <c r="G2741" s="16">
        <v>1</v>
      </c>
      <c r="H2741" s="16">
        <v>10</v>
      </c>
      <c r="I2741" s="19">
        <v>6.3833333333333337</v>
      </c>
      <c r="J2741" s="16">
        <v>10</v>
      </c>
      <c r="K2741" s="16">
        <v>6</v>
      </c>
      <c r="L2741" s="19">
        <v>2.9521130993599192</v>
      </c>
      <c r="M2741" s="16">
        <v>1</v>
      </c>
      <c r="N2741" s="16">
        <v>10</v>
      </c>
      <c r="O2741" s="17">
        <v>940</v>
      </c>
      <c r="P2741" s="18">
        <v>0</v>
      </c>
    </row>
    <row r="2742" spans="2:16" ht="36" customHeight="1" outlineLevel="1" x14ac:dyDescent="0.45">
      <c r="B2742" s="13" t="s">
        <v>73</v>
      </c>
      <c r="C2742" s="14" t="s">
        <v>56</v>
      </c>
      <c r="D2742" s="14" t="s">
        <v>1426</v>
      </c>
      <c r="E2742" s="15" t="s">
        <v>63</v>
      </c>
      <c r="F2742" s="15"/>
      <c r="G2742" s="16">
        <v>1</v>
      </c>
      <c r="H2742" s="16">
        <v>10</v>
      </c>
      <c r="I2742" s="19">
        <v>6.5369999999999999</v>
      </c>
      <c r="J2742" s="16">
        <v>10</v>
      </c>
      <c r="K2742" s="16">
        <v>7</v>
      </c>
      <c r="L2742" s="19">
        <v>3.1531846716571339</v>
      </c>
      <c r="M2742" s="16">
        <v>1</v>
      </c>
      <c r="N2742" s="16">
        <v>10</v>
      </c>
      <c r="O2742" s="17">
        <v>0</v>
      </c>
      <c r="P2742" s="18">
        <v>0</v>
      </c>
    </row>
    <row r="2743" spans="2:16" ht="36" customHeight="1" outlineLevel="1" x14ac:dyDescent="0.45">
      <c r="B2743" s="13" t="s">
        <v>73</v>
      </c>
      <c r="C2743" s="14" t="s">
        <v>59</v>
      </c>
      <c r="D2743" s="14" t="s">
        <v>1426</v>
      </c>
      <c r="E2743" s="15" t="s">
        <v>63</v>
      </c>
      <c r="F2743" s="15"/>
      <c r="G2743" s="16">
        <v>1</v>
      </c>
      <c r="H2743" s="16">
        <v>10</v>
      </c>
      <c r="I2743" s="19">
        <v>6.5369999999999999</v>
      </c>
      <c r="J2743" s="16">
        <v>10</v>
      </c>
      <c r="K2743" s="16">
        <v>7</v>
      </c>
      <c r="L2743" s="19">
        <v>3.1531846716571339</v>
      </c>
      <c r="M2743" s="16">
        <v>1</v>
      </c>
      <c r="N2743" s="16">
        <v>10</v>
      </c>
      <c r="O2743" s="17">
        <v>0</v>
      </c>
      <c r="P2743" s="18">
        <v>0</v>
      </c>
    </row>
    <row r="2744" spans="2:16" ht="36" customHeight="1" outlineLevel="1" x14ac:dyDescent="0.45">
      <c r="B2744" s="13" t="s">
        <v>75</v>
      </c>
      <c r="C2744" s="14" t="s">
        <v>56</v>
      </c>
      <c r="D2744" s="14" t="s">
        <v>963</v>
      </c>
      <c r="E2744" s="15" t="s">
        <v>63</v>
      </c>
      <c r="F2744" s="15"/>
      <c r="G2744" s="16">
        <v>1</v>
      </c>
      <c r="H2744" s="16">
        <v>10</v>
      </c>
      <c r="I2744" s="19">
        <v>6.5369999999999999</v>
      </c>
      <c r="J2744" s="16">
        <v>10</v>
      </c>
      <c r="K2744" s="16">
        <v>7</v>
      </c>
      <c r="L2744" s="19">
        <v>3.1541368993085137</v>
      </c>
      <c r="M2744" s="16">
        <v>1</v>
      </c>
      <c r="N2744" s="16">
        <v>10</v>
      </c>
      <c r="O2744" s="17">
        <v>0</v>
      </c>
      <c r="P2744" s="18">
        <v>0</v>
      </c>
    </row>
    <row r="2745" spans="2:16" ht="36" customHeight="1" outlineLevel="1" x14ac:dyDescent="0.45">
      <c r="B2745" s="13" t="s">
        <v>75</v>
      </c>
      <c r="C2745" s="14" t="s">
        <v>59</v>
      </c>
      <c r="D2745" s="14" t="s">
        <v>963</v>
      </c>
      <c r="E2745" s="15" t="s">
        <v>63</v>
      </c>
      <c r="F2745" s="15"/>
      <c r="G2745" s="16">
        <v>1</v>
      </c>
      <c r="H2745" s="16">
        <v>10</v>
      </c>
      <c r="I2745" s="19">
        <v>6.5369999999999999</v>
      </c>
      <c r="J2745" s="16">
        <v>10</v>
      </c>
      <c r="K2745" s="16">
        <v>7</v>
      </c>
      <c r="L2745" s="19">
        <v>3.1541368993085137</v>
      </c>
      <c r="M2745" s="16">
        <v>1</v>
      </c>
      <c r="N2745" s="16">
        <v>10</v>
      </c>
      <c r="O2745" s="17">
        <v>0</v>
      </c>
      <c r="P2745" s="18">
        <v>0</v>
      </c>
    </row>
    <row r="2746" spans="2:16" ht="36" customHeight="1" outlineLevel="1" x14ac:dyDescent="0.45">
      <c r="B2746" s="13" t="s">
        <v>77</v>
      </c>
      <c r="C2746" s="14" t="s">
        <v>56</v>
      </c>
      <c r="D2746" s="14" t="s">
        <v>964</v>
      </c>
      <c r="E2746" s="15" t="s">
        <v>70</v>
      </c>
      <c r="F2746" s="15"/>
      <c r="G2746" s="16">
        <v>1</v>
      </c>
      <c r="H2746" s="16">
        <v>10</v>
      </c>
      <c r="I2746" s="19">
        <v>6.5622435020519836</v>
      </c>
      <c r="J2746" s="16">
        <v>10</v>
      </c>
      <c r="K2746" s="16">
        <v>7</v>
      </c>
      <c r="L2746" s="19">
        <v>3.1453200548552847</v>
      </c>
      <c r="M2746" s="16">
        <v>1</v>
      </c>
      <c r="N2746" s="16">
        <v>10</v>
      </c>
      <c r="O2746" s="17">
        <v>269</v>
      </c>
      <c r="P2746" s="18">
        <v>0</v>
      </c>
    </row>
    <row r="2747" spans="2:16" ht="36" customHeight="1" outlineLevel="1" x14ac:dyDescent="0.45">
      <c r="B2747" s="13" t="s">
        <v>77</v>
      </c>
      <c r="C2747" s="14" t="s">
        <v>59</v>
      </c>
      <c r="D2747" s="14" t="s">
        <v>964</v>
      </c>
      <c r="E2747" s="15" t="s">
        <v>70</v>
      </c>
      <c r="F2747" s="15"/>
      <c r="G2747" s="16">
        <v>1</v>
      </c>
      <c r="H2747" s="16">
        <v>10</v>
      </c>
      <c r="I2747" s="19">
        <v>6.5622435020519836</v>
      </c>
      <c r="J2747" s="16">
        <v>10</v>
      </c>
      <c r="K2747" s="16">
        <v>7</v>
      </c>
      <c r="L2747" s="19">
        <v>3.1453200548552847</v>
      </c>
      <c r="M2747" s="16">
        <v>1</v>
      </c>
      <c r="N2747" s="16">
        <v>10</v>
      </c>
      <c r="O2747" s="17">
        <v>269</v>
      </c>
      <c r="P2747" s="18">
        <v>0</v>
      </c>
    </row>
    <row r="2748" spans="2:16" ht="36" customHeight="1" outlineLevel="1" x14ac:dyDescent="0.45">
      <c r="B2748" s="13" t="s">
        <v>79</v>
      </c>
      <c r="C2748" s="14" t="s">
        <v>56</v>
      </c>
      <c r="D2748" s="14" t="s">
        <v>965</v>
      </c>
      <c r="E2748" s="15" t="s">
        <v>70</v>
      </c>
      <c r="F2748" s="15"/>
      <c r="G2748" s="16">
        <v>1</v>
      </c>
      <c r="H2748" s="16">
        <v>10</v>
      </c>
      <c r="I2748" s="19">
        <v>6.45</v>
      </c>
      <c r="J2748" s="16">
        <v>10</v>
      </c>
      <c r="K2748" s="16">
        <v>7</v>
      </c>
      <c r="L2748" s="19">
        <v>3.0733564247027445</v>
      </c>
      <c r="M2748" s="16">
        <v>1</v>
      </c>
      <c r="N2748" s="16">
        <v>10</v>
      </c>
      <c r="O2748" s="17">
        <v>720</v>
      </c>
      <c r="P2748" s="18">
        <v>0</v>
      </c>
    </row>
    <row r="2749" spans="2:16" ht="36" customHeight="1" outlineLevel="1" x14ac:dyDescent="0.45">
      <c r="B2749" s="13" t="s">
        <v>79</v>
      </c>
      <c r="C2749" s="14" t="s">
        <v>59</v>
      </c>
      <c r="D2749" s="14" t="s">
        <v>965</v>
      </c>
      <c r="E2749" s="15" t="s">
        <v>70</v>
      </c>
      <c r="F2749" s="15"/>
      <c r="G2749" s="16">
        <v>1</v>
      </c>
      <c r="H2749" s="16">
        <v>10</v>
      </c>
      <c r="I2749" s="19">
        <v>6.45</v>
      </c>
      <c r="J2749" s="16">
        <v>10</v>
      </c>
      <c r="K2749" s="16">
        <v>7</v>
      </c>
      <c r="L2749" s="19">
        <v>3.0733564247027445</v>
      </c>
      <c r="M2749" s="16">
        <v>1</v>
      </c>
      <c r="N2749" s="16">
        <v>10</v>
      </c>
      <c r="O2749" s="17">
        <v>720</v>
      </c>
      <c r="P2749" s="18">
        <v>0</v>
      </c>
    </row>
    <row r="2750" spans="2:16" ht="36" customHeight="1" outlineLevel="1" x14ac:dyDescent="0.45">
      <c r="B2750" s="13" t="s">
        <v>80</v>
      </c>
      <c r="C2750" s="14" t="s">
        <v>56</v>
      </c>
      <c r="D2750" s="14" t="s">
        <v>966</v>
      </c>
      <c r="E2750" s="15" t="s">
        <v>70</v>
      </c>
      <c r="F2750" s="15"/>
      <c r="G2750" s="16">
        <v>1</v>
      </c>
      <c r="H2750" s="16">
        <v>10</v>
      </c>
      <c r="I2750" s="19">
        <v>6.9054054054054053</v>
      </c>
      <c r="J2750" s="16">
        <v>10</v>
      </c>
      <c r="K2750" s="16">
        <v>8</v>
      </c>
      <c r="L2750" s="19">
        <v>3.0840682921516689</v>
      </c>
      <c r="M2750" s="16">
        <v>1</v>
      </c>
      <c r="N2750" s="16">
        <v>10</v>
      </c>
      <c r="O2750" s="17">
        <v>926</v>
      </c>
      <c r="P2750" s="18">
        <v>0</v>
      </c>
    </row>
    <row r="2751" spans="2:16" ht="36" customHeight="1" outlineLevel="1" x14ac:dyDescent="0.45">
      <c r="B2751" s="13" t="s">
        <v>80</v>
      </c>
      <c r="C2751" s="14" t="s">
        <v>59</v>
      </c>
      <c r="D2751" s="14" t="s">
        <v>966</v>
      </c>
      <c r="E2751" s="15" t="s">
        <v>70</v>
      </c>
      <c r="F2751" s="15"/>
      <c r="G2751" s="16">
        <v>1</v>
      </c>
      <c r="H2751" s="16">
        <v>10</v>
      </c>
      <c r="I2751" s="19">
        <v>6.9054054054054053</v>
      </c>
      <c r="J2751" s="16">
        <v>10</v>
      </c>
      <c r="K2751" s="16">
        <v>8</v>
      </c>
      <c r="L2751" s="19">
        <v>3.0840682921516689</v>
      </c>
      <c r="M2751" s="16">
        <v>1</v>
      </c>
      <c r="N2751" s="16">
        <v>10</v>
      </c>
      <c r="O2751" s="17">
        <v>926</v>
      </c>
      <c r="P2751" s="18">
        <v>0</v>
      </c>
    </row>
    <row r="2752" spans="2:16" ht="36" customHeight="1" outlineLevel="1" x14ac:dyDescent="0.45">
      <c r="B2752" s="13" t="s">
        <v>82</v>
      </c>
      <c r="C2752" s="14" t="s">
        <v>56</v>
      </c>
      <c r="D2752" s="14" t="s">
        <v>1427</v>
      </c>
      <c r="E2752" s="15" t="s">
        <v>70</v>
      </c>
      <c r="F2752" s="15"/>
      <c r="G2752" s="16">
        <v>1</v>
      </c>
      <c r="H2752" s="16">
        <v>10</v>
      </c>
      <c r="I2752" s="19">
        <v>5.8</v>
      </c>
      <c r="J2752" s="16">
        <v>3</v>
      </c>
      <c r="K2752" s="16">
        <v>6</v>
      </c>
      <c r="L2752" s="19">
        <v>3.2930904093942583</v>
      </c>
      <c r="M2752" s="16">
        <v>1</v>
      </c>
      <c r="N2752" s="16">
        <v>10</v>
      </c>
      <c r="O2752" s="17">
        <v>990</v>
      </c>
      <c r="P2752" s="18">
        <v>0</v>
      </c>
    </row>
    <row r="2753" spans="2:16" ht="36" customHeight="1" outlineLevel="1" x14ac:dyDescent="0.45">
      <c r="B2753" s="13" t="s">
        <v>82</v>
      </c>
      <c r="C2753" s="14" t="s">
        <v>59</v>
      </c>
      <c r="D2753" s="14" t="s">
        <v>1427</v>
      </c>
      <c r="E2753" s="15" t="s">
        <v>70</v>
      </c>
      <c r="F2753" s="15"/>
      <c r="G2753" s="16">
        <v>1</v>
      </c>
      <c r="H2753" s="16">
        <v>10</v>
      </c>
      <c r="I2753" s="19">
        <v>5.8</v>
      </c>
      <c r="J2753" s="16">
        <v>3</v>
      </c>
      <c r="K2753" s="16">
        <v>6</v>
      </c>
      <c r="L2753" s="19">
        <v>3.2930904093942583</v>
      </c>
      <c r="M2753" s="16">
        <v>1</v>
      </c>
      <c r="N2753" s="16">
        <v>10</v>
      </c>
      <c r="O2753" s="17">
        <v>990</v>
      </c>
      <c r="P2753" s="18">
        <v>0</v>
      </c>
    </row>
    <row r="2754" spans="2:16" ht="36" customHeight="1" outlineLevel="1" x14ac:dyDescent="0.45">
      <c r="B2754" s="13" t="s">
        <v>84</v>
      </c>
      <c r="C2754" s="14" t="s">
        <v>56</v>
      </c>
      <c r="D2754" s="14" t="s">
        <v>1428</v>
      </c>
      <c r="E2754" s="15" t="s">
        <v>70</v>
      </c>
      <c r="F2754" s="15"/>
      <c r="G2754" s="16">
        <v>3</v>
      </c>
      <c r="H2754" s="16">
        <v>10</v>
      </c>
      <c r="I2754" s="19">
        <v>6.5</v>
      </c>
      <c r="J2754" s="16">
        <v>3</v>
      </c>
      <c r="K2754" s="16">
        <v>6</v>
      </c>
      <c r="L2754" s="19">
        <v>2.8867513459481291</v>
      </c>
      <c r="M2754" s="16">
        <v>3</v>
      </c>
      <c r="N2754" s="16">
        <v>10</v>
      </c>
      <c r="O2754" s="17">
        <v>996</v>
      </c>
      <c r="P2754" s="18">
        <v>0</v>
      </c>
    </row>
    <row r="2755" spans="2:16" ht="36" customHeight="1" outlineLevel="1" x14ac:dyDescent="0.45">
      <c r="B2755" s="13" t="s">
        <v>84</v>
      </c>
      <c r="C2755" s="14" t="s">
        <v>59</v>
      </c>
      <c r="D2755" s="14" t="s">
        <v>1428</v>
      </c>
      <c r="E2755" s="15" t="s">
        <v>70</v>
      </c>
      <c r="F2755" s="15"/>
      <c r="G2755" s="16">
        <v>3</v>
      </c>
      <c r="H2755" s="16">
        <v>10</v>
      </c>
      <c r="I2755" s="19">
        <v>6.5</v>
      </c>
      <c r="J2755" s="16">
        <v>3</v>
      </c>
      <c r="K2755" s="16">
        <v>6</v>
      </c>
      <c r="L2755" s="19">
        <v>2.8867513459481291</v>
      </c>
      <c r="M2755" s="16">
        <v>3</v>
      </c>
      <c r="N2755" s="16">
        <v>10</v>
      </c>
      <c r="O2755" s="17">
        <v>996</v>
      </c>
      <c r="P2755" s="18">
        <v>0</v>
      </c>
    </row>
    <row r="2756" spans="2:16" ht="36" customHeight="1" outlineLevel="1" x14ac:dyDescent="0.45">
      <c r="B2756" s="13" t="s">
        <v>61</v>
      </c>
      <c r="C2756" s="14" t="s">
        <v>56</v>
      </c>
      <c r="D2756" s="14" t="s">
        <v>967</v>
      </c>
      <c r="E2756" s="15" t="s">
        <v>70</v>
      </c>
      <c r="F2756" s="15"/>
      <c r="G2756" s="16">
        <v>1</v>
      </c>
      <c r="H2756" s="16">
        <v>10</v>
      </c>
      <c r="I2756" s="19">
        <v>6.5380000000000003</v>
      </c>
      <c r="J2756" s="16">
        <v>10</v>
      </c>
      <c r="K2756" s="16">
        <v>7</v>
      </c>
      <c r="L2756" s="19">
        <v>3.1550769420903966</v>
      </c>
      <c r="M2756" s="16">
        <v>1</v>
      </c>
      <c r="N2756" s="16">
        <v>10</v>
      </c>
      <c r="O2756" s="17">
        <v>0</v>
      </c>
      <c r="P2756" s="18">
        <v>0</v>
      </c>
    </row>
    <row r="2757" spans="2:16" ht="36" customHeight="1" outlineLevel="1" x14ac:dyDescent="0.45">
      <c r="B2757" s="13" t="s">
        <v>61</v>
      </c>
      <c r="C2757" s="14" t="s">
        <v>59</v>
      </c>
      <c r="D2757" s="14" t="s">
        <v>967</v>
      </c>
      <c r="E2757" s="15" t="s">
        <v>70</v>
      </c>
      <c r="F2757" s="15"/>
      <c r="G2757" s="16">
        <v>1</v>
      </c>
      <c r="H2757" s="16">
        <v>10</v>
      </c>
      <c r="I2757" s="19">
        <v>6.5345982142857144</v>
      </c>
      <c r="J2757" s="16">
        <v>10</v>
      </c>
      <c r="K2757" s="16">
        <v>7</v>
      </c>
      <c r="L2757" s="19">
        <v>3.1500514237812229</v>
      </c>
      <c r="M2757" s="16">
        <v>1</v>
      </c>
      <c r="N2757" s="16">
        <v>10</v>
      </c>
      <c r="O2757" s="17">
        <v>104</v>
      </c>
      <c r="P2757" s="18">
        <v>0</v>
      </c>
    </row>
    <row r="2758" spans="2:16" ht="36" customHeight="1" outlineLevel="1" x14ac:dyDescent="0.45">
      <c r="B2758" s="13" t="s">
        <v>61</v>
      </c>
      <c r="C2758" s="14" t="s">
        <v>56</v>
      </c>
      <c r="D2758" s="14" t="s">
        <v>967</v>
      </c>
      <c r="E2758" s="15" t="s">
        <v>70</v>
      </c>
      <c r="F2758" s="15"/>
      <c r="G2758" s="15" t="s">
        <v>86</v>
      </c>
      <c r="H2758" s="15" t="s">
        <v>86</v>
      </c>
      <c r="I2758" s="15" t="s">
        <v>86</v>
      </c>
      <c r="J2758" s="15" t="s">
        <v>86</v>
      </c>
      <c r="K2758" s="15" t="s">
        <v>86</v>
      </c>
      <c r="L2758" s="15" t="s">
        <v>86</v>
      </c>
      <c r="M2758" s="15" t="s">
        <v>86</v>
      </c>
      <c r="N2758" s="15" t="s">
        <v>86</v>
      </c>
      <c r="O2758" s="17">
        <v>1000</v>
      </c>
      <c r="P2758" s="18">
        <v>0</v>
      </c>
    </row>
    <row r="2759" spans="2:16" ht="36" customHeight="1" outlineLevel="1" x14ac:dyDescent="0.45">
      <c r="B2759" s="13" t="s">
        <v>61</v>
      </c>
      <c r="C2759" s="14" t="s">
        <v>59</v>
      </c>
      <c r="D2759" s="14" t="s">
        <v>967</v>
      </c>
      <c r="E2759" s="15" t="s">
        <v>70</v>
      </c>
      <c r="F2759" s="15"/>
      <c r="G2759" s="16">
        <v>2</v>
      </c>
      <c r="H2759" s="16">
        <v>2</v>
      </c>
      <c r="I2759" s="16">
        <v>2</v>
      </c>
      <c r="J2759" s="16">
        <v>2</v>
      </c>
      <c r="K2759" s="16">
        <v>2</v>
      </c>
      <c r="L2759" s="15" t="s">
        <v>86</v>
      </c>
      <c r="M2759" s="16">
        <v>2</v>
      </c>
      <c r="N2759" s="16">
        <v>2</v>
      </c>
      <c r="O2759" s="17">
        <v>999</v>
      </c>
      <c r="P2759" s="18">
        <v>0</v>
      </c>
    </row>
    <row r="2760" spans="2:16" ht="36" customHeight="1" outlineLevel="1" x14ac:dyDescent="0.45">
      <c r="B2760" s="13" t="s">
        <v>61</v>
      </c>
      <c r="C2760" s="14" t="s">
        <v>56</v>
      </c>
      <c r="D2760" s="14" t="s">
        <v>967</v>
      </c>
      <c r="E2760" s="15" t="s">
        <v>70</v>
      </c>
      <c r="F2760" s="15"/>
      <c r="G2760" s="15" t="s">
        <v>86</v>
      </c>
      <c r="H2760" s="15" t="s">
        <v>86</v>
      </c>
      <c r="I2760" s="15" t="s">
        <v>86</v>
      </c>
      <c r="J2760" s="15" t="s">
        <v>86</v>
      </c>
      <c r="K2760" s="15" t="s">
        <v>86</v>
      </c>
      <c r="L2760" s="15" t="s">
        <v>86</v>
      </c>
      <c r="M2760" s="15" t="s">
        <v>86</v>
      </c>
      <c r="N2760" s="15" t="s">
        <v>86</v>
      </c>
      <c r="O2760" s="17">
        <v>1000</v>
      </c>
      <c r="P2760" s="18">
        <v>0</v>
      </c>
    </row>
    <row r="2761" spans="2:16" ht="36" customHeight="1" outlineLevel="1" x14ac:dyDescent="0.45">
      <c r="B2761" s="13" t="s">
        <v>61</v>
      </c>
      <c r="C2761" s="14" t="s">
        <v>59</v>
      </c>
      <c r="D2761" s="14" t="s">
        <v>967</v>
      </c>
      <c r="E2761" s="15" t="s">
        <v>70</v>
      </c>
      <c r="F2761" s="15"/>
      <c r="G2761" s="15" t="s">
        <v>86</v>
      </c>
      <c r="H2761" s="15" t="s">
        <v>86</v>
      </c>
      <c r="I2761" s="15" t="s">
        <v>86</v>
      </c>
      <c r="J2761" s="15" t="s">
        <v>86</v>
      </c>
      <c r="K2761" s="15" t="s">
        <v>86</v>
      </c>
      <c r="L2761" s="15" t="s">
        <v>86</v>
      </c>
      <c r="M2761" s="15" t="s">
        <v>86</v>
      </c>
      <c r="N2761" s="15" t="s">
        <v>86</v>
      </c>
      <c r="O2761" s="17">
        <v>1000</v>
      </c>
      <c r="P2761" s="18">
        <v>0</v>
      </c>
    </row>
    <row r="2762" spans="2:16" ht="36" customHeight="1" outlineLevel="1" x14ac:dyDescent="0.45">
      <c r="B2762" s="13" t="s">
        <v>61</v>
      </c>
      <c r="C2762" s="14" t="s">
        <v>56</v>
      </c>
      <c r="D2762" s="14" t="s">
        <v>967</v>
      </c>
      <c r="E2762" s="15" t="s">
        <v>70</v>
      </c>
      <c r="F2762" s="15"/>
      <c r="G2762" s="15" t="s">
        <v>86</v>
      </c>
      <c r="H2762" s="15" t="s">
        <v>86</v>
      </c>
      <c r="I2762" s="15" t="s">
        <v>86</v>
      </c>
      <c r="J2762" s="15" t="s">
        <v>86</v>
      </c>
      <c r="K2762" s="15" t="s">
        <v>86</v>
      </c>
      <c r="L2762" s="15" t="s">
        <v>86</v>
      </c>
      <c r="M2762" s="15" t="s">
        <v>86</v>
      </c>
      <c r="N2762" s="15" t="s">
        <v>86</v>
      </c>
      <c r="O2762" s="17">
        <v>1000</v>
      </c>
      <c r="P2762" s="18">
        <v>0</v>
      </c>
    </row>
    <row r="2763" spans="2:16" ht="36" customHeight="1" outlineLevel="1" x14ac:dyDescent="0.45">
      <c r="B2763" s="13" t="s">
        <v>61</v>
      </c>
      <c r="C2763" s="14" t="s">
        <v>59</v>
      </c>
      <c r="D2763" s="14" t="s">
        <v>967</v>
      </c>
      <c r="E2763" s="15" t="s">
        <v>70</v>
      </c>
      <c r="F2763" s="15"/>
      <c r="G2763" s="15" t="s">
        <v>86</v>
      </c>
      <c r="H2763" s="15" t="s">
        <v>86</v>
      </c>
      <c r="I2763" s="15" t="s">
        <v>86</v>
      </c>
      <c r="J2763" s="15" t="s">
        <v>86</v>
      </c>
      <c r="K2763" s="15" t="s">
        <v>86</v>
      </c>
      <c r="L2763" s="15" t="s">
        <v>86</v>
      </c>
      <c r="M2763" s="15" t="s">
        <v>86</v>
      </c>
      <c r="N2763" s="15" t="s">
        <v>86</v>
      </c>
      <c r="O2763" s="17">
        <v>1000</v>
      </c>
      <c r="P2763" s="18">
        <v>0</v>
      </c>
    </row>
    <row r="2764" spans="2:16" ht="36" customHeight="1" outlineLevel="1" x14ac:dyDescent="0.45">
      <c r="B2764" s="13" t="s">
        <v>64</v>
      </c>
      <c r="C2764" s="14" t="s">
        <v>56</v>
      </c>
      <c r="D2764" s="14" t="s">
        <v>968</v>
      </c>
      <c r="E2764" s="15" t="s">
        <v>63</v>
      </c>
      <c r="F2764" s="15"/>
      <c r="G2764" s="16">
        <v>1</v>
      </c>
      <c r="H2764" s="16">
        <v>10</v>
      </c>
      <c r="I2764" s="19">
        <v>6.54</v>
      </c>
      <c r="J2764" s="16">
        <v>10</v>
      </c>
      <c r="K2764" s="16">
        <v>7</v>
      </c>
      <c r="L2764" s="19">
        <v>3.1544175928926106</v>
      </c>
      <c r="M2764" s="16">
        <v>1</v>
      </c>
      <c r="N2764" s="16">
        <v>10</v>
      </c>
      <c r="O2764" s="17">
        <v>0</v>
      </c>
      <c r="P2764" s="18">
        <v>0</v>
      </c>
    </row>
    <row r="2765" spans="2:16" ht="36" customHeight="1" outlineLevel="1" x14ac:dyDescent="0.45">
      <c r="B2765" s="13" t="s">
        <v>64</v>
      </c>
      <c r="C2765" s="14" t="s">
        <v>59</v>
      </c>
      <c r="D2765" s="14" t="s">
        <v>968</v>
      </c>
      <c r="E2765" s="15" t="s">
        <v>63</v>
      </c>
      <c r="F2765" s="15"/>
      <c r="G2765" s="16">
        <v>1</v>
      </c>
      <c r="H2765" s="16">
        <v>10</v>
      </c>
      <c r="I2765" s="19">
        <v>6.54</v>
      </c>
      <c r="J2765" s="16">
        <v>10</v>
      </c>
      <c r="K2765" s="16">
        <v>7</v>
      </c>
      <c r="L2765" s="19">
        <v>3.1544175928926106</v>
      </c>
      <c r="M2765" s="16">
        <v>1</v>
      </c>
      <c r="N2765" s="16">
        <v>10</v>
      </c>
      <c r="O2765" s="17">
        <v>0</v>
      </c>
      <c r="P2765" s="18">
        <v>0</v>
      </c>
    </row>
    <row r="2766" spans="2:16" ht="36" customHeight="1" outlineLevel="1" x14ac:dyDescent="0.45">
      <c r="B2766" s="13" t="s">
        <v>66</v>
      </c>
      <c r="C2766" s="14" t="s">
        <v>56</v>
      </c>
      <c r="D2766" s="14" t="s">
        <v>969</v>
      </c>
      <c r="E2766" s="15" t="s">
        <v>63</v>
      </c>
      <c r="F2766" s="15"/>
      <c r="G2766" s="16">
        <v>1</v>
      </c>
      <c r="H2766" s="16">
        <v>10</v>
      </c>
      <c r="I2766" s="19">
        <v>6.6135371179039302</v>
      </c>
      <c r="J2766" s="16">
        <v>10</v>
      </c>
      <c r="K2766" s="16">
        <v>7</v>
      </c>
      <c r="L2766" s="19">
        <v>3.1638674191035894</v>
      </c>
      <c r="M2766" s="16">
        <v>1</v>
      </c>
      <c r="N2766" s="16">
        <v>10</v>
      </c>
      <c r="O2766" s="17">
        <v>542</v>
      </c>
      <c r="P2766" s="18">
        <v>0</v>
      </c>
    </row>
    <row r="2767" spans="2:16" ht="36" customHeight="1" outlineLevel="1" x14ac:dyDescent="0.45">
      <c r="B2767" s="13" t="s">
        <v>66</v>
      </c>
      <c r="C2767" s="14" t="s">
        <v>59</v>
      </c>
      <c r="D2767" s="14" t="s">
        <v>969</v>
      </c>
      <c r="E2767" s="15" t="s">
        <v>63</v>
      </c>
      <c r="F2767" s="15"/>
      <c r="G2767" s="16">
        <v>1</v>
      </c>
      <c r="H2767" s="16">
        <v>10</v>
      </c>
      <c r="I2767" s="19">
        <v>6.6618852459016393</v>
      </c>
      <c r="J2767" s="16">
        <v>10</v>
      </c>
      <c r="K2767" s="16">
        <v>7</v>
      </c>
      <c r="L2767" s="19">
        <v>3.1280709151246588</v>
      </c>
      <c r="M2767" s="16">
        <v>1</v>
      </c>
      <c r="N2767" s="16">
        <v>10</v>
      </c>
      <c r="O2767" s="17">
        <v>512</v>
      </c>
      <c r="P2767" s="18">
        <v>0</v>
      </c>
    </row>
    <row r="2768" spans="2:16" ht="36" customHeight="1" outlineLevel="1" x14ac:dyDescent="0.45">
      <c r="B2768" s="13" t="s">
        <v>68</v>
      </c>
      <c r="C2768" s="14" t="s">
        <v>56</v>
      </c>
      <c r="D2768" s="14" t="s">
        <v>970</v>
      </c>
      <c r="E2768" s="15" t="s">
        <v>70</v>
      </c>
      <c r="F2768" s="15"/>
      <c r="G2768" s="16">
        <v>1</v>
      </c>
      <c r="H2768" s="16">
        <v>10</v>
      </c>
      <c r="I2768" s="19">
        <v>6.1990740740740744</v>
      </c>
      <c r="J2768" s="16">
        <v>10</v>
      </c>
      <c r="K2768" s="16">
        <v>6</v>
      </c>
      <c r="L2768" s="19">
        <v>3.0624809936304844</v>
      </c>
      <c r="M2768" s="16">
        <v>1</v>
      </c>
      <c r="N2768" s="16">
        <v>10</v>
      </c>
      <c r="O2768" s="17">
        <v>784</v>
      </c>
      <c r="P2768" s="18">
        <v>0</v>
      </c>
    </row>
    <row r="2769" spans="2:16" ht="36" customHeight="1" outlineLevel="1" x14ac:dyDescent="0.45">
      <c r="B2769" s="13" t="s">
        <v>68</v>
      </c>
      <c r="C2769" s="14" t="s">
        <v>59</v>
      </c>
      <c r="D2769" s="14" t="s">
        <v>970</v>
      </c>
      <c r="E2769" s="15" t="s">
        <v>70</v>
      </c>
      <c r="F2769" s="15"/>
      <c r="G2769" s="16">
        <v>1</v>
      </c>
      <c r="H2769" s="16">
        <v>10</v>
      </c>
      <c r="I2769" s="19">
        <v>6.3392857142857144</v>
      </c>
      <c r="J2769" s="16">
        <v>10</v>
      </c>
      <c r="K2769" s="16">
        <v>6</v>
      </c>
      <c r="L2769" s="19">
        <v>2.9784083130820513</v>
      </c>
      <c r="M2769" s="16">
        <v>1</v>
      </c>
      <c r="N2769" s="16">
        <v>10</v>
      </c>
      <c r="O2769" s="17">
        <v>776</v>
      </c>
      <c r="P2769" s="18">
        <v>0</v>
      </c>
    </row>
    <row r="2770" spans="2:16" ht="36" customHeight="1" outlineLevel="1" x14ac:dyDescent="0.45">
      <c r="B2770" s="13" t="s">
        <v>71</v>
      </c>
      <c r="C2770" s="14" t="s">
        <v>56</v>
      </c>
      <c r="D2770" s="14" t="s">
        <v>971</v>
      </c>
      <c r="E2770" s="15" t="s">
        <v>70</v>
      </c>
      <c r="F2770" s="15"/>
      <c r="G2770" s="16">
        <v>1</v>
      </c>
      <c r="H2770" s="16">
        <v>10</v>
      </c>
      <c r="I2770" s="19">
        <v>6.2575757575757578</v>
      </c>
      <c r="J2770" s="16">
        <v>10</v>
      </c>
      <c r="K2770" s="16">
        <v>6</v>
      </c>
      <c r="L2770" s="19">
        <v>3.2891707860592811</v>
      </c>
      <c r="M2770" s="16">
        <v>1</v>
      </c>
      <c r="N2770" s="16">
        <v>10</v>
      </c>
      <c r="O2770" s="17">
        <v>868</v>
      </c>
      <c r="P2770" s="18">
        <v>0</v>
      </c>
    </row>
    <row r="2771" spans="2:16" ht="36" customHeight="1" outlineLevel="1" x14ac:dyDescent="0.45">
      <c r="B2771" s="13" t="s">
        <v>71</v>
      </c>
      <c r="C2771" s="14" t="s">
        <v>59</v>
      </c>
      <c r="D2771" s="14" t="s">
        <v>971</v>
      </c>
      <c r="E2771" s="15" t="s">
        <v>70</v>
      </c>
      <c r="F2771" s="15"/>
      <c r="G2771" s="16">
        <v>1</v>
      </c>
      <c r="H2771" s="16">
        <v>10</v>
      </c>
      <c r="I2771" s="19">
        <v>6.2424242424242422</v>
      </c>
      <c r="J2771" s="16">
        <v>10</v>
      </c>
      <c r="K2771" s="16">
        <v>6</v>
      </c>
      <c r="L2771" s="19">
        <v>3.2483024624173686</v>
      </c>
      <c r="M2771" s="16">
        <v>1</v>
      </c>
      <c r="N2771" s="16">
        <v>10</v>
      </c>
      <c r="O2771" s="17">
        <v>868</v>
      </c>
      <c r="P2771" s="18">
        <v>0</v>
      </c>
    </row>
    <row r="2772" spans="2:16" ht="36" customHeight="1" outlineLevel="1" x14ac:dyDescent="0.45">
      <c r="B2772" s="13" t="s">
        <v>1184</v>
      </c>
      <c r="C2772" s="14" t="s">
        <v>56</v>
      </c>
      <c r="D2772" s="14" t="s">
        <v>972</v>
      </c>
      <c r="E2772" s="15" t="s">
        <v>70</v>
      </c>
      <c r="F2772" s="15"/>
      <c r="G2772" s="16">
        <v>1</v>
      </c>
      <c r="H2772" s="16">
        <v>10</v>
      </c>
      <c r="I2772" s="19">
        <v>6.907692307692308</v>
      </c>
      <c r="J2772" s="16">
        <v>10</v>
      </c>
      <c r="K2772" s="16">
        <v>7</v>
      </c>
      <c r="L2772" s="19">
        <v>2.9985573454323249</v>
      </c>
      <c r="M2772" s="16">
        <v>1</v>
      </c>
      <c r="N2772" s="16">
        <v>10</v>
      </c>
      <c r="O2772" s="17">
        <v>935</v>
      </c>
      <c r="P2772" s="18">
        <v>0</v>
      </c>
    </row>
    <row r="2773" spans="2:16" ht="36" customHeight="1" outlineLevel="1" x14ac:dyDescent="0.45">
      <c r="B2773" s="13" t="s">
        <v>1184</v>
      </c>
      <c r="C2773" s="14" t="s">
        <v>59</v>
      </c>
      <c r="D2773" s="14" t="s">
        <v>972</v>
      </c>
      <c r="E2773" s="15" t="s">
        <v>70</v>
      </c>
      <c r="F2773" s="15"/>
      <c r="G2773" s="16">
        <v>1</v>
      </c>
      <c r="H2773" s="16">
        <v>10</v>
      </c>
      <c r="I2773" s="19">
        <v>6.7076923076923078</v>
      </c>
      <c r="J2773" s="16">
        <v>10</v>
      </c>
      <c r="K2773" s="16">
        <v>7</v>
      </c>
      <c r="L2773" s="19">
        <v>2.9828838652964942</v>
      </c>
      <c r="M2773" s="16">
        <v>1</v>
      </c>
      <c r="N2773" s="16">
        <v>10</v>
      </c>
      <c r="O2773" s="17">
        <v>935</v>
      </c>
      <c r="P2773" s="18">
        <v>0</v>
      </c>
    </row>
    <row r="2774" spans="2:16" ht="36" customHeight="1" outlineLevel="1" x14ac:dyDescent="0.45">
      <c r="B2774" s="13" t="s">
        <v>1185</v>
      </c>
      <c r="C2774" s="14" t="s">
        <v>56</v>
      </c>
      <c r="D2774" s="14" t="s">
        <v>973</v>
      </c>
      <c r="E2774" s="15" t="s">
        <v>70</v>
      </c>
      <c r="F2774" s="15"/>
      <c r="G2774" s="16">
        <v>1</v>
      </c>
      <c r="H2774" s="16">
        <v>10</v>
      </c>
      <c r="I2774" s="19">
        <v>6.2181818181818178</v>
      </c>
      <c r="J2774" s="16">
        <v>10</v>
      </c>
      <c r="K2774" s="16">
        <v>6</v>
      </c>
      <c r="L2774" s="19">
        <v>3.4943918513490169</v>
      </c>
      <c r="M2774" s="16">
        <v>1</v>
      </c>
      <c r="N2774" s="16">
        <v>10</v>
      </c>
      <c r="O2774" s="17">
        <v>945</v>
      </c>
      <c r="P2774" s="18">
        <v>0</v>
      </c>
    </row>
    <row r="2775" spans="2:16" ht="36" customHeight="1" outlineLevel="1" x14ac:dyDescent="0.45">
      <c r="B2775" s="13" t="s">
        <v>1185</v>
      </c>
      <c r="C2775" s="14" t="s">
        <v>59</v>
      </c>
      <c r="D2775" s="14" t="s">
        <v>973</v>
      </c>
      <c r="E2775" s="15" t="s">
        <v>70</v>
      </c>
      <c r="F2775" s="15"/>
      <c r="G2775" s="16">
        <v>1</v>
      </c>
      <c r="H2775" s="16">
        <v>10</v>
      </c>
      <c r="I2775" s="19">
        <v>6.4074074074074074</v>
      </c>
      <c r="J2775" s="16">
        <v>10</v>
      </c>
      <c r="K2775" s="16">
        <v>6</v>
      </c>
      <c r="L2775" s="19">
        <v>3.3954382189655608</v>
      </c>
      <c r="M2775" s="16">
        <v>1</v>
      </c>
      <c r="N2775" s="16">
        <v>10</v>
      </c>
      <c r="O2775" s="17">
        <v>946</v>
      </c>
      <c r="P2775" s="18">
        <v>0</v>
      </c>
    </row>
    <row r="2776" spans="2:16" ht="36" customHeight="1" outlineLevel="1" x14ac:dyDescent="0.45">
      <c r="B2776" s="13" t="s">
        <v>73</v>
      </c>
      <c r="C2776" s="14" t="s">
        <v>56</v>
      </c>
      <c r="D2776" s="14" t="s">
        <v>1429</v>
      </c>
      <c r="E2776" s="15" t="s">
        <v>63</v>
      </c>
      <c r="F2776" s="15"/>
      <c r="G2776" s="16">
        <v>1</v>
      </c>
      <c r="H2776" s="16">
        <v>10</v>
      </c>
      <c r="I2776" s="19">
        <v>6.5380000000000003</v>
      </c>
      <c r="J2776" s="16">
        <v>10</v>
      </c>
      <c r="K2776" s="16">
        <v>7</v>
      </c>
      <c r="L2776" s="19">
        <v>3.1557114117920366</v>
      </c>
      <c r="M2776" s="16">
        <v>1</v>
      </c>
      <c r="N2776" s="16">
        <v>10</v>
      </c>
      <c r="O2776" s="17">
        <v>0</v>
      </c>
      <c r="P2776" s="18">
        <v>0</v>
      </c>
    </row>
    <row r="2777" spans="2:16" ht="36" customHeight="1" outlineLevel="1" x14ac:dyDescent="0.45">
      <c r="B2777" s="13" t="s">
        <v>73</v>
      </c>
      <c r="C2777" s="14" t="s">
        <v>59</v>
      </c>
      <c r="D2777" s="14" t="s">
        <v>1429</v>
      </c>
      <c r="E2777" s="15" t="s">
        <v>63</v>
      </c>
      <c r="F2777" s="15"/>
      <c r="G2777" s="16">
        <v>1</v>
      </c>
      <c r="H2777" s="16">
        <v>10</v>
      </c>
      <c r="I2777" s="19">
        <v>6.5380000000000003</v>
      </c>
      <c r="J2777" s="16">
        <v>10</v>
      </c>
      <c r="K2777" s="16">
        <v>7</v>
      </c>
      <c r="L2777" s="19">
        <v>3.1557114117920366</v>
      </c>
      <c r="M2777" s="16">
        <v>1</v>
      </c>
      <c r="N2777" s="16">
        <v>10</v>
      </c>
      <c r="O2777" s="17">
        <v>0</v>
      </c>
      <c r="P2777" s="18">
        <v>0</v>
      </c>
    </row>
    <row r="2778" spans="2:16" ht="36" customHeight="1" outlineLevel="1" x14ac:dyDescent="0.45">
      <c r="B2778" s="13" t="s">
        <v>75</v>
      </c>
      <c r="C2778" s="14" t="s">
        <v>56</v>
      </c>
      <c r="D2778" s="14" t="s">
        <v>974</v>
      </c>
      <c r="E2778" s="15" t="s">
        <v>63</v>
      </c>
      <c r="F2778" s="15"/>
      <c r="G2778" s="16">
        <v>1</v>
      </c>
      <c r="H2778" s="16">
        <v>10</v>
      </c>
      <c r="I2778" s="19">
        <v>6.5410000000000004</v>
      </c>
      <c r="J2778" s="16">
        <v>10</v>
      </c>
      <c r="K2778" s="16">
        <v>7</v>
      </c>
      <c r="L2778" s="19">
        <v>3.1544047408773124</v>
      </c>
      <c r="M2778" s="16">
        <v>1</v>
      </c>
      <c r="N2778" s="16">
        <v>10</v>
      </c>
      <c r="O2778" s="17">
        <v>0</v>
      </c>
      <c r="P2778" s="18">
        <v>0</v>
      </c>
    </row>
    <row r="2779" spans="2:16" ht="36" customHeight="1" outlineLevel="1" x14ac:dyDescent="0.45">
      <c r="B2779" s="13" t="s">
        <v>75</v>
      </c>
      <c r="C2779" s="14" t="s">
        <v>59</v>
      </c>
      <c r="D2779" s="14" t="s">
        <v>974</v>
      </c>
      <c r="E2779" s="15" t="s">
        <v>63</v>
      </c>
      <c r="F2779" s="15"/>
      <c r="G2779" s="16">
        <v>1</v>
      </c>
      <c r="H2779" s="16">
        <v>10</v>
      </c>
      <c r="I2779" s="19">
        <v>6.5410000000000004</v>
      </c>
      <c r="J2779" s="16">
        <v>10</v>
      </c>
      <c r="K2779" s="16">
        <v>7</v>
      </c>
      <c r="L2779" s="19">
        <v>3.1544047408773124</v>
      </c>
      <c r="M2779" s="16">
        <v>1</v>
      </c>
      <c r="N2779" s="16">
        <v>10</v>
      </c>
      <c r="O2779" s="17">
        <v>0</v>
      </c>
      <c r="P2779" s="18">
        <v>0</v>
      </c>
    </row>
    <row r="2780" spans="2:16" ht="36" customHeight="1" outlineLevel="1" x14ac:dyDescent="0.45">
      <c r="B2780" s="13" t="s">
        <v>77</v>
      </c>
      <c r="C2780" s="14" t="s">
        <v>56</v>
      </c>
      <c r="D2780" s="14" t="s">
        <v>975</v>
      </c>
      <c r="E2780" s="15" t="s">
        <v>70</v>
      </c>
      <c r="F2780" s="15"/>
      <c r="G2780" s="16">
        <v>1</v>
      </c>
      <c r="H2780" s="16">
        <v>10</v>
      </c>
      <c r="I2780" s="19">
        <v>6.5512129380053912</v>
      </c>
      <c r="J2780" s="16">
        <v>10</v>
      </c>
      <c r="K2780" s="16">
        <v>7</v>
      </c>
      <c r="L2780" s="19">
        <v>3.1707064029325682</v>
      </c>
      <c r="M2780" s="16">
        <v>1</v>
      </c>
      <c r="N2780" s="16">
        <v>10</v>
      </c>
      <c r="O2780" s="17">
        <v>258</v>
      </c>
      <c r="P2780" s="18">
        <v>0</v>
      </c>
    </row>
    <row r="2781" spans="2:16" ht="36" customHeight="1" outlineLevel="1" x14ac:dyDescent="0.45">
      <c r="B2781" s="13" t="s">
        <v>77</v>
      </c>
      <c r="C2781" s="14" t="s">
        <v>59</v>
      </c>
      <c r="D2781" s="14" t="s">
        <v>975</v>
      </c>
      <c r="E2781" s="15" t="s">
        <v>70</v>
      </c>
      <c r="F2781" s="15"/>
      <c r="G2781" s="16">
        <v>1</v>
      </c>
      <c r="H2781" s="16">
        <v>10</v>
      </c>
      <c r="I2781" s="19">
        <v>6.5512129380053912</v>
      </c>
      <c r="J2781" s="16">
        <v>10</v>
      </c>
      <c r="K2781" s="16">
        <v>7</v>
      </c>
      <c r="L2781" s="19">
        <v>3.1707064029325682</v>
      </c>
      <c r="M2781" s="16">
        <v>1</v>
      </c>
      <c r="N2781" s="16">
        <v>10</v>
      </c>
      <c r="O2781" s="17">
        <v>258</v>
      </c>
      <c r="P2781" s="18">
        <v>0</v>
      </c>
    </row>
    <row r="2782" spans="2:16" ht="36" customHeight="1" outlineLevel="1" x14ac:dyDescent="0.45">
      <c r="B2782" s="13" t="s">
        <v>79</v>
      </c>
      <c r="C2782" s="14" t="s">
        <v>56</v>
      </c>
      <c r="D2782" s="14" t="s">
        <v>976</v>
      </c>
      <c r="E2782" s="15" t="s">
        <v>70</v>
      </c>
      <c r="F2782" s="15"/>
      <c r="G2782" s="16">
        <v>1</v>
      </c>
      <c r="H2782" s="16">
        <v>10</v>
      </c>
      <c r="I2782" s="19">
        <v>6.3676975945017178</v>
      </c>
      <c r="J2782" s="16">
        <v>10</v>
      </c>
      <c r="K2782" s="16">
        <v>6</v>
      </c>
      <c r="L2782" s="19">
        <v>3.1148456304187881</v>
      </c>
      <c r="M2782" s="16">
        <v>1</v>
      </c>
      <c r="N2782" s="16">
        <v>10</v>
      </c>
      <c r="O2782" s="17">
        <v>709</v>
      </c>
      <c r="P2782" s="18">
        <v>0</v>
      </c>
    </row>
    <row r="2783" spans="2:16" ht="36" customHeight="1" outlineLevel="1" x14ac:dyDescent="0.45">
      <c r="B2783" s="13" t="s">
        <v>79</v>
      </c>
      <c r="C2783" s="14" t="s">
        <v>59</v>
      </c>
      <c r="D2783" s="14" t="s">
        <v>976</v>
      </c>
      <c r="E2783" s="15" t="s">
        <v>70</v>
      </c>
      <c r="F2783" s="15"/>
      <c r="G2783" s="16">
        <v>1</v>
      </c>
      <c r="H2783" s="16">
        <v>10</v>
      </c>
      <c r="I2783" s="19">
        <v>6.3676975945017178</v>
      </c>
      <c r="J2783" s="16">
        <v>10</v>
      </c>
      <c r="K2783" s="16">
        <v>6</v>
      </c>
      <c r="L2783" s="19">
        <v>3.1148456304187881</v>
      </c>
      <c r="M2783" s="16">
        <v>1</v>
      </c>
      <c r="N2783" s="16">
        <v>10</v>
      </c>
      <c r="O2783" s="17">
        <v>709</v>
      </c>
      <c r="P2783" s="18">
        <v>0</v>
      </c>
    </row>
    <row r="2784" spans="2:16" ht="36" customHeight="1" outlineLevel="1" x14ac:dyDescent="0.45">
      <c r="B2784" s="13" t="s">
        <v>80</v>
      </c>
      <c r="C2784" s="14" t="s">
        <v>56</v>
      </c>
      <c r="D2784" s="14" t="s">
        <v>977</v>
      </c>
      <c r="E2784" s="15" t="s">
        <v>70</v>
      </c>
      <c r="F2784" s="15"/>
      <c r="G2784" s="16">
        <v>1</v>
      </c>
      <c r="H2784" s="16">
        <v>10</v>
      </c>
      <c r="I2784" s="19">
        <v>6.2739726027397262</v>
      </c>
      <c r="J2784" s="16">
        <v>10</v>
      </c>
      <c r="K2784" s="16">
        <v>6</v>
      </c>
      <c r="L2784" s="19">
        <v>3.3385803452157896</v>
      </c>
      <c r="M2784" s="16">
        <v>1</v>
      </c>
      <c r="N2784" s="16">
        <v>10</v>
      </c>
      <c r="O2784" s="17">
        <v>927</v>
      </c>
      <c r="P2784" s="18">
        <v>0</v>
      </c>
    </row>
    <row r="2785" spans="2:16" ht="36" customHeight="1" outlineLevel="1" x14ac:dyDescent="0.45">
      <c r="B2785" s="13" t="s">
        <v>80</v>
      </c>
      <c r="C2785" s="14" t="s">
        <v>59</v>
      </c>
      <c r="D2785" s="14" t="s">
        <v>977</v>
      </c>
      <c r="E2785" s="15" t="s">
        <v>70</v>
      </c>
      <c r="F2785" s="15"/>
      <c r="G2785" s="16">
        <v>1</v>
      </c>
      <c r="H2785" s="16">
        <v>10</v>
      </c>
      <c r="I2785" s="19">
        <v>6.2739726027397262</v>
      </c>
      <c r="J2785" s="16">
        <v>10</v>
      </c>
      <c r="K2785" s="16">
        <v>6</v>
      </c>
      <c r="L2785" s="19">
        <v>3.3385803452157896</v>
      </c>
      <c r="M2785" s="16">
        <v>1</v>
      </c>
      <c r="N2785" s="16">
        <v>10</v>
      </c>
      <c r="O2785" s="17">
        <v>927</v>
      </c>
      <c r="P2785" s="18">
        <v>0</v>
      </c>
    </row>
    <row r="2786" spans="2:16" ht="36" customHeight="1" outlineLevel="1" x14ac:dyDescent="0.45">
      <c r="B2786" s="13" t="s">
        <v>82</v>
      </c>
      <c r="C2786" s="14" t="s">
        <v>56</v>
      </c>
      <c r="D2786" s="14" t="s">
        <v>1430</v>
      </c>
      <c r="E2786" s="15" t="s">
        <v>70</v>
      </c>
      <c r="F2786" s="15"/>
      <c r="G2786" s="16">
        <v>1</v>
      </c>
      <c r="H2786" s="16">
        <v>10</v>
      </c>
      <c r="I2786" s="19">
        <v>5.6923076923076925</v>
      </c>
      <c r="J2786" s="16">
        <v>3</v>
      </c>
      <c r="K2786" s="16">
        <v>4</v>
      </c>
      <c r="L2786" s="19">
        <v>3.3512339862756866</v>
      </c>
      <c r="M2786" s="16">
        <v>1</v>
      </c>
      <c r="N2786" s="16">
        <v>10</v>
      </c>
      <c r="O2786" s="17">
        <v>987</v>
      </c>
      <c r="P2786" s="18">
        <v>0</v>
      </c>
    </row>
    <row r="2787" spans="2:16" ht="36" customHeight="1" outlineLevel="1" x14ac:dyDescent="0.45">
      <c r="B2787" s="13" t="s">
        <v>82</v>
      </c>
      <c r="C2787" s="14" t="s">
        <v>59</v>
      </c>
      <c r="D2787" s="14" t="s">
        <v>1430</v>
      </c>
      <c r="E2787" s="15" t="s">
        <v>70</v>
      </c>
      <c r="F2787" s="15"/>
      <c r="G2787" s="16">
        <v>1</v>
      </c>
      <c r="H2787" s="16">
        <v>10</v>
      </c>
      <c r="I2787" s="19">
        <v>5.6923076923076925</v>
      </c>
      <c r="J2787" s="16">
        <v>3</v>
      </c>
      <c r="K2787" s="16">
        <v>4</v>
      </c>
      <c r="L2787" s="19">
        <v>3.3512339862756866</v>
      </c>
      <c r="M2787" s="16">
        <v>1</v>
      </c>
      <c r="N2787" s="16">
        <v>10</v>
      </c>
      <c r="O2787" s="17">
        <v>987</v>
      </c>
      <c r="P2787" s="18">
        <v>0</v>
      </c>
    </row>
    <row r="2788" spans="2:16" ht="36" customHeight="1" outlineLevel="1" x14ac:dyDescent="0.45">
      <c r="B2788" s="13" t="s">
        <v>84</v>
      </c>
      <c r="C2788" s="14" t="s">
        <v>56</v>
      </c>
      <c r="D2788" s="14" t="s">
        <v>1431</v>
      </c>
      <c r="E2788" s="15" t="s">
        <v>70</v>
      </c>
      <c r="F2788" s="15"/>
      <c r="G2788" s="16">
        <v>1</v>
      </c>
      <c r="H2788" s="16">
        <v>6</v>
      </c>
      <c r="I2788" s="19">
        <v>3.5</v>
      </c>
      <c r="J2788" s="16">
        <v>1</v>
      </c>
      <c r="K2788" s="16">
        <v>1</v>
      </c>
      <c r="L2788" s="19">
        <v>2.8867513459481291</v>
      </c>
      <c r="M2788" s="16">
        <v>1</v>
      </c>
      <c r="N2788" s="16">
        <v>6</v>
      </c>
      <c r="O2788" s="17">
        <v>996</v>
      </c>
      <c r="P2788" s="18">
        <v>0</v>
      </c>
    </row>
    <row r="2789" spans="2:16" ht="36" customHeight="1" outlineLevel="1" x14ac:dyDescent="0.45">
      <c r="B2789" s="13" t="s">
        <v>84</v>
      </c>
      <c r="C2789" s="14" t="s">
        <v>59</v>
      </c>
      <c r="D2789" s="14" t="s">
        <v>1431</v>
      </c>
      <c r="E2789" s="15" t="s">
        <v>70</v>
      </c>
      <c r="F2789" s="15"/>
      <c r="G2789" s="16">
        <v>1</v>
      </c>
      <c r="H2789" s="16">
        <v>6</v>
      </c>
      <c r="I2789" s="19">
        <v>3.5</v>
      </c>
      <c r="J2789" s="16">
        <v>1</v>
      </c>
      <c r="K2789" s="16">
        <v>1</v>
      </c>
      <c r="L2789" s="19">
        <v>2.8867513459481291</v>
      </c>
      <c r="M2789" s="16">
        <v>1</v>
      </c>
      <c r="N2789" s="16">
        <v>6</v>
      </c>
      <c r="O2789" s="17">
        <v>996</v>
      </c>
      <c r="P2789" s="18">
        <v>0</v>
      </c>
    </row>
    <row r="2790" spans="2:16" ht="36" customHeight="1" outlineLevel="1" x14ac:dyDescent="0.45">
      <c r="B2790" s="13" t="s">
        <v>61</v>
      </c>
      <c r="C2790" s="14" t="s">
        <v>56</v>
      </c>
      <c r="D2790" s="14" t="s">
        <v>978</v>
      </c>
      <c r="E2790" s="15" t="s">
        <v>70</v>
      </c>
      <c r="F2790" s="15"/>
      <c r="G2790" s="16">
        <v>1</v>
      </c>
      <c r="H2790" s="16">
        <v>10</v>
      </c>
      <c r="I2790" s="19">
        <v>6.54</v>
      </c>
      <c r="J2790" s="16">
        <v>10</v>
      </c>
      <c r="K2790" s="16">
        <v>7</v>
      </c>
      <c r="L2790" s="19">
        <v>3.1550521951870176</v>
      </c>
      <c r="M2790" s="16">
        <v>1</v>
      </c>
      <c r="N2790" s="16">
        <v>10</v>
      </c>
      <c r="O2790" s="17">
        <v>0</v>
      </c>
      <c r="P2790" s="18">
        <v>0</v>
      </c>
    </row>
    <row r="2791" spans="2:16" ht="36" customHeight="1" outlineLevel="1" x14ac:dyDescent="0.45">
      <c r="B2791" s="13" t="s">
        <v>61</v>
      </c>
      <c r="C2791" s="14" t="s">
        <v>59</v>
      </c>
      <c r="D2791" s="14" t="s">
        <v>978</v>
      </c>
      <c r="E2791" s="15" t="s">
        <v>70</v>
      </c>
      <c r="F2791" s="15"/>
      <c r="G2791" s="16">
        <v>1</v>
      </c>
      <c r="H2791" s="16">
        <v>10</v>
      </c>
      <c r="I2791" s="19">
        <v>6.550335570469799</v>
      </c>
      <c r="J2791" s="16">
        <v>10</v>
      </c>
      <c r="K2791" s="16">
        <v>7</v>
      </c>
      <c r="L2791" s="19">
        <v>3.1723954407348227</v>
      </c>
      <c r="M2791" s="16">
        <v>1</v>
      </c>
      <c r="N2791" s="16">
        <v>10</v>
      </c>
      <c r="O2791" s="17">
        <v>106</v>
      </c>
      <c r="P2791" s="18">
        <v>0</v>
      </c>
    </row>
    <row r="2792" spans="2:16" ht="36" customHeight="1" outlineLevel="1" x14ac:dyDescent="0.45">
      <c r="B2792" s="13" t="s">
        <v>61</v>
      </c>
      <c r="C2792" s="14" t="s">
        <v>56</v>
      </c>
      <c r="D2792" s="14" t="s">
        <v>978</v>
      </c>
      <c r="E2792" s="15" t="s">
        <v>70</v>
      </c>
      <c r="F2792" s="15"/>
      <c r="G2792" s="15" t="s">
        <v>86</v>
      </c>
      <c r="H2792" s="15" t="s">
        <v>86</v>
      </c>
      <c r="I2792" s="15" t="s">
        <v>86</v>
      </c>
      <c r="J2792" s="15" t="s">
        <v>86</v>
      </c>
      <c r="K2792" s="15" t="s">
        <v>86</v>
      </c>
      <c r="L2792" s="15" t="s">
        <v>86</v>
      </c>
      <c r="M2792" s="15" t="s">
        <v>86</v>
      </c>
      <c r="N2792" s="15" t="s">
        <v>86</v>
      </c>
      <c r="O2792" s="17">
        <v>1000</v>
      </c>
      <c r="P2792" s="18">
        <v>0</v>
      </c>
    </row>
    <row r="2793" spans="2:16" ht="36" customHeight="1" outlineLevel="1" x14ac:dyDescent="0.45">
      <c r="B2793" s="13" t="s">
        <v>61</v>
      </c>
      <c r="C2793" s="14" t="s">
        <v>59</v>
      </c>
      <c r="D2793" s="14" t="s">
        <v>978</v>
      </c>
      <c r="E2793" s="15" t="s">
        <v>70</v>
      </c>
      <c r="F2793" s="15"/>
      <c r="G2793" s="16">
        <v>2</v>
      </c>
      <c r="H2793" s="16">
        <v>10</v>
      </c>
      <c r="I2793" s="19">
        <v>5.333333333333333</v>
      </c>
      <c r="J2793" s="16">
        <v>2</v>
      </c>
      <c r="K2793" s="16">
        <v>4</v>
      </c>
      <c r="L2793" s="19">
        <v>4.1633319989322661</v>
      </c>
      <c r="M2793" s="16">
        <v>2</v>
      </c>
      <c r="N2793" s="16">
        <v>10</v>
      </c>
      <c r="O2793" s="17">
        <v>997</v>
      </c>
      <c r="P2793" s="18">
        <v>0</v>
      </c>
    </row>
    <row r="2794" spans="2:16" ht="36" customHeight="1" outlineLevel="1" x14ac:dyDescent="0.45">
      <c r="B2794" s="13" t="s">
        <v>61</v>
      </c>
      <c r="C2794" s="14" t="s">
        <v>56</v>
      </c>
      <c r="D2794" s="14" t="s">
        <v>978</v>
      </c>
      <c r="E2794" s="15" t="s">
        <v>70</v>
      </c>
      <c r="F2794" s="15"/>
      <c r="G2794" s="15" t="s">
        <v>86</v>
      </c>
      <c r="H2794" s="15" t="s">
        <v>86</v>
      </c>
      <c r="I2794" s="15" t="s">
        <v>86</v>
      </c>
      <c r="J2794" s="15" t="s">
        <v>86</v>
      </c>
      <c r="K2794" s="15" t="s">
        <v>86</v>
      </c>
      <c r="L2794" s="15" t="s">
        <v>86</v>
      </c>
      <c r="M2794" s="15" t="s">
        <v>86</v>
      </c>
      <c r="N2794" s="15" t="s">
        <v>86</v>
      </c>
      <c r="O2794" s="17">
        <v>1000</v>
      </c>
      <c r="P2794" s="18">
        <v>0</v>
      </c>
    </row>
    <row r="2795" spans="2:16" ht="36" customHeight="1" outlineLevel="1" x14ac:dyDescent="0.45">
      <c r="B2795" s="13" t="s">
        <v>61</v>
      </c>
      <c r="C2795" s="14" t="s">
        <v>59</v>
      </c>
      <c r="D2795" s="14" t="s">
        <v>978</v>
      </c>
      <c r="E2795" s="15" t="s">
        <v>70</v>
      </c>
      <c r="F2795" s="15"/>
      <c r="G2795" s="15" t="s">
        <v>86</v>
      </c>
      <c r="H2795" s="15" t="s">
        <v>86</v>
      </c>
      <c r="I2795" s="15" t="s">
        <v>86</v>
      </c>
      <c r="J2795" s="15" t="s">
        <v>86</v>
      </c>
      <c r="K2795" s="15" t="s">
        <v>86</v>
      </c>
      <c r="L2795" s="15" t="s">
        <v>86</v>
      </c>
      <c r="M2795" s="15" t="s">
        <v>86</v>
      </c>
      <c r="N2795" s="15" t="s">
        <v>86</v>
      </c>
      <c r="O2795" s="17">
        <v>1000</v>
      </c>
      <c r="P2795" s="18">
        <v>0</v>
      </c>
    </row>
    <row r="2796" spans="2:16" ht="36" customHeight="1" outlineLevel="1" x14ac:dyDescent="0.45">
      <c r="B2796" s="13" t="s">
        <v>61</v>
      </c>
      <c r="C2796" s="14" t="s">
        <v>56</v>
      </c>
      <c r="D2796" s="14" t="s">
        <v>978</v>
      </c>
      <c r="E2796" s="15" t="s">
        <v>70</v>
      </c>
      <c r="F2796" s="15"/>
      <c r="G2796" s="15" t="s">
        <v>86</v>
      </c>
      <c r="H2796" s="15" t="s">
        <v>86</v>
      </c>
      <c r="I2796" s="15" t="s">
        <v>86</v>
      </c>
      <c r="J2796" s="15" t="s">
        <v>86</v>
      </c>
      <c r="K2796" s="15" t="s">
        <v>86</v>
      </c>
      <c r="L2796" s="15" t="s">
        <v>86</v>
      </c>
      <c r="M2796" s="15" t="s">
        <v>86</v>
      </c>
      <c r="N2796" s="15" t="s">
        <v>86</v>
      </c>
      <c r="O2796" s="17">
        <v>1000</v>
      </c>
      <c r="P2796" s="18">
        <v>0</v>
      </c>
    </row>
    <row r="2797" spans="2:16" ht="36" customHeight="1" outlineLevel="1" x14ac:dyDescent="0.45">
      <c r="B2797" s="13" t="s">
        <v>61</v>
      </c>
      <c r="C2797" s="14" t="s">
        <v>59</v>
      </c>
      <c r="D2797" s="14" t="s">
        <v>978</v>
      </c>
      <c r="E2797" s="15" t="s">
        <v>70</v>
      </c>
      <c r="F2797" s="15"/>
      <c r="G2797" s="15" t="s">
        <v>86</v>
      </c>
      <c r="H2797" s="15" t="s">
        <v>86</v>
      </c>
      <c r="I2797" s="15" t="s">
        <v>86</v>
      </c>
      <c r="J2797" s="15" t="s">
        <v>86</v>
      </c>
      <c r="K2797" s="15" t="s">
        <v>86</v>
      </c>
      <c r="L2797" s="15" t="s">
        <v>86</v>
      </c>
      <c r="M2797" s="15" t="s">
        <v>86</v>
      </c>
      <c r="N2797" s="15" t="s">
        <v>86</v>
      </c>
      <c r="O2797" s="17">
        <v>1000</v>
      </c>
      <c r="P2797" s="18">
        <v>0</v>
      </c>
    </row>
    <row r="2798" spans="2:16" ht="36" customHeight="1" outlineLevel="1" x14ac:dyDescent="0.45">
      <c r="B2798" s="13" t="s">
        <v>64</v>
      </c>
      <c r="C2798" s="14" t="s">
        <v>56</v>
      </c>
      <c r="D2798" s="14" t="s">
        <v>979</v>
      </c>
      <c r="E2798" s="15" t="s">
        <v>63</v>
      </c>
      <c r="F2798" s="15"/>
      <c r="G2798" s="16">
        <v>1</v>
      </c>
      <c r="H2798" s="16">
        <v>10</v>
      </c>
      <c r="I2798" s="19">
        <v>6.5389999999999997</v>
      </c>
      <c r="J2798" s="16">
        <v>10</v>
      </c>
      <c r="K2798" s="16">
        <v>7</v>
      </c>
      <c r="L2798" s="19">
        <v>3.1560163877013561</v>
      </c>
      <c r="M2798" s="16">
        <v>1</v>
      </c>
      <c r="N2798" s="16">
        <v>10</v>
      </c>
      <c r="O2798" s="17">
        <v>0</v>
      </c>
      <c r="P2798" s="18">
        <v>0</v>
      </c>
    </row>
    <row r="2799" spans="2:16" ht="36" customHeight="1" outlineLevel="1" x14ac:dyDescent="0.45">
      <c r="B2799" s="13" t="s">
        <v>64</v>
      </c>
      <c r="C2799" s="14" t="s">
        <v>59</v>
      </c>
      <c r="D2799" s="14" t="s">
        <v>979</v>
      </c>
      <c r="E2799" s="15" t="s">
        <v>63</v>
      </c>
      <c r="F2799" s="15"/>
      <c r="G2799" s="16">
        <v>1</v>
      </c>
      <c r="H2799" s="16">
        <v>10</v>
      </c>
      <c r="I2799" s="19">
        <v>6.5389999999999997</v>
      </c>
      <c r="J2799" s="16">
        <v>10</v>
      </c>
      <c r="K2799" s="16">
        <v>7</v>
      </c>
      <c r="L2799" s="19">
        <v>3.1560163877013561</v>
      </c>
      <c r="M2799" s="16">
        <v>1</v>
      </c>
      <c r="N2799" s="16">
        <v>10</v>
      </c>
      <c r="O2799" s="17">
        <v>0</v>
      </c>
      <c r="P2799" s="18">
        <v>0</v>
      </c>
    </row>
    <row r="2800" spans="2:16" ht="36" customHeight="1" outlineLevel="1" x14ac:dyDescent="0.45">
      <c r="B2800" s="13" t="s">
        <v>66</v>
      </c>
      <c r="C2800" s="14" t="s">
        <v>56</v>
      </c>
      <c r="D2800" s="14" t="s">
        <v>980</v>
      </c>
      <c r="E2800" s="15" t="s">
        <v>63</v>
      </c>
      <c r="F2800" s="15"/>
      <c r="G2800" s="16">
        <v>1</v>
      </c>
      <c r="H2800" s="16">
        <v>10</v>
      </c>
      <c r="I2800" s="19">
        <v>6.5299334811529937</v>
      </c>
      <c r="J2800" s="16">
        <v>10</v>
      </c>
      <c r="K2800" s="16">
        <v>7</v>
      </c>
      <c r="L2800" s="19">
        <v>3.1959508750238022</v>
      </c>
      <c r="M2800" s="16">
        <v>1</v>
      </c>
      <c r="N2800" s="16">
        <v>10</v>
      </c>
      <c r="O2800" s="17">
        <v>549</v>
      </c>
      <c r="P2800" s="18">
        <v>0</v>
      </c>
    </row>
    <row r="2801" spans="2:16" ht="36" customHeight="1" outlineLevel="1" x14ac:dyDescent="0.45">
      <c r="B2801" s="13" t="s">
        <v>66</v>
      </c>
      <c r="C2801" s="14" t="s">
        <v>59</v>
      </c>
      <c r="D2801" s="14" t="s">
        <v>980</v>
      </c>
      <c r="E2801" s="15" t="s">
        <v>63</v>
      </c>
      <c r="F2801" s="15"/>
      <c r="G2801" s="16">
        <v>1</v>
      </c>
      <c r="H2801" s="16">
        <v>10</v>
      </c>
      <c r="I2801" s="19">
        <v>6.6049382716049383</v>
      </c>
      <c r="J2801" s="16">
        <v>10</v>
      </c>
      <c r="K2801" s="16">
        <v>7</v>
      </c>
      <c r="L2801" s="19">
        <v>3.1733907028418034</v>
      </c>
      <c r="M2801" s="16">
        <v>1</v>
      </c>
      <c r="N2801" s="16">
        <v>10</v>
      </c>
      <c r="O2801" s="17">
        <v>514</v>
      </c>
      <c r="P2801" s="18">
        <v>0</v>
      </c>
    </row>
    <row r="2802" spans="2:16" ht="36" customHeight="1" outlineLevel="1" x14ac:dyDescent="0.45">
      <c r="B2802" s="13" t="s">
        <v>68</v>
      </c>
      <c r="C2802" s="14" t="s">
        <v>56</v>
      </c>
      <c r="D2802" s="14" t="s">
        <v>981</v>
      </c>
      <c r="E2802" s="15" t="s">
        <v>70</v>
      </c>
      <c r="F2802" s="15"/>
      <c r="G2802" s="16">
        <v>1</v>
      </c>
      <c r="H2802" s="16">
        <v>10</v>
      </c>
      <c r="I2802" s="19">
        <v>6.45</v>
      </c>
      <c r="J2802" s="16">
        <v>10</v>
      </c>
      <c r="K2802" s="16">
        <v>7</v>
      </c>
      <c r="L2802" s="19">
        <v>3.1321356887278582</v>
      </c>
      <c r="M2802" s="16">
        <v>1</v>
      </c>
      <c r="N2802" s="16">
        <v>10</v>
      </c>
      <c r="O2802" s="17">
        <v>780</v>
      </c>
      <c r="P2802" s="18">
        <v>0</v>
      </c>
    </row>
    <row r="2803" spans="2:16" ht="36" customHeight="1" outlineLevel="1" x14ac:dyDescent="0.45">
      <c r="B2803" s="13" t="s">
        <v>68</v>
      </c>
      <c r="C2803" s="14" t="s">
        <v>59</v>
      </c>
      <c r="D2803" s="14" t="s">
        <v>981</v>
      </c>
      <c r="E2803" s="15" t="s">
        <v>70</v>
      </c>
      <c r="F2803" s="15"/>
      <c r="G2803" s="16">
        <v>1</v>
      </c>
      <c r="H2803" s="16">
        <v>10</v>
      </c>
      <c r="I2803" s="19">
        <v>6.6391304347826088</v>
      </c>
      <c r="J2803" s="16">
        <v>10</v>
      </c>
      <c r="K2803" s="16">
        <v>7</v>
      </c>
      <c r="L2803" s="19">
        <v>3.1296914660823698</v>
      </c>
      <c r="M2803" s="16">
        <v>1</v>
      </c>
      <c r="N2803" s="16">
        <v>10</v>
      </c>
      <c r="O2803" s="17">
        <v>770</v>
      </c>
      <c r="P2803" s="18">
        <v>0</v>
      </c>
    </row>
    <row r="2804" spans="2:16" ht="36" customHeight="1" outlineLevel="1" x14ac:dyDescent="0.45">
      <c r="B2804" s="13" t="s">
        <v>71</v>
      </c>
      <c r="C2804" s="14" t="s">
        <v>56</v>
      </c>
      <c r="D2804" s="14" t="s">
        <v>982</v>
      </c>
      <c r="E2804" s="15" t="s">
        <v>70</v>
      </c>
      <c r="F2804" s="15"/>
      <c r="G2804" s="16">
        <v>1</v>
      </c>
      <c r="H2804" s="16">
        <v>10</v>
      </c>
      <c r="I2804" s="19">
        <v>6.7761194029850742</v>
      </c>
      <c r="J2804" s="16">
        <v>10</v>
      </c>
      <c r="K2804" s="16">
        <v>7</v>
      </c>
      <c r="L2804" s="19">
        <v>3.0451287145031123</v>
      </c>
      <c r="M2804" s="16">
        <v>1</v>
      </c>
      <c r="N2804" s="16">
        <v>10</v>
      </c>
      <c r="O2804" s="17">
        <v>866</v>
      </c>
      <c r="P2804" s="18">
        <v>0</v>
      </c>
    </row>
    <row r="2805" spans="2:16" ht="36" customHeight="1" outlineLevel="1" x14ac:dyDescent="0.45">
      <c r="B2805" s="13" t="s">
        <v>71</v>
      </c>
      <c r="C2805" s="14" t="s">
        <v>59</v>
      </c>
      <c r="D2805" s="14" t="s">
        <v>982</v>
      </c>
      <c r="E2805" s="15" t="s">
        <v>70</v>
      </c>
      <c r="F2805" s="15"/>
      <c r="G2805" s="16">
        <v>1</v>
      </c>
      <c r="H2805" s="16">
        <v>10</v>
      </c>
      <c r="I2805" s="19">
        <v>6.971223021582734</v>
      </c>
      <c r="J2805" s="16">
        <v>10</v>
      </c>
      <c r="K2805" s="16">
        <v>8</v>
      </c>
      <c r="L2805" s="19">
        <v>2.97073271116829</v>
      </c>
      <c r="M2805" s="16">
        <v>1</v>
      </c>
      <c r="N2805" s="16">
        <v>10</v>
      </c>
      <c r="O2805" s="17">
        <v>861</v>
      </c>
      <c r="P2805" s="18">
        <v>0</v>
      </c>
    </row>
    <row r="2806" spans="2:16" ht="36" customHeight="1" outlineLevel="1" x14ac:dyDescent="0.45">
      <c r="B2806" s="13" t="s">
        <v>1184</v>
      </c>
      <c r="C2806" s="14" t="s">
        <v>56</v>
      </c>
      <c r="D2806" s="14" t="s">
        <v>983</v>
      </c>
      <c r="E2806" s="15" t="s">
        <v>70</v>
      </c>
      <c r="F2806" s="15"/>
      <c r="G2806" s="16">
        <v>1</v>
      </c>
      <c r="H2806" s="16">
        <v>10</v>
      </c>
      <c r="I2806" s="19">
        <v>6.7846153846153845</v>
      </c>
      <c r="J2806" s="16">
        <v>10</v>
      </c>
      <c r="K2806" s="16">
        <v>7</v>
      </c>
      <c r="L2806" s="19">
        <v>2.9973546028764457</v>
      </c>
      <c r="M2806" s="16">
        <v>1</v>
      </c>
      <c r="N2806" s="16">
        <v>10</v>
      </c>
      <c r="O2806" s="17">
        <v>935</v>
      </c>
      <c r="P2806" s="18">
        <v>0</v>
      </c>
    </row>
    <row r="2807" spans="2:16" ht="36" customHeight="1" outlineLevel="1" x14ac:dyDescent="0.45">
      <c r="B2807" s="13" t="s">
        <v>1184</v>
      </c>
      <c r="C2807" s="14" t="s">
        <v>59</v>
      </c>
      <c r="D2807" s="14" t="s">
        <v>983</v>
      </c>
      <c r="E2807" s="15" t="s">
        <v>70</v>
      </c>
      <c r="F2807" s="15"/>
      <c r="G2807" s="16">
        <v>1</v>
      </c>
      <c r="H2807" s="16">
        <v>10</v>
      </c>
      <c r="I2807" s="19">
        <v>6.6190476190476186</v>
      </c>
      <c r="J2807" s="16">
        <v>10</v>
      </c>
      <c r="K2807" s="16">
        <v>7</v>
      </c>
      <c r="L2807" s="19">
        <v>3.0237157840738185</v>
      </c>
      <c r="M2807" s="16">
        <v>1</v>
      </c>
      <c r="N2807" s="16">
        <v>10</v>
      </c>
      <c r="O2807" s="17">
        <v>937</v>
      </c>
      <c r="P2807" s="18">
        <v>0</v>
      </c>
    </row>
    <row r="2808" spans="2:16" ht="36" customHeight="1" outlineLevel="1" x14ac:dyDescent="0.45">
      <c r="B2808" s="13" t="s">
        <v>1185</v>
      </c>
      <c r="C2808" s="14" t="s">
        <v>56</v>
      </c>
      <c r="D2808" s="14" t="s">
        <v>984</v>
      </c>
      <c r="E2808" s="15" t="s">
        <v>70</v>
      </c>
      <c r="F2808" s="15"/>
      <c r="G2808" s="16">
        <v>1</v>
      </c>
      <c r="H2808" s="16">
        <v>10</v>
      </c>
      <c r="I2808" s="19">
        <v>6.8596491228070171</v>
      </c>
      <c r="J2808" s="16">
        <v>10</v>
      </c>
      <c r="K2808" s="16">
        <v>7</v>
      </c>
      <c r="L2808" s="19">
        <v>3.1020649602392045</v>
      </c>
      <c r="M2808" s="16">
        <v>1</v>
      </c>
      <c r="N2808" s="16">
        <v>10</v>
      </c>
      <c r="O2808" s="17">
        <v>943</v>
      </c>
      <c r="P2808" s="18">
        <v>0</v>
      </c>
    </row>
    <row r="2809" spans="2:16" ht="36" customHeight="1" outlineLevel="1" x14ac:dyDescent="0.45">
      <c r="B2809" s="13" t="s">
        <v>1185</v>
      </c>
      <c r="C2809" s="14" t="s">
        <v>59</v>
      </c>
      <c r="D2809" s="14" t="s">
        <v>984</v>
      </c>
      <c r="E2809" s="15" t="s">
        <v>70</v>
      </c>
      <c r="F2809" s="15"/>
      <c r="G2809" s="16">
        <v>1</v>
      </c>
      <c r="H2809" s="16">
        <v>10</v>
      </c>
      <c r="I2809" s="19">
        <v>7.1296296296296298</v>
      </c>
      <c r="J2809" s="16">
        <v>10</v>
      </c>
      <c r="K2809" s="16">
        <v>7</v>
      </c>
      <c r="L2809" s="19">
        <v>3.11445986289695</v>
      </c>
      <c r="M2809" s="16">
        <v>1</v>
      </c>
      <c r="N2809" s="16">
        <v>10</v>
      </c>
      <c r="O2809" s="17">
        <v>946</v>
      </c>
      <c r="P2809" s="18">
        <v>0</v>
      </c>
    </row>
    <row r="2810" spans="2:16" ht="36" customHeight="1" outlineLevel="1" x14ac:dyDescent="0.45">
      <c r="B2810" s="13" t="s">
        <v>73</v>
      </c>
      <c r="C2810" s="14" t="s">
        <v>56</v>
      </c>
      <c r="D2810" s="14" t="s">
        <v>1432</v>
      </c>
      <c r="E2810" s="15" t="s">
        <v>63</v>
      </c>
      <c r="F2810" s="15"/>
      <c r="G2810" s="16">
        <v>1</v>
      </c>
      <c r="H2810" s="16">
        <v>10</v>
      </c>
      <c r="I2810" s="19">
        <v>6.5389999999999997</v>
      </c>
      <c r="J2810" s="16">
        <v>10</v>
      </c>
      <c r="K2810" s="16">
        <v>7</v>
      </c>
      <c r="L2810" s="19">
        <v>3.1537954000577617</v>
      </c>
      <c r="M2810" s="16">
        <v>1</v>
      </c>
      <c r="N2810" s="16">
        <v>10</v>
      </c>
      <c r="O2810" s="17">
        <v>0</v>
      </c>
      <c r="P2810" s="18">
        <v>0</v>
      </c>
    </row>
    <row r="2811" spans="2:16" ht="36" customHeight="1" outlineLevel="1" x14ac:dyDescent="0.45">
      <c r="B2811" s="13" t="s">
        <v>73</v>
      </c>
      <c r="C2811" s="14" t="s">
        <v>59</v>
      </c>
      <c r="D2811" s="14" t="s">
        <v>1432</v>
      </c>
      <c r="E2811" s="15" t="s">
        <v>63</v>
      </c>
      <c r="F2811" s="15"/>
      <c r="G2811" s="16">
        <v>1</v>
      </c>
      <c r="H2811" s="16">
        <v>10</v>
      </c>
      <c r="I2811" s="19">
        <v>6.5389999999999997</v>
      </c>
      <c r="J2811" s="16">
        <v>10</v>
      </c>
      <c r="K2811" s="16">
        <v>7</v>
      </c>
      <c r="L2811" s="19">
        <v>3.1537954000577617</v>
      </c>
      <c r="M2811" s="16">
        <v>1</v>
      </c>
      <c r="N2811" s="16">
        <v>10</v>
      </c>
      <c r="O2811" s="17">
        <v>0</v>
      </c>
      <c r="P2811" s="18">
        <v>0</v>
      </c>
    </row>
    <row r="2812" spans="2:16" ht="36" customHeight="1" outlineLevel="1" x14ac:dyDescent="0.45">
      <c r="B2812" s="13" t="s">
        <v>75</v>
      </c>
      <c r="C2812" s="14" t="s">
        <v>56</v>
      </c>
      <c r="D2812" s="14" t="s">
        <v>985</v>
      </c>
      <c r="E2812" s="15" t="s">
        <v>63</v>
      </c>
      <c r="F2812" s="15"/>
      <c r="G2812" s="16">
        <v>1</v>
      </c>
      <c r="H2812" s="16">
        <v>10</v>
      </c>
      <c r="I2812" s="19">
        <v>6.5369999999999999</v>
      </c>
      <c r="J2812" s="16">
        <v>10</v>
      </c>
      <c r="K2812" s="16">
        <v>7</v>
      </c>
      <c r="L2812" s="19">
        <v>3.1550888395710066</v>
      </c>
      <c r="M2812" s="16">
        <v>1</v>
      </c>
      <c r="N2812" s="16">
        <v>10</v>
      </c>
      <c r="O2812" s="17">
        <v>0</v>
      </c>
      <c r="P2812" s="18">
        <v>0</v>
      </c>
    </row>
    <row r="2813" spans="2:16" ht="36" customHeight="1" outlineLevel="1" x14ac:dyDescent="0.45">
      <c r="B2813" s="13" t="s">
        <v>75</v>
      </c>
      <c r="C2813" s="14" t="s">
        <v>59</v>
      </c>
      <c r="D2813" s="14" t="s">
        <v>985</v>
      </c>
      <c r="E2813" s="15" t="s">
        <v>63</v>
      </c>
      <c r="F2813" s="15"/>
      <c r="G2813" s="16">
        <v>1</v>
      </c>
      <c r="H2813" s="16">
        <v>10</v>
      </c>
      <c r="I2813" s="19">
        <v>6.5369999999999999</v>
      </c>
      <c r="J2813" s="16">
        <v>10</v>
      </c>
      <c r="K2813" s="16">
        <v>7</v>
      </c>
      <c r="L2813" s="19">
        <v>3.1550888395710066</v>
      </c>
      <c r="M2813" s="16">
        <v>1</v>
      </c>
      <c r="N2813" s="16">
        <v>10</v>
      </c>
      <c r="O2813" s="17">
        <v>0</v>
      </c>
      <c r="P2813" s="18">
        <v>0</v>
      </c>
    </row>
    <row r="2814" spans="2:16" ht="36" customHeight="1" outlineLevel="1" x14ac:dyDescent="0.45">
      <c r="B2814" s="13" t="s">
        <v>77</v>
      </c>
      <c r="C2814" s="14" t="s">
        <v>56</v>
      </c>
      <c r="D2814" s="14" t="s">
        <v>986</v>
      </c>
      <c r="E2814" s="15" t="s">
        <v>70</v>
      </c>
      <c r="F2814" s="15"/>
      <c r="G2814" s="16">
        <v>1</v>
      </c>
      <c r="H2814" s="16">
        <v>10</v>
      </c>
      <c r="I2814" s="19">
        <v>6.5486486486486486</v>
      </c>
      <c r="J2814" s="16">
        <v>10</v>
      </c>
      <c r="K2814" s="16">
        <v>7</v>
      </c>
      <c r="L2814" s="19">
        <v>3.1651110258598814</v>
      </c>
      <c r="M2814" s="16">
        <v>1</v>
      </c>
      <c r="N2814" s="16">
        <v>10</v>
      </c>
      <c r="O2814" s="17">
        <v>260</v>
      </c>
      <c r="P2814" s="18">
        <v>0</v>
      </c>
    </row>
    <row r="2815" spans="2:16" ht="36" customHeight="1" outlineLevel="1" x14ac:dyDescent="0.45">
      <c r="B2815" s="13" t="s">
        <v>77</v>
      </c>
      <c r="C2815" s="14" t="s">
        <v>59</v>
      </c>
      <c r="D2815" s="14" t="s">
        <v>986</v>
      </c>
      <c r="E2815" s="15" t="s">
        <v>70</v>
      </c>
      <c r="F2815" s="15"/>
      <c r="G2815" s="16">
        <v>1</v>
      </c>
      <c r="H2815" s="16">
        <v>10</v>
      </c>
      <c r="I2815" s="19">
        <v>6.5486486486486486</v>
      </c>
      <c r="J2815" s="16">
        <v>10</v>
      </c>
      <c r="K2815" s="16">
        <v>7</v>
      </c>
      <c r="L2815" s="19">
        <v>3.1651110258598814</v>
      </c>
      <c r="M2815" s="16">
        <v>1</v>
      </c>
      <c r="N2815" s="16">
        <v>10</v>
      </c>
      <c r="O2815" s="17">
        <v>260</v>
      </c>
      <c r="P2815" s="18">
        <v>0</v>
      </c>
    </row>
    <row r="2816" spans="2:16" ht="36" customHeight="1" outlineLevel="1" x14ac:dyDescent="0.45">
      <c r="B2816" s="13" t="s">
        <v>79</v>
      </c>
      <c r="C2816" s="14" t="s">
        <v>56</v>
      </c>
      <c r="D2816" s="14" t="s">
        <v>987</v>
      </c>
      <c r="E2816" s="15" t="s">
        <v>70</v>
      </c>
      <c r="F2816" s="15"/>
      <c r="G2816" s="16">
        <v>1</v>
      </c>
      <c r="H2816" s="16">
        <v>10</v>
      </c>
      <c r="I2816" s="19">
        <v>6.6219931271477659</v>
      </c>
      <c r="J2816" s="16">
        <v>10</v>
      </c>
      <c r="K2816" s="16">
        <v>7</v>
      </c>
      <c r="L2816" s="19">
        <v>3.2283332114406242</v>
      </c>
      <c r="M2816" s="16">
        <v>1</v>
      </c>
      <c r="N2816" s="16">
        <v>10</v>
      </c>
      <c r="O2816" s="17">
        <v>709</v>
      </c>
      <c r="P2816" s="18">
        <v>0</v>
      </c>
    </row>
    <row r="2817" spans="2:16" ht="36" customHeight="1" outlineLevel="1" x14ac:dyDescent="0.45">
      <c r="B2817" s="13" t="s">
        <v>79</v>
      </c>
      <c r="C2817" s="14" t="s">
        <v>59</v>
      </c>
      <c r="D2817" s="14" t="s">
        <v>987</v>
      </c>
      <c r="E2817" s="15" t="s">
        <v>70</v>
      </c>
      <c r="F2817" s="15"/>
      <c r="G2817" s="16">
        <v>1</v>
      </c>
      <c r="H2817" s="16">
        <v>10</v>
      </c>
      <c r="I2817" s="19">
        <v>6.6219931271477659</v>
      </c>
      <c r="J2817" s="16">
        <v>10</v>
      </c>
      <c r="K2817" s="16">
        <v>7</v>
      </c>
      <c r="L2817" s="19">
        <v>3.2283332114406242</v>
      </c>
      <c r="M2817" s="16">
        <v>1</v>
      </c>
      <c r="N2817" s="16">
        <v>10</v>
      </c>
      <c r="O2817" s="17">
        <v>709</v>
      </c>
      <c r="P2817" s="18">
        <v>0</v>
      </c>
    </row>
    <row r="2818" spans="2:16" ht="36" customHeight="1" outlineLevel="1" x14ac:dyDescent="0.45">
      <c r="B2818" s="13" t="s">
        <v>80</v>
      </c>
      <c r="C2818" s="14" t="s">
        <v>56</v>
      </c>
      <c r="D2818" s="14" t="s">
        <v>988</v>
      </c>
      <c r="E2818" s="15" t="s">
        <v>70</v>
      </c>
      <c r="F2818" s="15"/>
      <c r="G2818" s="16">
        <v>1</v>
      </c>
      <c r="H2818" s="16">
        <v>10</v>
      </c>
      <c r="I2818" s="19">
        <v>6.583333333333333</v>
      </c>
      <c r="J2818" s="16">
        <v>10</v>
      </c>
      <c r="K2818" s="16">
        <v>7</v>
      </c>
      <c r="L2818" s="19">
        <v>2.8519822609724281</v>
      </c>
      <c r="M2818" s="16">
        <v>1</v>
      </c>
      <c r="N2818" s="16">
        <v>10</v>
      </c>
      <c r="O2818" s="17">
        <v>928</v>
      </c>
      <c r="P2818" s="18">
        <v>0</v>
      </c>
    </row>
    <row r="2819" spans="2:16" ht="36" customHeight="1" outlineLevel="1" x14ac:dyDescent="0.45">
      <c r="B2819" s="13" t="s">
        <v>80</v>
      </c>
      <c r="C2819" s="14" t="s">
        <v>59</v>
      </c>
      <c r="D2819" s="14" t="s">
        <v>988</v>
      </c>
      <c r="E2819" s="15" t="s">
        <v>70</v>
      </c>
      <c r="F2819" s="15"/>
      <c r="G2819" s="16">
        <v>1</v>
      </c>
      <c r="H2819" s="16">
        <v>10</v>
      </c>
      <c r="I2819" s="19">
        <v>6.583333333333333</v>
      </c>
      <c r="J2819" s="16">
        <v>10</v>
      </c>
      <c r="K2819" s="16">
        <v>7</v>
      </c>
      <c r="L2819" s="19">
        <v>2.8519822609724281</v>
      </c>
      <c r="M2819" s="16">
        <v>1</v>
      </c>
      <c r="N2819" s="16">
        <v>10</v>
      </c>
      <c r="O2819" s="17">
        <v>928</v>
      </c>
      <c r="P2819" s="18">
        <v>0</v>
      </c>
    </row>
    <row r="2820" spans="2:16" ht="36" customHeight="1" outlineLevel="1" x14ac:dyDescent="0.45">
      <c r="B2820" s="13" t="s">
        <v>82</v>
      </c>
      <c r="C2820" s="14" t="s">
        <v>56</v>
      </c>
      <c r="D2820" s="14" t="s">
        <v>1433</v>
      </c>
      <c r="E2820" s="15" t="s">
        <v>70</v>
      </c>
      <c r="F2820" s="15"/>
      <c r="G2820" s="16">
        <v>2</v>
      </c>
      <c r="H2820" s="16">
        <v>10</v>
      </c>
      <c r="I2820" s="19">
        <v>7.9230769230769234</v>
      </c>
      <c r="J2820" s="16">
        <v>10</v>
      </c>
      <c r="K2820" s="16">
        <v>8</v>
      </c>
      <c r="L2820" s="19">
        <v>2.5968422639024005</v>
      </c>
      <c r="M2820" s="16">
        <v>2</v>
      </c>
      <c r="N2820" s="16">
        <v>10</v>
      </c>
      <c r="O2820" s="17">
        <v>987</v>
      </c>
      <c r="P2820" s="18">
        <v>0</v>
      </c>
    </row>
    <row r="2821" spans="2:16" ht="36" customHeight="1" outlineLevel="1" x14ac:dyDescent="0.45">
      <c r="B2821" s="13" t="s">
        <v>82</v>
      </c>
      <c r="C2821" s="14" t="s">
        <v>59</v>
      </c>
      <c r="D2821" s="14" t="s">
        <v>1433</v>
      </c>
      <c r="E2821" s="15" t="s">
        <v>70</v>
      </c>
      <c r="F2821" s="15"/>
      <c r="G2821" s="16">
        <v>2</v>
      </c>
      <c r="H2821" s="16">
        <v>10</v>
      </c>
      <c r="I2821" s="19">
        <v>7.9230769230769234</v>
      </c>
      <c r="J2821" s="16">
        <v>10</v>
      </c>
      <c r="K2821" s="16">
        <v>8</v>
      </c>
      <c r="L2821" s="19">
        <v>2.5968422639024005</v>
      </c>
      <c r="M2821" s="16">
        <v>2</v>
      </c>
      <c r="N2821" s="16">
        <v>10</v>
      </c>
      <c r="O2821" s="17">
        <v>987</v>
      </c>
      <c r="P2821" s="18">
        <v>0</v>
      </c>
    </row>
    <row r="2822" spans="2:16" ht="36" customHeight="1" outlineLevel="1" x14ac:dyDescent="0.45">
      <c r="B2822" s="13" t="s">
        <v>84</v>
      </c>
      <c r="C2822" s="14" t="s">
        <v>56</v>
      </c>
      <c r="D2822" s="14" t="s">
        <v>1434</v>
      </c>
      <c r="E2822" s="15" t="s">
        <v>70</v>
      </c>
      <c r="F2822" s="15"/>
      <c r="G2822" s="16">
        <v>10</v>
      </c>
      <c r="H2822" s="16">
        <v>10</v>
      </c>
      <c r="I2822" s="16">
        <v>10</v>
      </c>
      <c r="J2822" s="16">
        <v>10</v>
      </c>
      <c r="K2822" s="16">
        <v>10</v>
      </c>
      <c r="L2822" s="15" t="s">
        <v>86</v>
      </c>
      <c r="M2822" s="16">
        <v>10</v>
      </c>
      <c r="N2822" s="16">
        <v>10</v>
      </c>
      <c r="O2822" s="17">
        <v>999</v>
      </c>
      <c r="P2822" s="18">
        <v>0</v>
      </c>
    </row>
    <row r="2823" spans="2:16" ht="36" customHeight="1" outlineLevel="1" x14ac:dyDescent="0.45">
      <c r="B2823" s="13" t="s">
        <v>84</v>
      </c>
      <c r="C2823" s="14" t="s">
        <v>59</v>
      </c>
      <c r="D2823" s="14" t="s">
        <v>1434</v>
      </c>
      <c r="E2823" s="15" t="s">
        <v>70</v>
      </c>
      <c r="F2823" s="15"/>
      <c r="G2823" s="16">
        <v>10</v>
      </c>
      <c r="H2823" s="16">
        <v>10</v>
      </c>
      <c r="I2823" s="16">
        <v>10</v>
      </c>
      <c r="J2823" s="16">
        <v>10</v>
      </c>
      <c r="K2823" s="16">
        <v>10</v>
      </c>
      <c r="L2823" s="15" t="s">
        <v>86</v>
      </c>
      <c r="M2823" s="16">
        <v>10</v>
      </c>
      <c r="N2823" s="16">
        <v>10</v>
      </c>
      <c r="O2823" s="17">
        <v>999</v>
      </c>
      <c r="P2823" s="18">
        <v>0</v>
      </c>
    </row>
    <row r="2824" spans="2:16" ht="36" customHeight="1" outlineLevel="1" x14ac:dyDescent="0.45">
      <c r="B2824" s="13" t="s">
        <v>61</v>
      </c>
      <c r="C2824" s="14" t="s">
        <v>56</v>
      </c>
      <c r="D2824" s="14" t="s">
        <v>989</v>
      </c>
      <c r="E2824" s="15" t="s">
        <v>70</v>
      </c>
      <c r="F2824" s="15"/>
      <c r="G2824" s="16">
        <v>1</v>
      </c>
      <c r="H2824" s="16">
        <v>10</v>
      </c>
      <c r="I2824" s="19">
        <v>6.54</v>
      </c>
      <c r="J2824" s="16">
        <v>10</v>
      </c>
      <c r="K2824" s="16">
        <v>7</v>
      </c>
      <c r="L2824" s="19">
        <v>3.154734909996785</v>
      </c>
      <c r="M2824" s="16">
        <v>1</v>
      </c>
      <c r="N2824" s="16">
        <v>10</v>
      </c>
      <c r="O2824" s="17">
        <v>0</v>
      </c>
      <c r="P2824" s="18">
        <v>0</v>
      </c>
    </row>
    <row r="2825" spans="2:16" ht="36" customHeight="1" outlineLevel="1" x14ac:dyDescent="0.45">
      <c r="B2825" s="13" t="s">
        <v>61</v>
      </c>
      <c r="C2825" s="14" t="s">
        <v>59</v>
      </c>
      <c r="D2825" s="14" t="s">
        <v>989</v>
      </c>
      <c r="E2825" s="15" t="s">
        <v>70</v>
      </c>
      <c r="F2825" s="15"/>
      <c r="G2825" s="16">
        <v>1</v>
      </c>
      <c r="H2825" s="16">
        <v>10</v>
      </c>
      <c r="I2825" s="19">
        <v>6.5639013452914794</v>
      </c>
      <c r="J2825" s="16">
        <v>10</v>
      </c>
      <c r="K2825" s="16">
        <v>7</v>
      </c>
      <c r="L2825" s="19">
        <v>3.1475780551325272</v>
      </c>
      <c r="M2825" s="16">
        <v>1</v>
      </c>
      <c r="N2825" s="16">
        <v>10</v>
      </c>
      <c r="O2825" s="17">
        <v>108</v>
      </c>
      <c r="P2825" s="18">
        <v>0</v>
      </c>
    </row>
    <row r="2826" spans="2:16" ht="36" customHeight="1" outlineLevel="1" x14ac:dyDescent="0.45">
      <c r="B2826" s="13" t="s">
        <v>61</v>
      </c>
      <c r="C2826" s="14" t="s">
        <v>56</v>
      </c>
      <c r="D2826" s="14" t="s">
        <v>989</v>
      </c>
      <c r="E2826" s="15" t="s">
        <v>70</v>
      </c>
      <c r="F2826" s="15"/>
      <c r="G2826" s="15" t="s">
        <v>86</v>
      </c>
      <c r="H2826" s="15" t="s">
        <v>86</v>
      </c>
      <c r="I2826" s="15" t="s">
        <v>86</v>
      </c>
      <c r="J2826" s="15" t="s">
        <v>86</v>
      </c>
      <c r="K2826" s="15" t="s">
        <v>86</v>
      </c>
      <c r="L2826" s="15" t="s">
        <v>86</v>
      </c>
      <c r="M2826" s="15" t="s">
        <v>86</v>
      </c>
      <c r="N2826" s="15" t="s">
        <v>86</v>
      </c>
      <c r="O2826" s="17">
        <v>1000</v>
      </c>
      <c r="P2826" s="18">
        <v>0</v>
      </c>
    </row>
    <row r="2827" spans="2:16" ht="36" customHeight="1" outlineLevel="1" x14ac:dyDescent="0.45">
      <c r="B2827" s="13" t="s">
        <v>61</v>
      </c>
      <c r="C2827" s="14" t="s">
        <v>59</v>
      </c>
      <c r="D2827" s="14" t="s">
        <v>989</v>
      </c>
      <c r="E2827" s="15" t="s">
        <v>70</v>
      </c>
      <c r="F2827" s="15"/>
      <c r="G2827" s="15" t="s">
        <v>86</v>
      </c>
      <c r="H2827" s="15" t="s">
        <v>86</v>
      </c>
      <c r="I2827" s="15" t="s">
        <v>86</v>
      </c>
      <c r="J2827" s="15" t="s">
        <v>86</v>
      </c>
      <c r="K2827" s="15" t="s">
        <v>86</v>
      </c>
      <c r="L2827" s="15" t="s">
        <v>86</v>
      </c>
      <c r="M2827" s="15" t="s">
        <v>86</v>
      </c>
      <c r="N2827" s="15" t="s">
        <v>86</v>
      </c>
      <c r="O2827" s="17">
        <v>1000</v>
      </c>
      <c r="P2827" s="18">
        <v>0</v>
      </c>
    </row>
    <row r="2828" spans="2:16" ht="36" customHeight="1" outlineLevel="1" x14ac:dyDescent="0.45">
      <c r="B2828" s="13" t="s">
        <v>61</v>
      </c>
      <c r="C2828" s="14" t="s">
        <v>56</v>
      </c>
      <c r="D2828" s="14" t="s">
        <v>989</v>
      </c>
      <c r="E2828" s="15" t="s">
        <v>70</v>
      </c>
      <c r="F2828" s="15"/>
      <c r="G2828" s="15" t="s">
        <v>86</v>
      </c>
      <c r="H2828" s="15" t="s">
        <v>86</v>
      </c>
      <c r="I2828" s="15" t="s">
        <v>86</v>
      </c>
      <c r="J2828" s="15" t="s">
        <v>86</v>
      </c>
      <c r="K2828" s="15" t="s">
        <v>86</v>
      </c>
      <c r="L2828" s="15" t="s">
        <v>86</v>
      </c>
      <c r="M2828" s="15" t="s">
        <v>86</v>
      </c>
      <c r="N2828" s="15" t="s">
        <v>86</v>
      </c>
      <c r="O2828" s="17">
        <v>1000</v>
      </c>
      <c r="P2828" s="18">
        <v>0</v>
      </c>
    </row>
    <row r="2829" spans="2:16" ht="36" customHeight="1" outlineLevel="1" x14ac:dyDescent="0.45">
      <c r="B2829" s="13" t="s">
        <v>61</v>
      </c>
      <c r="C2829" s="14" t="s">
        <v>59</v>
      </c>
      <c r="D2829" s="14" t="s">
        <v>989</v>
      </c>
      <c r="E2829" s="15" t="s">
        <v>70</v>
      </c>
      <c r="F2829" s="15"/>
      <c r="G2829" s="15" t="s">
        <v>86</v>
      </c>
      <c r="H2829" s="15" t="s">
        <v>86</v>
      </c>
      <c r="I2829" s="15" t="s">
        <v>86</v>
      </c>
      <c r="J2829" s="15" t="s">
        <v>86</v>
      </c>
      <c r="K2829" s="15" t="s">
        <v>86</v>
      </c>
      <c r="L2829" s="15" t="s">
        <v>86</v>
      </c>
      <c r="M2829" s="15" t="s">
        <v>86</v>
      </c>
      <c r="N2829" s="15" t="s">
        <v>86</v>
      </c>
      <c r="O2829" s="17">
        <v>1000</v>
      </c>
      <c r="P2829" s="18">
        <v>0</v>
      </c>
    </row>
    <row r="2830" spans="2:16" ht="36" customHeight="1" outlineLevel="1" x14ac:dyDescent="0.45">
      <c r="B2830" s="13" t="s">
        <v>61</v>
      </c>
      <c r="C2830" s="14" t="s">
        <v>56</v>
      </c>
      <c r="D2830" s="14" t="s">
        <v>989</v>
      </c>
      <c r="E2830" s="15" t="s">
        <v>70</v>
      </c>
      <c r="F2830" s="15"/>
      <c r="G2830" s="15" t="s">
        <v>86</v>
      </c>
      <c r="H2830" s="15" t="s">
        <v>86</v>
      </c>
      <c r="I2830" s="15" t="s">
        <v>86</v>
      </c>
      <c r="J2830" s="15" t="s">
        <v>86</v>
      </c>
      <c r="K2830" s="15" t="s">
        <v>86</v>
      </c>
      <c r="L2830" s="15" t="s">
        <v>86</v>
      </c>
      <c r="M2830" s="15" t="s">
        <v>86</v>
      </c>
      <c r="N2830" s="15" t="s">
        <v>86</v>
      </c>
      <c r="O2830" s="17">
        <v>1000</v>
      </c>
      <c r="P2830" s="18">
        <v>0</v>
      </c>
    </row>
    <row r="2831" spans="2:16" ht="36" customHeight="1" outlineLevel="1" x14ac:dyDescent="0.45">
      <c r="B2831" s="13" t="s">
        <v>61</v>
      </c>
      <c r="C2831" s="14" t="s">
        <v>59</v>
      </c>
      <c r="D2831" s="14" t="s">
        <v>989</v>
      </c>
      <c r="E2831" s="15" t="s">
        <v>70</v>
      </c>
      <c r="F2831" s="15"/>
      <c r="G2831" s="15" t="s">
        <v>86</v>
      </c>
      <c r="H2831" s="15" t="s">
        <v>86</v>
      </c>
      <c r="I2831" s="15" t="s">
        <v>86</v>
      </c>
      <c r="J2831" s="15" t="s">
        <v>86</v>
      </c>
      <c r="K2831" s="15" t="s">
        <v>86</v>
      </c>
      <c r="L2831" s="15" t="s">
        <v>86</v>
      </c>
      <c r="M2831" s="15" t="s">
        <v>86</v>
      </c>
      <c r="N2831" s="15" t="s">
        <v>86</v>
      </c>
      <c r="O2831" s="17">
        <v>1000</v>
      </c>
      <c r="P2831" s="18">
        <v>0</v>
      </c>
    </row>
    <row r="2832" spans="2:16" ht="36" customHeight="1" outlineLevel="1" x14ac:dyDescent="0.45">
      <c r="B2832" s="13" t="s">
        <v>64</v>
      </c>
      <c r="C2832" s="14" t="s">
        <v>56</v>
      </c>
      <c r="D2832" s="14" t="s">
        <v>990</v>
      </c>
      <c r="E2832" s="15" t="s">
        <v>63</v>
      </c>
      <c r="F2832" s="15"/>
      <c r="G2832" s="16">
        <v>1</v>
      </c>
      <c r="H2832" s="16">
        <v>10</v>
      </c>
      <c r="I2832" s="19">
        <v>6.5389999999999997</v>
      </c>
      <c r="J2832" s="16">
        <v>10</v>
      </c>
      <c r="K2832" s="16">
        <v>7</v>
      </c>
      <c r="L2832" s="19">
        <v>3.154747443367143</v>
      </c>
      <c r="M2832" s="16">
        <v>1</v>
      </c>
      <c r="N2832" s="16">
        <v>10</v>
      </c>
      <c r="O2832" s="17">
        <v>0</v>
      </c>
      <c r="P2832" s="18">
        <v>0</v>
      </c>
    </row>
    <row r="2833" spans="2:16" ht="36" customHeight="1" outlineLevel="1" x14ac:dyDescent="0.45">
      <c r="B2833" s="13" t="s">
        <v>64</v>
      </c>
      <c r="C2833" s="14" t="s">
        <v>59</v>
      </c>
      <c r="D2833" s="14" t="s">
        <v>990</v>
      </c>
      <c r="E2833" s="15" t="s">
        <v>63</v>
      </c>
      <c r="F2833" s="15"/>
      <c r="G2833" s="16">
        <v>1</v>
      </c>
      <c r="H2833" s="16">
        <v>10</v>
      </c>
      <c r="I2833" s="19">
        <v>6.5389999999999997</v>
      </c>
      <c r="J2833" s="16">
        <v>10</v>
      </c>
      <c r="K2833" s="16">
        <v>7</v>
      </c>
      <c r="L2833" s="19">
        <v>3.154747443367143</v>
      </c>
      <c r="M2833" s="16">
        <v>1</v>
      </c>
      <c r="N2833" s="16">
        <v>10</v>
      </c>
      <c r="O2833" s="17">
        <v>0</v>
      </c>
      <c r="P2833" s="18">
        <v>0</v>
      </c>
    </row>
    <row r="2834" spans="2:16" ht="36" customHeight="1" outlineLevel="1" x14ac:dyDescent="0.45">
      <c r="B2834" s="13" t="s">
        <v>66</v>
      </c>
      <c r="C2834" s="14" t="s">
        <v>56</v>
      </c>
      <c r="D2834" s="14" t="s">
        <v>991</v>
      </c>
      <c r="E2834" s="15" t="s">
        <v>63</v>
      </c>
      <c r="F2834" s="15"/>
      <c r="G2834" s="16">
        <v>1</v>
      </c>
      <c r="H2834" s="16">
        <v>10</v>
      </c>
      <c r="I2834" s="19">
        <v>6.2827004219409286</v>
      </c>
      <c r="J2834" s="16">
        <v>10</v>
      </c>
      <c r="K2834" s="16">
        <v>6</v>
      </c>
      <c r="L2834" s="19">
        <v>3.1636539688114009</v>
      </c>
      <c r="M2834" s="16">
        <v>1</v>
      </c>
      <c r="N2834" s="16">
        <v>10</v>
      </c>
      <c r="O2834" s="17">
        <v>526</v>
      </c>
      <c r="P2834" s="18">
        <v>0</v>
      </c>
    </row>
    <row r="2835" spans="2:16" ht="36" customHeight="1" outlineLevel="1" x14ac:dyDescent="0.45">
      <c r="B2835" s="13" t="s">
        <v>66</v>
      </c>
      <c r="C2835" s="14" t="s">
        <v>59</v>
      </c>
      <c r="D2835" s="14" t="s">
        <v>991</v>
      </c>
      <c r="E2835" s="15" t="s">
        <v>63</v>
      </c>
      <c r="F2835" s="15"/>
      <c r="G2835" s="16">
        <v>1</v>
      </c>
      <c r="H2835" s="16">
        <v>10</v>
      </c>
      <c r="I2835" s="19">
        <v>6.3265720081135903</v>
      </c>
      <c r="J2835" s="16">
        <v>10</v>
      </c>
      <c r="K2835" s="16">
        <v>6</v>
      </c>
      <c r="L2835" s="19">
        <v>3.1585546203964689</v>
      </c>
      <c r="M2835" s="16">
        <v>1</v>
      </c>
      <c r="N2835" s="16">
        <v>10</v>
      </c>
      <c r="O2835" s="17">
        <v>507</v>
      </c>
      <c r="P2835" s="18">
        <v>0</v>
      </c>
    </row>
    <row r="2836" spans="2:16" ht="36" customHeight="1" outlineLevel="1" x14ac:dyDescent="0.45">
      <c r="B2836" s="13" t="s">
        <v>68</v>
      </c>
      <c r="C2836" s="14" t="s">
        <v>56</v>
      </c>
      <c r="D2836" s="14" t="s">
        <v>992</v>
      </c>
      <c r="E2836" s="15" t="s">
        <v>70</v>
      </c>
      <c r="F2836" s="15"/>
      <c r="G2836" s="16">
        <v>1</v>
      </c>
      <c r="H2836" s="16">
        <v>10</v>
      </c>
      <c r="I2836" s="19">
        <v>6.5135135135135132</v>
      </c>
      <c r="J2836" s="16">
        <v>10</v>
      </c>
      <c r="K2836" s="16">
        <v>7</v>
      </c>
      <c r="L2836" s="19">
        <v>3.0777698480187099</v>
      </c>
      <c r="M2836" s="16">
        <v>1</v>
      </c>
      <c r="N2836" s="16">
        <v>10</v>
      </c>
      <c r="O2836" s="17">
        <v>778</v>
      </c>
      <c r="P2836" s="18">
        <v>0</v>
      </c>
    </row>
    <row r="2837" spans="2:16" ht="36" customHeight="1" outlineLevel="1" x14ac:dyDescent="0.45">
      <c r="B2837" s="13" t="s">
        <v>68</v>
      </c>
      <c r="C2837" s="14" t="s">
        <v>59</v>
      </c>
      <c r="D2837" s="14" t="s">
        <v>992</v>
      </c>
      <c r="E2837" s="15" t="s">
        <v>70</v>
      </c>
      <c r="F2837" s="15"/>
      <c r="G2837" s="16">
        <v>1</v>
      </c>
      <c r="H2837" s="16">
        <v>10</v>
      </c>
      <c r="I2837" s="19">
        <v>6.5520361990950224</v>
      </c>
      <c r="J2837" s="16">
        <v>10</v>
      </c>
      <c r="K2837" s="16">
        <v>7</v>
      </c>
      <c r="L2837" s="19">
        <v>3.0634588174082609</v>
      </c>
      <c r="M2837" s="16">
        <v>1</v>
      </c>
      <c r="N2837" s="16">
        <v>10</v>
      </c>
      <c r="O2837" s="17">
        <v>779</v>
      </c>
      <c r="P2837" s="18">
        <v>0</v>
      </c>
    </row>
    <row r="2838" spans="2:16" ht="36" customHeight="1" outlineLevel="1" x14ac:dyDescent="0.45">
      <c r="B2838" s="13" t="s">
        <v>71</v>
      </c>
      <c r="C2838" s="14" t="s">
        <v>56</v>
      </c>
      <c r="D2838" s="14" t="s">
        <v>993</v>
      </c>
      <c r="E2838" s="15" t="s">
        <v>70</v>
      </c>
      <c r="F2838" s="15"/>
      <c r="G2838" s="16">
        <v>1</v>
      </c>
      <c r="H2838" s="16">
        <v>10</v>
      </c>
      <c r="I2838" s="19">
        <v>6.3428571428571425</v>
      </c>
      <c r="J2838" s="16">
        <v>10</v>
      </c>
      <c r="K2838" s="16">
        <v>7</v>
      </c>
      <c r="L2838" s="19">
        <v>3.0435009861714035</v>
      </c>
      <c r="M2838" s="16">
        <v>1</v>
      </c>
      <c r="N2838" s="16">
        <v>10</v>
      </c>
      <c r="O2838" s="17">
        <v>860</v>
      </c>
      <c r="P2838" s="18">
        <v>0</v>
      </c>
    </row>
    <row r="2839" spans="2:16" ht="36" customHeight="1" outlineLevel="1" x14ac:dyDescent="0.45">
      <c r="B2839" s="13" t="s">
        <v>71</v>
      </c>
      <c r="C2839" s="14" t="s">
        <v>59</v>
      </c>
      <c r="D2839" s="14" t="s">
        <v>993</v>
      </c>
      <c r="E2839" s="15" t="s">
        <v>70</v>
      </c>
      <c r="F2839" s="15"/>
      <c r="G2839" s="16">
        <v>1</v>
      </c>
      <c r="H2839" s="16">
        <v>10</v>
      </c>
      <c r="I2839" s="19">
        <v>6.2898550724637685</v>
      </c>
      <c r="J2839" s="16">
        <v>10</v>
      </c>
      <c r="K2839" s="16">
        <v>7</v>
      </c>
      <c r="L2839" s="19">
        <v>3.0571273634032612</v>
      </c>
      <c r="M2839" s="16">
        <v>1</v>
      </c>
      <c r="N2839" s="16">
        <v>10</v>
      </c>
      <c r="O2839" s="17">
        <v>862</v>
      </c>
      <c r="P2839" s="18">
        <v>0</v>
      </c>
    </row>
    <row r="2840" spans="2:16" ht="36" customHeight="1" outlineLevel="1" x14ac:dyDescent="0.45">
      <c r="B2840" s="13" t="s">
        <v>1184</v>
      </c>
      <c r="C2840" s="14" t="s">
        <v>56</v>
      </c>
      <c r="D2840" s="14" t="s">
        <v>994</v>
      </c>
      <c r="E2840" s="15" t="s">
        <v>70</v>
      </c>
      <c r="F2840" s="15"/>
      <c r="G2840" s="16">
        <v>1</v>
      </c>
      <c r="H2840" s="16">
        <v>10</v>
      </c>
      <c r="I2840" s="19">
        <v>6.1466666666666665</v>
      </c>
      <c r="J2840" s="16">
        <v>10</v>
      </c>
      <c r="K2840" s="16">
        <v>6</v>
      </c>
      <c r="L2840" s="19">
        <v>3.2244560963233955</v>
      </c>
      <c r="M2840" s="16">
        <v>1</v>
      </c>
      <c r="N2840" s="16">
        <v>10</v>
      </c>
      <c r="O2840" s="17">
        <v>925</v>
      </c>
      <c r="P2840" s="18">
        <v>0</v>
      </c>
    </row>
    <row r="2841" spans="2:16" ht="36" customHeight="1" outlineLevel="1" x14ac:dyDescent="0.45">
      <c r="B2841" s="13" t="s">
        <v>1184</v>
      </c>
      <c r="C2841" s="14" t="s">
        <v>59</v>
      </c>
      <c r="D2841" s="14" t="s">
        <v>994</v>
      </c>
      <c r="E2841" s="15" t="s">
        <v>70</v>
      </c>
      <c r="F2841" s="15"/>
      <c r="G2841" s="16">
        <v>1</v>
      </c>
      <c r="H2841" s="16">
        <v>10</v>
      </c>
      <c r="I2841" s="19">
        <v>6.1081081081081079</v>
      </c>
      <c r="J2841" s="16">
        <v>10</v>
      </c>
      <c r="K2841" s="16">
        <v>6</v>
      </c>
      <c r="L2841" s="19">
        <v>3.1560664244948593</v>
      </c>
      <c r="M2841" s="16">
        <v>1</v>
      </c>
      <c r="N2841" s="16">
        <v>10</v>
      </c>
      <c r="O2841" s="17">
        <v>926</v>
      </c>
      <c r="P2841" s="18">
        <v>0</v>
      </c>
    </row>
    <row r="2842" spans="2:16" ht="36" customHeight="1" outlineLevel="1" x14ac:dyDescent="0.45">
      <c r="B2842" s="13" t="s">
        <v>1185</v>
      </c>
      <c r="C2842" s="14" t="s">
        <v>56</v>
      </c>
      <c r="D2842" s="14" t="s">
        <v>995</v>
      </c>
      <c r="E2842" s="15" t="s">
        <v>70</v>
      </c>
      <c r="F2842" s="15"/>
      <c r="G2842" s="16">
        <v>1</v>
      </c>
      <c r="H2842" s="16">
        <v>10</v>
      </c>
      <c r="I2842" s="19">
        <v>6.1967213114754101</v>
      </c>
      <c r="J2842" s="16">
        <v>10</v>
      </c>
      <c r="K2842" s="16">
        <v>6</v>
      </c>
      <c r="L2842" s="19">
        <v>2.9598404919361645</v>
      </c>
      <c r="M2842" s="16">
        <v>1</v>
      </c>
      <c r="N2842" s="16">
        <v>10</v>
      </c>
      <c r="O2842" s="17">
        <v>939</v>
      </c>
      <c r="P2842" s="18">
        <v>0</v>
      </c>
    </row>
    <row r="2843" spans="2:16" ht="36" customHeight="1" outlineLevel="1" x14ac:dyDescent="0.45">
      <c r="B2843" s="13" t="s">
        <v>1185</v>
      </c>
      <c r="C2843" s="14" t="s">
        <v>59</v>
      </c>
      <c r="D2843" s="14" t="s">
        <v>995</v>
      </c>
      <c r="E2843" s="15" t="s">
        <v>70</v>
      </c>
      <c r="F2843" s="15"/>
      <c r="G2843" s="16">
        <v>1</v>
      </c>
      <c r="H2843" s="16">
        <v>10</v>
      </c>
      <c r="I2843" s="19">
        <v>6.4590163934426226</v>
      </c>
      <c r="J2843" s="16">
        <v>10</v>
      </c>
      <c r="K2843" s="16">
        <v>7</v>
      </c>
      <c r="L2843" s="19">
        <v>2.9471668343897286</v>
      </c>
      <c r="M2843" s="16">
        <v>1</v>
      </c>
      <c r="N2843" s="16">
        <v>10</v>
      </c>
      <c r="O2843" s="17">
        <v>939</v>
      </c>
      <c r="P2843" s="18">
        <v>0</v>
      </c>
    </row>
    <row r="2844" spans="2:16" ht="36" customHeight="1" outlineLevel="1" x14ac:dyDescent="0.45">
      <c r="B2844" s="13" t="s">
        <v>73</v>
      </c>
      <c r="C2844" s="14" t="s">
        <v>56</v>
      </c>
      <c r="D2844" s="14" t="s">
        <v>1435</v>
      </c>
      <c r="E2844" s="15" t="s">
        <v>63</v>
      </c>
      <c r="F2844" s="15"/>
      <c r="G2844" s="16">
        <v>1</v>
      </c>
      <c r="H2844" s="16">
        <v>10</v>
      </c>
      <c r="I2844" s="19">
        <v>6.5410000000000004</v>
      </c>
      <c r="J2844" s="16">
        <v>10</v>
      </c>
      <c r="K2844" s="16">
        <v>7</v>
      </c>
      <c r="L2844" s="19">
        <v>3.1544047408773146</v>
      </c>
      <c r="M2844" s="16">
        <v>1</v>
      </c>
      <c r="N2844" s="16">
        <v>10</v>
      </c>
      <c r="O2844" s="17">
        <v>0</v>
      </c>
      <c r="P2844" s="18">
        <v>0</v>
      </c>
    </row>
    <row r="2845" spans="2:16" ht="36" customHeight="1" outlineLevel="1" x14ac:dyDescent="0.45">
      <c r="B2845" s="13" t="s">
        <v>73</v>
      </c>
      <c r="C2845" s="14" t="s">
        <v>59</v>
      </c>
      <c r="D2845" s="14" t="s">
        <v>1435</v>
      </c>
      <c r="E2845" s="15" t="s">
        <v>63</v>
      </c>
      <c r="F2845" s="15"/>
      <c r="G2845" s="16">
        <v>1</v>
      </c>
      <c r="H2845" s="16">
        <v>10</v>
      </c>
      <c r="I2845" s="19">
        <v>6.5410000000000004</v>
      </c>
      <c r="J2845" s="16">
        <v>10</v>
      </c>
      <c r="K2845" s="16">
        <v>7</v>
      </c>
      <c r="L2845" s="19">
        <v>3.1544047408773146</v>
      </c>
      <c r="M2845" s="16">
        <v>1</v>
      </c>
      <c r="N2845" s="16">
        <v>10</v>
      </c>
      <c r="O2845" s="17">
        <v>0</v>
      </c>
      <c r="P2845" s="18">
        <v>0</v>
      </c>
    </row>
    <row r="2846" spans="2:16" ht="36" customHeight="1" outlineLevel="1" x14ac:dyDescent="0.45">
      <c r="B2846" s="13" t="s">
        <v>75</v>
      </c>
      <c r="C2846" s="14" t="s">
        <v>56</v>
      </c>
      <c r="D2846" s="14" t="s">
        <v>996</v>
      </c>
      <c r="E2846" s="15" t="s">
        <v>63</v>
      </c>
      <c r="F2846" s="15"/>
      <c r="G2846" s="16">
        <v>1</v>
      </c>
      <c r="H2846" s="16">
        <v>10</v>
      </c>
      <c r="I2846" s="19">
        <v>6.54</v>
      </c>
      <c r="J2846" s="16">
        <v>10</v>
      </c>
      <c r="K2846" s="16">
        <v>7</v>
      </c>
      <c r="L2846" s="19">
        <v>3.1541002438648693</v>
      </c>
      <c r="M2846" s="16">
        <v>1</v>
      </c>
      <c r="N2846" s="16">
        <v>10</v>
      </c>
      <c r="O2846" s="17">
        <v>0</v>
      </c>
      <c r="P2846" s="18">
        <v>0</v>
      </c>
    </row>
    <row r="2847" spans="2:16" ht="36" customHeight="1" outlineLevel="1" x14ac:dyDescent="0.45">
      <c r="B2847" s="13" t="s">
        <v>75</v>
      </c>
      <c r="C2847" s="14" t="s">
        <v>59</v>
      </c>
      <c r="D2847" s="14" t="s">
        <v>996</v>
      </c>
      <c r="E2847" s="15" t="s">
        <v>63</v>
      </c>
      <c r="F2847" s="15"/>
      <c r="G2847" s="16">
        <v>1</v>
      </c>
      <c r="H2847" s="16">
        <v>10</v>
      </c>
      <c r="I2847" s="19">
        <v>6.54</v>
      </c>
      <c r="J2847" s="16">
        <v>10</v>
      </c>
      <c r="K2847" s="16">
        <v>7</v>
      </c>
      <c r="L2847" s="19">
        <v>3.1541002438648693</v>
      </c>
      <c r="M2847" s="16">
        <v>1</v>
      </c>
      <c r="N2847" s="16">
        <v>10</v>
      </c>
      <c r="O2847" s="17">
        <v>0</v>
      </c>
      <c r="P2847" s="18">
        <v>0</v>
      </c>
    </row>
    <row r="2848" spans="2:16" ht="36" customHeight="1" outlineLevel="1" x14ac:dyDescent="0.45">
      <c r="B2848" s="13" t="s">
        <v>77</v>
      </c>
      <c r="C2848" s="14" t="s">
        <v>56</v>
      </c>
      <c r="D2848" s="14" t="s">
        <v>997</v>
      </c>
      <c r="E2848" s="15" t="s">
        <v>70</v>
      </c>
      <c r="F2848" s="15"/>
      <c r="G2848" s="16">
        <v>1</v>
      </c>
      <c r="H2848" s="16">
        <v>10</v>
      </c>
      <c r="I2848" s="19">
        <v>6.5790884718498663</v>
      </c>
      <c r="J2848" s="16">
        <v>10</v>
      </c>
      <c r="K2848" s="16">
        <v>7</v>
      </c>
      <c r="L2848" s="19">
        <v>3.1613933255141133</v>
      </c>
      <c r="M2848" s="16">
        <v>1</v>
      </c>
      <c r="N2848" s="16">
        <v>10</v>
      </c>
      <c r="O2848" s="17">
        <v>254</v>
      </c>
      <c r="P2848" s="18">
        <v>0</v>
      </c>
    </row>
    <row r="2849" spans="2:16" ht="36" customHeight="1" outlineLevel="1" x14ac:dyDescent="0.45">
      <c r="B2849" s="13" t="s">
        <v>77</v>
      </c>
      <c r="C2849" s="14" t="s">
        <v>59</v>
      </c>
      <c r="D2849" s="14" t="s">
        <v>997</v>
      </c>
      <c r="E2849" s="15" t="s">
        <v>70</v>
      </c>
      <c r="F2849" s="15"/>
      <c r="G2849" s="16">
        <v>1</v>
      </c>
      <c r="H2849" s="16">
        <v>10</v>
      </c>
      <c r="I2849" s="19">
        <v>6.5790884718498663</v>
      </c>
      <c r="J2849" s="16">
        <v>10</v>
      </c>
      <c r="K2849" s="16">
        <v>7</v>
      </c>
      <c r="L2849" s="19">
        <v>3.1613933255141133</v>
      </c>
      <c r="M2849" s="16">
        <v>1</v>
      </c>
      <c r="N2849" s="16">
        <v>10</v>
      </c>
      <c r="O2849" s="17">
        <v>254</v>
      </c>
      <c r="P2849" s="18">
        <v>0</v>
      </c>
    </row>
    <row r="2850" spans="2:16" ht="36" customHeight="1" outlineLevel="1" x14ac:dyDescent="0.45">
      <c r="B2850" s="13" t="s">
        <v>79</v>
      </c>
      <c r="C2850" s="14" t="s">
        <v>56</v>
      </c>
      <c r="D2850" s="14" t="s">
        <v>998</v>
      </c>
      <c r="E2850" s="15" t="s">
        <v>70</v>
      </c>
      <c r="F2850" s="15"/>
      <c r="G2850" s="16">
        <v>1</v>
      </c>
      <c r="H2850" s="16">
        <v>10</v>
      </c>
      <c r="I2850" s="19">
        <v>6.5</v>
      </c>
      <c r="J2850" s="16">
        <v>10</v>
      </c>
      <c r="K2850" s="16">
        <v>7</v>
      </c>
      <c r="L2850" s="19">
        <v>3.1377563560872779</v>
      </c>
      <c r="M2850" s="16">
        <v>1</v>
      </c>
      <c r="N2850" s="16">
        <v>10</v>
      </c>
      <c r="O2850" s="17">
        <v>698</v>
      </c>
      <c r="P2850" s="18">
        <v>0</v>
      </c>
    </row>
    <row r="2851" spans="2:16" ht="36" customHeight="1" outlineLevel="1" x14ac:dyDescent="0.45">
      <c r="B2851" s="13" t="s">
        <v>79</v>
      </c>
      <c r="C2851" s="14" t="s">
        <v>59</v>
      </c>
      <c r="D2851" s="14" t="s">
        <v>998</v>
      </c>
      <c r="E2851" s="15" t="s">
        <v>70</v>
      </c>
      <c r="F2851" s="15"/>
      <c r="G2851" s="16">
        <v>1</v>
      </c>
      <c r="H2851" s="16">
        <v>10</v>
      </c>
      <c r="I2851" s="19">
        <v>6.5</v>
      </c>
      <c r="J2851" s="16">
        <v>10</v>
      </c>
      <c r="K2851" s="16">
        <v>7</v>
      </c>
      <c r="L2851" s="19">
        <v>3.1377563560872779</v>
      </c>
      <c r="M2851" s="16">
        <v>1</v>
      </c>
      <c r="N2851" s="16">
        <v>10</v>
      </c>
      <c r="O2851" s="17">
        <v>698</v>
      </c>
      <c r="P2851" s="18">
        <v>0</v>
      </c>
    </row>
    <row r="2852" spans="2:16" ht="36" customHeight="1" outlineLevel="1" x14ac:dyDescent="0.45">
      <c r="B2852" s="13" t="s">
        <v>80</v>
      </c>
      <c r="C2852" s="14" t="s">
        <v>56</v>
      </c>
      <c r="D2852" s="14" t="s">
        <v>999</v>
      </c>
      <c r="E2852" s="15" t="s">
        <v>70</v>
      </c>
      <c r="F2852" s="15"/>
      <c r="G2852" s="16">
        <v>1</v>
      </c>
      <c r="H2852" s="16">
        <v>10</v>
      </c>
      <c r="I2852" s="19">
        <v>6.0579710144927539</v>
      </c>
      <c r="J2852" s="16">
        <v>10</v>
      </c>
      <c r="K2852" s="16">
        <v>6</v>
      </c>
      <c r="L2852" s="19">
        <v>3.1337069665315975</v>
      </c>
      <c r="M2852" s="16">
        <v>1</v>
      </c>
      <c r="N2852" s="16">
        <v>10</v>
      </c>
      <c r="O2852" s="17">
        <v>931</v>
      </c>
      <c r="P2852" s="18">
        <v>0</v>
      </c>
    </row>
    <row r="2853" spans="2:16" ht="36" customHeight="1" outlineLevel="1" x14ac:dyDescent="0.45">
      <c r="B2853" s="13" t="s">
        <v>80</v>
      </c>
      <c r="C2853" s="14" t="s">
        <v>59</v>
      </c>
      <c r="D2853" s="14" t="s">
        <v>999</v>
      </c>
      <c r="E2853" s="15" t="s">
        <v>70</v>
      </c>
      <c r="F2853" s="15"/>
      <c r="G2853" s="16">
        <v>1</v>
      </c>
      <c r="H2853" s="16">
        <v>10</v>
      </c>
      <c r="I2853" s="19">
        <v>6.0579710144927539</v>
      </c>
      <c r="J2853" s="16">
        <v>10</v>
      </c>
      <c r="K2853" s="16">
        <v>6</v>
      </c>
      <c r="L2853" s="19">
        <v>3.1337069665315975</v>
      </c>
      <c r="M2853" s="16">
        <v>1</v>
      </c>
      <c r="N2853" s="16">
        <v>10</v>
      </c>
      <c r="O2853" s="17">
        <v>931</v>
      </c>
      <c r="P2853" s="18">
        <v>0</v>
      </c>
    </row>
    <row r="2854" spans="2:16" ht="36" customHeight="1" outlineLevel="1" x14ac:dyDescent="0.45">
      <c r="B2854" s="13" t="s">
        <v>82</v>
      </c>
      <c r="C2854" s="14" t="s">
        <v>56</v>
      </c>
      <c r="D2854" s="14" t="s">
        <v>1436</v>
      </c>
      <c r="E2854" s="15" t="s">
        <v>70</v>
      </c>
      <c r="F2854" s="15"/>
      <c r="G2854" s="16">
        <v>1</v>
      </c>
      <c r="H2854" s="16">
        <v>10</v>
      </c>
      <c r="I2854" s="19">
        <v>4.9090909090909092</v>
      </c>
      <c r="J2854" s="16">
        <v>3</v>
      </c>
      <c r="K2854" s="16">
        <v>3</v>
      </c>
      <c r="L2854" s="19">
        <v>3.2389672877182774</v>
      </c>
      <c r="M2854" s="16">
        <v>1</v>
      </c>
      <c r="N2854" s="16">
        <v>10</v>
      </c>
      <c r="O2854" s="17">
        <v>989</v>
      </c>
      <c r="P2854" s="18">
        <v>0</v>
      </c>
    </row>
    <row r="2855" spans="2:16" ht="36" customHeight="1" outlineLevel="1" x14ac:dyDescent="0.45">
      <c r="B2855" s="13" t="s">
        <v>82</v>
      </c>
      <c r="C2855" s="14" t="s">
        <v>59</v>
      </c>
      <c r="D2855" s="14" t="s">
        <v>1436</v>
      </c>
      <c r="E2855" s="15" t="s">
        <v>70</v>
      </c>
      <c r="F2855" s="15"/>
      <c r="G2855" s="16">
        <v>1</v>
      </c>
      <c r="H2855" s="16">
        <v>10</v>
      </c>
      <c r="I2855" s="19">
        <v>4.9090909090909092</v>
      </c>
      <c r="J2855" s="16">
        <v>3</v>
      </c>
      <c r="K2855" s="16">
        <v>3</v>
      </c>
      <c r="L2855" s="19">
        <v>3.2389672877182774</v>
      </c>
      <c r="M2855" s="16">
        <v>1</v>
      </c>
      <c r="N2855" s="16">
        <v>10</v>
      </c>
      <c r="O2855" s="17">
        <v>989</v>
      </c>
      <c r="P2855" s="18">
        <v>0</v>
      </c>
    </row>
    <row r="2856" spans="2:16" ht="36" customHeight="1" outlineLevel="1" x14ac:dyDescent="0.45">
      <c r="B2856" s="13" t="s">
        <v>84</v>
      </c>
      <c r="C2856" s="14" t="s">
        <v>56</v>
      </c>
      <c r="D2856" s="14" t="s">
        <v>1437</v>
      </c>
      <c r="E2856" s="15" t="s">
        <v>70</v>
      </c>
      <c r="F2856" s="15"/>
      <c r="G2856" s="16">
        <v>4</v>
      </c>
      <c r="H2856" s="16">
        <v>8</v>
      </c>
      <c r="I2856" s="19">
        <v>6.333333333333333</v>
      </c>
      <c r="J2856" s="16">
        <v>4</v>
      </c>
      <c r="K2856" s="16">
        <v>7</v>
      </c>
      <c r="L2856" s="19">
        <v>2.0816659994661326</v>
      </c>
      <c r="M2856" s="16">
        <v>4</v>
      </c>
      <c r="N2856" s="16">
        <v>8</v>
      </c>
      <c r="O2856" s="17">
        <v>997</v>
      </c>
      <c r="P2856" s="18">
        <v>0</v>
      </c>
    </row>
    <row r="2857" spans="2:16" ht="36" customHeight="1" outlineLevel="1" x14ac:dyDescent="0.45">
      <c r="B2857" s="13" t="s">
        <v>84</v>
      </c>
      <c r="C2857" s="14" t="s">
        <v>59</v>
      </c>
      <c r="D2857" s="14" t="s">
        <v>1437</v>
      </c>
      <c r="E2857" s="15" t="s">
        <v>70</v>
      </c>
      <c r="F2857" s="15"/>
      <c r="G2857" s="16">
        <v>4</v>
      </c>
      <c r="H2857" s="16">
        <v>8</v>
      </c>
      <c r="I2857" s="19">
        <v>6.333333333333333</v>
      </c>
      <c r="J2857" s="16">
        <v>4</v>
      </c>
      <c r="K2857" s="16">
        <v>7</v>
      </c>
      <c r="L2857" s="19">
        <v>2.0816659994661326</v>
      </c>
      <c r="M2857" s="16">
        <v>4</v>
      </c>
      <c r="N2857" s="16">
        <v>8</v>
      </c>
      <c r="O2857" s="17">
        <v>997</v>
      </c>
      <c r="P2857" s="18">
        <v>0</v>
      </c>
    </row>
    <row r="2858" spans="2:16" ht="36" customHeight="1" outlineLevel="1" x14ac:dyDescent="0.45">
      <c r="B2858" s="13" t="s">
        <v>61</v>
      </c>
      <c r="C2858" s="14" t="s">
        <v>56</v>
      </c>
      <c r="D2858" s="14" t="s">
        <v>1000</v>
      </c>
      <c r="E2858" s="15" t="s">
        <v>70</v>
      </c>
      <c r="F2858" s="15"/>
      <c r="G2858" s="16">
        <v>1</v>
      </c>
      <c r="H2858" s="16">
        <v>10</v>
      </c>
      <c r="I2858" s="19">
        <v>6.5419999999999998</v>
      </c>
      <c r="J2858" s="16">
        <v>10</v>
      </c>
      <c r="K2858" s="16">
        <v>7</v>
      </c>
      <c r="L2858" s="19">
        <v>3.1534394207246477</v>
      </c>
      <c r="M2858" s="16">
        <v>1</v>
      </c>
      <c r="N2858" s="16">
        <v>10</v>
      </c>
      <c r="O2858" s="17">
        <v>0</v>
      </c>
      <c r="P2858" s="18">
        <v>0</v>
      </c>
    </row>
    <row r="2859" spans="2:16" ht="36" customHeight="1" outlineLevel="1" x14ac:dyDescent="0.45">
      <c r="B2859" s="13" t="s">
        <v>61</v>
      </c>
      <c r="C2859" s="14" t="s">
        <v>59</v>
      </c>
      <c r="D2859" s="14" t="s">
        <v>1000</v>
      </c>
      <c r="E2859" s="15" t="s">
        <v>70</v>
      </c>
      <c r="F2859" s="15"/>
      <c r="G2859" s="16">
        <v>1</v>
      </c>
      <c r="H2859" s="16">
        <v>10</v>
      </c>
      <c r="I2859" s="19">
        <v>6.5765765765765769</v>
      </c>
      <c r="J2859" s="16">
        <v>10</v>
      </c>
      <c r="K2859" s="16">
        <v>7</v>
      </c>
      <c r="L2859" s="19">
        <v>3.1552809641238571</v>
      </c>
      <c r="M2859" s="16">
        <v>1</v>
      </c>
      <c r="N2859" s="16">
        <v>10</v>
      </c>
      <c r="O2859" s="17">
        <v>112</v>
      </c>
      <c r="P2859" s="18">
        <v>0</v>
      </c>
    </row>
    <row r="2860" spans="2:16" ht="36" customHeight="1" outlineLevel="1" x14ac:dyDescent="0.45">
      <c r="B2860" s="13" t="s">
        <v>61</v>
      </c>
      <c r="C2860" s="14" t="s">
        <v>56</v>
      </c>
      <c r="D2860" s="14" t="s">
        <v>1000</v>
      </c>
      <c r="E2860" s="15" t="s">
        <v>70</v>
      </c>
      <c r="F2860" s="15"/>
      <c r="G2860" s="15" t="s">
        <v>86</v>
      </c>
      <c r="H2860" s="15" t="s">
        <v>86</v>
      </c>
      <c r="I2860" s="15" t="s">
        <v>86</v>
      </c>
      <c r="J2860" s="15" t="s">
        <v>86</v>
      </c>
      <c r="K2860" s="15" t="s">
        <v>86</v>
      </c>
      <c r="L2860" s="15" t="s">
        <v>86</v>
      </c>
      <c r="M2860" s="15" t="s">
        <v>86</v>
      </c>
      <c r="N2860" s="15" t="s">
        <v>86</v>
      </c>
      <c r="O2860" s="17">
        <v>1000</v>
      </c>
      <c r="P2860" s="18">
        <v>0</v>
      </c>
    </row>
    <row r="2861" spans="2:16" ht="36" customHeight="1" outlineLevel="1" x14ac:dyDescent="0.45">
      <c r="B2861" s="13" t="s">
        <v>61</v>
      </c>
      <c r="C2861" s="14" t="s">
        <v>59</v>
      </c>
      <c r="D2861" s="14" t="s">
        <v>1000</v>
      </c>
      <c r="E2861" s="15" t="s">
        <v>70</v>
      </c>
      <c r="F2861" s="15"/>
      <c r="G2861" s="16">
        <v>4</v>
      </c>
      <c r="H2861" s="16">
        <v>9</v>
      </c>
      <c r="I2861" s="19">
        <v>6.333333333333333</v>
      </c>
      <c r="J2861" s="16">
        <v>4</v>
      </c>
      <c r="K2861" s="16">
        <v>6</v>
      </c>
      <c r="L2861" s="19">
        <v>2.5166114784235831</v>
      </c>
      <c r="M2861" s="16">
        <v>4</v>
      </c>
      <c r="N2861" s="16">
        <v>9</v>
      </c>
      <c r="O2861" s="17">
        <v>997</v>
      </c>
      <c r="P2861" s="18">
        <v>0</v>
      </c>
    </row>
    <row r="2862" spans="2:16" ht="36" customHeight="1" outlineLevel="1" x14ac:dyDescent="0.45">
      <c r="B2862" s="13" t="s">
        <v>61</v>
      </c>
      <c r="C2862" s="14" t="s">
        <v>56</v>
      </c>
      <c r="D2862" s="14" t="s">
        <v>1000</v>
      </c>
      <c r="E2862" s="15" t="s">
        <v>70</v>
      </c>
      <c r="F2862" s="15"/>
      <c r="G2862" s="15" t="s">
        <v>86</v>
      </c>
      <c r="H2862" s="15" t="s">
        <v>86</v>
      </c>
      <c r="I2862" s="15" t="s">
        <v>86</v>
      </c>
      <c r="J2862" s="15" t="s">
        <v>86</v>
      </c>
      <c r="K2862" s="15" t="s">
        <v>86</v>
      </c>
      <c r="L2862" s="15" t="s">
        <v>86</v>
      </c>
      <c r="M2862" s="15" t="s">
        <v>86</v>
      </c>
      <c r="N2862" s="15" t="s">
        <v>86</v>
      </c>
      <c r="O2862" s="17">
        <v>1000</v>
      </c>
      <c r="P2862" s="18">
        <v>0</v>
      </c>
    </row>
    <row r="2863" spans="2:16" ht="36" customHeight="1" outlineLevel="1" x14ac:dyDescent="0.45">
      <c r="B2863" s="13" t="s">
        <v>61</v>
      </c>
      <c r="C2863" s="14" t="s">
        <v>59</v>
      </c>
      <c r="D2863" s="14" t="s">
        <v>1000</v>
      </c>
      <c r="E2863" s="15" t="s">
        <v>70</v>
      </c>
      <c r="F2863" s="15"/>
      <c r="G2863" s="15" t="s">
        <v>86</v>
      </c>
      <c r="H2863" s="15" t="s">
        <v>86</v>
      </c>
      <c r="I2863" s="15" t="s">
        <v>86</v>
      </c>
      <c r="J2863" s="15" t="s">
        <v>86</v>
      </c>
      <c r="K2863" s="15" t="s">
        <v>86</v>
      </c>
      <c r="L2863" s="15" t="s">
        <v>86</v>
      </c>
      <c r="M2863" s="15" t="s">
        <v>86</v>
      </c>
      <c r="N2863" s="15" t="s">
        <v>86</v>
      </c>
      <c r="O2863" s="17">
        <v>1000</v>
      </c>
      <c r="P2863" s="18">
        <v>0</v>
      </c>
    </row>
    <row r="2864" spans="2:16" ht="36" customHeight="1" outlineLevel="1" x14ac:dyDescent="0.45">
      <c r="B2864" s="13" t="s">
        <v>61</v>
      </c>
      <c r="C2864" s="14" t="s">
        <v>56</v>
      </c>
      <c r="D2864" s="14" t="s">
        <v>1000</v>
      </c>
      <c r="E2864" s="15" t="s">
        <v>70</v>
      </c>
      <c r="F2864" s="15"/>
      <c r="G2864" s="15" t="s">
        <v>86</v>
      </c>
      <c r="H2864" s="15" t="s">
        <v>86</v>
      </c>
      <c r="I2864" s="15" t="s">
        <v>86</v>
      </c>
      <c r="J2864" s="15" t="s">
        <v>86</v>
      </c>
      <c r="K2864" s="15" t="s">
        <v>86</v>
      </c>
      <c r="L2864" s="15" t="s">
        <v>86</v>
      </c>
      <c r="M2864" s="15" t="s">
        <v>86</v>
      </c>
      <c r="N2864" s="15" t="s">
        <v>86</v>
      </c>
      <c r="O2864" s="17">
        <v>1000</v>
      </c>
      <c r="P2864" s="18">
        <v>0</v>
      </c>
    </row>
    <row r="2865" spans="2:16" ht="36" customHeight="1" outlineLevel="1" x14ac:dyDescent="0.45">
      <c r="B2865" s="13" t="s">
        <v>61</v>
      </c>
      <c r="C2865" s="14" t="s">
        <v>59</v>
      </c>
      <c r="D2865" s="14" t="s">
        <v>1000</v>
      </c>
      <c r="E2865" s="15" t="s">
        <v>70</v>
      </c>
      <c r="F2865" s="15"/>
      <c r="G2865" s="15" t="s">
        <v>86</v>
      </c>
      <c r="H2865" s="15" t="s">
        <v>86</v>
      </c>
      <c r="I2865" s="15" t="s">
        <v>86</v>
      </c>
      <c r="J2865" s="15" t="s">
        <v>86</v>
      </c>
      <c r="K2865" s="15" t="s">
        <v>86</v>
      </c>
      <c r="L2865" s="15" t="s">
        <v>86</v>
      </c>
      <c r="M2865" s="15" t="s">
        <v>86</v>
      </c>
      <c r="N2865" s="15" t="s">
        <v>86</v>
      </c>
      <c r="O2865" s="17">
        <v>1000</v>
      </c>
      <c r="P2865" s="18">
        <v>0</v>
      </c>
    </row>
    <row r="2866" spans="2:16" ht="36" customHeight="1" outlineLevel="1" x14ac:dyDescent="0.45">
      <c r="B2866" s="13" t="s">
        <v>64</v>
      </c>
      <c r="C2866" s="14" t="s">
        <v>56</v>
      </c>
      <c r="D2866" s="14" t="s">
        <v>1001</v>
      </c>
      <c r="E2866" s="15" t="s">
        <v>63</v>
      </c>
      <c r="F2866" s="15"/>
      <c r="G2866" s="16">
        <v>1</v>
      </c>
      <c r="H2866" s="16">
        <v>10</v>
      </c>
      <c r="I2866" s="19">
        <v>6.5380000000000003</v>
      </c>
      <c r="J2866" s="16">
        <v>10</v>
      </c>
      <c r="K2866" s="16">
        <v>7</v>
      </c>
      <c r="L2866" s="19">
        <v>3.1550769420903966</v>
      </c>
      <c r="M2866" s="16">
        <v>1</v>
      </c>
      <c r="N2866" s="16">
        <v>10</v>
      </c>
      <c r="O2866" s="17">
        <v>0</v>
      </c>
      <c r="P2866" s="18">
        <v>0</v>
      </c>
    </row>
    <row r="2867" spans="2:16" ht="36" customHeight="1" outlineLevel="1" x14ac:dyDescent="0.45">
      <c r="B2867" s="13" t="s">
        <v>64</v>
      </c>
      <c r="C2867" s="14" t="s">
        <v>59</v>
      </c>
      <c r="D2867" s="14" t="s">
        <v>1001</v>
      </c>
      <c r="E2867" s="15" t="s">
        <v>63</v>
      </c>
      <c r="F2867" s="15"/>
      <c r="G2867" s="16">
        <v>1</v>
      </c>
      <c r="H2867" s="16">
        <v>10</v>
      </c>
      <c r="I2867" s="19">
        <v>6.5380000000000003</v>
      </c>
      <c r="J2867" s="16">
        <v>10</v>
      </c>
      <c r="K2867" s="16">
        <v>7</v>
      </c>
      <c r="L2867" s="19">
        <v>3.1550769420903966</v>
      </c>
      <c r="M2867" s="16">
        <v>1</v>
      </c>
      <c r="N2867" s="16">
        <v>10</v>
      </c>
      <c r="O2867" s="17">
        <v>0</v>
      </c>
      <c r="P2867" s="18">
        <v>0</v>
      </c>
    </row>
    <row r="2868" spans="2:16" ht="36" customHeight="1" outlineLevel="1" x14ac:dyDescent="0.45">
      <c r="B2868" s="13" t="s">
        <v>66</v>
      </c>
      <c r="C2868" s="14" t="s">
        <v>56</v>
      </c>
      <c r="D2868" s="14" t="s">
        <v>1002</v>
      </c>
      <c r="E2868" s="15" t="s">
        <v>63</v>
      </c>
      <c r="F2868" s="15"/>
      <c r="G2868" s="16">
        <v>1</v>
      </c>
      <c r="H2868" s="16">
        <v>10</v>
      </c>
      <c r="I2868" s="19">
        <v>6.5982721382289418</v>
      </c>
      <c r="J2868" s="16">
        <v>10</v>
      </c>
      <c r="K2868" s="16">
        <v>7</v>
      </c>
      <c r="L2868" s="19">
        <v>3.1400494308123532</v>
      </c>
      <c r="M2868" s="16">
        <v>1</v>
      </c>
      <c r="N2868" s="16">
        <v>10</v>
      </c>
      <c r="O2868" s="17">
        <v>537</v>
      </c>
      <c r="P2868" s="18">
        <v>0</v>
      </c>
    </row>
    <row r="2869" spans="2:16" ht="36" customHeight="1" outlineLevel="1" x14ac:dyDescent="0.45">
      <c r="B2869" s="13" t="s">
        <v>66</v>
      </c>
      <c r="C2869" s="14" t="s">
        <v>59</v>
      </c>
      <c r="D2869" s="14" t="s">
        <v>1002</v>
      </c>
      <c r="E2869" s="15" t="s">
        <v>63</v>
      </c>
      <c r="F2869" s="15"/>
      <c r="G2869" s="16">
        <v>1</v>
      </c>
      <c r="H2869" s="16">
        <v>10</v>
      </c>
      <c r="I2869" s="19">
        <v>6.6109979633401226</v>
      </c>
      <c r="J2869" s="16">
        <v>10</v>
      </c>
      <c r="K2869" s="16">
        <v>7</v>
      </c>
      <c r="L2869" s="19">
        <v>3.142435234991853</v>
      </c>
      <c r="M2869" s="16">
        <v>1</v>
      </c>
      <c r="N2869" s="16">
        <v>10</v>
      </c>
      <c r="O2869" s="17">
        <v>509</v>
      </c>
      <c r="P2869" s="18">
        <v>0</v>
      </c>
    </row>
    <row r="2870" spans="2:16" ht="36" customHeight="1" outlineLevel="1" x14ac:dyDescent="0.45">
      <c r="B2870" s="13" t="s">
        <v>68</v>
      </c>
      <c r="C2870" s="14" t="s">
        <v>56</v>
      </c>
      <c r="D2870" s="14" t="s">
        <v>1003</v>
      </c>
      <c r="E2870" s="15" t="s">
        <v>70</v>
      </c>
      <c r="F2870" s="15"/>
      <c r="G2870" s="16">
        <v>1</v>
      </c>
      <c r="H2870" s="16">
        <v>10</v>
      </c>
      <c r="I2870" s="19">
        <v>6.2981651376146788</v>
      </c>
      <c r="J2870" s="16">
        <v>10</v>
      </c>
      <c r="K2870" s="16">
        <v>7</v>
      </c>
      <c r="L2870" s="19">
        <v>3.241166133984458</v>
      </c>
      <c r="M2870" s="16">
        <v>1</v>
      </c>
      <c r="N2870" s="16">
        <v>10</v>
      </c>
      <c r="O2870" s="17">
        <v>782</v>
      </c>
      <c r="P2870" s="18">
        <v>0</v>
      </c>
    </row>
    <row r="2871" spans="2:16" ht="36" customHeight="1" outlineLevel="1" x14ac:dyDescent="0.45">
      <c r="B2871" s="13" t="s">
        <v>68</v>
      </c>
      <c r="C2871" s="14" t="s">
        <v>59</v>
      </c>
      <c r="D2871" s="14" t="s">
        <v>1003</v>
      </c>
      <c r="E2871" s="15" t="s">
        <v>70</v>
      </c>
      <c r="F2871" s="15"/>
      <c r="G2871" s="16">
        <v>1</v>
      </c>
      <c r="H2871" s="16">
        <v>10</v>
      </c>
      <c r="I2871" s="19">
        <v>6.3470319634703198</v>
      </c>
      <c r="J2871" s="16">
        <v>10</v>
      </c>
      <c r="K2871" s="16">
        <v>7</v>
      </c>
      <c r="L2871" s="19">
        <v>3.2365640199039718</v>
      </c>
      <c r="M2871" s="16">
        <v>1</v>
      </c>
      <c r="N2871" s="16">
        <v>10</v>
      </c>
      <c r="O2871" s="17">
        <v>781</v>
      </c>
      <c r="P2871" s="18">
        <v>0</v>
      </c>
    </row>
    <row r="2872" spans="2:16" ht="36" customHeight="1" outlineLevel="1" x14ac:dyDescent="0.45">
      <c r="B2872" s="13" t="s">
        <v>71</v>
      </c>
      <c r="C2872" s="14" t="s">
        <v>56</v>
      </c>
      <c r="D2872" s="14" t="s">
        <v>1004</v>
      </c>
      <c r="E2872" s="15" t="s">
        <v>70</v>
      </c>
      <c r="F2872" s="15"/>
      <c r="G2872" s="16">
        <v>1</v>
      </c>
      <c r="H2872" s="16">
        <v>10</v>
      </c>
      <c r="I2872" s="19">
        <v>6.4206896551724135</v>
      </c>
      <c r="J2872" s="16">
        <v>10</v>
      </c>
      <c r="K2872" s="16">
        <v>7</v>
      </c>
      <c r="L2872" s="19">
        <v>3.1703245660982633</v>
      </c>
      <c r="M2872" s="16">
        <v>1</v>
      </c>
      <c r="N2872" s="16">
        <v>10</v>
      </c>
      <c r="O2872" s="17">
        <v>855</v>
      </c>
      <c r="P2872" s="18">
        <v>0</v>
      </c>
    </row>
    <row r="2873" spans="2:16" ht="36" customHeight="1" outlineLevel="1" x14ac:dyDescent="0.45">
      <c r="B2873" s="13" t="s">
        <v>71</v>
      </c>
      <c r="C2873" s="14" t="s">
        <v>59</v>
      </c>
      <c r="D2873" s="14" t="s">
        <v>1004</v>
      </c>
      <c r="E2873" s="15" t="s">
        <v>70</v>
      </c>
      <c r="F2873" s="15"/>
      <c r="G2873" s="16">
        <v>1</v>
      </c>
      <c r="H2873" s="16">
        <v>10</v>
      </c>
      <c r="I2873" s="19">
        <v>6.5099337748344368</v>
      </c>
      <c r="J2873" s="16">
        <v>10</v>
      </c>
      <c r="K2873" s="16">
        <v>7</v>
      </c>
      <c r="L2873" s="19">
        <v>3.1934673938502942</v>
      </c>
      <c r="M2873" s="16">
        <v>1</v>
      </c>
      <c r="N2873" s="16">
        <v>10</v>
      </c>
      <c r="O2873" s="17">
        <v>849</v>
      </c>
      <c r="P2873" s="18">
        <v>0</v>
      </c>
    </row>
    <row r="2874" spans="2:16" ht="36" customHeight="1" outlineLevel="1" x14ac:dyDescent="0.45">
      <c r="B2874" s="13" t="s">
        <v>1184</v>
      </c>
      <c r="C2874" s="14" t="s">
        <v>56</v>
      </c>
      <c r="D2874" s="14" t="s">
        <v>1005</v>
      </c>
      <c r="E2874" s="15" t="s">
        <v>70</v>
      </c>
      <c r="F2874" s="15"/>
      <c r="G2874" s="16">
        <v>1</v>
      </c>
      <c r="H2874" s="16">
        <v>10</v>
      </c>
      <c r="I2874" s="19">
        <v>7.096774193548387</v>
      </c>
      <c r="J2874" s="16">
        <v>10</v>
      </c>
      <c r="K2874" s="16">
        <v>8</v>
      </c>
      <c r="L2874" s="19">
        <v>3.145174171826798</v>
      </c>
      <c r="M2874" s="16">
        <v>1</v>
      </c>
      <c r="N2874" s="16">
        <v>10</v>
      </c>
      <c r="O2874" s="17">
        <v>938</v>
      </c>
      <c r="P2874" s="18">
        <v>0</v>
      </c>
    </row>
    <row r="2875" spans="2:16" ht="36" customHeight="1" outlineLevel="1" x14ac:dyDescent="0.45">
      <c r="B2875" s="13" t="s">
        <v>1184</v>
      </c>
      <c r="C2875" s="14" t="s">
        <v>59</v>
      </c>
      <c r="D2875" s="14" t="s">
        <v>1005</v>
      </c>
      <c r="E2875" s="15" t="s">
        <v>70</v>
      </c>
      <c r="F2875" s="15"/>
      <c r="G2875" s="16">
        <v>1</v>
      </c>
      <c r="H2875" s="16">
        <v>10</v>
      </c>
      <c r="I2875" s="19">
        <v>7.0307692307692307</v>
      </c>
      <c r="J2875" s="16">
        <v>10</v>
      </c>
      <c r="K2875" s="16">
        <v>8</v>
      </c>
      <c r="L2875" s="19">
        <v>3.1123204304085488</v>
      </c>
      <c r="M2875" s="16">
        <v>1</v>
      </c>
      <c r="N2875" s="16">
        <v>10</v>
      </c>
      <c r="O2875" s="17">
        <v>935</v>
      </c>
      <c r="P2875" s="18">
        <v>0</v>
      </c>
    </row>
    <row r="2876" spans="2:16" ht="36" customHeight="1" outlineLevel="1" x14ac:dyDescent="0.45">
      <c r="B2876" s="13" t="s">
        <v>1185</v>
      </c>
      <c r="C2876" s="14" t="s">
        <v>56</v>
      </c>
      <c r="D2876" s="14" t="s">
        <v>1006</v>
      </c>
      <c r="E2876" s="15" t="s">
        <v>70</v>
      </c>
      <c r="F2876" s="15"/>
      <c r="G2876" s="16">
        <v>1</v>
      </c>
      <c r="H2876" s="16">
        <v>10</v>
      </c>
      <c r="I2876" s="19">
        <v>6.7678571428571432</v>
      </c>
      <c r="J2876" s="16">
        <v>10</v>
      </c>
      <c r="K2876" s="16">
        <v>8</v>
      </c>
      <c r="L2876" s="19">
        <v>3.3520201313594402</v>
      </c>
      <c r="M2876" s="16">
        <v>1</v>
      </c>
      <c r="N2876" s="16">
        <v>10</v>
      </c>
      <c r="O2876" s="17">
        <v>944</v>
      </c>
      <c r="P2876" s="18">
        <v>0</v>
      </c>
    </row>
    <row r="2877" spans="2:16" ht="36" customHeight="1" outlineLevel="1" x14ac:dyDescent="0.45">
      <c r="B2877" s="13" t="s">
        <v>1185</v>
      </c>
      <c r="C2877" s="14" t="s">
        <v>59</v>
      </c>
      <c r="D2877" s="14" t="s">
        <v>1006</v>
      </c>
      <c r="E2877" s="15" t="s">
        <v>70</v>
      </c>
      <c r="F2877" s="15"/>
      <c r="G2877" s="16">
        <v>1</v>
      </c>
      <c r="H2877" s="16">
        <v>10</v>
      </c>
      <c r="I2877" s="19">
        <v>6.5423728813559325</v>
      </c>
      <c r="J2877" s="16">
        <v>10</v>
      </c>
      <c r="K2877" s="16">
        <v>7</v>
      </c>
      <c r="L2877" s="19">
        <v>3.3441767911230991</v>
      </c>
      <c r="M2877" s="16">
        <v>1</v>
      </c>
      <c r="N2877" s="16">
        <v>10</v>
      </c>
      <c r="O2877" s="17">
        <v>941</v>
      </c>
      <c r="P2877" s="18">
        <v>0</v>
      </c>
    </row>
    <row r="2878" spans="2:16" ht="36" customHeight="1" outlineLevel="1" x14ac:dyDescent="0.45">
      <c r="B2878" s="13" t="s">
        <v>73</v>
      </c>
      <c r="C2878" s="14" t="s">
        <v>56</v>
      </c>
      <c r="D2878" s="14" t="s">
        <v>1438</v>
      </c>
      <c r="E2878" s="15" t="s">
        <v>63</v>
      </c>
      <c r="F2878" s="15"/>
      <c r="G2878" s="16">
        <v>1</v>
      </c>
      <c r="H2878" s="16">
        <v>10</v>
      </c>
      <c r="I2878" s="19">
        <v>6.5410000000000004</v>
      </c>
      <c r="J2878" s="16">
        <v>10</v>
      </c>
      <c r="K2878" s="16">
        <v>7</v>
      </c>
      <c r="L2878" s="19">
        <v>3.1534525941043192</v>
      </c>
      <c r="M2878" s="16">
        <v>1</v>
      </c>
      <c r="N2878" s="16">
        <v>10</v>
      </c>
      <c r="O2878" s="17">
        <v>0</v>
      </c>
      <c r="P2878" s="18">
        <v>0</v>
      </c>
    </row>
    <row r="2879" spans="2:16" ht="36" customHeight="1" outlineLevel="1" x14ac:dyDescent="0.45">
      <c r="B2879" s="13" t="s">
        <v>73</v>
      </c>
      <c r="C2879" s="14" t="s">
        <v>59</v>
      </c>
      <c r="D2879" s="14" t="s">
        <v>1438</v>
      </c>
      <c r="E2879" s="15" t="s">
        <v>63</v>
      </c>
      <c r="F2879" s="15"/>
      <c r="G2879" s="16">
        <v>1</v>
      </c>
      <c r="H2879" s="16">
        <v>10</v>
      </c>
      <c r="I2879" s="19">
        <v>6.5410000000000004</v>
      </c>
      <c r="J2879" s="16">
        <v>10</v>
      </c>
      <c r="K2879" s="16">
        <v>7</v>
      </c>
      <c r="L2879" s="19">
        <v>3.1534525941043192</v>
      </c>
      <c r="M2879" s="16">
        <v>1</v>
      </c>
      <c r="N2879" s="16">
        <v>10</v>
      </c>
      <c r="O2879" s="17">
        <v>0</v>
      </c>
      <c r="P2879" s="18">
        <v>0</v>
      </c>
    </row>
    <row r="2880" spans="2:16" ht="36" customHeight="1" outlineLevel="1" x14ac:dyDescent="0.45">
      <c r="B2880" s="13" t="s">
        <v>75</v>
      </c>
      <c r="C2880" s="14" t="s">
        <v>56</v>
      </c>
      <c r="D2880" s="14" t="s">
        <v>1007</v>
      </c>
      <c r="E2880" s="15" t="s">
        <v>63</v>
      </c>
      <c r="F2880" s="15"/>
      <c r="G2880" s="16">
        <v>1</v>
      </c>
      <c r="H2880" s="16">
        <v>10</v>
      </c>
      <c r="I2880" s="19">
        <v>6.5389999999999997</v>
      </c>
      <c r="J2880" s="16">
        <v>10</v>
      </c>
      <c r="K2880" s="16">
        <v>7</v>
      </c>
      <c r="L2880" s="19">
        <v>3.1560163877013561</v>
      </c>
      <c r="M2880" s="16">
        <v>1</v>
      </c>
      <c r="N2880" s="16">
        <v>10</v>
      </c>
      <c r="O2880" s="17">
        <v>0</v>
      </c>
      <c r="P2880" s="18">
        <v>0</v>
      </c>
    </row>
    <row r="2881" spans="2:16" ht="36" customHeight="1" outlineLevel="1" x14ac:dyDescent="0.45">
      <c r="B2881" s="13" t="s">
        <v>75</v>
      </c>
      <c r="C2881" s="14" t="s">
        <v>59</v>
      </c>
      <c r="D2881" s="14" t="s">
        <v>1007</v>
      </c>
      <c r="E2881" s="15" t="s">
        <v>63</v>
      </c>
      <c r="F2881" s="15"/>
      <c r="G2881" s="16">
        <v>1</v>
      </c>
      <c r="H2881" s="16">
        <v>10</v>
      </c>
      <c r="I2881" s="19">
        <v>6.5389999999999997</v>
      </c>
      <c r="J2881" s="16">
        <v>10</v>
      </c>
      <c r="K2881" s="16">
        <v>7</v>
      </c>
      <c r="L2881" s="19">
        <v>3.1560163877013561</v>
      </c>
      <c r="M2881" s="16">
        <v>1</v>
      </c>
      <c r="N2881" s="16">
        <v>10</v>
      </c>
      <c r="O2881" s="17">
        <v>0</v>
      </c>
      <c r="P2881" s="18">
        <v>0</v>
      </c>
    </row>
    <row r="2882" spans="2:16" ht="36" customHeight="1" outlineLevel="1" x14ac:dyDescent="0.45">
      <c r="B2882" s="13" t="s">
        <v>77</v>
      </c>
      <c r="C2882" s="14" t="s">
        <v>56</v>
      </c>
      <c r="D2882" s="14" t="s">
        <v>1008</v>
      </c>
      <c r="E2882" s="15" t="s">
        <v>70</v>
      </c>
      <c r="F2882" s="15"/>
      <c r="G2882" s="16">
        <v>1</v>
      </c>
      <c r="H2882" s="16">
        <v>10</v>
      </c>
      <c r="I2882" s="19">
        <v>6.5875331564986741</v>
      </c>
      <c r="J2882" s="16">
        <v>10</v>
      </c>
      <c r="K2882" s="16">
        <v>7</v>
      </c>
      <c r="L2882" s="19">
        <v>3.1188760046048225</v>
      </c>
      <c r="M2882" s="16">
        <v>1</v>
      </c>
      <c r="N2882" s="16">
        <v>10</v>
      </c>
      <c r="O2882" s="17">
        <v>246</v>
      </c>
      <c r="P2882" s="18">
        <v>0</v>
      </c>
    </row>
    <row r="2883" spans="2:16" ht="36" customHeight="1" outlineLevel="1" x14ac:dyDescent="0.45">
      <c r="B2883" s="13" t="s">
        <v>77</v>
      </c>
      <c r="C2883" s="14" t="s">
        <v>59</v>
      </c>
      <c r="D2883" s="14" t="s">
        <v>1008</v>
      </c>
      <c r="E2883" s="15" t="s">
        <v>70</v>
      </c>
      <c r="F2883" s="15"/>
      <c r="G2883" s="16">
        <v>1</v>
      </c>
      <c r="H2883" s="16">
        <v>10</v>
      </c>
      <c r="I2883" s="19">
        <v>6.5875331564986741</v>
      </c>
      <c r="J2883" s="16">
        <v>10</v>
      </c>
      <c r="K2883" s="16">
        <v>7</v>
      </c>
      <c r="L2883" s="19">
        <v>3.1188760046048225</v>
      </c>
      <c r="M2883" s="16">
        <v>1</v>
      </c>
      <c r="N2883" s="16">
        <v>10</v>
      </c>
      <c r="O2883" s="17">
        <v>246</v>
      </c>
      <c r="P2883" s="18">
        <v>0</v>
      </c>
    </row>
    <row r="2884" spans="2:16" ht="36" customHeight="1" outlineLevel="1" x14ac:dyDescent="0.45">
      <c r="B2884" s="13" t="s">
        <v>79</v>
      </c>
      <c r="C2884" s="14" t="s">
        <v>56</v>
      </c>
      <c r="D2884" s="14" t="s">
        <v>1009</v>
      </c>
      <c r="E2884" s="15" t="s">
        <v>70</v>
      </c>
      <c r="F2884" s="15"/>
      <c r="G2884" s="16">
        <v>1</v>
      </c>
      <c r="H2884" s="16">
        <v>10</v>
      </c>
      <c r="I2884" s="19">
        <v>6.3886925795053005</v>
      </c>
      <c r="J2884" s="16">
        <v>10</v>
      </c>
      <c r="K2884" s="16">
        <v>7</v>
      </c>
      <c r="L2884" s="19">
        <v>3.1528686792671206</v>
      </c>
      <c r="M2884" s="16">
        <v>1</v>
      </c>
      <c r="N2884" s="16">
        <v>10</v>
      </c>
      <c r="O2884" s="17">
        <v>717</v>
      </c>
      <c r="P2884" s="18">
        <v>0</v>
      </c>
    </row>
    <row r="2885" spans="2:16" ht="36" customHeight="1" outlineLevel="1" x14ac:dyDescent="0.45">
      <c r="B2885" s="13" t="s">
        <v>79</v>
      </c>
      <c r="C2885" s="14" t="s">
        <v>59</v>
      </c>
      <c r="D2885" s="14" t="s">
        <v>1009</v>
      </c>
      <c r="E2885" s="15" t="s">
        <v>70</v>
      </c>
      <c r="F2885" s="15"/>
      <c r="G2885" s="16">
        <v>1</v>
      </c>
      <c r="H2885" s="16">
        <v>10</v>
      </c>
      <c r="I2885" s="19">
        <v>6.3886925795053005</v>
      </c>
      <c r="J2885" s="16">
        <v>10</v>
      </c>
      <c r="K2885" s="16">
        <v>7</v>
      </c>
      <c r="L2885" s="19">
        <v>3.1528686792671206</v>
      </c>
      <c r="M2885" s="16">
        <v>1</v>
      </c>
      <c r="N2885" s="16">
        <v>10</v>
      </c>
      <c r="O2885" s="17">
        <v>717</v>
      </c>
      <c r="P2885" s="18">
        <v>0</v>
      </c>
    </row>
    <row r="2886" spans="2:16" ht="36" customHeight="1" outlineLevel="1" x14ac:dyDescent="0.45">
      <c r="B2886" s="13" t="s">
        <v>80</v>
      </c>
      <c r="C2886" s="14" t="s">
        <v>56</v>
      </c>
      <c r="D2886" s="14" t="s">
        <v>1010</v>
      </c>
      <c r="E2886" s="15" t="s">
        <v>70</v>
      </c>
      <c r="F2886" s="15"/>
      <c r="G2886" s="16">
        <v>1</v>
      </c>
      <c r="H2886" s="16">
        <v>10</v>
      </c>
      <c r="I2886" s="19">
        <v>6.625</v>
      </c>
      <c r="J2886" s="16">
        <v>10</v>
      </c>
      <c r="K2886" s="16">
        <v>7</v>
      </c>
      <c r="L2886" s="19">
        <v>3.2563588929103959</v>
      </c>
      <c r="M2886" s="16">
        <v>1</v>
      </c>
      <c r="N2886" s="16">
        <v>10</v>
      </c>
      <c r="O2886" s="17">
        <v>928</v>
      </c>
      <c r="P2886" s="18">
        <v>0</v>
      </c>
    </row>
    <row r="2887" spans="2:16" ht="36" customHeight="1" outlineLevel="1" x14ac:dyDescent="0.45">
      <c r="B2887" s="13" t="s">
        <v>80</v>
      </c>
      <c r="C2887" s="14" t="s">
        <v>59</v>
      </c>
      <c r="D2887" s="14" t="s">
        <v>1010</v>
      </c>
      <c r="E2887" s="15" t="s">
        <v>70</v>
      </c>
      <c r="F2887" s="15"/>
      <c r="G2887" s="16">
        <v>1</v>
      </c>
      <c r="H2887" s="16">
        <v>10</v>
      </c>
      <c r="I2887" s="19">
        <v>6.625</v>
      </c>
      <c r="J2887" s="16">
        <v>10</v>
      </c>
      <c r="K2887" s="16">
        <v>7</v>
      </c>
      <c r="L2887" s="19">
        <v>3.2563588929103959</v>
      </c>
      <c r="M2887" s="16">
        <v>1</v>
      </c>
      <c r="N2887" s="16">
        <v>10</v>
      </c>
      <c r="O2887" s="17">
        <v>928</v>
      </c>
      <c r="P2887" s="18">
        <v>0</v>
      </c>
    </row>
    <row r="2888" spans="2:16" ht="36" customHeight="1" outlineLevel="1" x14ac:dyDescent="0.45">
      <c r="B2888" s="13" t="s">
        <v>82</v>
      </c>
      <c r="C2888" s="14" t="s">
        <v>56</v>
      </c>
      <c r="D2888" s="14" t="s">
        <v>1439</v>
      </c>
      <c r="E2888" s="15" t="s">
        <v>70</v>
      </c>
      <c r="F2888" s="15"/>
      <c r="G2888" s="16">
        <v>2</v>
      </c>
      <c r="H2888" s="16">
        <v>10</v>
      </c>
      <c r="I2888" s="19">
        <v>6.916666666666667</v>
      </c>
      <c r="J2888" s="16">
        <v>8</v>
      </c>
      <c r="K2888" s="16">
        <v>7</v>
      </c>
      <c r="L2888" s="19">
        <v>2.6097137890209456</v>
      </c>
      <c r="M2888" s="16">
        <v>2</v>
      </c>
      <c r="N2888" s="16">
        <v>10</v>
      </c>
      <c r="O2888" s="17">
        <v>988</v>
      </c>
      <c r="P2888" s="18">
        <v>0</v>
      </c>
    </row>
    <row r="2889" spans="2:16" ht="36" customHeight="1" outlineLevel="1" x14ac:dyDescent="0.45">
      <c r="B2889" s="13" t="s">
        <v>82</v>
      </c>
      <c r="C2889" s="14" t="s">
        <v>59</v>
      </c>
      <c r="D2889" s="14" t="s">
        <v>1439</v>
      </c>
      <c r="E2889" s="15" t="s">
        <v>70</v>
      </c>
      <c r="F2889" s="15"/>
      <c r="G2889" s="16">
        <v>2</v>
      </c>
      <c r="H2889" s="16">
        <v>10</v>
      </c>
      <c r="I2889" s="19">
        <v>6.916666666666667</v>
      </c>
      <c r="J2889" s="16">
        <v>8</v>
      </c>
      <c r="K2889" s="16">
        <v>7</v>
      </c>
      <c r="L2889" s="19">
        <v>2.6097137890209456</v>
      </c>
      <c r="M2889" s="16">
        <v>2</v>
      </c>
      <c r="N2889" s="16">
        <v>10</v>
      </c>
      <c r="O2889" s="17">
        <v>988</v>
      </c>
      <c r="P2889" s="18">
        <v>0</v>
      </c>
    </row>
    <row r="2890" spans="2:16" ht="36" customHeight="1" outlineLevel="1" x14ac:dyDescent="0.45">
      <c r="B2890" s="13" t="s">
        <v>84</v>
      </c>
      <c r="C2890" s="14" t="s">
        <v>56</v>
      </c>
      <c r="D2890" s="14" t="s">
        <v>1440</v>
      </c>
      <c r="E2890" s="15" t="s">
        <v>70</v>
      </c>
      <c r="F2890" s="15"/>
      <c r="G2890" s="16">
        <v>1</v>
      </c>
      <c r="H2890" s="16">
        <v>1</v>
      </c>
      <c r="I2890" s="16">
        <v>1</v>
      </c>
      <c r="J2890" s="16">
        <v>1</v>
      </c>
      <c r="K2890" s="16">
        <v>1</v>
      </c>
      <c r="L2890" s="15" t="s">
        <v>86</v>
      </c>
      <c r="M2890" s="16">
        <v>1</v>
      </c>
      <c r="N2890" s="16">
        <v>1</v>
      </c>
      <c r="O2890" s="17">
        <v>999</v>
      </c>
      <c r="P2890" s="18">
        <v>0</v>
      </c>
    </row>
    <row r="2891" spans="2:16" ht="36" customHeight="1" outlineLevel="1" x14ac:dyDescent="0.45">
      <c r="B2891" s="13" t="s">
        <v>84</v>
      </c>
      <c r="C2891" s="14" t="s">
        <v>59</v>
      </c>
      <c r="D2891" s="14" t="s">
        <v>1440</v>
      </c>
      <c r="E2891" s="15" t="s">
        <v>70</v>
      </c>
      <c r="F2891" s="15"/>
      <c r="G2891" s="16">
        <v>1</v>
      </c>
      <c r="H2891" s="16">
        <v>1</v>
      </c>
      <c r="I2891" s="16">
        <v>1</v>
      </c>
      <c r="J2891" s="16">
        <v>1</v>
      </c>
      <c r="K2891" s="16">
        <v>1</v>
      </c>
      <c r="L2891" s="15" t="s">
        <v>86</v>
      </c>
      <c r="M2891" s="16">
        <v>1</v>
      </c>
      <c r="N2891" s="16">
        <v>1</v>
      </c>
      <c r="O2891" s="17">
        <v>999</v>
      </c>
      <c r="P2891" s="18">
        <v>0</v>
      </c>
    </row>
    <row r="2892" spans="2:16" ht="36" customHeight="1" outlineLevel="1" x14ac:dyDescent="0.45">
      <c r="B2892" s="13" t="s">
        <v>61</v>
      </c>
      <c r="C2892" s="14" t="s">
        <v>56</v>
      </c>
      <c r="D2892" s="14" t="s">
        <v>1011</v>
      </c>
      <c r="E2892" s="15" t="s">
        <v>70</v>
      </c>
      <c r="F2892" s="15"/>
      <c r="G2892" s="16">
        <v>1</v>
      </c>
      <c r="H2892" s="16">
        <v>10</v>
      </c>
      <c r="I2892" s="19">
        <v>6.5369999999999999</v>
      </c>
      <c r="J2892" s="16">
        <v>10</v>
      </c>
      <c r="K2892" s="16">
        <v>7</v>
      </c>
      <c r="L2892" s="19">
        <v>3.154771558066213</v>
      </c>
      <c r="M2892" s="16">
        <v>1</v>
      </c>
      <c r="N2892" s="16">
        <v>10</v>
      </c>
      <c r="O2892" s="17">
        <v>0</v>
      </c>
      <c r="P2892" s="18">
        <v>0</v>
      </c>
    </row>
    <row r="2893" spans="2:16" ht="36" customHeight="1" outlineLevel="1" x14ac:dyDescent="0.45">
      <c r="B2893" s="13" t="s">
        <v>61</v>
      </c>
      <c r="C2893" s="14" t="s">
        <v>59</v>
      </c>
      <c r="D2893" s="14" t="s">
        <v>1011</v>
      </c>
      <c r="E2893" s="15" t="s">
        <v>70</v>
      </c>
      <c r="F2893" s="15"/>
      <c r="G2893" s="16">
        <v>1</v>
      </c>
      <c r="H2893" s="16">
        <v>10</v>
      </c>
      <c r="I2893" s="19">
        <v>6.5005537098560353</v>
      </c>
      <c r="J2893" s="16">
        <v>10</v>
      </c>
      <c r="K2893" s="16">
        <v>7</v>
      </c>
      <c r="L2893" s="19">
        <v>3.1765754551264722</v>
      </c>
      <c r="M2893" s="16">
        <v>1</v>
      </c>
      <c r="N2893" s="16">
        <v>10</v>
      </c>
      <c r="O2893" s="17">
        <v>97</v>
      </c>
      <c r="P2893" s="18">
        <v>0</v>
      </c>
    </row>
    <row r="2894" spans="2:16" ht="36" customHeight="1" outlineLevel="1" x14ac:dyDescent="0.45">
      <c r="B2894" s="13" t="s">
        <v>61</v>
      </c>
      <c r="C2894" s="14" t="s">
        <v>56</v>
      </c>
      <c r="D2894" s="14" t="s">
        <v>1011</v>
      </c>
      <c r="E2894" s="15" t="s">
        <v>70</v>
      </c>
      <c r="F2894" s="15"/>
      <c r="G2894" s="15" t="s">
        <v>86</v>
      </c>
      <c r="H2894" s="15" t="s">
        <v>86</v>
      </c>
      <c r="I2894" s="15" t="s">
        <v>86</v>
      </c>
      <c r="J2894" s="15" t="s">
        <v>86</v>
      </c>
      <c r="K2894" s="15" t="s">
        <v>86</v>
      </c>
      <c r="L2894" s="15" t="s">
        <v>86</v>
      </c>
      <c r="M2894" s="15" t="s">
        <v>86</v>
      </c>
      <c r="N2894" s="15" t="s">
        <v>86</v>
      </c>
      <c r="O2894" s="17">
        <v>1000</v>
      </c>
      <c r="P2894" s="18">
        <v>0</v>
      </c>
    </row>
    <row r="2895" spans="2:16" ht="36" customHeight="1" outlineLevel="1" x14ac:dyDescent="0.45">
      <c r="B2895" s="13" t="s">
        <v>61</v>
      </c>
      <c r="C2895" s="14" t="s">
        <v>59</v>
      </c>
      <c r="D2895" s="14" t="s">
        <v>1011</v>
      </c>
      <c r="E2895" s="15" t="s">
        <v>70</v>
      </c>
      <c r="F2895" s="15"/>
      <c r="G2895" s="16">
        <v>1</v>
      </c>
      <c r="H2895" s="16">
        <v>1</v>
      </c>
      <c r="I2895" s="16">
        <v>1</v>
      </c>
      <c r="J2895" s="16">
        <v>1</v>
      </c>
      <c r="K2895" s="16">
        <v>1</v>
      </c>
      <c r="L2895" s="15" t="s">
        <v>86</v>
      </c>
      <c r="M2895" s="16">
        <v>1</v>
      </c>
      <c r="N2895" s="16">
        <v>1</v>
      </c>
      <c r="O2895" s="17">
        <v>999</v>
      </c>
      <c r="P2895" s="18">
        <v>0</v>
      </c>
    </row>
    <row r="2896" spans="2:16" ht="36" customHeight="1" outlineLevel="1" x14ac:dyDescent="0.45">
      <c r="B2896" s="13" t="s">
        <v>61</v>
      </c>
      <c r="C2896" s="14" t="s">
        <v>56</v>
      </c>
      <c r="D2896" s="14" t="s">
        <v>1011</v>
      </c>
      <c r="E2896" s="15" t="s">
        <v>70</v>
      </c>
      <c r="F2896" s="15"/>
      <c r="G2896" s="15" t="s">
        <v>86</v>
      </c>
      <c r="H2896" s="15" t="s">
        <v>86</v>
      </c>
      <c r="I2896" s="15" t="s">
        <v>86</v>
      </c>
      <c r="J2896" s="15" t="s">
        <v>86</v>
      </c>
      <c r="K2896" s="15" t="s">
        <v>86</v>
      </c>
      <c r="L2896" s="15" t="s">
        <v>86</v>
      </c>
      <c r="M2896" s="15" t="s">
        <v>86</v>
      </c>
      <c r="N2896" s="15" t="s">
        <v>86</v>
      </c>
      <c r="O2896" s="17">
        <v>1000</v>
      </c>
      <c r="P2896" s="18">
        <v>0</v>
      </c>
    </row>
    <row r="2897" spans="2:16" ht="36" customHeight="1" outlineLevel="1" x14ac:dyDescent="0.45">
      <c r="B2897" s="13" t="s">
        <v>61</v>
      </c>
      <c r="C2897" s="14" t="s">
        <v>59</v>
      </c>
      <c r="D2897" s="14" t="s">
        <v>1011</v>
      </c>
      <c r="E2897" s="15" t="s">
        <v>70</v>
      </c>
      <c r="F2897" s="15"/>
      <c r="G2897" s="15" t="s">
        <v>86</v>
      </c>
      <c r="H2897" s="15" t="s">
        <v>86</v>
      </c>
      <c r="I2897" s="15" t="s">
        <v>86</v>
      </c>
      <c r="J2897" s="15" t="s">
        <v>86</v>
      </c>
      <c r="K2897" s="15" t="s">
        <v>86</v>
      </c>
      <c r="L2897" s="15" t="s">
        <v>86</v>
      </c>
      <c r="M2897" s="15" t="s">
        <v>86</v>
      </c>
      <c r="N2897" s="15" t="s">
        <v>86</v>
      </c>
      <c r="O2897" s="17">
        <v>1000</v>
      </c>
      <c r="P2897" s="18">
        <v>0</v>
      </c>
    </row>
    <row r="2898" spans="2:16" ht="36" customHeight="1" outlineLevel="1" x14ac:dyDescent="0.45">
      <c r="B2898" s="13" t="s">
        <v>61</v>
      </c>
      <c r="C2898" s="14" t="s">
        <v>56</v>
      </c>
      <c r="D2898" s="14" t="s">
        <v>1011</v>
      </c>
      <c r="E2898" s="15" t="s">
        <v>70</v>
      </c>
      <c r="F2898" s="15"/>
      <c r="G2898" s="15" t="s">
        <v>86</v>
      </c>
      <c r="H2898" s="15" t="s">
        <v>86</v>
      </c>
      <c r="I2898" s="15" t="s">
        <v>86</v>
      </c>
      <c r="J2898" s="15" t="s">
        <v>86</v>
      </c>
      <c r="K2898" s="15" t="s">
        <v>86</v>
      </c>
      <c r="L2898" s="15" t="s">
        <v>86</v>
      </c>
      <c r="M2898" s="15" t="s">
        <v>86</v>
      </c>
      <c r="N2898" s="15" t="s">
        <v>86</v>
      </c>
      <c r="O2898" s="17">
        <v>1000</v>
      </c>
      <c r="P2898" s="18">
        <v>0</v>
      </c>
    </row>
    <row r="2899" spans="2:16" ht="36" customHeight="1" outlineLevel="1" x14ac:dyDescent="0.45">
      <c r="B2899" s="13" t="s">
        <v>61</v>
      </c>
      <c r="C2899" s="14" t="s">
        <v>59</v>
      </c>
      <c r="D2899" s="14" t="s">
        <v>1011</v>
      </c>
      <c r="E2899" s="15" t="s">
        <v>70</v>
      </c>
      <c r="F2899" s="15"/>
      <c r="G2899" s="15" t="s">
        <v>86</v>
      </c>
      <c r="H2899" s="15" t="s">
        <v>86</v>
      </c>
      <c r="I2899" s="15" t="s">
        <v>86</v>
      </c>
      <c r="J2899" s="15" t="s">
        <v>86</v>
      </c>
      <c r="K2899" s="15" t="s">
        <v>86</v>
      </c>
      <c r="L2899" s="15" t="s">
        <v>86</v>
      </c>
      <c r="M2899" s="15" t="s">
        <v>86</v>
      </c>
      <c r="N2899" s="15" t="s">
        <v>86</v>
      </c>
      <c r="O2899" s="17">
        <v>1000</v>
      </c>
      <c r="P2899" s="18">
        <v>0</v>
      </c>
    </row>
    <row r="2900" spans="2:16" ht="36" customHeight="1" outlineLevel="1" x14ac:dyDescent="0.45">
      <c r="B2900" s="13" t="s">
        <v>64</v>
      </c>
      <c r="C2900" s="14" t="s">
        <v>56</v>
      </c>
      <c r="D2900" s="14" t="s">
        <v>1012</v>
      </c>
      <c r="E2900" s="15" t="s">
        <v>63</v>
      </c>
      <c r="F2900" s="15"/>
      <c r="G2900" s="16">
        <v>1</v>
      </c>
      <c r="H2900" s="16">
        <v>10</v>
      </c>
      <c r="I2900" s="19">
        <v>6.54</v>
      </c>
      <c r="J2900" s="16">
        <v>10</v>
      </c>
      <c r="K2900" s="16">
        <v>7</v>
      </c>
      <c r="L2900" s="19">
        <v>3.1534654500001098</v>
      </c>
      <c r="M2900" s="16">
        <v>1</v>
      </c>
      <c r="N2900" s="16">
        <v>10</v>
      </c>
      <c r="O2900" s="17">
        <v>0</v>
      </c>
      <c r="P2900" s="18">
        <v>0</v>
      </c>
    </row>
    <row r="2901" spans="2:16" ht="36" customHeight="1" outlineLevel="1" x14ac:dyDescent="0.45">
      <c r="B2901" s="13" t="s">
        <v>64</v>
      </c>
      <c r="C2901" s="14" t="s">
        <v>59</v>
      </c>
      <c r="D2901" s="14" t="s">
        <v>1012</v>
      </c>
      <c r="E2901" s="15" t="s">
        <v>63</v>
      </c>
      <c r="F2901" s="15"/>
      <c r="G2901" s="16">
        <v>1</v>
      </c>
      <c r="H2901" s="16">
        <v>10</v>
      </c>
      <c r="I2901" s="19">
        <v>6.54</v>
      </c>
      <c r="J2901" s="16">
        <v>10</v>
      </c>
      <c r="K2901" s="16">
        <v>7</v>
      </c>
      <c r="L2901" s="19">
        <v>3.1534654500001098</v>
      </c>
      <c r="M2901" s="16">
        <v>1</v>
      </c>
      <c r="N2901" s="16">
        <v>10</v>
      </c>
      <c r="O2901" s="17">
        <v>0</v>
      </c>
      <c r="P2901" s="18">
        <v>0</v>
      </c>
    </row>
    <row r="2902" spans="2:16" ht="36" customHeight="1" outlineLevel="1" x14ac:dyDescent="0.45">
      <c r="B2902" s="13" t="s">
        <v>66</v>
      </c>
      <c r="C2902" s="14" t="s">
        <v>56</v>
      </c>
      <c r="D2902" s="14" t="s">
        <v>1013</v>
      </c>
      <c r="E2902" s="15" t="s">
        <v>63</v>
      </c>
      <c r="F2902" s="15"/>
      <c r="G2902" s="16">
        <v>1</v>
      </c>
      <c r="H2902" s="16">
        <v>10</v>
      </c>
      <c r="I2902" s="19">
        <v>6.6822033898305087</v>
      </c>
      <c r="J2902" s="16">
        <v>10</v>
      </c>
      <c r="K2902" s="16">
        <v>7</v>
      </c>
      <c r="L2902" s="19">
        <v>3.0586380093671068</v>
      </c>
      <c r="M2902" s="16">
        <v>1</v>
      </c>
      <c r="N2902" s="16">
        <v>10</v>
      </c>
      <c r="O2902" s="17">
        <v>528</v>
      </c>
      <c r="P2902" s="18">
        <v>0</v>
      </c>
    </row>
    <row r="2903" spans="2:16" ht="36" customHeight="1" outlineLevel="1" x14ac:dyDescent="0.45">
      <c r="B2903" s="13" t="s">
        <v>66</v>
      </c>
      <c r="C2903" s="14" t="s">
        <v>59</v>
      </c>
      <c r="D2903" s="14" t="s">
        <v>1013</v>
      </c>
      <c r="E2903" s="15" t="s">
        <v>63</v>
      </c>
      <c r="F2903" s="15"/>
      <c r="G2903" s="16">
        <v>1</v>
      </c>
      <c r="H2903" s="16">
        <v>10</v>
      </c>
      <c r="I2903" s="19">
        <v>6.7303822937625757</v>
      </c>
      <c r="J2903" s="16">
        <v>10</v>
      </c>
      <c r="K2903" s="16">
        <v>7</v>
      </c>
      <c r="L2903" s="19">
        <v>3.0644525465421113</v>
      </c>
      <c r="M2903" s="16">
        <v>1</v>
      </c>
      <c r="N2903" s="16">
        <v>10</v>
      </c>
      <c r="O2903" s="17">
        <v>503</v>
      </c>
      <c r="P2903" s="18">
        <v>0</v>
      </c>
    </row>
    <row r="2904" spans="2:16" ht="36" customHeight="1" outlineLevel="1" x14ac:dyDescent="0.45">
      <c r="B2904" s="13" t="s">
        <v>68</v>
      </c>
      <c r="C2904" s="14" t="s">
        <v>56</v>
      </c>
      <c r="D2904" s="14" t="s">
        <v>1014</v>
      </c>
      <c r="E2904" s="15" t="s">
        <v>70</v>
      </c>
      <c r="F2904" s="15"/>
      <c r="G2904" s="16">
        <v>1</v>
      </c>
      <c r="H2904" s="16">
        <v>10</v>
      </c>
      <c r="I2904" s="19">
        <v>6.481308411214953</v>
      </c>
      <c r="J2904" s="16">
        <v>10</v>
      </c>
      <c r="K2904" s="16">
        <v>7</v>
      </c>
      <c r="L2904" s="19">
        <v>3.1914095621900116</v>
      </c>
      <c r="M2904" s="16">
        <v>1</v>
      </c>
      <c r="N2904" s="16">
        <v>10</v>
      </c>
      <c r="O2904" s="17">
        <v>786</v>
      </c>
      <c r="P2904" s="18">
        <v>0</v>
      </c>
    </row>
    <row r="2905" spans="2:16" ht="36" customHeight="1" outlineLevel="1" x14ac:dyDescent="0.45">
      <c r="B2905" s="13" t="s">
        <v>68</v>
      </c>
      <c r="C2905" s="14" t="s">
        <v>59</v>
      </c>
      <c r="D2905" s="14" t="s">
        <v>1014</v>
      </c>
      <c r="E2905" s="15" t="s">
        <v>70</v>
      </c>
      <c r="F2905" s="15"/>
      <c r="G2905" s="16">
        <v>1</v>
      </c>
      <c r="H2905" s="16">
        <v>10</v>
      </c>
      <c r="I2905" s="19">
        <v>6.3782608695652172</v>
      </c>
      <c r="J2905" s="16">
        <v>10</v>
      </c>
      <c r="K2905" s="16">
        <v>7</v>
      </c>
      <c r="L2905" s="19">
        <v>3.1898387416961125</v>
      </c>
      <c r="M2905" s="16">
        <v>1</v>
      </c>
      <c r="N2905" s="16">
        <v>10</v>
      </c>
      <c r="O2905" s="17">
        <v>770</v>
      </c>
      <c r="P2905" s="18">
        <v>0</v>
      </c>
    </row>
    <row r="2906" spans="2:16" ht="36" customHeight="1" outlineLevel="1" x14ac:dyDescent="0.45">
      <c r="B2906" s="13" t="s">
        <v>71</v>
      </c>
      <c r="C2906" s="14" t="s">
        <v>56</v>
      </c>
      <c r="D2906" s="14" t="s">
        <v>1015</v>
      </c>
      <c r="E2906" s="15" t="s">
        <v>70</v>
      </c>
      <c r="F2906" s="15"/>
      <c r="G2906" s="16">
        <v>1</v>
      </c>
      <c r="H2906" s="16">
        <v>10</v>
      </c>
      <c r="I2906" s="19">
        <v>6.0751879699248121</v>
      </c>
      <c r="J2906" s="16">
        <v>10</v>
      </c>
      <c r="K2906" s="16">
        <v>6</v>
      </c>
      <c r="L2906" s="19">
        <v>3.3043223762088916</v>
      </c>
      <c r="M2906" s="16">
        <v>1</v>
      </c>
      <c r="N2906" s="16">
        <v>10</v>
      </c>
      <c r="O2906" s="17">
        <v>867</v>
      </c>
      <c r="P2906" s="18">
        <v>0</v>
      </c>
    </row>
    <row r="2907" spans="2:16" ht="36" customHeight="1" outlineLevel="1" x14ac:dyDescent="0.45">
      <c r="B2907" s="13" t="s">
        <v>71</v>
      </c>
      <c r="C2907" s="14" t="s">
        <v>59</v>
      </c>
      <c r="D2907" s="14" t="s">
        <v>1015</v>
      </c>
      <c r="E2907" s="15" t="s">
        <v>70</v>
      </c>
      <c r="F2907" s="15"/>
      <c r="G2907" s="16">
        <v>1</v>
      </c>
      <c r="H2907" s="16">
        <v>10</v>
      </c>
      <c r="I2907" s="19">
        <v>6.041666666666667</v>
      </c>
      <c r="J2907" s="16">
        <v>10</v>
      </c>
      <c r="K2907" s="16">
        <v>6</v>
      </c>
      <c r="L2907" s="19">
        <v>3.3363331490003945</v>
      </c>
      <c r="M2907" s="16">
        <v>1</v>
      </c>
      <c r="N2907" s="16">
        <v>10</v>
      </c>
      <c r="O2907" s="17">
        <v>856</v>
      </c>
      <c r="P2907" s="18">
        <v>0</v>
      </c>
    </row>
    <row r="2908" spans="2:16" ht="36" customHeight="1" outlineLevel="1" x14ac:dyDescent="0.45">
      <c r="B2908" s="13" t="s">
        <v>1184</v>
      </c>
      <c r="C2908" s="14" t="s">
        <v>56</v>
      </c>
      <c r="D2908" s="14" t="s">
        <v>1016</v>
      </c>
      <c r="E2908" s="15" t="s">
        <v>70</v>
      </c>
      <c r="F2908" s="15"/>
      <c r="G2908" s="16">
        <v>1</v>
      </c>
      <c r="H2908" s="16">
        <v>10</v>
      </c>
      <c r="I2908" s="19">
        <v>7.0151515151515156</v>
      </c>
      <c r="J2908" s="16">
        <v>10</v>
      </c>
      <c r="K2908" s="16">
        <v>7</v>
      </c>
      <c r="L2908" s="19">
        <v>3.0254938528466822</v>
      </c>
      <c r="M2908" s="16">
        <v>1</v>
      </c>
      <c r="N2908" s="16">
        <v>10</v>
      </c>
      <c r="O2908" s="17">
        <v>934</v>
      </c>
      <c r="P2908" s="18">
        <v>0</v>
      </c>
    </row>
    <row r="2909" spans="2:16" ht="36" customHeight="1" outlineLevel="1" x14ac:dyDescent="0.45">
      <c r="B2909" s="13" t="s">
        <v>1184</v>
      </c>
      <c r="C2909" s="14" t="s">
        <v>59</v>
      </c>
      <c r="D2909" s="14" t="s">
        <v>1016</v>
      </c>
      <c r="E2909" s="15" t="s">
        <v>70</v>
      </c>
      <c r="F2909" s="15"/>
      <c r="G2909" s="16">
        <v>1</v>
      </c>
      <c r="H2909" s="16">
        <v>10</v>
      </c>
      <c r="I2909" s="19">
        <v>6.791666666666667</v>
      </c>
      <c r="J2909" s="16">
        <v>10</v>
      </c>
      <c r="K2909" s="16">
        <v>7</v>
      </c>
      <c r="L2909" s="19">
        <v>3.0944634794019006</v>
      </c>
      <c r="M2909" s="16">
        <v>1</v>
      </c>
      <c r="N2909" s="16">
        <v>10</v>
      </c>
      <c r="O2909" s="17">
        <v>928</v>
      </c>
      <c r="P2909" s="18">
        <v>0</v>
      </c>
    </row>
    <row r="2910" spans="2:16" ht="36" customHeight="1" outlineLevel="1" x14ac:dyDescent="0.45">
      <c r="B2910" s="13" t="s">
        <v>1185</v>
      </c>
      <c r="C2910" s="14" t="s">
        <v>56</v>
      </c>
      <c r="D2910" s="14" t="s">
        <v>1017</v>
      </c>
      <c r="E2910" s="15" t="s">
        <v>70</v>
      </c>
      <c r="F2910" s="15"/>
      <c r="G2910" s="16">
        <v>1</v>
      </c>
      <c r="H2910" s="16">
        <v>10</v>
      </c>
      <c r="I2910" s="19">
        <v>7.3396226415094343</v>
      </c>
      <c r="J2910" s="16">
        <v>10</v>
      </c>
      <c r="K2910" s="16">
        <v>10</v>
      </c>
      <c r="L2910" s="19">
        <v>3.2400344028706223</v>
      </c>
      <c r="M2910" s="16">
        <v>1</v>
      </c>
      <c r="N2910" s="16">
        <v>10</v>
      </c>
      <c r="O2910" s="17">
        <v>947</v>
      </c>
      <c r="P2910" s="18">
        <v>0</v>
      </c>
    </row>
    <row r="2911" spans="2:16" ht="36" customHeight="1" outlineLevel="1" x14ac:dyDescent="0.45">
      <c r="B2911" s="13" t="s">
        <v>1185</v>
      </c>
      <c r="C2911" s="14" t="s">
        <v>59</v>
      </c>
      <c r="D2911" s="14" t="s">
        <v>1017</v>
      </c>
      <c r="E2911" s="15" t="s">
        <v>70</v>
      </c>
      <c r="F2911" s="15"/>
      <c r="G2911" s="16">
        <v>1</v>
      </c>
      <c r="H2911" s="16">
        <v>10</v>
      </c>
      <c r="I2911" s="19">
        <v>7.068965517241379</v>
      </c>
      <c r="J2911" s="16">
        <v>10</v>
      </c>
      <c r="K2911" s="16">
        <v>8</v>
      </c>
      <c r="L2911" s="19">
        <v>3.292000239632046</v>
      </c>
      <c r="M2911" s="16">
        <v>1</v>
      </c>
      <c r="N2911" s="16">
        <v>10</v>
      </c>
      <c r="O2911" s="17">
        <v>942</v>
      </c>
      <c r="P2911" s="18">
        <v>0</v>
      </c>
    </row>
    <row r="2912" spans="2:16" ht="36" customHeight="1" outlineLevel="1" x14ac:dyDescent="0.45">
      <c r="B2912" s="13" t="s">
        <v>73</v>
      </c>
      <c r="C2912" s="14" t="s">
        <v>56</v>
      </c>
      <c r="D2912" s="14" t="s">
        <v>1441</v>
      </c>
      <c r="E2912" s="15" t="s">
        <v>63</v>
      </c>
      <c r="F2912" s="15"/>
      <c r="G2912" s="16">
        <v>1</v>
      </c>
      <c r="H2912" s="16">
        <v>10</v>
      </c>
      <c r="I2912" s="19">
        <v>6.5380000000000003</v>
      </c>
      <c r="J2912" s="16">
        <v>10</v>
      </c>
      <c r="K2912" s="16">
        <v>7</v>
      </c>
      <c r="L2912" s="19">
        <v>3.150632076660564</v>
      </c>
      <c r="M2912" s="16">
        <v>1</v>
      </c>
      <c r="N2912" s="16">
        <v>10</v>
      </c>
      <c r="O2912" s="17">
        <v>0</v>
      </c>
      <c r="P2912" s="18">
        <v>0</v>
      </c>
    </row>
    <row r="2913" spans="2:16" ht="36" customHeight="1" outlineLevel="1" x14ac:dyDescent="0.45">
      <c r="B2913" s="13" t="s">
        <v>73</v>
      </c>
      <c r="C2913" s="14" t="s">
        <v>59</v>
      </c>
      <c r="D2913" s="14" t="s">
        <v>1441</v>
      </c>
      <c r="E2913" s="15" t="s">
        <v>63</v>
      </c>
      <c r="F2913" s="15"/>
      <c r="G2913" s="16">
        <v>1</v>
      </c>
      <c r="H2913" s="16">
        <v>10</v>
      </c>
      <c r="I2913" s="19">
        <v>6.5380000000000003</v>
      </c>
      <c r="J2913" s="16">
        <v>10</v>
      </c>
      <c r="K2913" s="16">
        <v>7</v>
      </c>
      <c r="L2913" s="19">
        <v>3.150632076660564</v>
      </c>
      <c r="M2913" s="16">
        <v>1</v>
      </c>
      <c r="N2913" s="16">
        <v>10</v>
      </c>
      <c r="O2913" s="17">
        <v>0</v>
      </c>
      <c r="P2913" s="18">
        <v>0</v>
      </c>
    </row>
    <row r="2914" spans="2:16" ht="36" customHeight="1" outlineLevel="1" x14ac:dyDescent="0.45">
      <c r="B2914" s="13" t="s">
        <v>75</v>
      </c>
      <c r="C2914" s="14" t="s">
        <v>56</v>
      </c>
      <c r="D2914" s="14" t="s">
        <v>1018</v>
      </c>
      <c r="E2914" s="15" t="s">
        <v>63</v>
      </c>
      <c r="F2914" s="15"/>
      <c r="G2914" s="16">
        <v>1</v>
      </c>
      <c r="H2914" s="16">
        <v>10</v>
      </c>
      <c r="I2914" s="19">
        <v>6.5389999999999997</v>
      </c>
      <c r="J2914" s="16">
        <v>10</v>
      </c>
      <c r="K2914" s="16">
        <v>7</v>
      </c>
      <c r="L2914" s="19">
        <v>3.154430127523753</v>
      </c>
      <c r="M2914" s="16">
        <v>1</v>
      </c>
      <c r="N2914" s="16">
        <v>10</v>
      </c>
      <c r="O2914" s="17">
        <v>0</v>
      </c>
      <c r="P2914" s="18">
        <v>0</v>
      </c>
    </row>
    <row r="2915" spans="2:16" ht="36" customHeight="1" outlineLevel="1" x14ac:dyDescent="0.45">
      <c r="B2915" s="13" t="s">
        <v>75</v>
      </c>
      <c r="C2915" s="14" t="s">
        <v>59</v>
      </c>
      <c r="D2915" s="14" t="s">
        <v>1018</v>
      </c>
      <c r="E2915" s="15" t="s">
        <v>63</v>
      </c>
      <c r="F2915" s="15"/>
      <c r="G2915" s="16">
        <v>1</v>
      </c>
      <c r="H2915" s="16">
        <v>10</v>
      </c>
      <c r="I2915" s="19">
        <v>6.5389999999999997</v>
      </c>
      <c r="J2915" s="16">
        <v>10</v>
      </c>
      <c r="K2915" s="16">
        <v>7</v>
      </c>
      <c r="L2915" s="19">
        <v>3.154430127523753</v>
      </c>
      <c r="M2915" s="16">
        <v>1</v>
      </c>
      <c r="N2915" s="16">
        <v>10</v>
      </c>
      <c r="O2915" s="17">
        <v>0</v>
      </c>
      <c r="P2915" s="18">
        <v>0</v>
      </c>
    </row>
    <row r="2916" spans="2:16" ht="36" customHeight="1" outlineLevel="1" x14ac:dyDescent="0.45">
      <c r="B2916" s="13" t="s">
        <v>77</v>
      </c>
      <c r="C2916" s="14" t="s">
        <v>56</v>
      </c>
      <c r="D2916" s="14" t="s">
        <v>1019</v>
      </c>
      <c r="E2916" s="15" t="s">
        <v>70</v>
      </c>
      <c r="F2916" s="15"/>
      <c r="G2916" s="16">
        <v>1</v>
      </c>
      <c r="H2916" s="16">
        <v>10</v>
      </c>
      <c r="I2916" s="19">
        <v>6.599462365591398</v>
      </c>
      <c r="J2916" s="16">
        <v>10</v>
      </c>
      <c r="K2916" s="16">
        <v>7</v>
      </c>
      <c r="L2916" s="19">
        <v>3.187846998492204</v>
      </c>
      <c r="M2916" s="16">
        <v>1</v>
      </c>
      <c r="N2916" s="16">
        <v>10</v>
      </c>
      <c r="O2916" s="17">
        <v>256</v>
      </c>
      <c r="P2916" s="18">
        <v>0</v>
      </c>
    </row>
    <row r="2917" spans="2:16" ht="36" customHeight="1" outlineLevel="1" x14ac:dyDescent="0.45">
      <c r="B2917" s="13" t="s">
        <v>77</v>
      </c>
      <c r="C2917" s="14" t="s">
        <v>59</v>
      </c>
      <c r="D2917" s="14" t="s">
        <v>1019</v>
      </c>
      <c r="E2917" s="15" t="s">
        <v>70</v>
      </c>
      <c r="F2917" s="15"/>
      <c r="G2917" s="16">
        <v>1</v>
      </c>
      <c r="H2917" s="16">
        <v>10</v>
      </c>
      <c r="I2917" s="19">
        <v>6.599462365591398</v>
      </c>
      <c r="J2917" s="16">
        <v>10</v>
      </c>
      <c r="K2917" s="16">
        <v>7</v>
      </c>
      <c r="L2917" s="19">
        <v>3.187846998492204</v>
      </c>
      <c r="M2917" s="16">
        <v>1</v>
      </c>
      <c r="N2917" s="16">
        <v>10</v>
      </c>
      <c r="O2917" s="17">
        <v>256</v>
      </c>
      <c r="P2917" s="18">
        <v>0</v>
      </c>
    </row>
    <row r="2918" spans="2:16" ht="36" customHeight="1" outlineLevel="1" x14ac:dyDescent="0.45">
      <c r="B2918" s="13" t="s">
        <v>79</v>
      </c>
      <c r="C2918" s="14" t="s">
        <v>56</v>
      </c>
      <c r="D2918" s="14" t="s">
        <v>1020</v>
      </c>
      <c r="E2918" s="15" t="s">
        <v>70</v>
      </c>
      <c r="F2918" s="15"/>
      <c r="G2918" s="16">
        <v>1</v>
      </c>
      <c r="H2918" s="16">
        <v>10</v>
      </c>
      <c r="I2918" s="19">
        <v>6.4659498207885306</v>
      </c>
      <c r="J2918" s="16">
        <v>10</v>
      </c>
      <c r="K2918" s="16">
        <v>7</v>
      </c>
      <c r="L2918" s="19">
        <v>3.2483678930650752</v>
      </c>
      <c r="M2918" s="16">
        <v>1</v>
      </c>
      <c r="N2918" s="16">
        <v>10</v>
      </c>
      <c r="O2918" s="17">
        <v>721</v>
      </c>
      <c r="P2918" s="18">
        <v>0</v>
      </c>
    </row>
    <row r="2919" spans="2:16" ht="36" customHeight="1" outlineLevel="1" x14ac:dyDescent="0.45">
      <c r="B2919" s="13" t="s">
        <v>79</v>
      </c>
      <c r="C2919" s="14" t="s">
        <v>59</v>
      </c>
      <c r="D2919" s="14" t="s">
        <v>1020</v>
      </c>
      <c r="E2919" s="15" t="s">
        <v>70</v>
      </c>
      <c r="F2919" s="15"/>
      <c r="G2919" s="16">
        <v>1</v>
      </c>
      <c r="H2919" s="16">
        <v>10</v>
      </c>
      <c r="I2919" s="19">
        <v>6.4659498207885306</v>
      </c>
      <c r="J2919" s="16">
        <v>10</v>
      </c>
      <c r="K2919" s="16">
        <v>7</v>
      </c>
      <c r="L2919" s="19">
        <v>3.2483678930650752</v>
      </c>
      <c r="M2919" s="16">
        <v>1</v>
      </c>
      <c r="N2919" s="16">
        <v>10</v>
      </c>
      <c r="O2919" s="17">
        <v>721</v>
      </c>
      <c r="P2919" s="18">
        <v>0</v>
      </c>
    </row>
    <row r="2920" spans="2:16" ht="36" customHeight="1" outlineLevel="1" x14ac:dyDescent="0.45">
      <c r="B2920" s="13" t="s">
        <v>80</v>
      </c>
      <c r="C2920" s="14" t="s">
        <v>56</v>
      </c>
      <c r="D2920" s="14" t="s">
        <v>1021</v>
      </c>
      <c r="E2920" s="15" t="s">
        <v>70</v>
      </c>
      <c r="F2920" s="15"/>
      <c r="G2920" s="16">
        <v>1</v>
      </c>
      <c r="H2920" s="16">
        <v>10</v>
      </c>
      <c r="I2920" s="19">
        <v>7.0869565217391308</v>
      </c>
      <c r="J2920" s="16">
        <v>10</v>
      </c>
      <c r="K2920" s="16">
        <v>8</v>
      </c>
      <c r="L2920" s="19">
        <v>2.8989812127040859</v>
      </c>
      <c r="M2920" s="16">
        <v>1</v>
      </c>
      <c r="N2920" s="16">
        <v>10</v>
      </c>
      <c r="O2920" s="17">
        <v>931</v>
      </c>
      <c r="P2920" s="18">
        <v>0</v>
      </c>
    </row>
    <row r="2921" spans="2:16" ht="36" customHeight="1" outlineLevel="1" x14ac:dyDescent="0.45">
      <c r="B2921" s="13" t="s">
        <v>80</v>
      </c>
      <c r="C2921" s="14" t="s">
        <v>59</v>
      </c>
      <c r="D2921" s="14" t="s">
        <v>1021</v>
      </c>
      <c r="E2921" s="15" t="s">
        <v>70</v>
      </c>
      <c r="F2921" s="15"/>
      <c r="G2921" s="16">
        <v>1</v>
      </c>
      <c r="H2921" s="16">
        <v>10</v>
      </c>
      <c r="I2921" s="19">
        <v>7.0869565217391308</v>
      </c>
      <c r="J2921" s="16">
        <v>10</v>
      </c>
      <c r="K2921" s="16">
        <v>8</v>
      </c>
      <c r="L2921" s="19">
        <v>2.8989812127040859</v>
      </c>
      <c r="M2921" s="16">
        <v>1</v>
      </c>
      <c r="N2921" s="16">
        <v>10</v>
      </c>
      <c r="O2921" s="17">
        <v>931</v>
      </c>
      <c r="P2921" s="18">
        <v>0</v>
      </c>
    </row>
    <row r="2922" spans="2:16" ht="36" customHeight="1" outlineLevel="1" x14ac:dyDescent="0.45">
      <c r="B2922" s="13" t="s">
        <v>82</v>
      </c>
      <c r="C2922" s="14" t="s">
        <v>56</v>
      </c>
      <c r="D2922" s="14" t="s">
        <v>1442</v>
      </c>
      <c r="E2922" s="15" t="s">
        <v>70</v>
      </c>
      <c r="F2922" s="15"/>
      <c r="G2922" s="16">
        <v>2</v>
      </c>
      <c r="H2922" s="16">
        <v>10</v>
      </c>
      <c r="I2922" s="19">
        <v>6.166666666666667</v>
      </c>
      <c r="J2922" s="16">
        <v>9</v>
      </c>
      <c r="K2922" s="16">
        <v>4</v>
      </c>
      <c r="L2922" s="19">
        <v>3.5449494589721118</v>
      </c>
      <c r="M2922" s="16">
        <v>2</v>
      </c>
      <c r="N2922" s="16">
        <v>10</v>
      </c>
      <c r="O2922" s="17">
        <v>994</v>
      </c>
      <c r="P2922" s="18">
        <v>0</v>
      </c>
    </row>
    <row r="2923" spans="2:16" ht="36" customHeight="1" outlineLevel="1" x14ac:dyDescent="0.45">
      <c r="B2923" s="13" t="s">
        <v>82</v>
      </c>
      <c r="C2923" s="14" t="s">
        <v>59</v>
      </c>
      <c r="D2923" s="14" t="s">
        <v>1442</v>
      </c>
      <c r="E2923" s="15" t="s">
        <v>70</v>
      </c>
      <c r="F2923" s="15"/>
      <c r="G2923" s="16">
        <v>2</v>
      </c>
      <c r="H2923" s="16">
        <v>10</v>
      </c>
      <c r="I2923" s="19">
        <v>6.166666666666667</v>
      </c>
      <c r="J2923" s="16">
        <v>9</v>
      </c>
      <c r="K2923" s="16">
        <v>4</v>
      </c>
      <c r="L2923" s="19">
        <v>3.5449494589721118</v>
      </c>
      <c r="M2923" s="16">
        <v>2</v>
      </c>
      <c r="N2923" s="16">
        <v>10</v>
      </c>
      <c r="O2923" s="17">
        <v>994</v>
      </c>
      <c r="P2923" s="18">
        <v>0</v>
      </c>
    </row>
    <row r="2924" spans="2:16" ht="36" customHeight="1" outlineLevel="1" x14ac:dyDescent="0.45">
      <c r="B2924" s="13" t="s">
        <v>84</v>
      </c>
      <c r="C2924" s="14" t="s">
        <v>56</v>
      </c>
      <c r="D2924" s="14" t="s">
        <v>1443</v>
      </c>
      <c r="E2924" s="15" t="s">
        <v>70</v>
      </c>
      <c r="F2924" s="15"/>
      <c r="G2924" s="15" t="s">
        <v>86</v>
      </c>
      <c r="H2924" s="15" t="s">
        <v>86</v>
      </c>
      <c r="I2924" s="15" t="s">
        <v>86</v>
      </c>
      <c r="J2924" s="15" t="s">
        <v>86</v>
      </c>
      <c r="K2924" s="15" t="s">
        <v>86</v>
      </c>
      <c r="L2924" s="15" t="s">
        <v>86</v>
      </c>
      <c r="M2924" s="15" t="s">
        <v>86</v>
      </c>
      <c r="N2924" s="15" t="s">
        <v>86</v>
      </c>
      <c r="O2924" s="17">
        <v>1000</v>
      </c>
      <c r="P2924" s="18">
        <v>0</v>
      </c>
    </row>
    <row r="2925" spans="2:16" ht="36" customHeight="1" outlineLevel="1" x14ac:dyDescent="0.45">
      <c r="B2925" s="13" t="s">
        <v>84</v>
      </c>
      <c r="C2925" s="14" t="s">
        <v>59</v>
      </c>
      <c r="D2925" s="14" t="s">
        <v>1443</v>
      </c>
      <c r="E2925" s="15" t="s">
        <v>70</v>
      </c>
      <c r="F2925" s="15"/>
      <c r="G2925" s="15" t="s">
        <v>86</v>
      </c>
      <c r="H2925" s="15" t="s">
        <v>86</v>
      </c>
      <c r="I2925" s="15" t="s">
        <v>86</v>
      </c>
      <c r="J2925" s="15" t="s">
        <v>86</v>
      </c>
      <c r="K2925" s="15" t="s">
        <v>86</v>
      </c>
      <c r="L2925" s="15" t="s">
        <v>86</v>
      </c>
      <c r="M2925" s="15" t="s">
        <v>86</v>
      </c>
      <c r="N2925" s="15" t="s">
        <v>86</v>
      </c>
      <c r="O2925" s="17">
        <v>1000</v>
      </c>
      <c r="P2925" s="18">
        <v>0</v>
      </c>
    </row>
    <row r="2926" spans="2:16" ht="36" customHeight="1" outlineLevel="1" x14ac:dyDescent="0.45">
      <c r="B2926" s="13" t="s">
        <v>61</v>
      </c>
      <c r="C2926" s="14" t="s">
        <v>56</v>
      </c>
      <c r="D2926" s="14" t="s">
        <v>1022</v>
      </c>
      <c r="E2926" s="15" t="s">
        <v>70</v>
      </c>
      <c r="F2926" s="15"/>
      <c r="G2926" s="16">
        <v>1</v>
      </c>
      <c r="H2926" s="16">
        <v>10</v>
      </c>
      <c r="I2926" s="19">
        <v>6.5389999999999997</v>
      </c>
      <c r="J2926" s="16">
        <v>10</v>
      </c>
      <c r="K2926" s="16">
        <v>7</v>
      </c>
      <c r="L2926" s="19">
        <v>3.1528430692661353</v>
      </c>
      <c r="M2926" s="16">
        <v>1</v>
      </c>
      <c r="N2926" s="16">
        <v>10</v>
      </c>
      <c r="O2926" s="17">
        <v>0</v>
      </c>
      <c r="P2926" s="18">
        <v>0</v>
      </c>
    </row>
    <row r="2927" spans="2:16" ht="36" customHeight="1" outlineLevel="1" x14ac:dyDescent="0.45">
      <c r="B2927" s="13" t="s">
        <v>61</v>
      </c>
      <c r="C2927" s="14" t="s">
        <v>59</v>
      </c>
      <c r="D2927" s="14" t="s">
        <v>1022</v>
      </c>
      <c r="E2927" s="15" t="s">
        <v>70</v>
      </c>
      <c r="F2927" s="15"/>
      <c r="G2927" s="16">
        <v>1</v>
      </c>
      <c r="H2927" s="16">
        <v>10</v>
      </c>
      <c r="I2927" s="19">
        <v>6.5601750547045956</v>
      </c>
      <c r="J2927" s="16">
        <v>10</v>
      </c>
      <c r="K2927" s="16">
        <v>7</v>
      </c>
      <c r="L2927" s="19">
        <v>3.1311581814870268</v>
      </c>
      <c r="M2927" s="16">
        <v>1</v>
      </c>
      <c r="N2927" s="16">
        <v>10</v>
      </c>
      <c r="O2927" s="17">
        <v>86</v>
      </c>
      <c r="P2927" s="18">
        <v>0</v>
      </c>
    </row>
    <row r="2928" spans="2:16" ht="36" customHeight="1" outlineLevel="1" x14ac:dyDescent="0.45">
      <c r="B2928" s="13" t="s">
        <v>61</v>
      </c>
      <c r="C2928" s="14" t="s">
        <v>56</v>
      </c>
      <c r="D2928" s="14" t="s">
        <v>1022</v>
      </c>
      <c r="E2928" s="15" t="s">
        <v>70</v>
      </c>
      <c r="F2928" s="15"/>
      <c r="G2928" s="15" t="s">
        <v>86</v>
      </c>
      <c r="H2928" s="15" t="s">
        <v>86</v>
      </c>
      <c r="I2928" s="15" t="s">
        <v>86</v>
      </c>
      <c r="J2928" s="15" t="s">
        <v>86</v>
      </c>
      <c r="K2928" s="15" t="s">
        <v>86</v>
      </c>
      <c r="L2928" s="15" t="s">
        <v>86</v>
      </c>
      <c r="M2928" s="15" t="s">
        <v>86</v>
      </c>
      <c r="N2928" s="15" t="s">
        <v>86</v>
      </c>
      <c r="O2928" s="17">
        <v>1000</v>
      </c>
      <c r="P2928" s="18">
        <v>0</v>
      </c>
    </row>
    <row r="2929" spans="2:16" ht="36" customHeight="1" outlineLevel="1" x14ac:dyDescent="0.45">
      <c r="B2929" s="13" t="s">
        <v>61</v>
      </c>
      <c r="C2929" s="14" t="s">
        <v>59</v>
      </c>
      <c r="D2929" s="14" t="s">
        <v>1022</v>
      </c>
      <c r="E2929" s="15" t="s">
        <v>70</v>
      </c>
      <c r="F2929" s="15"/>
      <c r="G2929" s="16">
        <v>10</v>
      </c>
      <c r="H2929" s="16">
        <v>10</v>
      </c>
      <c r="I2929" s="16">
        <v>10</v>
      </c>
      <c r="J2929" s="16">
        <v>10</v>
      </c>
      <c r="K2929" s="16">
        <v>10</v>
      </c>
      <c r="L2929" s="16">
        <v>0</v>
      </c>
      <c r="M2929" s="16">
        <v>10</v>
      </c>
      <c r="N2929" s="16">
        <v>10</v>
      </c>
      <c r="O2929" s="17">
        <v>998</v>
      </c>
      <c r="P2929" s="18">
        <v>0</v>
      </c>
    </row>
    <row r="2930" spans="2:16" ht="36" customHeight="1" outlineLevel="1" x14ac:dyDescent="0.45">
      <c r="B2930" s="13" t="s">
        <v>61</v>
      </c>
      <c r="C2930" s="14" t="s">
        <v>56</v>
      </c>
      <c r="D2930" s="14" t="s">
        <v>1022</v>
      </c>
      <c r="E2930" s="15" t="s">
        <v>70</v>
      </c>
      <c r="F2930" s="15"/>
      <c r="G2930" s="15" t="s">
        <v>86</v>
      </c>
      <c r="H2930" s="15" t="s">
        <v>86</v>
      </c>
      <c r="I2930" s="15" t="s">
        <v>86</v>
      </c>
      <c r="J2930" s="15" t="s">
        <v>86</v>
      </c>
      <c r="K2930" s="15" t="s">
        <v>86</v>
      </c>
      <c r="L2930" s="15" t="s">
        <v>86</v>
      </c>
      <c r="M2930" s="15" t="s">
        <v>86</v>
      </c>
      <c r="N2930" s="15" t="s">
        <v>86</v>
      </c>
      <c r="O2930" s="17">
        <v>1000</v>
      </c>
      <c r="P2930" s="18">
        <v>0</v>
      </c>
    </row>
    <row r="2931" spans="2:16" ht="36" customHeight="1" outlineLevel="1" x14ac:dyDescent="0.45">
      <c r="B2931" s="13" t="s">
        <v>61</v>
      </c>
      <c r="C2931" s="14" t="s">
        <v>59</v>
      </c>
      <c r="D2931" s="14" t="s">
        <v>1022</v>
      </c>
      <c r="E2931" s="15" t="s">
        <v>70</v>
      </c>
      <c r="F2931" s="15"/>
      <c r="G2931" s="15" t="s">
        <v>86</v>
      </c>
      <c r="H2931" s="15" t="s">
        <v>86</v>
      </c>
      <c r="I2931" s="15" t="s">
        <v>86</v>
      </c>
      <c r="J2931" s="15" t="s">
        <v>86</v>
      </c>
      <c r="K2931" s="15" t="s">
        <v>86</v>
      </c>
      <c r="L2931" s="15" t="s">
        <v>86</v>
      </c>
      <c r="M2931" s="15" t="s">
        <v>86</v>
      </c>
      <c r="N2931" s="15" t="s">
        <v>86</v>
      </c>
      <c r="O2931" s="17">
        <v>1000</v>
      </c>
      <c r="P2931" s="18">
        <v>0</v>
      </c>
    </row>
    <row r="2932" spans="2:16" ht="36" customHeight="1" outlineLevel="1" x14ac:dyDescent="0.45">
      <c r="B2932" s="13" t="s">
        <v>61</v>
      </c>
      <c r="C2932" s="14" t="s">
        <v>56</v>
      </c>
      <c r="D2932" s="14" t="s">
        <v>1022</v>
      </c>
      <c r="E2932" s="15" t="s">
        <v>70</v>
      </c>
      <c r="F2932" s="15"/>
      <c r="G2932" s="15" t="s">
        <v>86</v>
      </c>
      <c r="H2932" s="15" t="s">
        <v>86</v>
      </c>
      <c r="I2932" s="15" t="s">
        <v>86</v>
      </c>
      <c r="J2932" s="15" t="s">
        <v>86</v>
      </c>
      <c r="K2932" s="15" t="s">
        <v>86</v>
      </c>
      <c r="L2932" s="15" t="s">
        <v>86</v>
      </c>
      <c r="M2932" s="15" t="s">
        <v>86</v>
      </c>
      <c r="N2932" s="15" t="s">
        <v>86</v>
      </c>
      <c r="O2932" s="17">
        <v>1000</v>
      </c>
      <c r="P2932" s="18">
        <v>0</v>
      </c>
    </row>
    <row r="2933" spans="2:16" ht="36" customHeight="1" outlineLevel="1" x14ac:dyDescent="0.45">
      <c r="B2933" s="13" t="s">
        <v>61</v>
      </c>
      <c r="C2933" s="14" t="s">
        <v>59</v>
      </c>
      <c r="D2933" s="14" t="s">
        <v>1022</v>
      </c>
      <c r="E2933" s="15" t="s">
        <v>70</v>
      </c>
      <c r="F2933" s="15"/>
      <c r="G2933" s="15" t="s">
        <v>86</v>
      </c>
      <c r="H2933" s="15" t="s">
        <v>86</v>
      </c>
      <c r="I2933" s="15" t="s">
        <v>86</v>
      </c>
      <c r="J2933" s="15" t="s">
        <v>86</v>
      </c>
      <c r="K2933" s="15" t="s">
        <v>86</v>
      </c>
      <c r="L2933" s="15" t="s">
        <v>86</v>
      </c>
      <c r="M2933" s="15" t="s">
        <v>86</v>
      </c>
      <c r="N2933" s="15" t="s">
        <v>86</v>
      </c>
      <c r="O2933" s="17">
        <v>1000</v>
      </c>
      <c r="P2933" s="18">
        <v>0</v>
      </c>
    </row>
    <row r="2934" spans="2:16" ht="36" customHeight="1" outlineLevel="1" x14ac:dyDescent="0.45">
      <c r="B2934" s="13" t="s">
        <v>64</v>
      </c>
      <c r="C2934" s="14" t="s">
        <v>56</v>
      </c>
      <c r="D2934" s="14" t="s">
        <v>1023</v>
      </c>
      <c r="E2934" s="15" t="s">
        <v>63</v>
      </c>
      <c r="F2934" s="15"/>
      <c r="G2934" s="16">
        <v>1</v>
      </c>
      <c r="H2934" s="16">
        <v>10</v>
      </c>
      <c r="I2934" s="19">
        <v>6.5389999999999997</v>
      </c>
      <c r="J2934" s="16">
        <v>10</v>
      </c>
      <c r="K2934" s="16">
        <v>7</v>
      </c>
      <c r="L2934" s="19">
        <v>3.1541127797571722</v>
      </c>
      <c r="M2934" s="16">
        <v>1</v>
      </c>
      <c r="N2934" s="16">
        <v>10</v>
      </c>
      <c r="O2934" s="17">
        <v>0</v>
      </c>
      <c r="P2934" s="18">
        <v>0</v>
      </c>
    </row>
    <row r="2935" spans="2:16" ht="36" customHeight="1" outlineLevel="1" x14ac:dyDescent="0.45">
      <c r="B2935" s="13" t="s">
        <v>64</v>
      </c>
      <c r="C2935" s="14" t="s">
        <v>59</v>
      </c>
      <c r="D2935" s="14" t="s">
        <v>1023</v>
      </c>
      <c r="E2935" s="15" t="s">
        <v>63</v>
      </c>
      <c r="F2935" s="15"/>
      <c r="G2935" s="16">
        <v>1</v>
      </c>
      <c r="H2935" s="16">
        <v>10</v>
      </c>
      <c r="I2935" s="19">
        <v>6.5389999999999997</v>
      </c>
      <c r="J2935" s="16">
        <v>10</v>
      </c>
      <c r="K2935" s="16">
        <v>7</v>
      </c>
      <c r="L2935" s="19">
        <v>3.1541127797571722</v>
      </c>
      <c r="M2935" s="16">
        <v>1</v>
      </c>
      <c r="N2935" s="16">
        <v>10</v>
      </c>
      <c r="O2935" s="17">
        <v>0</v>
      </c>
      <c r="P2935" s="18">
        <v>0</v>
      </c>
    </row>
    <row r="2936" spans="2:16" ht="36" customHeight="1" outlineLevel="1" x14ac:dyDescent="0.45">
      <c r="B2936" s="13" t="s">
        <v>66</v>
      </c>
      <c r="C2936" s="14" t="s">
        <v>56</v>
      </c>
      <c r="D2936" s="14" t="s">
        <v>1024</v>
      </c>
      <c r="E2936" s="15" t="s">
        <v>63</v>
      </c>
      <c r="F2936" s="15"/>
      <c r="G2936" s="16">
        <v>1</v>
      </c>
      <c r="H2936" s="16">
        <v>10</v>
      </c>
      <c r="I2936" s="19">
        <v>6.7355371900826446</v>
      </c>
      <c r="J2936" s="16">
        <v>10</v>
      </c>
      <c r="K2936" s="16">
        <v>7</v>
      </c>
      <c r="L2936" s="19">
        <v>3.0271883107939308</v>
      </c>
      <c r="M2936" s="16">
        <v>1</v>
      </c>
      <c r="N2936" s="16">
        <v>10</v>
      </c>
      <c r="O2936" s="17">
        <v>516</v>
      </c>
      <c r="P2936" s="18">
        <v>0</v>
      </c>
    </row>
    <row r="2937" spans="2:16" ht="36" customHeight="1" outlineLevel="1" x14ac:dyDescent="0.45">
      <c r="B2937" s="13" t="s">
        <v>66</v>
      </c>
      <c r="C2937" s="14" t="s">
        <v>59</v>
      </c>
      <c r="D2937" s="14" t="s">
        <v>1024</v>
      </c>
      <c r="E2937" s="15" t="s">
        <v>63</v>
      </c>
      <c r="F2937" s="15"/>
      <c r="G2937" s="16">
        <v>1</v>
      </c>
      <c r="H2937" s="16">
        <v>10</v>
      </c>
      <c r="I2937" s="19">
        <v>6.7362204724409445</v>
      </c>
      <c r="J2937" s="16">
        <v>10</v>
      </c>
      <c r="K2937" s="16">
        <v>7</v>
      </c>
      <c r="L2937" s="19">
        <v>3.0397282472572642</v>
      </c>
      <c r="M2937" s="16">
        <v>1</v>
      </c>
      <c r="N2937" s="16">
        <v>10</v>
      </c>
      <c r="O2937" s="17">
        <v>492</v>
      </c>
      <c r="P2937" s="18">
        <v>0</v>
      </c>
    </row>
    <row r="2938" spans="2:16" ht="36" customHeight="1" outlineLevel="1" x14ac:dyDescent="0.45">
      <c r="B2938" s="13" t="s">
        <v>68</v>
      </c>
      <c r="C2938" s="14" t="s">
        <v>56</v>
      </c>
      <c r="D2938" s="14" t="s">
        <v>1025</v>
      </c>
      <c r="E2938" s="15" t="s">
        <v>70</v>
      </c>
      <c r="F2938" s="15"/>
      <c r="G2938" s="16">
        <v>1</v>
      </c>
      <c r="H2938" s="16">
        <v>10</v>
      </c>
      <c r="I2938" s="19">
        <v>6.197115384615385</v>
      </c>
      <c r="J2938" s="16">
        <v>10</v>
      </c>
      <c r="K2938" s="16">
        <v>7</v>
      </c>
      <c r="L2938" s="19">
        <v>3.2828924659732306</v>
      </c>
      <c r="M2938" s="16">
        <v>1</v>
      </c>
      <c r="N2938" s="16">
        <v>10</v>
      </c>
      <c r="O2938" s="17">
        <v>792</v>
      </c>
      <c r="P2938" s="18">
        <v>0</v>
      </c>
    </row>
    <row r="2939" spans="2:16" ht="36" customHeight="1" outlineLevel="1" x14ac:dyDescent="0.45">
      <c r="B2939" s="13" t="s">
        <v>68</v>
      </c>
      <c r="C2939" s="14" t="s">
        <v>59</v>
      </c>
      <c r="D2939" s="14" t="s">
        <v>1025</v>
      </c>
      <c r="E2939" s="15" t="s">
        <v>70</v>
      </c>
      <c r="F2939" s="15"/>
      <c r="G2939" s="16">
        <v>1</v>
      </c>
      <c r="H2939" s="16">
        <v>10</v>
      </c>
      <c r="I2939" s="19">
        <v>6.2452830188679247</v>
      </c>
      <c r="J2939" s="16">
        <v>10</v>
      </c>
      <c r="K2939" s="16">
        <v>7</v>
      </c>
      <c r="L2939" s="19">
        <v>3.2707560201301127</v>
      </c>
      <c r="M2939" s="16">
        <v>1</v>
      </c>
      <c r="N2939" s="16">
        <v>10</v>
      </c>
      <c r="O2939" s="17">
        <v>788</v>
      </c>
      <c r="P2939" s="18">
        <v>0</v>
      </c>
    </row>
    <row r="2940" spans="2:16" ht="36" customHeight="1" outlineLevel="1" x14ac:dyDescent="0.45">
      <c r="B2940" s="13" t="s">
        <v>71</v>
      </c>
      <c r="C2940" s="14" t="s">
        <v>56</v>
      </c>
      <c r="D2940" s="14" t="s">
        <v>1026</v>
      </c>
      <c r="E2940" s="15" t="s">
        <v>70</v>
      </c>
      <c r="F2940" s="15"/>
      <c r="G2940" s="16">
        <v>1</v>
      </c>
      <c r="H2940" s="16">
        <v>10</v>
      </c>
      <c r="I2940" s="19">
        <v>7.1171875</v>
      </c>
      <c r="J2940" s="16">
        <v>10</v>
      </c>
      <c r="K2940" s="16">
        <v>7</v>
      </c>
      <c r="L2940" s="19">
        <v>3.0160230730492352</v>
      </c>
      <c r="M2940" s="16">
        <v>1</v>
      </c>
      <c r="N2940" s="16">
        <v>10</v>
      </c>
      <c r="O2940" s="17">
        <v>872</v>
      </c>
      <c r="P2940" s="18">
        <v>0</v>
      </c>
    </row>
    <row r="2941" spans="2:16" ht="36" customHeight="1" outlineLevel="1" x14ac:dyDescent="0.45">
      <c r="B2941" s="13" t="s">
        <v>71</v>
      </c>
      <c r="C2941" s="14" t="s">
        <v>59</v>
      </c>
      <c r="D2941" s="14" t="s">
        <v>1026</v>
      </c>
      <c r="E2941" s="15" t="s">
        <v>70</v>
      </c>
      <c r="F2941" s="15"/>
      <c r="G2941" s="16">
        <v>1</v>
      </c>
      <c r="H2941" s="16">
        <v>10</v>
      </c>
      <c r="I2941" s="19">
        <v>7.2325581395348841</v>
      </c>
      <c r="J2941" s="16">
        <v>10</v>
      </c>
      <c r="K2941" s="16">
        <v>8</v>
      </c>
      <c r="L2941" s="19">
        <v>2.9672999824834898</v>
      </c>
      <c r="M2941" s="16">
        <v>1</v>
      </c>
      <c r="N2941" s="16">
        <v>10</v>
      </c>
      <c r="O2941" s="17">
        <v>871</v>
      </c>
      <c r="P2941" s="18">
        <v>0</v>
      </c>
    </row>
    <row r="2942" spans="2:16" ht="36" customHeight="1" outlineLevel="1" x14ac:dyDescent="0.45">
      <c r="B2942" s="13" t="s">
        <v>1184</v>
      </c>
      <c r="C2942" s="14" t="s">
        <v>56</v>
      </c>
      <c r="D2942" s="14" t="s">
        <v>1027</v>
      </c>
      <c r="E2942" s="15" t="s">
        <v>70</v>
      </c>
      <c r="F2942" s="15"/>
      <c r="G2942" s="16">
        <v>1</v>
      </c>
      <c r="H2942" s="16">
        <v>10</v>
      </c>
      <c r="I2942" s="19">
        <v>6.8275862068965516</v>
      </c>
      <c r="J2942" s="16">
        <v>10</v>
      </c>
      <c r="K2942" s="16">
        <v>7</v>
      </c>
      <c r="L2942" s="19">
        <v>3.0673031244645959</v>
      </c>
      <c r="M2942" s="16">
        <v>1</v>
      </c>
      <c r="N2942" s="16">
        <v>10</v>
      </c>
      <c r="O2942" s="17">
        <v>942</v>
      </c>
      <c r="P2942" s="18">
        <v>0</v>
      </c>
    </row>
    <row r="2943" spans="2:16" ht="36" customHeight="1" outlineLevel="1" x14ac:dyDescent="0.45">
      <c r="B2943" s="13" t="s">
        <v>1184</v>
      </c>
      <c r="C2943" s="14" t="s">
        <v>59</v>
      </c>
      <c r="D2943" s="14" t="s">
        <v>1027</v>
      </c>
      <c r="E2943" s="15" t="s">
        <v>70</v>
      </c>
      <c r="F2943" s="15"/>
      <c r="G2943" s="16">
        <v>1</v>
      </c>
      <c r="H2943" s="16">
        <v>10</v>
      </c>
      <c r="I2943" s="19">
        <v>6.9122807017543861</v>
      </c>
      <c r="J2943" s="16">
        <v>10</v>
      </c>
      <c r="K2943" s="16">
        <v>7</v>
      </c>
      <c r="L2943" s="19">
        <v>3.0838328525808012</v>
      </c>
      <c r="M2943" s="16">
        <v>1</v>
      </c>
      <c r="N2943" s="16">
        <v>10</v>
      </c>
      <c r="O2943" s="17">
        <v>943</v>
      </c>
      <c r="P2943" s="18">
        <v>0</v>
      </c>
    </row>
    <row r="2944" spans="2:16" ht="36" customHeight="1" outlineLevel="1" x14ac:dyDescent="0.45">
      <c r="B2944" s="13" t="s">
        <v>1185</v>
      </c>
      <c r="C2944" s="14" t="s">
        <v>56</v>
      </c>
      <c r="D2944" s="14" t="s">
        <v>1028</v>
      </c>
      <c r="E2944" s="15" t="s">
        <v>70</v>
      </c>
      <c r="F2944" s="15"/>
      <c r="G2944" s="16">
        <v>1</v>
      </c>
      <c r="H2944" s="16">
        <v>10</v>
      </c>
      <c r="I2944" s="19">
        <v>6.1923076923076925</v>
      </c>
      <c r="J2944" s="16">
        <v>10</v>
      </c>
      <c r="K2944" s="16">
        <v>6</v>
      </c>
      <c r="L2944" s="19">
        <v>3.26621722521522</v>
      </c>
      <c r="M2944" s="16">
        <v>1</v>
      </c>
      <c r="N2944" s="16">
        <v>10</v>
      </c>
      <c r="O2944" s="17">
        <v>948</v>
      </c>
      <c r="P2944" s="18">
        <v>0</v>
      </c>
    </row>
    <row r="2945" spans="2:16" ht="36" customHeight="1" outlineLevel="1" x14ac:dyDescent="0.45">
      <c r="B2945" s="13" t="s">
        <v>1185</v>
      </c>
      <c r="C2945" s="14" t="s">
        <v>59</v>
      </c>
      <c r="D2945" s="14" t="s">
        <v>1028</v>
      </c>
      <c r="E2945" s="15" t="s">
        <v>70</v>
      </c>
      <c r="F2945" s="15"/>
      <c r="G2945" s="16">
        <v>1</v>
      </c>
      <c r="H2945" s="16">
        <v>10</v>
      </c>
      <c r="I2945" s="19">
        <v>6.0377358490566042</v>
      </c>
      <c r="J2945" s="16">
        <v>10</v>
      </c>
      <c r="K2945" s="16">
        <v>6</v>
      </c>
      <c r="L2945" s="19">
        <v>3.2638006641086834</v>
      </c>
      <c r="M2945" s="16">
        <v>1</v>
      </c>
      <c r="N2945" s="16">
        <v>10</v>
      </c>
      <c r="O2945" s="17">
        <v>947</v>
      </c>
      <c r="P2945" s="18">
        <v>0</v>
      </c>
    </row>
    <row r="2946" spans="2:16" ht="36" customHeight="1" outlineLevel="1" x14ac:dyDescent="0.45">
      <c r="B2946" s="13" t="s">
        <v>73</v>
      </c>
      <c r="C2946" s="14" t="s">
        <v>56</v>
      </c>
      <c r="D2946" s="14" t="s">
        <v>1444</v>
      </c>
      <c r="E2946" s="15" t="s">
        <v>63</v>
      </c>
      <c r="F2946" s="15"/>
      <c r="G2946" s="16">
        <v>1</v>
      </c>
      <c r="H2946" s="16">
        <v>10</v>
      </c>
      <c r="I2946" s="19">
        <v>6.5389999999999997</v>
      </c>
      <c r="J2946" s="16">
        <v>10</v>
      </c>
      <c r="K2946" s="16">
        <v>7</v>
      </c>
      <c r="L2946" s="19">
        <v>3.1550647272969705</v>
      </c>
      <c r="M2946" s="16">
        <v>1</v>
      </c>
      <c r="N2946" s="16">
        <v>10</v>
      </c>
      <c r="O2946" s="17">
        <v>0</v>
      </c>
      <c r="P2946" s="18">
        <v>0</v>
      </c>
    </row>
    <row r="2947" spans="2:16" ht="36" customHeight="1" outlineLevel="1" x14ac:dyDescent="0.45">
      <c r="B2947" s="13" t="s">
        <v>73</v>
      </c>
      <c r="C2947" s="14" t="s">
        <v>59</v>
      </c>
      <c r="D2947" s="14" t="s">
        <v>1444</v>
      </c>
      <c r="E2947" s="15" t="s">
        <v>63</v>
      </c>
      <c r="F2947" s="15"/>
      <c r="G2947" s="16">
        <v>1</v>
      </c>
      <c r="H2947" s="16">
        <v>10</v>
      </c>
      <c r="I2947" s="19">
        <v>6.5389999999999997</v>
      </c>
      <c r="J2947" s="16">
        <v>10</v>
      </c>
      <c r="K2947" s="16">
        <v>7</v>
      </c>
      <c r="L2947" s="19">
        <v>3.1550647272969705</v>
      </c>
      <c r="M2947" s="16">
        <v>1</v>
      </c>
      <c r="N2947" s="16">
        <v>10</v>
      </c>
      <c r="O2947" s="17">
        <v>0</v>
      </c>
      <c r="P2947" s="18">
        <v>0</v>
      </c>
    </row>
    <row r="2948" spans="2:16" ht="36" customHeight="1" outlineLevel="1" x14ac:dyDescent="0.45">
      <c r="B2948" s="13" t="s">
        <v>75</v>
      </c>
      <c r="C2948" s="14" t="s">
        <v>56</v>
      </c>
      <c r="D2948" s="14" t="s">
        <v>1029</v>
      </c>
      <c r="E2948" s="15" t="s">
        <v>63</v>
      </c>
      <c r="F2948" s="15"/>
      <c r="G2948" s="16">
        <v>1</v>
      </c>
      <c r="H2948" s="16">
        <v>10</v>
      </c>
      <c r="I2948" s="19">
        <v>6.5410000000000004</v>
      </c>
      <c r="J2948" s="16">
        <v>10</v>
      </c>
      <c r="K2948" s="16">
        <v>7</v>
      </c>
      <c r="L2948" s="19">
        <v>3.1531351479537442</v>
      </c>
      <c r="M2948" s="16">
        <v>1</v>
      </c>
      <c r="N2948" s="16">
        <v>10</v>
      </c>
      <c r="O2948" s="17">
        <v>0</v>
      </c>
      <c r="P2948" s="18">
        <v>0</v>
      </c>
    </row>
    <row r="2949" spans="2:16" ht="36" customHeight="1" outlineLevel="1" x14ac:dyDescent="0.45">
      <c r="B2949" s="13" t="s">
        <v>75</v>
      </c>
      <c r="C2949" s="14" t="s">
        <v>59</v>
      </c>
      <c r="D2949" s="14" t="s">
        <v>1029</v>
      </c>
      <c r="E2949" s="15" t="s">
        <v>63</v>
      </c>
      <c r="F2949" s="15"/>
      <c r="G2949" s="16">
        <v>1</v>
      </c>
      <c r="H2949" s="16">
        <v>10</v>
      </c>
      <c r="I2949" s="19">
        <v>6.5410000000000004</v>
      </c>
      <c r="J2949" s="16">
        <v>10</v>
      </c>
      <c r="K2949" s="16">
        <v>7</v>
      </c>
      <c r="L2949" s="19">
        <v>3.1531351479537442</v>
      </c>
      <c r="M2949" s="16">
        <v>1</v>
      </c>
      <c r="N2949" s="16">
        <v>10</v>
      </c>
      <c r="O2949" s="17">
        <v>0</v>
      </c>
      <c r="P2949" s="18">
        <v>0</v>
      </c>
    </row>
    <row r="2950" spans="2:16" ht="36" customHeight="1" outlineLevel="1" x14ac:dyDescent="0.45">
      <c r="B2950" s="13" t="s">
        <v>77</v>
      </c>
      <c r="C2950" s="14" t="s">
        <v>56</v>
      </c>
      <c r="D2950" s="14" t="s">
        <v>1030</v>
      </c>
      <c r="E2950" s="15" t="s">
        <v>70</v>
      </c>
      <c r="F2950" s="15"/>
      <c r="G2950" s="16">
        <v>1</v>
      </c>
      <c r="H2950" s="16">
        <v>10</v>
      </c>
      <c r="I2950" s="19">
        <v>6.6630136986301371</v>
      </c>
      <c r="J2950" s="16">
        <v>10</v>
      </c>
      <c r="K2950" s="16">
        <v>7</v>
      </c>
      <c r="L2950" s="19">
        <v>3.1333204994621608</v>
      </c>
      <c r="M2950" s="16">
        <v>1</v>
      </c>
      <c r="N2950" s="16">
        <v>10</v>
      </c>
      <c r="O2950" s="17">
        <v>270</v>
      </c>
      <c r="P2950" s="18">
        <v>0</v>
      </c>
    </row>
    <row r="2951" spans="2:16" ht="36" customHeight="1" outlineLevel="1" x14ac:dyDescent="0.45">
      <c r="B2951" s="13" t="s">
        <v>77</v>
      </c>
      <c r="C2951" s="14" t="s">
        <v>59</v>
      </c>
      <c r="D2951" s="14" t="s">
        <v>1030</v>
      </c>
      <c r="E2951" s="15" t="s">
        <v>70</v>
      </c>
      <c r="F2951" s="15"/>
      <c r="G2951" s="16">
        <v>1</v>
      </c>
      <c r="H2951" s="16">
        <v>10</v>
      </c>
      <c r="I2951" s="19">
        <v>6.6630136986301371</v>
      </c>
      <c r="J2951" s="16">
        <v>10</v>
      </c>
      <c r="K2951" s="16">
        <v>7</v>
      </c>
      <c r="L2951" s="19">
        <v>3.1333204994621608</v>
      </c>
      <c r="M2951" s="16">
        <v>1</v>
      </c>
      <c r="N2951" s="16">
        <v>10</v>
      </c>
      <c r="O2951" s="17">
        <v>270</v>
      </c>
      <c r="P2951" s="18">
        <v>0</v>
      </c>
    </row>
    <row r="2952" spans="2:16" ht="36" customHeight="1" outlineLevel="1" x14ac:dyDescent="0.45">
      <c r="B2952" s="13" t="s">
        <v>79</v>
      </c>
      <c r="C2952" s="14" t="s">
        <v>56</v>
      </c>
      <c r="D2952" s="14" t="s">
        <v>1031</v>
      </c>
      <c r="E2952" s="15" t="s">
        <v>70</v>
      </c>
      <c r="F2952" s="15"/>
      <c r="G2952" s="16">
        <v>1</v>
      </c>
      <c r="H2952" s="16">
        <v>10</v>
      </c>
      <c r="I2952" s="19">
        <v>6.5523465703971118</v>
      </c>
      <c r="J2952" s="16">
        <v>10</v>
      </c>
      <c r="K2952" s="16">
        <v>7</v>
      </c>
      <c r="L2952" s="19">
        <v>3.1762769740193715</v>
      </c>
      <c r="M2952" s="16">
        <v>1</v>
      </c>
      <c r="N2952" s="16">
        <v>10</v>
      </c>
      <c r="O2952" s="17">
        <v>723</v>
      </c>
      <c r="P2952" s="18">
        <v>0</v>
      </c>
    </row>
    <row r="2953" spans="2:16" ht="36" customHeight="1" outlineLevel="1" x14ac:dyDescent="0.45">
      <c r="B2953" s="13" t="s">
        <v>79</v>
      </c>
      <c r="C2953" s="14" t="s">
        <v>59</v>
      </c>
      <c r="D2953" s="14" t="s">
        <v>1031</v>
      </c>
      <c r="E2953" s="15" t="s">
        <v>70</v>
      </c>
      <c r="F2953" s="15"/>
      <c r="G2953" s="16">
        <v>1</v>
      </c>
      <c r="H2953" s="16">
        <v>10</v>
      </c>
      <c r="I2953" s="19">
        <v>6.5523465703971118</v>
      </c>
      <c r="J2953" s="16">
        <v>10</v>
      </c>
      <c r="K2953" s="16">
        <v>7</v>
      </c>
      <c r="L2953" s="19">
        <v>3.1762769740193715</v>
      </c>
      <c r="M2953" s="16">
        <v>1</v>
      </c>
      <c r="N2953" s="16">
        <v>10</v>
      </c>
      <c r="O2953" s="17">
        <v>723</v>
      </c>
      <c r="P2953" s="18">
        <v>0</v>
      </c>
    </row>
    <row r="2954" spans="2:16" ht="36" customHeight="1" outlineLevel="1" x14ac:dyDescent="0.45">
      <c r="B2954" s="13" t="s">
        <v>80</v>
      </c>
      <c r="C2954" s="14" t="s">
        <v>56</v>
      </c>
      <c r="D2954" s="14" t="s">
        <v>1032</v>
      </c>
      <c r="E2954" s="15" t="s">
        <v>70</v>
      </c>
      <c r="F2954" s="15"/>
      <c r="G2954" s="16">
        <v>1</v>
      </c>
      <c r="H2954" s="16">
        <v>10</v>
      </c>
      <c r="I2954" s="19">
        <v>6.4754098360655741</v>
      </c>
      <c r="J2954" s="16">
        <v>10</v>
      </c>
      <c r="K2954" s="16">
        <v>6</v>
      </c>
      <c r="L2954" s="19">
        <v>3.2073174532468158</v>
      </c>
      <c r="M2954" s="16">
        <v>1</v>
      </c>
      <c r="N2954" s="16">
        <v>10</v>
      </c>
      <c r="O2954" s="17">
        <v>939</v>
      </c>
      <c r="P2954" s="18">
        <v>0</v>
      </c>
    </row>
    <row r="2955" spans="2:16" ht="36" customHeight="1" outlineLevel="1" x14ac:dyDescent="0.45">
      <c r="B2955" s="13" t="s">
        <v>80</v>
      </c>
      <c r="C2955" s="14" t="s">
        <v>59</v>
      </c>
      <c r="D2955" s="14" t="s">
        <v>1032</v>
      </c>
      <c r="E2955" s="15" t="s">
        <v>70</v>
      </c>
      <c r="F2955" s="15"/>
      <c r="G2955" s="16">
        <v>1</v>
      </c>
      <c r="H2955" s="16">
        <v>10</v>
      </c>
      <c r="I2955" s="19">
        <v>6.4754098360655741</v>
      </c>
      <c r="J2955" s="16">
        <v>10</v>
      </c>
      <c r="K2955" s="16">
        <v>6</v>
      </c>
      <c r="L2955" s="19">
        <v>3.2073174532468158</v>
      </c>
      <c r="M2955" s="16">
        <v>1</v>
      </c>
      <c r="N2955" s="16">
        <v>10</v>
      </c>
      <c r="O2955" s="17">
        <v>939</v>
      </c>
      <c r="P2955" s="18">
        <v>0</v>
      </c>
    </row>
    <row r="2956" spans="2:16" ht="36" customHeight="1" outlineLevel="1" x14ac:dyDescent="0.45">
      <c r="B2956" s="13" t="s">
        <v>82</v>
      </c>
      <c r="C2956" s="14" t="s">
        <v>56</v>
      </c>
      <c r="D2956" s="14" t="s">
        <v>1445</v>
      </c>
      <c r="E2956" s="15" t="s">
        <v>70</v>
      </c>
      <c r="F2956" s="15"/>
      <c r="G2956" s="16">
        <v>1</v>
      </c>
      <c r="H2956" s="16">
        <v>10</v>
      </c>
      <c r="I2956" s="19">
        <v>4.7333333333333334</v>
      </c>
      <c r="J2956" s="16">
        <v>3</v>
      </c>
      <c r="K2956" s="16">
        <v>3</v>
      </c>
      <c r="L2956" s="19">
        <v>3.3693294514459331</v>
      </c>
      <c r="M2956" s="16">
        <v>1</v>
      </c>
      <c r="N2956" s="16">
        <v>10</v>
      </c>
      <c r="O2956" s="17">
        <v>985</v>
      </c>
      <c r="P2956" s="18">
        <v>0</v>
      </c>
    </row>
    <row r="2957" spans="2:16" ht="36" customHeight="1" outlineLevel="1" x14ac:dyDescent="0.45">
      <c r="B2957" s="13" t="s">
        <v>82</v>
      </c>
      <c r="C2957" s="14" t="s">
        <v>59</v>
      </c>
      <c r="D2957" s="14" t="s">
        <v>1445</v>
      </c>
      <c r="E2957" s="15" t="s">
        <v>70</v>
      </c>
      <c r="F2957" s="15"/>
      <c r="G2957" s="16">
        <v>1</v>
      </c>
      <c r="H2957" s="16">
        <v>10</v>
      </c>
      <c r="I2957" s="19">
        <v>4.7333333333333334</v>
      </c>
      <c r="J2957" s="16">
        <v>3</v>
      </c>
      <c r="K2957" s="16">
        <v>3</v>
      </c>
      <c r="L2957" s="19">
        <v>3.3693294514459331</v>
      </c>
      <c r="M2957" s="16">
        <v>1</v>
      </c>
      <c r="N2957" s="16">
        <v>10</v>
      </c>
      <c r="O2957" s="17">
        <v>985</v>
      </c>
      <c r="P2957" s="18">
        <v>0</v>
      </c>
    </row>
    <row r="2958" spans="2:16" ht="36" customHeight="1" outlineLevel="1" x14ac:dyDescent="0.45">
      <c r="B2958" s="13" t="s">
        <v>84</v>
      </c>
      <c r="C2958" s="14" t="s">
        <v>56</v>
      </c>
      <c r="D2958" s="14" t="s">
        <v>1446</v>
      </c>
      <c r="E2958" s="15" t="s">
        <v>70</v>
      </c>
      <c r="F2958" s="15"/>
      <c r="G2958" s="16">
        <v>2</v>
      </c>
      <c r="H2958" s="16">
        <v>10</v>
      </c>
      <c r="I2958" s="19">
        <v>6.8</v>
      </c>
      <c r="J2958" s="16">
        <v>6</v>
      </c>
      <c r="K2958" s="16">
        <v>6</v>
      </c>
      <c r="L2958" s="19">
        <v>3.3466401061363023</v>
      </c>
      <c r="M2958" s="16">
        <v>2</v>
      </c>
      <c r="N2958" s="16">
        <v>10</v>
      </c>
      <c r="O2958" s="17">
        <v>995</v>
      </c>
      <c r="P2958" s="18">
        <v>0</v>
      </c>
    </row>
    <row r="2959" spans="2:16" ht="36" customHeight="1" outlineLevel="1" x14ac:dyDescent="0.45">
      <c r="B2959" s="13" t="s">
        <v>84</v>
      </c>
      <c r="C2959" s="14" t="s">
        <v>59</v>
      </c>
      <c r="D2959" s="14" t="s">
        <v>1446</v>
      </c>
      <c r="E2959" s="15" t="s">
        <v>70</v>
      </c>
      <c r="F2959" s="15"/>
      <c r="G2959" s="16">
        <v>2</v>
      </c>
      <c r="H2959" s="16">
        <v>10</v>
      </c>
      <c r="I2959" s="19">
        <v>6.8</v>
      </c>
      <c r="J2959" s="16">
        <v>6</v>
      </c>
      <c r="K2959" s="16">
        <v>6</v>
      </c>
      <c r="L2959" s="19">
        <v>3.3466401061363023</v>
      </c>
      <c r="M2959" s="16">
        <v>2</v>
      </c>
      <c r="N2959" s="16">
        <v>10</v>
      </c>
      <c r="O2959" s="17">
        <v>995</v>
      </c>
      <c r="P2959" s="18">
        <v>0</v>
      </c>
    </row>
    <row r="2960" spans="2:16" ht="36" customHeight="1" outlineLevel="1" x14ac:dyDescent="0.45">
      <c r="B2960" s="13" t="s">
        <v>61</v>
      </c>
      <c r="C2960" s="14" t="s">
        <v>56</v>
      </c>
      <c r="D2960" s="14" t="s">
        <v>1033</v>
      </c>
      <c r="E2960" s="15" t="s">
        <v>70</v>
      </c>
      <c r="F2960" s="15"/>
      <c r="G2960" s="16">
        <v>1</v>
      </c>
      <c r="H2960" s="16">
        <v>10</v>
      </c>
      <c r="I2960" s="19">
        <v>6.5359999999999996</v>
      </c>
      <c r="J2960" s="16">
        <v>10</v>
      </c>
      <c r="K2960" s="16">
        <v>7</v>
      </c>
      <c r="L2960" s="19">
        <v>3.1551004197424066</v>
      </c>
      <c r="M2960" s="16">
        <v>1</v>
      </c>
      <c r="N2960" s="16">
        <v>10</v>
      </c>
      <c r="O2960" s="17">
        <v>0</v>
      </c>
      <c r="P2960" s="18">
        <v>0</v>
      </c>
    </row>
    <row r="2961" spans="2:16" ht="36" customHeight="1" outlineLevel="1" x14ac:dyDescent="0.45">
      <c r="B2961" s="13" t="s">
        <v>61</v>
      </c>
      <c r="C2961" s="14" t="s">
        <v>59</v>
      </c>
      <c r="D2961" s="14" t="s">
        <v>1033</v>
      </c>
      <c r="E2961" s="15" t="s">
        <v>70</v>
      </c>
      <c r="F2961" s="15"/>
      <c r="G2961" s="16">
        <v>1</v>
      </c>
      <c r="H2961" s="16">
        <v>10</v>
      </c>
      <c r="I2961" s="19">
        <v>6.5452538631346577</v>
      </c>
      <c r="J2961" s="16">
        <v>10</v>
      </c>
      <c r="K2961" s="16">
        <v>7</v>
      </c>
      <c r="L2961" s="19">
        <v>3.1620408459052114</v>
      </c>
      <c r="M2961" s="16">
        <v>1</v>
      </c>
      <c r="N2961" s="16">
        <v>10</v>
      </c>
      <c r="O2961" s="17">
        <v>94</v>
      </c>
      <c r="P2961" s="18">
        <v>0</v>
      </c>
    </row>
    <row r="2962" spans="2:16" ht="36" customHeight="1" outlineLevel="1" x14ac:dyDescent="0.45">
      <c r="B2962" s="13" t="s">
        <v>61</v>
      </c>
      <c r="C2962" s="14" t="s">
        <v>56</v>
      </c>
      <c r="D2962" s="14" t="s">
        <v>1033</v>
      </c>
      <c r="E2962" s="15" t="s">
        <v>70</v>
      </c>
      <c r="F2962" s="15"/>
      <c r="G2962" s="15" t="s">
        <v>86</v>
      </c>
      <c r="H2962" s="15" t="s">
        <v>86</v>
      </c>
      <c r="I2962" s="15" t="s">
        <v>86</v>
      </c>
      <c r="J2962" s="15" t="s">
        <v>86</v>
      </c>
      <c r="K2962" s="15" t="s">
        <v>86</v>
      </c>
      <c r="L2962" s="15" t="s">
        <v>86</v>
      </c>
      <c r="M2962" s="15" t="s">
        <v>86</v>
      </c>
      <c r="N2962" s="15" t="s">
        <v>86</v>
      </c>
      <c r="O2962" s="17">
        <v>1000</v>
      </c>
      <c r="P2962" s="18">
        <v>0</v>
      </c>
    </row>
    <row r="2963" spans="2:16" ht="36" customHeight="1" outlineLevel="1" x14ac:dyDescent="0.45">
      <c r="B2963" s="13" t="s">
        <v>61</v>
      </c>
      <c r="C2963" s="14" t="s">
        <v>59</v>
      </c>
      <c r="D2963" s="14" t="s">
        <v>1033</v>
      </c>
      <c r="E2963" s="15" t="s">
        <v>70</v>
      </c>
      <c r="F2963" s="15"/>
      <c r="G2963" s="16">
        <v>2</v>
      </c>
      <c r="H2963" s="16">
        <v>2</v>
      </c>
      <c r="I2963" s="16">
        <v>2</v>
      </c>
      <c r="J2963" s="16">
        <v>2</v>
      </c>
      <c r="K2963" s="16">
        <v>2</v>
      </c>
      <c r="L2963" s="15" t="s">
        <v>86</v>
      </c>
      <c r="M2963" s="16">
        <v>2</v>
      </c>
      <c r="N2963" s="16">
        <v>2</v>
      </c>
      <c r="O2963" s="17">
        <v>999</v>
      </c>
      <c r="P2963" s="18">
        <v>0</v>
      </c>
    </row>
    <row r="2964" spans="2:16" ht="36" customHeight="1" outlineLevel="1" x14ac:dyDescent="0.45">
      <c r="B2964" s="13" t="s">
        <v>61</v>
      </c>
      <c r="C2964" s="14" t="s">
        <v>56</v>
      </c>
      <c r="D2964" s="14" t="s">
        <v>1033</v>
      </c>
      <c r="E2964" s="15" t="s">
        <v>70</v>
      </c>
      <c r="F2964" s="15"/>
      <c r="G2964" s="15" t="s">
        <v>86</v>
      </c>
      <c r="H2964" s="15" t="s">
        <v>86</v>
      </c>
      <c r="I2964" s="15" t="s">
        <v>86</v>
      </c>
      <c r="J2964" s="15" t="s">
        <v>86</v>
      </c>
      <c r="K2964" s="15" t="s">
        <v>86</v>
      </c>
      <c r="L2964" s="15" t="s">
        <v>86</v>
      </c>
      <c r="M2964" s="15" t="s">
        <v>86</v>
      </c>
      <c r="N2964" s="15" t="s">
        <v>86</v>
      </c>
      <c r="O2964" s="17">
        <v>1000</v>
      </c>
      <c r="P2964" s="18">
        <v>0</v>
      </c>
    </row>
    <row r="2965" spans="2:16" ht="36" customHeight="1" outlineLevel="1" x14ac:dyDescent="0.45">
      <c r="B2965" s="13" t="s">
        <v>61</v>
      </c>
      <c r="C2965" s="14" t="s">
        <v>59</v>
      </c>
      <c r="D2965" s="14" t="s">
        <v>1033</v>
      </c>
      <c r="E2965" s="15" t="s">
        <v>70</v>
      </c>
      <c r="F2965" s="15"/>
      <c r="G2965" s="15" t="s">
        <v>86</v>
      </c>
      <c r="H2965" s="15" t="s">
        <v>86</v>
      </c>
      <c r="I2965" s="15" t="s">
        <v>86</v>
      </c>
      <c r="J2965" s="15" t="s">
        <v>86</v>
      </c>
      <c r="K2965" s="15" t="s">
        <v>86</v>
      </c>
      <c r="L2965" s="15" t="s">
        <v>86</v>
      </c>
      <c r="M2965" s="15" t="s">
        <v>86</v>
      </c>
      <c r="N2965" s="15" t="s">
        <v>86</v>
      </c>
      <c r="O2965" s="17">
        <v>1000</v>
      </c>
      <c r="P2965" s="18">
        <v>0</v>
      </c>
    </row>
    <row r="2966" spans="2:16" ht="36" customHeight="1" outlineLevel="1" x14ac:dyDescent="0.45">
      <c r="B2966" s="13" t="s">
        <v>61</v>
      </c>
      <c r="C2966" s="14" t="s">
        <v>56</v>
      </c>
      <c r="D2966" s="14" t="s">
        <v>1033</v>
      </c>
      <c r="E2966" s="15" t="s">
        <v>70</v>
      </c>
      <c r="F2966" s="15"/>
      <c r="G2966" s="15" t="s">
        <v>86</v>
      </c>
      <c r="H2966" s="15" t="s">
        <v>86</v>
      </c>
      <c r="I2966" s="15" t="s">
        <v>86</v>
      </c>
      <c r="J2966" s="15" t="s">
        <v>86</v>
      </c>
      <c r="K2966" s="15" t="s">
        <v>86</v>
      </c>
      <c r="L2966" s="15" t="s">
        <v>86</v>
      </c>
      <c r="M2966" s="15" t="s">
        <v>86</v>
      </c>
      <c r="N2966" s="15" t="s">
        <v>86</v>
      </c>
      <c r="O2966" s="17">
        <v>1000</v>
      </c>
      <c r="P2966" s="18">
        <v>0</v>
      </c>
    </row>
    <row r="2967" spans="2:16" ht="36" customHeight="1" outlineLevel="1" x14ac:dyDescent="0.45">
      <c r="B2967" s="13" t="s">
        <v>61</v>
      </c>
      <c r="C2967" s="14" t="s">
        <v>59</v>
      </c>
      <c r="D2967" s="14" t="s">
        <v>1033</v>
      </c>
      <c r="E2967" s="15" t="s">
        <v>70</v>
      </c>
      <c r="F2967" s="15"/>
      <c r="G2967" s="15" t="s">
        <v>86</v>
      </c>
      <c r="H2967" s="15" t="s">
        <v>86</v>
      </c>
      <c r="I2967" s="15" t="s">
        <v>86</v>
      </c>
      <c r="J2967" s="15" t="s">
        <v>86</v>
      </c>
      <c r="K2967" s="15" t="s">
        <v>86</v>
      </c>
      <c r="L2967" s="15" t="s">
        <v>86</v>
      </c>
      <c r="M2967" s="15" t="s">
        <v>86</v>
      </c>
      <c r="N2967" s="15" t="s">
        <v>86</v>
      </c>
      <c r="O2967" s="17">
        <v>1000</v>
      </c>
      <c r="P2967" s="18">
        <v>0</v>
      </c>
    </row>
    <row r="2968" spans="2:16" ht="36" customHeight="1" outlineLevel="1" x14ac:dyDescent="0.45">
      <c r="B2968" s="13" t="s">
        <v>64</v>
      </c>
      <c r="C2968" s="14" t="s">
        <v>56</v>
      </c>
      <c r="D2968" s="14" t="s">
        <v>1034</v>
      </c>
      <c r="E2968" s="15" t="s">
        <v>63</v>
      </c>
      <c r="F2968" s="15"/>
      <c r="G2968" s="16">
        <v>1</v>
      </c>
      <c r="H2968" s="16">
        <v>10</v>
      </c>
      <c r="I2968" s="19">
        <v>6.5380000000000003</v>
      </c>
      <c r="J2968" s="16">
        <v>10</v>
      </c>
      <c r="K2968" s="16">
        <v>7</v>
      </c>
      <c r="L2968" s="19">
        <v>3.1557114117920371</v>
      </c>
      <c r="M2968" s="16">
        <v>1</v>
      </c>
      <c r="N2968" s="16">
        <v>10</v>
      </c>
      <c r="O2968" s="17">
        <v>0</v>
      </c>
      <c r="P2968" s="18">
        <v>0</v>
      </c>
    </row>
    <row r="2969" spans="2:16" ht="36" customHeight="1" outlineLevel="1" x14ac:dyDescent="0.45">
      <c r="B2969" s="13" t="s">
        <v>64</v>
      </c>
      <c r="C2969" s="14" t="s">
        <v>59</v>
      </c>
      <c r="D2969" s="14" t="s">
        <v>1034</v>
      </c>
      <c r="E2969" s="15" t="s">
        <v>63</v>
      </c>
      <c r="F2969" s="15"/>
      <c r="G2969" s="16">
        <v>1</v>
      </c>
      <c r="H2969" s="16">
        <v>10</v>
      </c>
      <c r="I2969" s="19">
        <v>6.5380000000000003</v>
      </c>
      <c r="J2969" s="16">
        <v>10</v>
      </c>
      <c r="K2969" s="16">
        <v>7</v>
      </c>
      <c r="L2969" s="19">
        <v>3.1557114117920371</v>
      </c>
      <c r="M2969" s="16">
        <v>1</v>
      </c>
      <c r="N2969" s="16">
        <v>10</v>
      </c>
      <c r="O2969" s="17">
        <v>0</v>
      </c>
      <c r="P2969" s="18">
        <v>0</v>
      </c>
    </row>
    <row r="2970" spans="2:16" ht="36" customHeight="1" outlineLevel="1" x14ac:dyDescent="0.45">
      <c r="B2970" s="13" t="s">
        <v>66</v>
      </c>
      <c r="C2970" s="14" t="s">
        <v>56</v>
      </c>
      <c r="D2970" s="14" t="s">
        <v>1035</v>
      </c>
      <c r="E2970" s="15" t="s">
        <v>63</v>
      </c>
      <c r="F2970" s="15"/>
      <c r="G2970" s="16">
        <v>1</v>
      </c>
      <c r="H2970" s="16">
        <v>10</v>
      </c>
      <c r="I2970" s="19">
        <v>6.4308035714285712</v>
      </c>
      <c r="J2970" s="16">
        <v>10</v>
      </c>
      <c r="K2970" s="16">
        <v>7</v>
      </c>
      <c r="L2970" s="19">
        <v>3.1798635566222662</v>
      </c>
      <c r="M2970" s="16">
        <v>1</v>
      </c>
      <c r="N2970" s="16">
        <v>10</v>
      </c>
      <c r="O2970" s="17">
        <v>552</v>
      </c>
      <c r="P2970" s="18">
        <v>0</v>
      </c>
    </row>
    <row r="2971" spans="2:16" ht="36" customHeight="1" outlineLevel="1" x14ac:dyDescent="0.45">
      <c r="B2971" s="13" t="s">
        <v>66</v>
      </c>
      <c r="C2971" s="14" t="s">
        <v>59</v>
      </c>
      <c r="D2971" s="14" t="s">
        <v>1035</v>
      </c>
      <c r="E2971" s="15" t="s">
        <v>63</v>
      </c>
      <c r="F2971" s="15"/>
      <c r="G2971" s="16">
        <v>1</v>
      </c>
      <c r="H2971" s="16">
        <v>10</v>
      </c>
      <c r="I2971" s="19">
        <v>6.518367346938776</v>
      </c>
      <c r="J2971" s="16">
        <v>10</v>
      </c>
      <c r="K2971" s="16">
        <v>7</v>
      </c>
      <c r="L2971" s="19">
        <v>3.1636789351414261</v>
      </c>
      <c r="M2971" s="16">
        <v>1</v>
      </c>
      <c r="N2971" s="16">
        <v>10</v>
      </c>
      <c r="O2971" s="17">
        <v>510</v>
      </c>
      <c r="P2971" s="18">
        <v>0</v>
      </c>
    </row>
    <row r="2972" spans="2:16" ht="36" customHeight="1" outlineLevel="1" x14ac:dyDescent="0.45">
      <c r="B2972" s="13" t="s">
        <v>68</v>
      </c>
      <c r="C2972" s="14" t="s">
        <v>56</v>
      </c>
      <c r="D2972" s="14" t="s">
        <v>1036</v>
      </c>
      <c r="E2972" s="15" t="s">
        <v>70</v>
      </c>
      <c r="F2972" s="15"/>
      <c r="G2972" s="16">
        <v>1</v>
      </c>
      <c r="H2972" s="16">
        <v>10</v>
      </c>
      <c r="I2972" s="19">
        <v>6.4474885844748862</v>
      </c>
      <c r="J2972" s="16">
        <v>10</v>
      </c>
      <c r="K2972" s="16">
        <v>7</v>
      </c>
      <c r="L2972" s="19">
        <v>3.1449290176799281</v>
      </c>
      <c r="M2972" s="16">
        <v>1</v>
      </c>
      <c r="N2972" s="16">
        <v>10</v>
      </c>
      <c r="O2972" s="17">
        <v>781</v>
      </c>
      <c r="P2972" s="18">
        <v>0</v>
      </c>
    </row>
    <row r="2973" spans="2:16" ht="36" customHeight="1" outlineLevel="1" x14ac:dyDescent="0.45">
      <c r="B2973" s="13" t="s">
        <v>68</v>
      </c>
      <c r="C2973" s="14" t="s">
        <v>59</v>
      </c>
      <c r="D2973" s="14" t="s">
        <v>1036</v>
      </c>
      <c r="E2973" s="15" t="s">
        <v>70</v>
      </c>
      <c r="F2973" s="15"/>
      <c r="G2973" s="16">
        <v>1</v>
      </c>
      <c r="H2973" s="16">
        <v>10</v>
      </c>
      <c r="I2973" s="19">
        <v>6.557017543859649</v>
      </c>
      <c r="J2973" s="16">
        <v>10</v>
      </c>
      <c r="K2973" s="16">
        <v>7</v>
      </c>
      <c r="L2973" s="19">
        <v>3.1302550683039252</v>
      </c>
      <c r="M2973" s="16">
        <v>1</v>
      </c>
      <c r="N2973" s="16">
        <v>10</v>
      </c>
      <c r="O2973" s="17">
        <v>772</v>
      </c>
      <c r="P2973" s="18">
        <v>0</v>
      </c>
    </row>
    <row r="2974" spans="2:16" ht="36" customHeight="1" outlineLevel="1" x14ac:dyDescent="0.45">
      <c r="B2974" s="13" t="s">
        <v>71</v>
      </c>
      <c r="C2974" s="14" t="s">
        <v>56</v>
      </c>
      <c r="D2974" s="14" t="s">
        <v>1037</v>
      </c>
      <c r="E2974" s="15" t="s">
        <v>70</v>
      </c>
      <c r="F2974" s="15"/>
      <c r="G2974" s="16">
        <v>1</v>
      </c>
      <c r="H2974" s="16">
        <v>10</v>
      </c>
      <c r="I2974" s="19">
        <v>6.959677419354839</v>
      </c>
      <c r="J2974" s="16">
        <v>10</v>
      </c>
      <c r="K2974" s="16">
        <v>8</v>
      </c>
      <c r="L2974" s="19">
        <v>3.1140886086583017</v>
      </c>
      <c r="M2974" s="16">
        <v>1</v>
      </c>
      <c r="N2974" s="16">
        <v>10</v>
      </c>
      <c r="O2974" s="17">
        <v>876</v>
      </c>
      <c r="P2974" s="18">
        <v>0</v>
      </c>
    </row>
    <row r="2975" spans="2:16" ht="36" customHeight="1" outlineLevel="1" x14ac:dyDescent="0.45">
      <c r="B2975" s="13" t="s">
        <v>71</v>
      </c>
      <c r="C2975" s="14" t="s">
        <v>59</v>
      </c>
      <c r="D2975" s="14" t="s">
        <v>1037</v>
      </c>
      <c r="E2975" s="15" t="s">
        <v>70</v>
      </c>
      <c r="F2975" s="15"/>
      <c r="G2975" s="16">
        <v>1</v>
      </c>
      <c r="H2975" s="16">
        <v>10</v>
      </c>
      <c r="I2975" s="19">
        <v>6.9022556390977448</v>
      </c>
      <c r="J2975" s="16">
        <v>10</v>
      </c>
      <c r="K2975" s="16">
        <v>8</v>
      </c>
      <c r="L2975" s="19">
        <v>3.0990337244151851</v>
      </c>
      <c r="M2975" s="16">
        <v>1</v>
      </c>
      <c r="N2975" s="16">
        <v>10</v>
      </c>
      <c r="O2975" s="17">
        <v>867</v>
      </c>
      <c r="P2975" s="18">
        <v>0</v>
      </c>
    </row>
    <row r="2976" spans="2:16" ht="36" customHeight="1" outlineLevel="1" x14ac:dyDescent="0.45">
      <c r="B2976" s="13" t="s">
        <v>1184</v>
      </c>
      <c r="C2976" s="14" t="s">
        <v>56</v>
      </c>
      <c r="D2976" s="14" t="s">
        <v>1038</v>
      </c>
      <c r="E2976" s="15" t="s">
        <v>70</v>
      </c>
      <c r="F2976" s="15"/>
      <c r="G2976" s="16">
        <v>1</v>
      </c>
      <c r="H2976" s="16">
        <v>10</v>
      </c>
      <c r="I2976" s="19">
        <v>6.557377049180328</v>
      </c>
      <c r="J2976" s="16">
        <v>10</v>
      </c>
      <c r="K2976" s="16">
        <v>7</v>
      </c>
      <c r="L2976" s="19">
        <v>3.2737572205033487</v>
      </c>
      <c r="M2976" s="16">
        <v>1</v>
      </c>
      <c r="N2976" s="16">
        <v>10</v>
      </c>
      <c r="O2976" s="17">
        <v>939</v>
      </c>
      <c r="P2976" s="18">
        <v>0</v>
      </c>
    </row>
    <row r="2977" spans="2:16" ht="36" customHeight="1" outlineLevel="1" x14ac:dyDescent="0.45">
      <c r="B2977" s="13" t="s">
        <v>1184</v>
      </c>
      <c r="C2977" s="14" t="s">
        <v>59</v>
      </c>
      <c r="D2977" s="14" t="s">
        <v>1038</v>
      </c>
      <c r="E2977" s="15" t="s">
        <v>70</v>
      </c>
      <c r="F2977" s="15"/>
      <c r="G2977" s="16">
        <v>1</v>
      </c>
      <c r="H2977" s="16">
        <v>10</v>
      </c>
      <c r="I2977" s="19">
        <v>6.5714285714285712</v>
      </c>
      <c r="J2977" s="16">
        <v>10</v>
      </c>
      <c r="K2977" s="16">
        <v>7</v>
      </c>
      <c r="L2977" s="19">
        <v>3.23146968318814</v>
      </c>
      <c r="M2977" s="16">
        <v>1</v>
      </c>
      <c r="N2977" s="16">
        <v>10</v>
      </c>
      <c r="O2977" s="17">
        <v>937</v>
      </c>
      <c r="P2977" s="18">
        <v>0</v>
      </c>
    </row>
    <row r="2978" spans="2:16" ht="36" customHeight="1" outlineLevel="1" x14ac:dyDescent="0.45">
      <c r="B2978" s="13" t="s">
        <v>1185</v>
      </c>
      <c r="C2978" s="14" t="s">
        <v>56</v>
      </c>
      <c r="D2978" s="14" t="s">
        <v>1039</v>
      </c>
      <c r="E2978" s="15" t="s">
        <v>70</v>
      </c>
      <c r="F2978" s="15"/>
      <c r="G2978" s="16">
        <v>1</v>
      </c>
      <c r="H2978" s="16">
        <v>10</v>
      </c>
      <c r="I2978" s="19">
        <v>7.1764705882352944</v>
      </c>
      <c r="J2978" s="16">
        <v>10</v>
      </c>
      <c r="K2978" s="16">
        <v>8</v>
      </c>
      <c r="L2978" s="19">
        <v>3.2168673106172174</v>
      </c>
      <c r="M2978" s="16">
        <v>1</v>
      </c>
      <c r="N2978" s="16">
        <v>10</v>
      </c>
      <c r="O2978" s="17">
        <v>949</v>
      </c>
      <c r="P2978" s="18">
        <v>0</v>
      </c>
    </row>
    <row r="2979" spans="2:16" ht="36" customHeight="1" outlineLevel="1" x14ac:dyDescent="0.45">
      <c r="B2979" s="13" t="s">
        <v>1185</v>
      </c>
      <c r="C2979" s="14" t="s">
        <v>59</v>
      </c>
      <c r="D2979" s="14" t="s">
        <v>1039</v>
      </c>
      <c r="E2979" s="15" t="s">
        <v>70</v>
      </c>
      <c r="F2979" s="15"/>
      <c r="G2979" s="16">
        <v>1</v>
      </c>
      <c r="H2979" s="16">
        <v>10</v>
      </c>
      <c r="I2979" s="19">
        <v>7.28</v>
      </c>
      <c r="J2979" s="16">
        <v>10</v>
      </c>
      <c r="K2979" s="16">
        <v>8</v>
      </c>
      <c r="L2979" s="19">
        <v>3.030726995697397</v>
      </c>
      <c r="M2979" s="16">
        <v>1</v>
      </c>
      <c r="N2979" s="16">
        <v>10</v>
      </c>
      <c r="O2979" s="17">
        <v>950</v>
      </c>
      <c r="P2979" s="18">
        <v>0</v>
      </c>
    </row>
    <row r="2980" spans="2:16" ht="36" customHeight="1" outlineLevel="1" x14ac:dyDescent="0.45">
      <c r="B2980" s="13" t="s">
        <v>73</v>
      </c>
      <c r="C2980" s="14" t="s">
        <v>56</v>
      </c>
      <c r="D2980" s="14" t="s">
        <v>1447</v>
      </c>
      <c r="E2980" s="15" t="s">
        <v>63</v>
      </c>
      <c r="F2980" s="15"/>
      <c r="G2980" s="16">
        <v>1</v>
      </c>
      <c r="H2980" s="16">
        <v>10</v>
      </c>
      <c r="I2980" s="19">
        <v>6.5380000000000003</v>
      </c>
      <c r="J2980" s="16">
        <v>10</v>
      </c>
      <c r="K2980" s="16">
        <v>7</v>
      </c>
      <c r="L2980" s="19">
        <v>3.1547596593890455</v>
      </c>
      <c r="M2980" s="16">
        <v>1</v>
      </c>
      <c r="N2980" s="16">
        <v>10</v>
      </c>
      <c r="O2980" s="17">
        <v>0</v>
      </c>
      <c r="P2980" s="18">
        <v>0</v>
      </c>
    </row>
    <row r="2981" spans="2:16" ht="36" customHeight="1" outlineLevel="1" x14ac:dyDescent="0.45">
      <c r="B2981" s="13" t="s">
        <v>73</v>
      </c>
      <c r="C2981" s="14" t="s">
        <v>59</v>
      </c>
      <c r="D2981" s="14" t="s">
        <v>1447</v>
      </c>
      <c r="E2981" s="15" t="s">
        <v>63</v>
      </c>
      <c r="F2981" s="15"/>
      <c r="G2981" s="16">
        <v>1</v>
      </c>
      <c r="H2981" s="16">
        <v>10</v>
      </c>
      <c r="I2981" s="19">
        <v>6.5380000000000003</v>
      </c>
      <c r="J2981" s="16">
        <v>10</v>
      </c>
      <c r="K2981" s="16">
        <v>7</v>
      </c>
      <c r="L2981" s="19">
        <v>3.1547596593890455</v>
      </c>
      <c r="M2981" s="16">
        <v>1</v>
      </c>
      <c r="N2981" s="16">
        <v>10</v>
      </c>
      <c r="O2981" s="17">
        <v>0</v>
      </c>
      <c r="P2981" s="18">
        <v>0</v>
      </c>
    </row>
    <row r="2982" spans="2:16" ht="36" customHeight="1" outlineLevel="1" x14ac:dyDescent="0.45">
      <c r="B2982" s="13" t="s">
        <v>75</v>
      </c>
      <c r="C2982" s="14" t="s">
        <v>56</v>
      </c>
      <c r="D2982" s="14" t="s">
        <v>1040</v>
      </c>
      <c r="E2982" s="15" t="s">
        <v>63</v>
      </c>
      <c r="F2982" s="15"/>
      <c r="G2982" s="16">
        <v>1</v>
      </c>
      <c r="H2982" s="16">
        <v>10</v>
      </c>
      <c r="I2982" s="19">
        <v>6.5369999999999999</v>
      </c>
      <c r="J2982" s="16">
        <v>10</v>
      </c>
      <c r="K2982" s="16">
        <v>7</v>
      </c>
      <c r="L2982" s="19">
        <v>3.1535021128224257</v>
      </c>
      <c r="M2982" s="16">
        <v>1</v>
      </c>
      <c r="N2982" s="16">
        <v>10</v>
      </c>
      <c r="O2982" s="17">
        <v>0</v>
      </c>
      <c r="P2982" s="18">
        <v>0</v>
      </c>
    </row>
    <row r="2983" spans="2:16" ht="36" customHeight="1" outlineLevel="1" x14ac:dyDescent="0.45">
      <c r="B2983" s="13" t="s">
        <v>75</v>
      </c>
      <c r="C2983" s="14" t="s">
        <v>59</v>
      </c>
      <c r="D2983" s="14" t="s">
        <v>1040</v>
      </c>
      <c r="E2983" s="15" t="s">
        <v>63</v>
      </c>
      <c r="F2983" s="15"/>
      <c r="G2983" s="16">
        <v>1</v>
      </c>
      <c r="H2983" s="16">
        <v>10</v>
      </c>
      <c r="I2983" s="19">
        <v>6.5369999999999999</v>
      </c>
      <c r="J2983" s="16">
        <v>10</v>
      </c>
      <c r="K2983" s="16">
        <v>7</v>
      </c>
      <c r="L2983" s="19">
        <v>3.1535021128224257</v>
      </c>
      <c r="M2983" s="16">
        <v>1</v>
      </c>
      <c r="N2983" s="16">
        <v>10</v>
      </c>
      <c r="O2983" s="17">
        <v>0</v>
      </c>
      <c r="P2983" s="18">
        <v>0</v>
      </c>
    </row>
    <row r="2984" spans="2:16" ht="36" customHeight="1" outlineLevel="1" x14ac:dyDescent="0.45">
      <c r="B2984" s="13" t="s">
        <v>77</v>
      </c>
      <c r="C2984" s="14" t="s">
        <v>56</v>
      </c>
      <c r="D2984" s="14" t="s">
        <v>1041</v>
      </c>
      <c r="E2984" s="15" t="s">
        <v>70</v>
      </c>
      <c r="F2984" s="15"/>
      <c r="G2984" s="16">
        <v>1</v>
      </c>
      <c r="H2984" s="16">
        <v>10</v>
      </c>
      <c r="I2984" s="19">
        <v>6.5741239892183287</v>
      </c>
      <c r="J2984" s="16">
        <v>10</v>
      </c>
      <c r="K2984" s="16">
        <v>7</v>
      </c>
      <c r="L2984" s="19">
        <v>3.131276031021009</v>
      </c>
      <c r="M2984" s="16">
        <v>1</v>
      </c>
      <c r="N2984" s="16">
        <v>10</v>
      </c>
      <c r="O2984" s="17">
        <v>258</v>
      </c>
      <c r="P2984" s="18">
        <v>0</v>
      </c>
    </row>
    <row r="2985" spans="2:16" ht="36" customHeight="1" outlineLevel="1" x14ac:dyDescent="0.45">
      <c r="B2985" s="13" t="s">
        <v>77</v>
      </c>
      <c r="C2985" s="14" t="s">
        <v>59</v>
      </c>
      <c r="D2985" s="14" t="s">
        <v>1041</v>
      </c>
      <c r="E2985" s="15" t="s">
        <v>70</v>
      </c>
      <c r="F2985" s="15"/>
      <c r="G2985" s="16">
        <v>1</v>
      </c>
      <c r="H2985" s="16">
        <v>10</v>
      </c>
      <c r="I2985" s="19">
        <v>6.5741239892183287</v>
      </c>
      <c r="J2985" s="16">
        <v>10</v>
      </c>
      <c r="K2985" s="16">
        <v>7</v>
      </c>
      <c r="L2985" s="19">
        <v>3.131276031021009</v>
      </c>
      <c r="M2985" s="16">
        <v>1</v>
      </c>
      <c r="N2985" s="16">
        <v>10</v>
      </c>
      <c r="O2985" s="17">
        <v>258</v>
      </c>
      <c r="P2985" s="18">
        <v>0</v>
      </c>
    </row>
    <row r="2986" spans="2:16" ht="36" customHeight="1" outlineLevel="1" x14ac:dyDescent="0.45">
      <c r="B2986" s="13" t="s">
        <v>79</v>
      </c>
      <c r="C2986" s="14" t="s">
        <v>56</v>
      </c>
      <c r="D2986" s="14" t="s">
        <v>1042</v>
      </c>
      <c r="E2986" s="15" t="s">
        <v>70</v>
      </c>
      <c r="F2986" s="15"/>
      <c r="G2986" s="16">
        <v>1</v>
      </c>
      <c r="H2986" s="16">
        <v>10</v>
      </c>
      <c r="I2986" s="19">
        <v>6.7263157894736842</v>
      </c>
      <c r="J2986" s="16">
        <v>10</v>
      </c>
      <c r="K2986" s="16">
        <v>7</v>
      </c>
      <c r="L2986" s="19">
        <v>3.1177889373195766</v>
      </c>
      <c r="M2986" s="16">
        <v>1</v>
      </c>
      <c r="N2986" s="16">
        <v>10</v>
      </c>
      <c r="O2986" s="17">
        <v>715</v>
      </c>
      <c r="P2986" s="18">
        <v>0</v>
      </c>
    </row>
    <row r="2987" spans="2:16" ht="36" customHeight="1" outlineLevel="1" x14ac:dyDescent="0.45">
      <c r="B2987" s="13" t="s">
        <v>79</v>
      </c>
      <c r="C2987" s="14" t="s">
        <v>59</v>
      </c>
      <c r="D2987" s="14" t="s">
        <v>1042</v>
      </c>
      <c r="E2987" s="15" t="s">
        <v>70</v>
      </c>
      <c r="F2987" s="15"/>
      <c r="G2987" s="16">
        <v>1</v>
      </c>
      <c r="H2987" s="16">
        <v>10</v>
      </c>
      <c r="I2987" s="19">
        <v>6.7263157894736842</v>
      </c>
      <c r="J2987" s="16">
        <v>10</v>
      </c>
      <c r="K2987" s="16">
        <v>7</v>
      </c>
      <c r="L2987" s="19">
        <v>3.1177889373195766</v>
      </c>
      <c r="M2987" s="16">
        <v>1</v>
      </c>
      <c r="N2987" s="16">
        <v>10</v>
      </c>
      <c r="O2987" s="17">
        <v>715</v>
      </c>
      <c r="P2987" s="18">
        <v>0</v>
      </c>
    </row>
    <row r="2988" spans="2:16" ht="36" customHeight="1" outlineLevel="1" x14ac:dyDescent="0.45">
      <c r="B2988" s="13" t="s">
        <v>80</v>
      </c>
      <c r="C2988" s="14" t="s">
        <v>56</v>
      </c>
      <c r="D2988" s="14" t="s">
        <v>1043</v>
      </c>
      <c r="E2988" s="15" t="s">
        <v>70</v>
      </c>
      <c r="F2988" s="15"/>
      <c r="G2988" s="16">
        <v>1</v>
      </c>
      <c r="H2988" s="16">
        <v>10</v>
      </c>
      <c r="I2988" s="19">
        <v>7.1060606060606064</v>
      </c>
      <c r="J2988" s="16">
        <v>10</v>
      </c>
      <c r="K2988" s="16">
        <v>8</v>
      </c>
      <c r="L2988" s="19">
        <v>3.0640786687972104</v>
      </c>
      <c r="M2988" s="16">
        <v>1</v>
      </c>
      <c r="N2988" s="16">
        <v>10</v>
      </c>
      <c r="O2988" s="17">
        <v>934</v>
      </c>
      <c r="P2988" s="18">
        <v>0</v>
      </c>
    </row>
    <row r="2989" spans="2:16" ht="36" customHeight="1" outlineLevel="1" x14ac:dyDescent="0.45">
      <c r="B2989" s="13" t="s">
        <v>80</v>
      </c>
      <c r="C2989" s="14" t="s">
        <v>59</v>
      </c>
      <c r="D2989" s="14" t="s">
        <v>1043</v>
      </c>
      <c r="E2989" s="15" t="s">
        <v>70</v>
      </c>
      <c r="F2989" s="15"/>
      <c r="G2989" s="16">
        <v>1</v>
      </c>
      <c r="H2989" s="16">
        <v>10</v>
      </c>
      <c r="I2989" s="19">
        <v>7.1060606060606064</v>
      </c>
      <c r="J2989" s="16">
        <v>10</v>
      </c>
      <c r="K2989" s="16">
        <v>8</v>
      </c>
      <c r="L2989" s="19">
        <v>3.0640786687972104</v>
      </c>
      <c r="M2989" s="16">
        <v>1</v>
      </c>
      <c r="N2989" s="16">
        <v>10</v>
      </c>
      <c r="O2989" s="17">
        <v>934</v>
      </c>
      <c r="P2989" s="18">
        <v>0</v>
      </c>
    </row>
    <row r="2990" spans="2:16" ht="36" customHeight="1" outlineLevel="1" x14ac:dyDescent="0.45">
      <c r="B2990" s="13" t="s">
        <v>82</v>
      </c>
      <c r="C2990" s="14" t="s">
        <v>56</v>
      </c>
      <c r="D2990" s="14" t="s">
        <v>1448</v>
      </c>
      <c r="E2990" s="15" t="s">
        <v>70</v>
      </c>
      <c r="F2990" s="15"/>
      <c r="G2990" s="16">
        <v>2</v>
      </c>
      <c r="H2990" s="16">
        <v>10</v>
      </c>
      <c r="I2990" s="19">
        <v>6.5</v>
      </c>
      <c r="J2990" s="16">
        <v>10</v>
      </c>
      <c r="K2990" s="16">
        <v>4</v>
      </c>
      <c r="L2990" s="19">
        <v>3.3747427885527643</v>
      </c>
      <c r="M2990" s="16">
        <v>2</v>
      </c>
      <c r="N2990" s="16">
        <v>10</v>
      </c>
      <c r="O2990" s="17">
        <v>990</v>
      </c>
      <c r="P2990" s="18">
        <v>0</v>
      </c>
    </row>
    <row r="2991" spans="2:16" ht="36" customHeight="1" outlineLevel="1" x14ac:dyDescent="0.45">
      <c r="B2991" s="13" t="s">
        <v>82</v>
      </c>
      <c r="C2991" s="14" t="s">
        <v>59</v>
      </c>
      <c r="D2991" s="14" t="s">
        <v>1448</v>
      </c>
      <c r="E2991" s="15" t="s">
        <v>70</v>
      </c>
      <c r="F2991" s="15"/>
      <c r="G2991" s="16">
        <v>2</v>
      </c>
      <c r="H2991" s="16">
        <v>10</v>
      </c>
      <c r="I2991" s="19">
        <v>6.5</v>
      </c>
      <c r="J2991" s="16">
        <v>10</v>
      </c>
      <c r="K2991" s="16">
        <v>4</v>
      </c>
      <c r="L2991" s="19">
        <v>3.3747427885527643</v>
      </c>
      <c r="M2991" s="16">
        <v>2</v>
      </c>
      <c r="N2991" s="16">
        <v>10</v>
      </c>
      <c r="O2991" s="17">
        <v>990</v>
      </c>
      <c r="P2991" s="18">
        <v>0</v>
      </c>
    </row>
    <row r="2992" spans="2:16" ht="36" customHeight="1" outlineLevel="1" x14ac:dyDescent="0.45">
      <c r="B2992" s="13" t="s">
        <v>84</v>
      </c>
      <c r="C2992" s="14" t="s">
        <v>56</v>
      </c>
      <c r="D2992" s="14" t="s">
        <v>1449</v>
      </c>
      <c r="E2992" s="15" t="s">
        <v>70</v>
      </c>
      <c r="F2992" s="15"/>
      <c r="G2992" s="16">
        <v>10</v>
      </c>
      <c r="H2992" s="16">
        <v>10</v>
      </c>
      <c r="I2992" s="16">
        <v>10</v>
      </c>
      <c r="J2992" s="16">
        <v>10</v>
      </c>
      <c r="K2992" s="16">
        <v>10</v>
      </c>
      <c r="L2992" s="15" t="s">
        <v>86</v>
      </c>
      <c r="M2992" s="16">
        <v>10</v>
      </c>
      <c r="N2992" s="16">
        <v>10</v>
      </c>
      <c r="O2992" s="17">
        <v>999</v>
      </c>
      <c r="P2992" s="18">
        <v>0</v>
      </c>
    </row>
    <row r="2993" spans="2:16" ht="36" customHeight="1" outlineLevel="1" x14ac:dyDescent="0.45">
      <c r="B2993" s="13" t="s">
        <v>84</v>
      </c>
      <c r="C2993" s="14" t="s">
        <v>59</v>
      </c>
      <c r="D2993" s="14" t="s">
        <v>1449</v>
      </c>
      <c r="E2993" s="15" t="s">
        <v>70</v>
      </c>
      <c r="F2993" s="15"/>
      <c r="G2993" s="16">
        <v>10</v>
      </c>
      <c r="H2993" s="16">
        <v>10</v>
      </c>
      <c r="I2993" s="16">
        <v>10</v>
      </c>
      <c r="J2993" s="16">
        <v>10</v>
      </c>
      <c r="K2993" s="16">
        <v>10</v>
      </c>
      <c r="L2993" s="15" t="s">
        <v>86</v>
      </c>
      <c r="M2993" s="16">
        <v>10</v>
      </c>
      <c r="N2993" s="16">
        <v>10</v>
      </c>
      <c r="O2993" s="17">
        <v>999</v>
      </c>
      <c r="P2993" s="18">
        <v>0</v>
      </c>
    </row>
    <row r="2994" spans="2:16" ht="36" customHeight="1" outlineLevel="1" x14ac:dyDescent="0.45">
      <c r="B2994" s="13" t="s">
        <v>61</v>
      </c>
      <c r="C2994" s="14" t="s">
        <v>56</v>
      </c>
      <c r="D2994" s="14" t="s">
        <v>1044</v>
      </c>
      <c r="E2994" s="15" t="s">
        <v>70</v>
      </c>
      <c r="F2994" s="15"/>
      <c r="G2994" s="16">
        <v>1</v>
      </c>
      <c r="H2994" s="16">
        <v>10</v>
      </c>
      <c r="I2994" s="19">
        <v>6.5369999999999999</v>
      </c>
      <c r="J2994" s="16">
        <v>10</v>
      </c>
      <c r="K2994" s="16">
        <v>7</v>
      </c>
      <c r="L2994" s="19">
        <v>3.1550888395710057</v>
      </c>
      <c r="M2994" s="16">
        <v>1</v>
      </c>
      <c r="N2994" s="16">
        <v>10</v>
      </c>
      <c r="O2994" s="17">
        <v>0</v>
      </c>
      <c r="P2994" s="18">
        <v>0</v>
      </c>
    </row>
    <row r="2995" spans="2:16" ht="36" customHeight="1" outlineLevel="1" x14ac:dyDescent="0.45">
      <c r="B2995" s="13" t="s">
        <v>61</v>
      </c>
      <c r="C2995" s="14" t="s">
        <v>59</v>
      </c>
      <c r="D2995" s="14" t="s">
        <v>1044</v>
      </c>
      <c r="E2995" s="15" t="s">
        <v>70</v>
      </c>
      <c r="F2995" s="15"/>
      <c r="G2995" s="16">
        <v>1</v>
      </c>
      <c r="H2995" s="16">
        <v>10</v>
      </c>
      <c r="I2995" s="19">
        <v>6.5394144144144146</v>
      </c>
      <c r="J2995" s="16">
        <v>10</v>
      </c>
      <c r="K2995" s="16">
        <v>7</v>
      </c>
      <c r="L2995" s="19">
        <v>3.1344578179142148</v>
      </c>
      <c r="M2995" s="16">
        <v>1</v>
      </c>
      <c r="N2995" s="16">
        <v>10</v>
      </c>
      <c r="O2995" s="17">
        <v>112</v>
      </c>
      <c r="P2995" s="18">
        <v>0</v>
      </c>
    </row>
    <row r="2996" spans="2:16" ht="36" customHeight="1" outlineLevel="1" x14ac:dyDescent="0.45">
      <c r="B2996" s="13" t="s">
        <v>61</v>
      </c>
      <c r="C2996" s="14" t="s">
        <v>56</v>
      </c>
      <c r="D2996" s="14" t="s">
        <v>1044</v>
      </c>
      <c r="E2996" s="15" t="s">
        <v>70</v>
      </c>
      <c r="F2996" s="15"/>
      <c r="G2996" s="15" t="s">
        <v>86</v>
      </c>
      <c r="H2996" s="15" t="s">
        <v>86</v>
      </c>
      <c r="I2996" s="15" t="s">
        <v>86</v>
      </c>
      <c r="J2996" s="15" t="s">
        <v>86</v>
      </c>
      <c r="K2996" s="15" t="s">
        <v>86</v>
      </c>
      <c r="L2996" s="15" t="s">
        <v>86</v>
      </c>
      <c r="M2996" s="15" t="s">
        <v>86</v>
      </c>
      <c r="N2996" s="15" t="s">
        <v>86</v>
      </c>
      <c r="O2996" s="17">
        <v>1000</v>
      </c>
      <c r="P2996" s="18">
        <v>0</v>
      </c>
    </row>
    <row r="2997" spans="2:16" ht="36" customHeight="1" outlineLevel="1" x14ac:dyDescent="0.45">
      <c r="B2997" s="13" t="s">
        <v>61</v>
      </c>
      <c r="C2997" s="14" t="s">
        <v>59</v>
      </c>
      <c r="D2997" s="14" t="s">
        <v>1044</v>
      </c>
      <c r="E2997" s="15" t="s">
        <v>70</v>
      </c>
      <c r="F2997" s="15"/>
      <c r="G2997" s="16">
        <v>3</v>
      </c>
      <c r="H2997" s="16">
        <v>10</v>
      </c>
      <c r="I2997" s="19">
        <v>7.6</v>
      </c>
      <c r="J2997" s="16">
        <v>9</v>
      </c>
      <c r="K2997" s="16">
        <v>9</v>
      </c>
      <c r="L2997" s="19">
        <v>2.7928480087537881</v>
      </c>
      <c r="M2997" s="16">
        <v>3</v>
      </c>
      <c r="N2997" s="16">
        <v>10</v>
      </c>
      <c r="O2997" s="17">
        <v>995</v>
      </c>
      <c r="P2997" s="18">
        <v>0</v>
      </c>
    </row>
    <row r="2998" spans="2:16" ht="36" customHeight="1" outlineLevel="1" x14ac:dyDescent="0.45">
      <c r="B2998" s="13" t="s">
        <v>61</v>
      </c>
      <c r="C2998" s="14" t="s">
        <v>56</v>
      </c>
      <c r="D2998" s="14" t="s">
        <v>1044</v>
      </c>
      <c r="E2998" s="15" t="s">
        <v>70</v>
      </c>
      <c r="F2998" s="15"/>
      <c r="G2998" s="15" t="s">
        <v>86</v>
      </c>
      <c r="H2998" s="15" t="s">
        <v>86</v>
      </c>
      <c r="I2998" s="15" t="s">
        <v>86</v>
      </c>
      <c r="J2998" s="15" t="s">
        <v>86</v>
      </c>
      <c r="K2998" s="15" t="s">
        <v>86</v>
      </c>
      <c r="L2998" s="15" t="s">
        <v>86</v>
      </c>
      <c r="M2998" s="15" t="s">
        <v>86</v>
      </c>
      <c r="N2998" s="15" t="s">
        <v>86</v>
      </c>
      <c r="O2998" s="17">
        <v>1000</v>
      </c>
      <c r="P2998" s="18">
        <v>0</v>
      </c>
    </row>
    <row r="2999" spans="2:16" ht="36" customHeight="1" outlineLevel="1" x14ac:dyDescent="0.45">
      <c r="B2999" s="13" t="s">
        <v>61</v>
      </c>
      <c r="C2999" s="14" t="s">
        <v>59</v>
      </c>
      <c r="D2999" s="14" t="s">
        <v>1044</v>
      </c>
      <c r="E2999" s="15" t="s">
        <v>70</v>
      </c>
      <c r="F2999" s="15"/>
      <c r="G2999" s="15" t="s">
        <v>86</v>
      </c>
      <c r="H2999" s="15" t="s">
        <v>86</v>
      </c>
      <c r="I2999" s="15" t="s">
        <v>86</v>
      </c>
      <c r="J2999" s="15" t="s">
        <v>86</v>
      </c>
      <c r="K2999" s="15" t="s">
        <v>86</v>
      </c>
      <c r="L2999" s="15" t="s">
        <v>86</v>
      </c>
      <c r="M2999" s="15" t="s">
        <v>86</v>
      </c>
      <c r="N2999" s="15" t="s">
        <v>86</v>
      </c>
      <c r="O2999" s="17">
        <v>1000</v>
      </c>
      <c r="P2999" s="18">
        <v>0</v>
      </c>
    </row>
    <row r="3000" spans="2:16" ht="36" customHeight="1" outlineLevel="1" x14ac:dyDescent="0.45">
      <c r="B3000" s="13" t="s">
        <v>61</v>
      </c>
      <c r="C3000" s="14" t="s">
        <v>56</v>
      </c>
      <c r="D3000" s="14" t="s">
        <v>1044</v>
      </c>
      <c r="E3000" s="15" t="s">
        <v>70</v>
      </c>
      <c r="F3000" s="15"/>
      <c r="G3000" s="15" t="s">
        <v>86</v>
      </c>
      <c r="H3000" s="15" t="s">
        <v>86</v>
      </c>
      <c r="I3000" s="15" t="s">
        <v>86</v>
      </c>
      <c r="J3000" s="15" t="s">
        <v>86</v>
      </c>
      <c r="K3000" s="15" t="s">
        <v>86</v>
      </c>
      <c r="L3000" s="15" t="s">
        <v>86</v>
      </c>
      <c r="M3000" s="15" t="s">
        <v>86</v>
      </c>
      <c r="N3000" s="15" t="s">
        <v>86</v>
      </c>
      <c r="O3000" s="17">
        <v>1000</v>
      </c>
      <c r="P3000" s="18">
        <v>0</v>
      </c>
    </row>
    <row r="3001" spans="2:16" ht="36" customHeight="1" outlineLevel="1" x14ac:dyDescent="0.45">
      <c r="B3001" s="13" t="s">
        <v>61</v>
      </c>
      <c r="C3001" s="14" t="s">
        <v>59</v>
      </c>
      <c r="D3001" s="14" t="s">
        <v>1044</v>
      </c>
      <c r="E3001" s="15" t="s">
        <v>70</v>
      </c>
      <c r="F3001" s="15"/>
      <c r="G3001" s="15" t="s">
        <v>86</v>
      </c>
      <c r="H3001" s="15" t="s">
        <v>86</v>
      </c>
      <c r="I3001" s="15" t="s">
        <v>86</v>
      </c>
      <c r="J3001" s="15" t="s">
        <v>86</v>
      </c>
      <c r="K3001" s="15" t="s">
        <v>86</v>
      </c>
      <c r="L3001" s="15" t="s">
        <v>86</v>
      </c>
      <c r="M3001" s="15" t="s">
        <v>86</v>
      </c>
      <c r="N3001" s="15" t="s">
        <v>86</v>
      </c>
      <c r="O3001" s="17">
        <v>1000</v>
      </c>
      <c r="P3001" s="18">
        <v>0</v>
      </c>
    </row>
    <row r="3002" spans="2:16" ht="36" customHeight="1" outlineLevel="1" x14ac:dyDescent="0.45">
      <c r="B3002" s="13" t="s">
        <v>64</v>
      </c>
      <c r="C3002" s="14" t="s">
        <v>56</v>
      </c>
      <c r="D3002" s="14" t="s">
        <v>1045</v>
      </c>
      <c r="E3002" s="15" t="s">
        <v>63</v>
      </c>
      <c r="F3002" s="15"/>
      <c r="G3002" s="16">
        <v>1</v>
      </c>
      <c r="H3002" s="16">
        <v>10</v>
      </c>
      <c r="I3002" s="19">
        <v>6.5380000000000003</v>
      </c>
      <c r="J3002" s="16">
        <v>10</v>
      </c>
      <c r="K3002" s="16">
        <v>7</v>
      </c>
      <c r="L3002" s="19">
        <v>3.1557114117920375</v>
      </c>
      <c r="M3002" s="16">
        <v>1</v>
      </c>
      <c r="N3002" s="16">
        <v>10</v>
      </c>
      <c r="O3002" s="17">
        <v>0</v>
      </c>
      <c r="P3002" s="18">
        <v>0</v>
      </c>
    </row>
    <row r="3003" spans="2:16" ht="36" customHeight="1" outlineLevel="1" x14ac:dyDescent="0.45">
      <c r="B3003" s="13" t="s">
        <v>64</v>
      </c>
      <c r="C3003" s="14" t="s">
        <v>59</v>
      </c>
      <c r="D3003" s="14" t="s">
        <v>1045</v>
      </c>
      <c r="E3003" s="15" t="s">
        <v>63</v>
      </c>
      <c r="F3003" s="15"/>
      <c r="G3003" s="16">
        <v>1</v>
      </c>
      <c r="H3003" s="16">
        <v>10</v>
      </c>
      <c r="I3003" s="19">
        <v>6.5380000000000003</v>
      </c>
      <c r="J3003" s="16">
        <v>10</v>
      </c>
      <c r="K3003" s="16">
        <v>7</v>
      </c>
      <c r="L3003" s="19">
        <v>3.1557114117920375</v>
      </c>
      <c r="M3003" s="16">
        <v>1</v>
      </c>
      <c r="N3003" s="16">
        <v>10</v>
      </c>
      <c r="O3003" s="17">
        <v>0</v>
      </c>
      <c r="P3003" s="18">
        <v>0</v>
      </c>
    </row>
    <row r="3004" spans="2:16" ht="36" customHeight="1" outlineLevel="1" x14ac:dyDescent="0.45">
      <c r="B3004" s="13" t="s">
        <v>66</v>
      </c>
      <c r="C3004" s="14" t="s">
        <v>56</v>
      </c>
      <c r="D3004" s="14" t="s">
        <v>1046</v>
      </c>
      <c r="E3004" s="15" t="s">
        <v>63</v>
      </c>
      <c r="F3004" s="15"/>
      <c r="G3004" s="16">
        <v>1</v>
      </c>
      <c r="H3004" s="16">
        <v>10</v>
      </c>
      <c r="I3004" s="19">
        <v>6.6134831460674155</v>
      </c>
      <c r="J3004" s="16">
        <v>10</v>
      </c>
      <c r="K3004" s="16">
        <v>7</v>
      </c>
      <c r="L3004" s="19">
        <v>3.146397590153446</v>
      </c>
      <c r="M3004" s="16">
        <v>1</v>
      </c>
      <c r="N3004" s="16">
        <v>10</v>
      </c>
      <c r="O3004" s="17">
        <v>555</v>
      </c>
      <c r="P3004" s="18">
        <v>0</v>
      </c>
    </row>
    <row r="3005" spans="2:16" ht="36" customHeight="1" outlineLevel="1" x14ac:dyDescent="0.45">
      <c r="B3005" s="13" t="s">
        <v>66</v>
      </c>
      <c r="C3005" s="14" t="s">
        <v>59</v>
      </c>
      <c r="D3005" s="14" t="s">
        <v>1046</v>
      </c>
      <c r="E3005" s="15" t="s">
        <v>63</v>
      </c>
      <c r="F3005" s="15"/>
      <c r="G3005" s="16">
        <v>1</v>
      </c>
      <c r="H3005" s="16">
        <v>10</v>
      </c>
      <c r="I3005" s="19">
        <v>6.5961538461538458</v>
      </c>
      <c r="J3005" s="16">
        <v>10</v>
      </c>
      <c r="K3005" s="16">
        <v>7</v>
      </c>
      <c r="L3005" s="19">
        <v>3.1229869154265137</v>
      </c>
      <c r="M3005" s="16">
        <v>1</v>
      </c>
      <c r="N3005" s="16">
        <v>10</v>
      </c>
      <c r="O3005" s="17">
        <v>532</v>
      </c>
      <c r="P3005" s="18">
        <v>0</v>
      </c>
    </row>
    <row r="3006" spans="2:16" ht="36" customHeight="1" outlineLevel="1" x14ac:dyDescent="0.45">
      <c r="B3006" s="13" t="s">
        <v>68</v>
      </c>
      <c r="C3006" s="14" t="s">
        <v>56</v>
      </c>
      <c r="D3006" s="14" t="s">
        <v>1047</v>
      </c>
      <c r="E3006" s="15" t="s">
        <v>70</v>
      </c>
      <c r="F3006" s="15"/>
      <c r="G3006" s="16">
        <v>1</v>
      </c>
      <c r="H3006" s="16">
        <v>10</v>
      </c>
      <c r="I3006" s="19">
        <v>6.4558823529411766</v>
      </c>
      <c r="J3006" s="16">
        <v>10</v>
      </c>
      <c r="K3006" s="16">
        <v>7</v>
      </c>
      <c r="L3006" s="19">
        <v>3.1813828368437345</v>
      </c>
      <c r="M3006" s="16">
        <v>1</v>
      </c>
      <c r="N3006" s="16">
        <v>10</v>
      </c>
      <c r="O3006" s="17">
        <v>796</v>
      </c>
      <c r="P3006" s="18">
        <v>0</v>
      </c>
    </row>
    <row r="3007" spans="2:16" ht="36" customHeight="1" outlineLevel="1" x14ac:dyDescent="0.45">
      <c r="B3007" s="13" t="s">
        <v>68</v>
      </c>
      <c r="C3007" s="14" t="s">
        <v>59</v>
      </c>
      <c r="D3007" s="14" t="s">
        <v>1047</v>
      </c>
      <c r="E3007" s="15" t="s">
        <v>70</v>
      </c>
      <c r="F3007" s="15"/>
      <c r="G3007" s="16">
        <v>1</v>
      </c>
      <c r="H3007" s="16">
        <v>10</v>
      </c>
      <c r="I3007" s="19">
        <v>6.3936651583710411</v>
      </c>
      <c r="J3007" s="16">
        <v>10</v>
      </c>
      <c r="K3007" s="16">
        <v>7</v>
      </c>
      <c r="L3007" s="19">
        <v>3.2127240857265988</v>
      </c>
      <c r="M3007" s="16">
        <v>1</v>
      </c>
      <c r="N3007" s="16">
        <v>10</v>
      </c>
      <c r="O3007" s="17">
        <v>779</v>
      </c>
      <c r="P3007" s="18">
        <v>0</v>
      </c>
    </row>
    <row r="3008" spans="2:16" ht="36" customHeight="1" outlineLevel="1" x14ac:dyDescent="0.45">
      <c r="B3008" s="13" t="s">
        <v>71</v>
      </c>
      <c r="C3008" s="14" t="s">
        <v>56</v>
      </c>
      <c r="D3008" s="14" t="s">
        <v>1048</v>
      </c>
      <c r="E3008" s="15" t="s">
        <v>70</v>
      </c>
      <c r="F3008" s="15"/>
      <c r="G3008" s="16">
        <v>1</v>
      </c>
      <c r="H3008" s="16">
        <v>10</v>
      </c>
      <c r="I3008" s="19">
        <v>6.6165413533834583</v>
      </c>
      <c r="J3008" s="16">
        <v>10</v>
      </c>
      <c r="K3008" s="16">
        <v>7</v>
      </c>
      <c r="L3008" s="19">
        <v>3.0937909581280891</v>
      </c>
      <c r="M3008" s="16">
        <v>1</v>
      </c>
      <c r="N3008" s="16">
        <v>10</v>
      </c>
      <c r="O3008" s="17">
        <v>867</v>
      </c>
      <c r="P3008" s="18">
        <v>0</v>
      </c>
    </row>
    <row r="3009" spans="2:16" ht="36" customHeight="1" outlineLevel="1" x14ac:dyDescent="0.45">
      <c r="B3009" s="13" t="s">
        <v>71</v>
      </c>
      <c r="C3009" s="14" t="s">
        <v>59</v>
      </c>
      <c r="D3009" s="14" t="s">
        <v>1048</v>
      </c>
      <c r="E3009" s="15" t="s">
        <v>70</v>
      </c>
      <c r="F3009" s="15"/>
      <c r="G3009" s="16">
        <v>1</v>
      </c>
      <c r="H3009" s="16">
        <v>10</v>
      </c>
      <c r="I3009" s="19">
        <v>6.5454545454545459</v>
      </c>
      <c r="J3009" s="16">
        <v>10</v>
      </c>
      <c r="K3009" s="16">
        <v>7</v>
      </c>
      <c r="L3009" s="19">
        <v>3.1325804346029757</v>
      </c>
      <c r="M3009" s="16">
        <v>1</v>
      </c>
      <c r="N3009" s="16">
        <v>10</v>
      </c>
      <c r="O3009" s="17">
        <v>857</v>
      </c>
      <c r="P3009" s="18">
        <v>0</v>
      </c>
    </row>
    <row r="3010" spans="2:16" ht="36" customHeight="1" outlineLevel="1" x14ac:dyDescent="0.45">
      <c r="B3010" s="13" t="s">
        <v>1184</v>
      </c>
      <c r="C3010" s="14" t="s">
        <v>56</v>
      </c>
      <c r="D3010" s="14" t="s">
        <v>1049</v>
      </c>
      <c r="E3010" s="15" t="s">
        <v>70</v>
      </c>
      <c r="F3010" s="15"/>
      <c r="G3010" s="16">
        <v>1</v>
      </c>
      <c r="H3010" s="16">
        <v>10</v>
      </c>
      <c r="I3010" s="19">
        <v>6.8656716417910451</v>
      </c>
      <c r="J3010" s="16">
        <v>10</v>
      </c>
      <c r="K3010" s="16">
        <v>7</v>
      </c>
      <c r="L3010" s="19">
        <v>2.9741080781041287</v>
      </c>
      <c r="M3010" s="16">
        <v>1</v>
      </c>
      <c r="N3010" s="16">
        <v>10</v>
      </c>
      <c r="O3010" s="17">
        <v>933</v>
      </c>
      <c r="P3010" s="18">
        <v>0</v>
      </c>
    </row>
    <row r="3011" spans="2:16" ht="36" customHeight="1" outlineLevel="1" x14ac:dyDescent="0.45">
      <c r="B3011" s="13" t="s">
        <v>1184</v>
      </c>
      <c r="C3011" s="14" t="s">
        <v>59</v>
      </c>
      <c r="D3011" s="14" t="s">
        <v>1049</v>
      </c>
      <c r="E3011" s="15" t="s">
        <v>70</v>
      </c>
      <c r="F3011" s="15"/>
      <c r="G3011" s="16">
        <v>1</v>
      </c>
      <c r="H3011" s="16">
        <v>10</v>
      </c>
      <c r="I3011" s="19">
        <v>6.7333333333333334</v>
      </c>
      <c r="J3011" s="16">
        <v>10</v>
      </c>
      <c r="K3011" s="16">
        <v>7</v>
      </c>
      <c r="L3011" s="19">
        <v>2.9834377655484796</v>
      </c>
      <c r="M3011" s="16">
        <v>1</v>
      </c>
      <c r="N3011" s="16">
        <v>10</v>
      </c>
      <c r="O3011" s="17">
        <v>925</v>
      </c>
      <c r="P3011" s="18">
        <v>0</v>
      </c>
    </row>
    <row r="3012" spans="2:16" ht="36" customHeight="1" outlineLevel="1" x14ac:dyDescent="0.45">
      <c r="B3012" s="13" t="s">
        <v>1185</v>
      </c>
      <c r="C3012" s="14" t="s">
        <v>56</v>
      </c>
      <c r="D3012" s="14" t="s">
        <v>1050</v>
      </c>
      <c r="E3012" s="15" t="s">
        <v>70</v>
      </c>
      <c r="F3012" s="15"/>
      <c r="G3012" s="16">
        <v>1</v>
      </c>
      <c r="H3012" s="16">
        <v>10</v>
      </c>
      <c r="I3012" s="19">
        <v>6.6491228070175437</v>
      </c>
      <c r="J3012" s="16">
        <v>10</v>
      </c>
      <c r="K3012" s="16">
        <v>7</v>
      </c>
      <c r="L3012" s="19">
        <v>3.085051678602666</v>
      </c>
      <c r="M3012" s="16">
        <v>1</v>
      </c>
      <c r="N3012" s="16">
        <v>10</v>
      </c>
      <c r="O3012" s="17">
        <v>943</v>
      </c>
      <c r="P3012" s="18">
        <v>0</v>
      </c>
    </row>
    <row r="3013" spans="2:16" ht="36" customHeight="1" outlineLevel="1" x14ac:dyDescent="0.45">
      <c r="B3013" s="13" t="s">
        <v>1185</v>
      </c>
      <c r="C3013" s="14" t="s">
        <v>59</v>
      </c>
      <c r="D3013" s="14" t="s">
        <v>1050</v>
      </c>
      <c r="E3013" s="15" t="s">
        <v>70</v>
      </c>
      <c r="F3013" s="15"/>
      <c r="G3013" s="16">
        <v>1</v>
      </c>
      <c r="H3013" s="16">
        <v>10</v>
      </c>
      <c r="I3013" s="19">
        <v>6.84375</v>
      </c>
      <c r="J3013" s="16">
        <v>10</v>
      </c>
      <c r="K3013" s="16">
        <v>7</v>
      </c>
      <c r="L3013" s="19">
        <v>3.1381864644590967</v>
      </c>
      <c r="M3013" s="16">
        <v>1</v>
      </c>
      <c r="N3013" s="16">
        <v>10</v>
      </c>
      <c r="O3013" s="17">
        <v>936</v>
      </c>
      <c r="P3013" s="18">
        <v>0</v>
      </c>
    </row>
    <row r="3014" spans="2:16" ht="36" customHeight="1" outlineLevel="1" x14ac:dyDescent="0.45">
      <c r="B3014" s="13" t="s">
        <v>73</v>
      </c>
      <c r="C3014" s="14" t="s">
        <v>56</v>
      </c>
      <c r="D3014" s="14" t="s">
        <v>1450</v>
      </c>
      <c r="E3014" s="15" t="s">
        <v>63</v>
      </c>
      <c r="F3014" s="15"/>
      <c r="G3014" s="16">
        <v>1</v>
      </c>
      <c r="H3014" s="16">
        <v>10</v>
      </c>
      <c r="I3014" s="19">
        <v>6.54</v>
      </c>
      <c r="J3014" s="16">
        <v>10</v>
      </c>
      <c r="K3014" s="16">
        <v>7</v>
      </c>
      <c r="L3014" s="19">
        <v>3.1528305283253633</v>
      </c>
      <c r="M3014" s="16">
        <v>1</v>
      </c>
      <c r="N3014" s="16">
        <v>10</v>
      </c>
      <c r="O3014" s="17">
        <v>0</v>
      </c>
      <c r="P3014" s="18">
        <v>0</v>
      </c>
    </row>
    <row r="3015" spans="2:16" ht="36" customHeight="1" outlineLevel="1" x14ac:dyDescent="0.45">
      <c r="B3015" s="13" t="s">
        <v>73</v>
      </c>
      <c r="C3015" s="14" t="s">
        <v>59</v>
      </c>
      <c r="D3015" s="14" t="s">
        <v>1450</v>
      </c>
      <c r="E3015" s="15" t="s">
        <v>63</v>
      </c>
      <c r="F3015" s="15"/>
      <c r="G3015" s="16">
        <v>1</v>
      </c>
      <c r="H3015" s="16">
        <v>10</v>
      </c>
      <c r="I3015" s="19">
        <v>6.54</v>
      </c>
      <c r="J3015" s="16">
        <v>10</v>
      </c>
      <c r="K3015" s="16">
        <v>7</v>
      </c>
      <c r="L3015" s="19">
        <v>3.1528305283253633</v>
      </c>
      <c r="M3015" s="16">
        <v>1</v>
      </c>
      <c r="N3015" s="16">
        <v>10</v>
      </c>
      <c r="O3015" s="17">
        <v>0</v>
      </c>
      <c r="P3015" s="18">
        <v>0</v>
      </c>
    </row>
    <row r="3016" spans="2:16" ht="36" customHeight="1" outlineLevel="1" x14ac:dyDescent="0.45">
      <c r="B3016" s="13" t="s">
        <v>75</v>
      </c>
      <c r="C3016" s="14" t="s">
        <v>56</v>
      </c>
      <c r="D3016" s="14" t="s">
        <v>1051</v>
      </c>
      <c r="E3016" s="15" t="s">
        <v>63</v>
      </c>
      <c r="F3016" s="15"/>
      <c r="G3016" s="16">
        <v>1</v>
      </c>
      <c r="H3016" s="16">
        <v>10</v>
      </c>
      <c r="I3016" s="19">
        <v>6.5380000000000003</v>
      </c>
      <c r="J3016" s="16">
        <v>10</v>
      </c>
      <c r="K3016" s="16">
        <v>7</v>
      </c>
      <c r="L3016" s="19">
        <v>3.1525377863706066</v>
      </c>
      <c r="M3016" s="16">
        <v>1</v>
      </c>
      <c r="N3016" s="16">
        <v>10</v>
      </c>
      <c r="O3016" s="17">
        <v>0</v>
      </c>
      <c r="P3016" s="18">
        <v>0</v>
      </c>
    </row>
    <row r="3017" spans="2:16" ht="36" customHeight="1" outlineLevel="1" x14ac:dyDescent="0.45">
      <c r="B3017" s="13" t="s">
        <v>75</v>
      </c>
      <c r="C3017" s="14" t="s">
        <v>59</v>
      </c>
      <c r="D3017" s="14" t="s">
        <v>1051</v>
      </c>
      <c r="E3017" s="15" t="s">
        <v>63</v>
      </c>
      <c r="F3017" s="15"/>
      <c r="G3017" s="16">
        <v>1</v>
      </c>
      <c r="H3017" s="16">
        <v>10</v>
      </c>
      <c r="I3017" s="19">
        <v>6.5380000000000003</v>
      </c>
      <c r="J3017" s="16">
        <v>10</v>
      </c>
      <c r="K3017" s="16">
        <v>7</v>
      </c>
      <c r="L3017" s="19">
        <v>3.1525377863706066</v>
      </c>
      <c r="M3017" s="16">
        <v>1</v>
      </c>
      <c r="N3017" s="16">
        <v>10</v>
      </c>
      <c r="O3017" s="17">
        <v>0</v>
      </c>
      <c r="P3017" s="18">
        <v>0</v>
      </c>
    </row>
    <row r="3018" spans="2:16" ht="36" customHeight="1" outlineLevel="1" x14ac:dyDescent="0.45">
      <c r="B3018" s="13" t="s">
        <v>77</v>
      </c>
      <c r="C3018" s="14" t="s">
        <v>56</v>
      </c>
      <c r="D3018" s="14" t="s">
        <v>1052</v>
      </c>
      <c r="E3018" s="15" t="s">
        <v>70</v>
      </c>
      <c r="F3018" s="15"/>
      <c r="G3018" s="16">
        <v>1</v>
      </c>
      <c r="H3018" s="16">
        <v>10</v>
      </c>
      <c r="I3018" s="19">
        <v>6.6151797603195739</v>
      </c>
      <c r="J3018" s="16">
        <v>10</v>
      </c>
      <c r="K3018" s="16">
        <v>7</v>
      </c>
      <c r="L3018" s="19">
        <v>3.1448978681312432</v>
      </c>
      <c r="M3018" s="16">
        <v>1</v>
      </c>
      <c r="N3018" s="16">
        <v>10</v>
      </c>
      <c r="O3018" s="17">
        <v>249</v>
      </c>
      <c r="P3018" s="18">
        <v>0</v>
      </c>
    </row>
    <row r="3019" spans="2:16" ht="36" customHeight="1" outlineLevel="1" x14ac:dyDescent="0.45">
      <c r="B3019" s="13" t="s">
        <v>77</v>
      </c>
      <c r="C3019" s="14" t="s">
        <v>59</v>
      </c>
      <c r="D3019" s="14" t="s">
        <v>1052</v>
      </c>
      <c r="E3019" s="15" t="s">
        <v>70</v>
      </c>
      <c r="F3019" s="15"/>
      <c r="G3019" s="16">
        <v>1</v>
      </c>
      <c r="H3019" s="16">
        <v>10</v>
      </c>
      <c r="I3019" s="19">
        <v>6.6151797603195739</v>
      </c>
      <c r="J3019" s="16">
        <v>10</v>
      </c>
      <c r="K3019" s="16">
        <v>7</v>
      </c>
      <c r="L3019" s="19">
        <v>3.1448978681312432</v>
      </c>
      <c r="M3019" s="16">
        <v>1</v>
      </c>
      <c r="N3019" s="16">
        <v>10</v>
      </c>
      <c r="O3019" s="17">
        <v>249</v>
      </c>
      <c r="P3019" s="18">
        <v>0</v>
      </c>
    </row>
    <row r="3020" spans="2:16" ht="36" customHeight="1" outlineLevel="1" x14ac:dyDescent="0.45">
      <c r="B3020" s="13" t="s">
        <v>79</v>
      </c>
      <c r="C3020" s="14" t="s">
        <v>56</v>
      </c>
      <c r="D3020" s="14" t="s">
        <v>1053</v>
      </c>
      <c r="E3020" s="15" t="s">
        <v>70</v>
      </c>
      <c r="F3020" s="15"/>
      <c r="G3020" s="16">
        <v>1</v>
      </c>
      <c r="H3020" s="16">
        <v>10</v>
      </c>
      <c r="I3020" s="19">
        <v>6.7491166077738516</v>
      </c>
      <c r="J3020" s="16">
        <v>10</v>
      </c>
      <c r="K3020" s="16">
        <v>7</v>
      </c>
      <c r="L3020" s="19">
        <v>3.0788613990764859</v>
      </c>
      <c r="M3020" s="16">
        <v>1</v>
      </c>
      <c r="N3020" s="16">
        <v>10</v>
      </c>
      <c r="O3020" s="17">
        <v>717</v>
      </c>
      <c r="P3020" s="18">
        <v>0</v>
      </c>
    </row>
    <row r="3021" spans="2:16" ht="36" customHeight="1" outlineLevel="1" x14ac:dyDescent="0.45">
      <c r="B3021" s="13" t="s">
        <v>79</v>
      </c>
      <c r="C3021" s="14" t="s">
        <v>59</v>
      </c>
      <c r="D3021" s="14" t="s">
        <v>1053</v>
      </c>
      <c r="E3021" s="15" t="s">
        <v>70</v>
      </c>
      <c r="F3021" s="15"/>
      <c r="G3021" s="16">
        <v>1</v>
      </c>
      <c r="H3021" s="16">
        <v>10</v>
      </c>
      <c r="I3021" s="19">
        <v>6.7491166077738516</v>
      </c>
      <c r="J3021" s="16">
        <v>10</v>
      </c>
      <c r="K3021" s="16">
        <v>7</v>
      </c>
      <c r="L3021" s="19">
        <v>3.0788613990764859</v>
      </c>
      <c r="M3021" s="16">
        <v>1</v>
      </c>
      <c r="N3021" s="16">
        <v>10</v>
      </c>
      <c r="O3021" s="17">
        <v>717</v>
      </c>
      <c r="P3021" s="18">
        <v>0</v>
      </c>
    </row>
    <row r="3022" spans="2:16" ht="36" customHeight="1" outlineLevel="1" x14ac:dyDescent="0.45">
      <c r="B3022" s="13" t="s">
        <v>80</v>
      </c>
      <c r="C3022" s="14" t="s">
        <v>56</v>
      </c>
      <c r="D3022" s="14" t="s">
        <v>1054</v>
      </c>
      <c r="E3022" s="15" t="s">
        <v>70</v>
      </c>
      <c r="F3022" s="15"/>
      <c r="G3022" s="16">
        <v>1</v>
      </c>
      <c r="H3022" s="16">
        <v>10</v>
      </c>
      <c r="I3022" s="19">
        <v>6.9482758620689653</v>
      </c>
      <c r="J3022" s="16">
        <v>10</v>
      </c>
      <c r="K3022" s="16">
        <v>8</v>
      </c>
      <c r="L3022" s="19">
        <v>2.8434129097260237</v>
      </c>
      <c r="M3022" s="16">
        <v>1</v>
      </c>
      <c r="N3022" s="16">
        <v>10</v>
      </c>
      <c r="O3022" s="17">
        <v>942</v>
      </c>
      <c r="P3022" s="18">
        <v>0</v>
      </c>
    </row>
    <row r="3023" spans="2:16" ht="36" customHeight="1" outlineLevel="1" x14ac:dyDescent="0.45">
      <c r="B3023" s="13" t="s">
        <v>80</v>
      </c>
      <c r="C3023" s="14" t="s">
        <v>59</v>
      </c>
      <c r="D3023" s="14" t="s">
        <v>1054</v>
      </c>
      <c r="E3023" s="15" t="s">
        <v>70</v>
      </c>
      <c r="F3023" s="15"/>
      <c r="G3023" s="16">
        <v>1</v>
      </c>
      <c r="H3023" s="16">
        <v>10</v>
      </c>
      <c r="I3023" s="19">
        <v>6.9482758620689653</v>
      </c>
      <c r="J3023" s="16">
        <v>10</v>
      </c>
      <c r="K3023" s="16">
        <v>8</v>
      </c>
      <c r="L3023" s="19">
        <v>2.8434129097260237</v>
      </c>
      <c r="M3023" s="16">
        <v>1</v>
      </c>
      <c r="N3023" s="16">
        <v>10</v>
      </c>
      <c r="O3023" s="17">
        <v>942</v>
      </c>
      <c r="P3023" s="18">
        <v>0</v>
      </c>
    </row>
    <row r="3024" spans="2:16" ht="36" customHeight="1" outlineLevel="1" x14ac:dyDescent="0.45">
      <c r="B3024" s="13" t="s">
        <v>82</v>
      </c>
      <c r="C3024" s="14" t="s">
        <v>56</v>
      </c>
      <c r="D3024" s="14" t="s">
        <v>1451</v>
      </c>
      <c r="E3024" s="15" t="s">
        <v>70</v>
      </c>
      <c r="F3024" s="15"/>
      <c r="G3024" s="16">
        <v>2</v>
      </c>
      <c r="H3024" s="16">
        <v>10</v>
      </c>
      <c r="I3024" s="19">
        <v>7.375</v>
      </c>
      <c r="J3024" s="16">
        <v>10</v>
      </c>
      <c r="K3024" s="16">
        <v>9</v>
      </c>
      <c r="L3024" s="19">
        <v>3.4615231989895516</v>
      </c>
      <c r="M3024" s="16">
        <v>2</v>
      </c>
      <c r="N3024" s="16">
        <v>10</v>
      </c>
      <c r="O3024" s="17">
        <v>992</v>
      </c>
      <c r="P3024" s="18">
        <v>0</v>
      </c>
    </row>
    <row r="3025" spans="2:16" ht="36" customHeight="1" outlineLevel="1" x14ac:dyDescent="0.45">
      <c r="B3025" s="13" t="s">
        <v>82</v>
      </c>
      <c r="C3025" s="14" t="s">
        <v>59</v>
      </c>
      <c r="D3025" s="14" t="s">
        <v>1451</v>
      </c>
      <c r="E3025" s="15" t="s">
        <v>70</v>
      </c>
      <c r="F3025" s="15"/>
      <c r="G3025" s="16">
        <v>2</v>
      </c>
      <c r="H3025" s="16">
        <v>10</v>
      </c>
      <c r="I3025" s="19">
        <v>7.375</v>
      </c>
      <c r="J3025" s="16">
        <v>10</v>
      </c>
      <c r="K3025" s="16">
        <v>9</v>
      </c>
      <c r="L3025" s="19">
        <v>3.4615231989895516</v>
      </c>
      <c r="M3025" s="16">
        <v>2</v>
      </c>
      <c r="N3025" s="16">
        <v>10</v>
      </c>
      <c r="O3025" s="17">
        <v>992</v>
      </c>
      <c r="P3025" s="18">
        <v>0</v>
      </c>
    </row>
    <row r="3026" spans="2:16" ht="36" customHeight="1" outlineLevel="1" x14ac:dyDescent="0.45">
      <c r="B3026" s="13" t="s">
        <v>84</v>
      </c>
      <c r="C3026" s="14" t="s">
        <v>56</v>
      </c>
      <c r="D3026" s="14" t="s">
        <v>1452</v>
      </c>
      <c r="E3026" s="15" t="s">
        <v>70</v>
      </c>
      <c r="F3026" s="15"/>
      <c r="G3026" s="15" t="s">
        <v>86</v>
      </c>
      <c r="H3026" s="15" t="s">
        <v>86</v>
      </c>
      <c r="I3026" s="15" t="s">
        <v>86</v>
      </c>
      <c r="J3026" s="15" t="s">
        <v>86</v>
      </c>
      <c r="K3026" s="15" t="s">
        <v>86</v>
      </c>
      <c r="L3026" s="15" t="s">
        <v>86</v>
      </c>
      <c r="M3026" s="15" t="s">
        <v>86</v>
      </c>
      <c r="N3026" s="15" t="s">
        <v>86</v>
      </c>
      <c r="O3026" s="17">
        <v>1000</v>
      </c>
      <c r="P3026" s="18">
        <v>0</v>
      </c>
    </row>
    <row r="3027" spans="2:16" ht="36" customHeight="1" outlineLevel="1" x14ac:dyDescent="0.45">
      <c r="B3027" s="13" t="s">
        <v>84</v>
      </c>
      <c r="C3027" s="14" t="s">
        <v>59</v>
      </c>
      <c r="D3027" s="14" t="s">
        <v>1452</v>
      </c>
      <c r="E3027" s="15" t="s">
        <v>70</v>
      </c>
      <c r="F3027" s="15"/>
      <c r="G3027" s="15" t="s">
        <v>86</v>
      </c>
      <c r="H3027" s="15" t="s">
        <v>86</v>
      </c>
      <c r="I3027" s="15" t="s">
        <v>86</v>
      </c>
      <c r="J3027" s="15" t="s">
        <v>86</v>
      </c>
      <c r="K3027" s="15" t="s">
        <v>86</v>
      </c>
      <c r="L3027" s="15" t="s">
        <v>86</v>
      </c>
      <c r="M3027" s="15" t="s">
        <v>86</v>
      </c>
      <c r="N3027" s="15" t="s">
        <v>86</v>
      </c>
      <c r="O3027" s="17">
        <v>1000</v>
      </c>
      <c r="P3027" s="18">
        <v>0</v>
      </c>
    </row>
    <row r="3028" spans="2:16" ht="36" customHeight="1" outlineLevel="1" x14ac:dyDescent="0.45">
      <c r="B3028" s="13" t="s">
        <v>61</v>
      </c>
      <c r="C3028" s="14" t="s">
        <v>56</v>
      </c>
      <c r="D3028" s="14" t="s">
        <v>1055</v>
      </c>
      <c r="E3028" s="15" t="s">
        <v>70</v>
      </c>
      <c r="F3028" s="15"/>
      <c r="G3028" s="16">
        <v>1</v>
      </c>
      <c r="H3028" s="16">
        <v>10</v>
      </c>
      <c r="I3028" s="19">
        <v>6.5389999999999997</v>
      </c>
      <c r="J3028" s="16">
        <v>10</v>
      </c>
      <c r="K3028" s="16">
        <v>7</v>
      </c>
      <c r="L3028" s="19">
        <v>3.1556991994544603</v>
      </c>
      <c r="M3028" s="16">
        <v>1</v>
      </c>
      <c r="N3028" s="16">
        <v>10</v>
      </c>
      <c r="O3028" s="17">
        <v>0</v>
      </c>
      <c r="P3028" s="18">
        <v>0</v>
      </c>
    </row>
    <row r="3029" spans="2:16" ht="36" customHeight="1" outlineLevel="1" x14ac:dyDescent="0.45">
      <c r="B3029" s="13" t="s">
        <v>61</v>
      </c>
      <c r="C3029" s="14" t="s">
        <v>59</v>
      </c>
      <c r="D3029" s="14" t="s">
        <v>1055</v>
      </c>
      <c r="E3029" s="15" t="s">
        <v>70</v>
      </c>
      <c r="F3029" s="15"/>
      <c r="G3029" s="16">
        <v>1</v>
      </c>
      <c r="H3029" s="16">
        <v>10</v>
      </c>
      <c r="I3029" s="19">
        <v>6.5089485458612977</v>
      </c>
      <c r="J3029" s="16">
        <v>10</v>
      </c>
      <c r="K3029" s="16">
        <v>7</v>
      </c>
      <c r="L3029" s="19">
        <v>3.1660694846563309</v>
      </c>
      <c r="M3029" s="16">
        <v>1</v>
      </c>
      <c r="N3029" s="16">
        <v>10</v>
      </c>
      <c r="O3029" s="17">
        <v>106</v>
      </c>
      <c r="P3029" s="18">
        <v>0</v>
      </c>
    </row>
    <row r="3030" spans="2:16" ht="36" customHeight="1" outlineLevel="1" x14ac:dyDescent="0.45">
      <c r="B3030" s="13" t="s">
        <v>61</v>
      </c>
      <c r="C3030" s="14" t="s">
        <v>56</v>
      </c>
      <c r="D3030" s="14" t="s">
        <v>1055</v>
      </c>
      <c r="E3030" s="15" t="s">
        <v>70</v>
      </c>
      <c r="F3030" s="15"/>
      <c r="G3030" s="15" t="s">
        <v>86</v>
      </c>
      <c r="H3030" s="15" t="s">
        <v>86</v>
      </c>
      <c r="I3030" s="15" t="s">
        <v>86</v>
      </c>
      <c r="J3030" s="15" t="s">
        <v>86</v>
      </c>
      <c r="K3030" s="15" t="s">
        <v>86</v>
      </c>
      <c r="L3030" s="15" t="s">
        <v>86</v>
      </c>
      <c r="M3030" s="15" t="s">
        <v>86</v>
      </c>
      <c r="N3030" s="15" t="s">
        <v>86</v>
      </c>
      <c r="O3030" s="17">
        <v>1000</v>
      </c>
      <c r="P3030" s="18">
        <v>0</v>
      </c>
    </row>
    <row r="3031" spans="2:16" ht="36" customHeight="1" outlineLevel="1" x14ac:dyDescent="0.45">
      <c r="B3031" s="13" t="s">
        <v>61</v>
      </c>
      <c r="C3031" s="14" t="s">
        <v>59</v>
      </c>
      <c r="D3031" s="14" t="s">
        <v>1055</v>
      </c>
      <c r="E3031" s="15" t="s">
        <v>70</v>
      </c>
      <c r="F3031" s="15"/>
      <c r="G3031" s="16">
        <v>4</v>
      </c>
      <c r="H3031" s="16">
        <v>4</v>
      </c>
      <c r="I3031" s="16">
        <v>4</v>
      </c>
      <c r="J3031" s="16">
        <v>4</v>
      </c>
      <c r="K3031" s="16">
        <v>4</v>
      </c>
      <c r="L3031" s="15" t="s">
        <v>86</v>
      </c>
      <c r="M3031" s="16">
        <v>4</v>
      </c>
      <c r="N3031" s="16">
        <v>4</v>
      </c>
      <c r="O3031" s="17">
        <v>999</v>
      </c>
      <c r="P3031" s="18">
        <v>0</v>
      </c>
    </row>
    <row r="3032" spans="2:16" ht="36" customHeight="1" outlineLevel="1" x14ac:dyDescent="0.45">
      <c r="B3032" s="13" t="s">
        <v>61</v>
      </c>
      <c r="C3032" s="14" t="s">
        <v>56</v>
      </c>
      <c r="D3032" s="14" t="s">
        <v>1055</v>
      </c>
      <c r="E3032" s="15" t="s">
        <v>70</v>
      </c>
      <c r="F3032" s="15"/>
      <c r="G3032" s="15" t="s">
        <v>86</v>
      </c>
      <c r="H3032" s="15" t="s">
        <v>86</v>
      </c>
      <c r="I3032" s="15" t="s">
        <v>86</v>
      </c>
      <c r="J3032" s="15" t="s">
        <v>86</v>
      </c>
      <c r="K3032" s="15" t="s">
        <v>86</v>
      </c>
      <c r="L3032" s="15" t="s">
        <v>86</v>
      </c>
      <c r="M3032" s="15" t="s">
        <v>86</v>
      </c>
      <c r="N3032" s="15" t="s">
        <v>86</v>
      </c>
      <c r="O3032" s="17">
        <v>1000</v>
      </c>
      <c r="P3032" s="18">
        <v>0</v>
      </c>
    </row>
    <row r="3033" spans="2:16" ht="36" customHeight="1" outlineLevel="1" x14ac:dyDescent="0.45">
      <c r="B3033" s="13" t="s">
        <v>61</v>
      </c>
      <c r="C3033" s="14" t="s">
        <v>59</v>
      </c>
      <c r="D3033" s="14" t="s">
        <v>1055</v>
      </c>
      <c r="E3033" s="15" t="s">
        <v>70</v>
      </c>
      <c r="F3033" s="15"/>
      <c r="G3033" s="15" t="s">
        <v>86</v>
      </c>
      <c r="H3033" s="15" t="s">
        <v>86</v>
      </c>
      <c r="I3033" s="15" t="s">
        <v>86</v>
      </c>
      <c r="J3033" s="15" t="s">
        <v>86</v>
      </c>
      <c r="K3033" s="15" t="s">
        <v>86</v>
      </c>
      <c r="L3033" s="15" t="s">
        <v>86</v>
      </c>
      <c r="M3033" s="15" t="s">
        <v>86</v>
      </c>
      <c r="N3033" s="15" t="s">
        <v>86</v>
      </c>
      <c r="O3033" s="17">
        <v>1000</v>
      </c>
      <c r="P3033" s="18">
        <v>0</v>
      </c>
    </row>
    <row r="3034" spans="2:16" ht="36" customHeight="1" outlineLevel="1" x14ac:dyDescent="0.45">
      <c r="B3034" s="13" t="s">
        <v>61</v>
      </c>
      <c r="C3034" s="14" t="s">
        <v>56</v>
      </c>
      <c r="D3034" s="14" t="s">
        <v>1055</v>
      </c>
      <c r="E3034" s="15" t="s">
        <v>70</v>
      </c>
      <c r="F3034" s="15"/>
      <c r="G3034" s="15" t="s">
        <v>86</v>
      </c>
      <c r="H3034" s="15" t="s">
        <v>86</v>
      </c>
      <c r="I3034" s="15" t="s">
        <v>86</v>
      </c>
      <c r="J3034" s="15" t="s">
        <v>86</v>
      </c>
      <c r="K3034" s="15" t="s">
        <v>86</v>
      </c>
      <c r="L3034" s="15" t="s">
        <v>86</v>
      </c>
      <c r="M3034" s="15" t="s">
        <v>86</v>
      </c>
      <c r="N3034" s="15" t="s">
        <v>86</v>
      </c>
      <c r="O3034" s="17">
        <v>1000</v>
      </c>
      <c r="P3034" s="18">
        <v>0</v>
      </c>
    </row>
    <row r="3035" spans="2:16" ht="36" customHeight="1" outlineLevel="1" x14ac:dyDescent="0.45">
      <c r="B3035" s="13" t="s">
        <v>61</v>
      </c>
      <c r="C3035" s="14" t="s">
        <v>59</v>
      </c>
      <c r="D3035" s="14" t="s">
        <v>1055</v>
      </c>
      <c r="E3035" s="15" t="s">
        <v>70</v>
      </c>
      <c r="F3035" s="15"/>
      <c r="G3035" s="15" t="s">
        <v>86</v>
      </c>
      <c r="H3035" s="15" t="s">
        <v>86</v>
      </c>
      <c r="I3035" s="15" t="s">
        <v>86</v>
      </c>
      <c r="J3035" s="15" t="s">
        <v>86</v>
      </c>
      <c r="K3035" s="15" t="s">
        <v>86</v>
      </c>
      <c r="L3035" s="15" t="s">
        <v>86</v>
      </c>
      <c r="M3035" s="15" t="s">
        <v>86</v>
      </c>
      <c r="N3035" s="15" t="s">
        <v>86</v>
      </c>
      <c r="O3035" s="17">
        <v>1000</v>
      </c>
      <c r="P3035" s="18">
        <v>0</v>
      </c>
    </row>
    <row r="3036" spans="2:16" ht="36" customHeight="1" outlineLevel="1" x14ac:dyDescent="0.45">
      <c r="B3036" s="13" t="s">
        <v>64</v>
      </c>
      <c r="C3036" s="14" t="s">
        <v>56</v>
      </c>
      <c r="D3036" s="14" t="s">
        <v>1056</v>
      </c>
      <c r="E3036" s="15" t="s">
        <v>63</v>
      </c>
      <c r="F3036" s="15"/>
      <c r="G3036" s="16">
        <v>1</v>
      </c>
      <c r="H3036" s="16">
        <v>10</v>
      </c>
      <c r="I3036" s="19">
        <v>6.54</v>
      </c>
      <c r="J3036" s="16">
        <v>10</v>
      </c>
      <c r="K3036" s="16">
        <v>7</v>
      </c>
      <c r="L3036" s="19">
        <v>3.1518779060005477</v>
      </c>
      <c r="M3036" s="16">
        <v>1</v>
      </c>
      <c r="N3036" s="16">
        <v>10</v>
      </c>
      <c r="O3036" s="17">
        <v>0</v>
      </c>
      <c r="P3036" s="18">
        <v>0</v>
      </c>
    </row>
    <row r="3037" spans="2:16" ht="36" customHeight="1" outlineLevel="1" x14ac:dyDescent="0.45">
      <c r="B3037" s="13" t="s">
        <v>64</v>
      </c>
      <c r="C3037" s="14" t="s">
        <v>59</v>
      </c>
      <c r="D3037" s="14" t="s">
        <v>1056</v>
      </c>
      <c r="E3037" s="15" t="s">
        <v>63</v>
      </c>
      <c r="F3037" s="15"/>
      <c r="G3037" s="16">
        <v>1</v>
      </c>
      <c r="H3037" s="16">
        <v>10</v>
      </c>
      <c r="I3037" s="19">
        <v>6.54</v>
      </c>
      <c r="J3037" s="16">
        <v>10</v>
      </c>
      <c r="K3037" s="16">
        <v>7</v>
      </c>
      <c r="L3037" s="19">
        <v>3.1518779060005477</v>
      </c>
      <c r="M3037" s="16">
        <v>1</v>
      </c>
      <c r="N3037" s="16">
        <v>10</v>
      </c>
      <c r="O3037" s="17">
        <v>0</v>
      </c>
      <c r="P3037" s="18">
        <v>0</v>
      </c>
    </row>
    <row r="3038" spans="2:16" ht="36" customHeight="1" outlineLevel="1" x14ac:dyDescent="0.45">
      <c r="B3038" s="13" t="s">
        <v>66</v>
      </c>
      <c r="C3038" s="14" t="s">
        <v>56</v>
      </c>
      <c r="D3038" s="14" t="s">
        <v>1057</v>
      </c>
      <c r="E3038" s="15" t="s">
        <v>63</v>
      </c>
      <c r="F3038" s="15"/>
      <c r="G3038" s="16">
        <v>1</v>
      </c>
      <c r="H3038" s="16">
        <v>10</v>
      </c>
      <c r="I3038" s="19">
        <v>6.6363636363636367</v>
      </c>
      <c r="J3038" s="16">
        <v>10</v>
      </c>
      <c r="K3038" s="16">
        <v>7</v>
      </c>
      <c r="L3038" s="19">
        <v>3.115374391673404</v>
      </c>
      <c r="M3038" s="16">
        <v>1</v>
      </c>
      <c r="N3038" s="16">
        <v>10</v>
      </c>
      <c r="O3038" s="17">
        <v>505</v>
      </c>
      <c r="P3038" s="18">
        <v>0</v>
      </c>
    </row>
    <row r="3039" spans="2:16" ht="36" customHeight="1" outlineLevel="1" x14ac:dyDescent="0.45">
      <c r="B3039" s="13" t="s">
        <v>66</v>
      </c>
      <c r="C3039" s="14" t="s">
        <v>59</v>
      </c>
      <c r="D3039" s="14" t="s">
        <v>1057</v>
      </c>
      <c r="E3039" s="15" t="s">
        <v>63</v>
      </c>
      <c r="F3039" s="15"/>
      <c r="G3039" s="16">
        <v>1</v>
      </c>
      <c r="H3039" s="16">
        <v>10</v>
      </c>
      <c r="I3039" s="19">
        <v>6.5779467680608361</v>
      </c>
      <c r="J3039" s="16">
        <v>10</v>
      </c>
      <c r="K3039" s="16">
        <v>7</v>
      </c>
      <c r="L3039" s="19">
        <v>3.1296749207452712</v>
      </c>
      <c r="M3039" s="16">
        <v>1</v>
      </c>
      <c r="N3039" s="16">
        <v>10</v>
      </c>
      <c r="O3039" s="17">
        <v>474</v>
      </c>
      <c r="P3039" s="18">
        <v>0</v>
      </c>
    </row>
    <row r="3040" spans="2:16" ht="36" customHeight="1" outlineLevel="1" x14ac:dyDescent="0.45">
      <c r="B3040" s="13" t="s">
        <v>68</v>
      </c>
      <c r="C3040" s="14" t="s">
        <v>56</v>
      </c>
      <c r="D3040" s="14" t="s">
        <v>1058</v>
      </c>
      <c r="E3040" s="15" t="s">
        <v>70</v>
      </c>
      <c r="F3040" s="15"/>
      <c r="G3040" s="16">
        <v>1</v>
      </c>
      <c r="H3040" s="16">
        <v>10</v>
      </c>
      <c r="I3040" s="19">
        <v>6.4660633484162897</v>
      </c>
      <c r="J3040" s="16">
        <v>10</v>
      </c>
      <c r="K3040" s="16">
        <v>7</v>
      </c>
      <c r="L3040" s="19">
        <v>3.1005831380514106</v>
      </c>
      <c r="M3040" s="16">
        <v>1</v>
      </c>
      <c r="N3040" s="16">
        <v>10</v>
      </c>
      <c r="O3040" s="17">
        <v>779</v>
      </c>
      <c r="P3040" s="18">
        <v>0</v>
      </c>
    </row>
    <row r="3041" spans="2:16" ht="36" customHeight="1" outlineLevel="1" x14ac:dyDescent="0.45">
      <c r="B3041" s="13" t="s">
        <v>68</v>
      </c>
      <c r="C3041" s="14" t="s">
        <v>59</v>
      </c>
      <c r="D3041" s="14" t="s">
        <v>1058</v>
      </c>
      <c r="E3041" s="15" t="s">
        <v>70</v>
      </c>
      <c r="F3041" s="15"/>
      <c r="G3041" s="16">
        <v>1</v>
      </c>
      <c r="H3041" s="16">
        <v>10</v>
      </c>
      <c r="I3041" s="19">
        <v>6.4741379310344831</v>
      </c>
      <c r="J3041" s="16">
        <v>10</v>
      </c>
      <c r="K3041" s="16">
        <v>7</v>
      </c>
      <c r="L3041" s="19">
        <v>3.10135065366633</v>
      </c>
      <c r="M3041" s="16">
        <v>1</v>
      </c>
      <c r="N3041" s="16">
        <v>10</v>
      </c>
      <c r="O3041" s="17">
        <v>768</v>
      </c>
      <c r="P3041" s="18">
        <v>0</v>
      </c>
    </row>
    <row r="3042" spans="2:16" ht="36" customHeight="1" outlineLevel="1" x14ac:dyDescent="0.45">
      <c r="B3042" s="13" t="s">
        <v>71</v>
      </c>
      <c r="C3042" s="14" t="s">
        <v>56</v>
      </c>
      <c r="D3042" s="14" t="s">
        <v>1059</v>
      </c>
      <c r="E3042" s="15" t="s">
        <v>70</v>
      </c>
      <c r="F3042" s="15"/>
      <c r="G3042" s="16">
        <v>1</v>
      </c>
      <c r="H3042" s="16">
        <v>10</v>
      </c>
      <c r="I3042" s="19">
        <v>6.7967479674796749</v>
      </c>
      <c r="J3042" s="16">
        <v>10</v>
      </c>
      <c r="K3042" s="16">
        <v>8</v>
      </c>
      <c r="L3042" s="19">
        <v>3.1776869348051089</v>
      </c>
      <c r="M3042" s="16">
        <v>1</v>
      </c>
      <c r="N3042" s="16">
        <v>10</v>
      </c>
      <c r="O3042" s="17">
        <v>877</v>
      </c>
      <c r="P3042" s="18">
        <v>0</v>
      </c>
    </row>
    <row r="3043" spans="2:16" ht="36" customHeight="1" outlineLevel="1" x14ac:dyDescent="0.45">
      <c r="B3043" s="13" t="s">
        <v>71</v>
      </c>
      <c r="C3043" s="14" t="s">
        <v>59</v>
      </c>
      <c r="D3043" s="14" t="s">
        <v>1059</v>
      </c>
      <c r="E3043" s="15" t="s">
        <v>70</v>
      </c>
      <c r="F3043" s="15"/>
      <c r="G3043" s="16">
        <v>1</v>
      </c>
      <c r="H3043" s="16">
        <v>10</v>
      </c>
      <c r="I3043" s="19">
        <v>6.6222222222222218</v>
      </c>
      <c r="J3043" s="16">
        <v>10</v>
      </c>
      <c r="K3043" s="16">
        <v>7</v>
      </c>
      <c r="L3043" s="19">
        <v>3.1666797590721769</v>
      </c>
      <c r="M3043" s="16">
        <v>1</v>
      </c>
      <c r="N3043" s="16">
        <v>10</v>
      </c>
      <c r="O3043" s="17">
        <v>865</v>
      </c>
      <c r="P3043" s="18">
        <v>0</v>
      </c>
    </row>
    <row r="3044" spans="2:16" ht="36" customHeight="1" outlineLevel="1" x14ac:dyDescent="0.45">
      <c r="B3044" s="13" t="s">
        <v>1184</v>
      </c>
      <c r="C3044" s="14" t="s">
        <v>56</v>
      </c>
      <c r="D3044" s="14" t="s">
        <v>1060</v>
      </c>
      <c r="E3044" s="15" t="s">
        <v>70</v>
      </c>
      <c r="F3044" s="15"/>
      <c r="G3044" s="16">
        <v>1</v>
      </c>
      <c r="H3044" s="16">
        <v>10</v>
      </c>
      <c r="I3044" s="19">
        <v>6.5555555555555554</v>
      </c>
      <c r="J3044" s="16">
        <v>10</v>
      </c>
      <c r="K3044" s="16">
        <v>7</v>
      </c>
      <c r="L3044" s="19">
        <v>3.241752700851301</v>
      </c>
      <c r="M3044" s="16">
        <v>1</v>
      </c>
      <c r="N3044" s="16">
        <v>10</v>
      </c>
      <c r="O3044" s="17">
        <v>937</v>
      </c>
      <c r="P3044" s="18">
        <v>0</v>
      </c>
    </row>
    <row r="3045" spans="2:16" ht="36" customHeight="1" outlineLevel="1" x14ac:dyDescent="0.45">
      <c r="B3045" s="13" t="s">
        <v>1184</v>
      </c>
      <c r="C3045" s="14" t="s">
        <v>59</v>
      </c>
      <c r="D3045" s="14" t="s">
        <v>1060</v>
      </c>
      <c r="E3045" s="15" t="s">
        <v>70</v>
      </c>
      <c r="F3045" s="15"/>
      <c r="G3045" s="16">
        <v>1</v>
      </c>
      <c r="H3045" s="16">
        <v>10</v>
      </c>
      <c r="I3045" s="19">
        <v>6.3939393939393936</v>
      </c>
      <c r="J3045" s="16">
        <v>10</v>
      </c>
      <c r="K3045" s="16">
        <v>7</v>
      </c>
      <c r="L3045" s="19">
        <v>3.1859247558780401</v>
      </c>
      <c r="M3045" s="16">
        <v>1</v>
      </c>
      <c r="N3045" s="16">
        <v>10</v>
      </c>
      <c r="O3045" s="17">
        <v>934</v>
      </c>
      <c r="P3045" s="18">
        <v>0</v>
      </c>
    </row>
    <row r="3046" spans="2:16" ht="36" customHeight="1" outlineLevel="1" x14ac:dyDescent="0.45">
      <c r="B3046" s="13" t="s">
        <v>1185</v>
      </c>
      <c r="C3046" s="14" t="s">
        <v>56</v>
      </c>
      <c r="D3046" s="14" t="s">
        <v>1061</v>
      </c>
      <c r="E3046" s="15" t="s">
        <v>70</v>
      </c>
      <c r="F3046" s="15"/>
      <c r="G3046" s="16">
        <v>1</v>
      </c>
      <c r="H3046" s="16">
        <v>10</v>
      </c>
      <c r="I3046" s="19">
        <v>6.6111111111111107</v>
      </c>
      <c r="J3046" s="16">
        <v>10</v>
      </c>
      <c r="K3046" s="16">
        <v>7</v>
      </c>
      <c r="L3046" s="19">
        <v>3.1528164507828627</v>
      </c>
      <c r="M3046" s="16">
        <v>1</v>
      </c>
      <c r="N3046" s="16">
        <v>10</v>
      </c>
      <c r="O3046" s="17">
        <v>946</v>
      </c>
      <c r="P3046" s="18">
        <v>0</v>
      </c>
    </row>
    <row r="3047" spans="2:16" ht="36" customHeight="1" outlineLevel="1" x14ac:dyDescent="0.45">
      <c r="B3047" s="13" t="s">
        <v>1185</v>
      </c>
      <c r="C3047" s="14" t="s">
        <v>59</v>
      </c>
      <c r="D3047" s="14" t="s">
        <v>1061</v>
      </c>
      <c r="E3047" s="15" t="s">
        <v>70</v>
      </c>
      <c r="F3047" s="15"/>
      <c r="G3047" s="16">
        <v>1</v>
      </c>
      <c r="H3047" s="16">
        <v>10</v>
      </c>
      <c r="I3047" s="19">
        <v>6.4736842105263159</v>
      </c>
      <c r="J3047" s="16">
        <v>10</v>
      </c>
      <c r="K3047" s="16">
        <v>7</v>
      </c>
      <c r="L3047" s="19">
        <v>3.2243784736524637</v>
      </c>
      <c r="M3047" s="16">
        <v>1</v>
      </c>
      <c r="N3047" s="16">
        <v>10</v>
      </c>
      <c r="O3047" s="17">
        <v>943</v>
      </c>
      <c r="P3047" s="18">
        <v>0</v>
      </c>
    </row>
    <row r="3048" spans="2:16" ht="36" customHeight="1" outlineLevel="1" x14ac:dyDescent="0.45">
      <c r="B3048" s="13" t="s">
        <v>73</v>
      </c>
      <c r="C3048" s="14" t="s">
        <v>56</v>
      </c>
      <c r="D3048" s="14" t="s">
        <v>1453</v>
      </c>
      <c r="E3048" s="15" t="s">
        <v>63</v>
      </c>
      <c r="F3048" s="15"/>
      <c r="G3048" s="16">
        <v>1</v>
      </c>
      <c r="H3048" s="16">
        <v>10</v>
      </c>
      <c r="I3048" s="19">
        <v>6.5389999999999997</v>
      </c>
      <c r="J3048" s="16">
        <v>10</v>
      </c>
      <c r="K3048" s="16">
        <v>7</v>
      </c>
      <c r="L3048" s="19">
        <v>3.1544301275237543</v>
      </c>
      <c r="M3048" s="16">
        <v>1</v>
      </c>
      <c r="N3048" s="16">
        <v>10</v>
      </c>
      <c r="O3048" s="17">
        <v>0</v>
      </c>
      <c r="P3048" s="18">
        <v>0</v>
      </c>
    </row>
    <row r="3049" spans="2:16" ht="36" customHeight="1" outlineLevel="1" x14ac:dyDescent="0.45">
      <c r="B3049" s="13" t="s">
        <v>73</v>
      </c>
      <c r="C3049" s="14" t="s">
        <v>59</v>
      </c>
      <c r="D3049" s="14" t="s">
        <v>1453</v>
      </c>
      <c r="E3049" s="15" t="s">
        <v>63</v>
      </c>
      <c r="F3049" s="15"/>
      <c r="G3049" s="16">
        <v>1</v>
      </c>
      <c r="H3049" s="16">
        <v>10</v>
      </c>
      <c r="I3049" s="19">
        <v>6.5389999999999997</v>
      </c>
      <c r="J3049" s="16">
        <v>10</v>
      </c>
      <c r="K3049" s="16">
        <v>7</v>
      </c>
      <c r="L3049" s="19">
        <v>3.1544301275237543</v>
      </c>
      <c r="M3049" s="16">
        <v>1</v>
      </c>
      <c r="N3049" s="16">
        <v>10</v>
      </c>
      <c r="O3049" s="17">
        <v>0</v>
      </c>
      <c r="P3049" s="18">
        <v>0</v>
      </c>
    </row>
    <row r="3050" spans="2:16" ht="36" customHeight="1" outlineLevel="1" x14ac:dyDescent="0.45">
      <c r="B3050" s="13" t="s">
        <v>75</v>
      </c>
      <c r="C3050" s="14" t="s">
        <v>56</v>
      </c>
      <c r="D3050" s="14" t="s">
        <v>1062</v>
      </c>
      <c r="E3050" s="15" t="s">
        <v>63</v>
      </c>
      <c r="F3050" s="15"/>
      <c r="G3050" s="16">
        <v>1</v>
      </c>
      <c r="H3050" s="16">
        <v>10</v>
      </c>
      <c r="I3050" s="19">
        <v>6.54</v>
      </c>
      <c r="J3050" s="16">
        <v>10</v>
      </c>
      <c r="K3050" s="16">
        <v>7</v>
      </c>
      <c r="L3050" s="19">
        <v>3.1550521951870185</v>
      </c>
      <c r="M3050" s="16">
        <v>1</v>
      </c>
      <c r="N3050" s="16">
        <v>10</v>
      </c>
      <c r="O3050" s="17">
        <v>0</v>
      </c>
      <c r="P3050" s="18">
        <v>0</v>
      </c>
    </row>
    <row r="3051" spans="2:16" ht="36" customHeight="1" outlineLevel="1" x14ac:dyDescent="0.45">
      <c r="B3051" s="13" t="s">
        <v>75</v>
      </c>
      <c r="C3051" s="14" t="s">
        <v>59</v>
      </c>
      <c r="D3051" s="14" t="s">
        <v>1062</v>
      </c>
      <c r="E3051" s="15" t="s">
        <v>63</v>
      </c>
      <c r="F3051" s="15"/>
      <c r="G3051" s="16">
        <v>1</v>
      </c>
      <c r="H3051" s="16">
        <v>10</v>
      </c>
      <c r="I3051" s="19">
        <v>6.54</v>
      </c>
      <c r="J3051" s="16">
        <v>10</v>
      </c>
      <c r="K3051" s="16">
        <v>7</v>
      </c>
      <c r="L3051" s="19">
        <v>3.1550521951870185</v>
      </c>
      <c r="M3051" s="16">
        <v>1</v>
      </c>
      <c r="N3051" s="16">
        <v>10</v>
      </c>
      <c r="O3051" s="17">
        <v>0</v>
      </c>
      <c r="P3051" s="18">
        <v>0</v>
      </c>
    </row>
    <row r="3052" spans="2:16" ht="36" customHeight="1" outlineLevel="1" x14ac:dyDescent="0.45">
      <c r="B3052" s="13" t="s">
        <v>77</v>
      </c>
      <c r="C3052" s="14" t="s">
        <v>56</v>
      </c>
      <c r="D3052" s="14" t="s">
        <v>1063</v>
      </c>
      <c r="E3052" s="15" t="s">
        <v>70</v>
      </c>
      <c r="F3052" s="15"/>
      <c r="G3052" s="16">
        <v>1</v>
      </c>
      <c r="H3052" s="16">
        <v>10</v>
      </c>
      <c r="I3052" s="19">
        <v>6.5114709851551957</v>
      </c>
      <c r="J3052" s="16">
        <v>10</v>
      </c>
      <c r="K3052" s="16">
        <v>7</v>
      </c>
      <c r="L3052" s="19">
        <v>3.1016892730884735</v>
      </c>
      <c r="M3052" s="16">
        <v>1</v>
      </c>
      <c r="N3052" s="16">
        <v>10</v>
      </c>
      <c r="O3052" s="17">
        <v>259</v>
      </c>
      <c r="P3052" s="18">
        <v>0</v>
      </c>
    </row>
    <row r="3053" spans="2:16" ht="36" customHeight="1" outlineLevel="1" x14ac:dyDescent="0.45">
      <c r="B3053" s="13" t="s">
        <v>77</v>
      </c>
      <c r="C3053" s="14" t="s">
        <v>59</v>
      </c>
      <c r="D3053" s="14" t="s">
        <v>1063</v>
      </c>
      <c r="E3053" s="15" t="s">
        <v>70</v>
      </c>
      <c r="F3053" s="15"/>
      <c r="G3053" s="16">
        <v>1</v>
      </c>
      <c r="H3053" s="16">
        <v>10</v>
      </c>
      <c r="I3053" s="19">
        <v>6.5114709851551957</v>
      </c>
      <c r="J3053" s="16">
        <v>10</v>
      </c>
      <c r="K3053" s="16">
        <v>7</v>
      </c>
      <c r="L3053" s="19">
        <v>3.1016892730884735</v>
      </c>
      <c r="M3053" s="16">
        <v>1</v>
      </c>
      <c r="N3053" s="16">
        <v>10</v>
      </c>
      <c r="O3053" s="17">
        <v>259</v>
      </c>
      <c r="P3053" s="18">
        <v>0</v>
      </c>
    </row>
    <row r="3054" spans="2:16" ht="36" customHeight="1" outlineLevel="1" x14ac:dyDescent="0.45">
      <c r="B3054" s="13" t="s">
        <v>79</v>
      </c>
      <c r="C3054" s="14" t="s">
        <v>56</v>
      </c>
      <c r="D3054" s="14" t="s">
        <v>1064</v>
      </c>
      <c r="E3054" s="15" t="s">
        <v>70</v>
      </c>
      <c r="F3054" s="15"/>
      <c r="G3054" s="16">
        <v>1</v>
      </c>
      <c r="H3054" s="16">
        <v>10</v>
      </c>
      <c r="I3054" s="19">
        <v>6.4523809523809526</v>
      </c>
      <c r="J3054" s="16">
        <v>10</v>
      </c>
      <c r="K3054" s="16">
        <v>7</v>
      </c>
      <c r="L3054" s="19">
        <v>3.1083029473881312</v>
      </c>
      <c r="M3054" s="16">
        <v>1</v>
      </c>
      <c r="N3054" s="16">
        <v>10</v>
      </c>
      <c r="O3054" s="17">
        <v>706</v>
      </c>
      <c r="P3054" s="18">
        <v>0</v>
      </c>
    </row>
    <row r="3055" spans="2:16" ht="36" customHeight="1" outlineLevel="1" x14ac:dyDescent="0.45">
      <c r="B3055" s="13" t="s">
        <v>79</v>
      </c>
      <c r="C3055" s="14" t="s">
        <v>59</v>
      </c>
      <c r="D3055" s="14" t="s">
        <v>1064</v>
      </c>
      <c r="E3055" s="15" t="s">
        <v>70</v>
      </c>
      <c r="F3055" s="15"/>
      <c r="G3055" s="16">
        <v>1</v>
      </c>
      <c r="H3055" s="16">
        <v>10</v>
      </c>
      <c r="I3055" s="19">
        <v>6.4523809523809526</v>
      </c>
      <c r="J3055" s="16">
        <v>10</v>
      </c>
      <c r="K3055" s="16">
        <v>7</v>
      </c>
      <c r="L3055" s="19">
        <v>3.1083029473881312</v>
      </c>
      <c r="M3055" s="16">
        <v>1</v>
      </c>
      <c r="N3055" s="16">
        <v>10</v>
      </c>
      <c r="O3055" s="17">
        <v>706</v>
      </c>
      <c r="P3055" s="18">
        <v>0</v>
      </c>
    </row>
    <row r="3056" spans="2:16" ht="36" customHeight="1" outlineLevel="1" x14ac:dyDescent="0.45">
      <c r="B3056" s="13" t="s">
        <v>80</v>
      </c>
      <c r="C3056" s="14" t="s">
        <v>56</v>
      </c>
      <c r="D3056" s="14" t="s">
        <v>1065</v>
      </c>
      <c r="E3056" s="15" t="s">
        <v>70</v>
      </c>
      <c r="F3056" s="15"/>
      <c r="G3056" s="16">
        <v>1</v>
      </c>
      <c r="H3056" s="16">
        <v>10</v>
      </c>
      <c r="I3056" s="19">
        <v>6.8904109589041092</v>
      </c>
      <c r="J3056" s="16">
        <v>10</v>
      </c>
      <c r="K3056" s="16">
        <v>7</v>
      </c>
      <c r="L3056" s="19">
        <v>2.9606758042136287</v>
      </c>
      <c r="M3056" s="16">
        <v>1</v>
      </c>
      <c r="N3056" s="16">
        <v>10</v>
      </c>
      <c r="O3056" s="17">
        <v>927</v>
      </c>
      <c r="P3056" s="18">
        <v>0</v>
      </c>
    </row>
    <row r="3057" spans="2:16" ht="36" customHeight="1" outlineLevel="1" x14ac:dyDescent="0.45">
      <c r="B3057" s="13" t="s">
        <v>80</v>
      </c>
      <c r="C3057" s="14" t="s">
        <v>59</v>
      </c>
      <c r="D3057" s="14" t="s">
        <v>1065</v>
      </c>
      <c r="E3057" s="15" t="s">
        <v>70</v>
      </c>
      <c r="F3057" s="15"/>
      <c r="G3057" s="16">
        <v>1</v>
      </c>
      <c r="H3057" s="16">
        <v>10</v>
      </c>
      <c r="I3057" s="19">
        <v>6.8904109589041092</v>
      </c>
      <c r="J3057" s="16">
        <v>10</v>
      </c>
      <c r="K3057" s="16">
        <v>7</v>
      </c>
      <c r="L3057" s="19">
        <v>2.9606758042136287</v>
      </c>
      <c r="M3057" s="16">
        <v>1</v>
      </c>
      <c r="N3057" s="16">
        <v>10</v>
      </c>
      <c r="O3057" s="17">
        <v>927</v>
      </c>
      <c r="P3057" s="18">
        <v>0</v>
      </c>
    </row>
    <row r="3058" spans="2:16" ht="36" customHeight="1" outlineLevel="1" x14ac:dyDescent="0.45">
      <c r="B3058" s="13" t="s">
        <v>82</v>
      </c>
      <c r="C3058" s="14" t="s">
        <v>56</v>
      </c>
      <c r="D3058" s="14" t="s">
        <v>1454</v>
      </c>
      <c r="E3058" s="15" t="s">
        <v>70</v>
      </c>
      <c r="F3058" s="15"/>
      <c r="G3058" s="16">
        <v>1</v>
      </c>
      <c r="H3058" s="16">
        <v>10</v>
      </c>
      <c r="I3058" s="16">
        <v>6</v>
      </c>
      <c r="J3058" s="16">
        <v>8</v>
      </c>
      <c r="K3058" s="16">
        <v>6</v>
      </c>
      <c r="L3058" s="19">
        <v>3.1908961408698624</v>
      </c>
      <c r="M3058" s="16">
        <v>1</v>
      </c>
      <c r="N3058" s="16">
        <v>10</v>
      </c>
      <c r="O3058" s="17">
        <v>988</v>
      </c>
      <c r="P3058" s="18">
        <v>0</v>
      </c>
    </row>
    <row r="3059" spans="2:16" ht="36" customHeight="1" outlineLevel="1" x14ac:dyDescent="0.45">
      <c r="B3059" s="13" t="s">
        <v>82</v>
      </c>
      <c r="C3059" s="14" t="s">
        <v>59</v>
      </c>
      <c r="D3059" s="14" t="s">
        <v>1454</v>
      </c>
      <c r="E3059" s="15" t="s">
        <v>70</v>
      </c>
      <c r="F3059" s="15"/>
      <c r="G3059" s="16">
        <v>1</v>
      </c>
      <c r="H3059" s="16">
        <v>10</v>
      </c>
      <c r="I3059" s="16">
        <v>6</v>
      </c>
      <c r="J3059" s="16">
        <v>8</v>
      </c>
      <c r="K3059" s="16">
        <v>6</v>
      </c>
      <c r="L3059" s="19">
        <v>3.1908961408698624</v>
      </c>
      <c r="M3059" s="16">
        <v>1</v>
      </c>
      <c r="N3059" s="16">
        <v>10</v>
      </c>
      <c r="O3059" s="17">
        <v>988</v>
      </c>
      <c r="P3059" s="18">
        <v>0</v>
      </c>
    </row>
    <row r="3060" spans="2:16" ht="36" customHeight="1" outlineLevel="1" x14ac:dyDescent="0.45">
      <c r="B3060" s="13" t="s">
        <v>84</v>
      </c>
      <c r="C3060" s="14" t="s">
        <v>56</v>
      </c>
      <c r="D3060" s="14" t="s">
        <v>1455</v>
      </c>
      <c r="E3060" s="15" t="s">
        <v>70</v>
      </c>
      <c r="F3060" s="15"/>
      <c r="G3060" s="16">
        <v>1</v>
      </c>
      <c r="H3060" s="16">
        <v>2</v>
      </c>
      <c r="I3060" s="19">
        <v>1.5</v>
      </c>
      <c r="J3060" s="16">
        <v>1</v>
      </c>
      <c r="K3060" s="16">
        <v>1</v>
      </c>
      <c r="L3060" s="19">
        <v>0.70710678118654757</v>
      </c>
      <c r="M3060" s="16">
        <v>1</v>
      </c>
      <c r="N3060" s="16">
        <v>2</v>
      </c>
      <c r="O3060" s="17">
        <v>998</v>
      </c>
      <c r="P3060" s="18">
        <v>0</v>
      </c>
    </row>
    <row r="3061" spans="2:16" ht="36" customHeight="1" outlineLevel="1" x14ac:dyDescent="0.45">
      <c r="B3061" s="13" t="s">
        <v>84</v>
      </c>
      <c r="C3061" s="14" t="s">
        <v>59</v>
      </c>
      <c r="D3061" s="14" t="s">
        <v>1455</v>
      </c>
      <c r="E3061" s="15" t="s">
        <v>70</v>
      </c>
      <c r="F3061" s="15"/>
      <c r="G3061" s="16">
        <v>1</v>
      </c>
      <c r="H3061" s="16">
        <v>2</v>
      </c>
      <c r="I3061" s="19">
        <v>1.5</v>
      </c>
      <c r="J3061" s="16">
        <v>1</v>
      </c>
      <c r="K3061" s="16">
        <v>1</v>
      </c>
      <c r="L3061" s="19">
        <v>0.70710678118654757</v>
      </c>
      <c r="M3061" s="16">
        <v>1</v>
      </c>
      <c r="N3061" s="16">
        <v>2</v>
      </c>
      <c r="O3061" s="17">
        <v>998</v>
      </c>
      <c r="P3061" s="18">
        <v>0</v>
      </c>
    </row>
    <row r="3062" spans="2:16" ht="36" customHeight="1" outlineLevel="1" x14ac:dyDescent="0.45">
      <c r="B3062" s="13" t="s">
        <v>61</v>
      </c>
      <c r="C3062" s="14" t="s">
        <v>56</v>
      </c>
      <c r="D3062" s="14" t="s">
        <v>1066</v>
      </c>
      <c r="E3062" s="15" t="s">
        <v>70</v>
      </c>
      <c r="F3062" s="15"/>
      <c r="G3062" s="16">
        <v>1</v>
      </c>
      <c r="H3062" s="16">
        <v>10</v>
      </c>
      <c r="I3062" s="19">
        <v>6.5389999999999997</v>
      </c>
      <c r="J3062" s="16">
        <v>10</v>
      </c>
      <c r="K3062" s="16">
        <v>7</v>
      </c>
      <c r="L3062" s="19">
        <v>3.1528430692661336</v>
      </c>
      <c r="M3062" s="16">
        <v>1</v>
      </c>
      <c r="N3062" s="16">
        <v>10</v>
      </c>
      <c r="O3062" s="17">
        <v>0</v>
      </c>
      <c r="P3062" s="18">
        <v>0</v>
      </c>
    </row>
    <row r="3063" spans="2:16" ht="36" customHeight="1" outlineLevel="1" x14ac:dyDescent="0.45">
      <c r="B3063" s="13" t="s">
        <v>61</v>
      </c>
      <c r="C3063" s="14" t="s">
        <v>59</v>
      </c>
      <c r="D3063" s="14" t="s">
        <v>1066</v>
      </c>
      <c r="E3063" s="15" t="s">
        <v>70</v>
      </c>
      <c r="F3063" s="15"/>
      <c r="G3063" s="16">
        <v>1</v>
      </c>
      <c r="H3063" s="16">
        <v>10</v>
      </c>
      <c r="I3063" s="19">
        <v>6.5292134831460675</v>
      </c>
      <c r="J3063" s="16">
        <v>10</v>
      </c>
      <c r="K3063" s="16">
        <v>7</v>
      </c>
      <c r="L3063" s="19">
        <v>3.1682729146114079</v>
      </c>
      <c r="M3063" s="16">
        <v>1</v>
      </c>
      <c r="N3063" s="16">
        <v>10</v>
      </c>
      <c r="O3063" s="17">
        <v>110</v>
      </c>
      <c r="P3063" s="18">
        <v>0</v>
      </c>
    </row>
    <row r="3064" spans="2:16" ht="36" customHeight="1" outlineLevel="1" x14ac:dyDescent="0.45">
      <c r="B3064" s="13" t="s">
        <v>61</v>
      </c>
      <c r="C3064" s="14" t="s">
        <v>56</v>
      </c>
      <c r="D3064" s="14" t="s">
        <v>1066</v>
      </c>
      <c r="E3064" s="15" t="s">
        <v>70</v>
      </c>
      <c r="F3064" s="15"/>
      <c r="G3064" s="15" t="s">
        <v>86</v>
      </c>
      <c r="H3064" s="15" t="s">
        <v>86</v>
      </c>
      <c r="I3064" s="15" t="s">
        <v>86</v>
      </c>
      <c r="J3064" s="15" t="s">
        <v>86</v>
      </c>
      <c r="K3064" s="15" t="s">
        <v>86</v>
      </c>
      <c r="L3064" s="15" t="s">
        <v>86</v>
      </c>
      <c r="M3064" s="15" t="s">
        <v>86</v>
      </c>
      <c r="N3064" s="15" t="s">
        <v>86</v>
      </c>
      <c r="O3064" s="17">
        <v>1000</v>
      </c>
      <c r="P3064" s="18">
        <v>0</v>
      </c>
    </row>
    <row r="3065" spans="2:16" ht="36" customHeight="1" outlineLevel="1" x14ac:dyDescent="0.45">
      <c r="B3065" s="13" t="s">
        <v>61</v>
      </c>
      <c r="C3065" s="14" t="s">
        <v>59</v>
      </c>
      <c r="D3065" s="14" t="s">
        <v>1066</v>
      </c>
      <c r="E3065" s="15" t="s">
        <v>70</v>
      </c>
      <c r="F3065" s="15"/>
      <c r="G3065" s="15" t="s">
        <v>86</v>
      </c>
      <c r="H3065" s="15" t="s">
        <v>86</v>
      </c>
      <c r="I3065" s="15" t="s">
        <v>86</v>
      </c>
      <c r="J3065" s="15" t="s">
        <v>86</v>
      </c>
      <c r="K3065" s="15" t="s">
        <v>86</v>
      </c>
      <c r="L3065" s="15" t="s">
        <v>86</v>
      </c>
      <c r="M3065" s="15" t="s">
        <v>86</v>
      </c>
      <c r="N3065" s="15" t="s">
        <v>86</v>
      </c>
      <c r="O3065" s="17">
        <v>1000</v>
      </c>
      <c r="P3065" s="18">
        <v>0</v>
      </c>
    </row>
    <row r="3066" spans="2:16" ht="36" customHeight="1" outlineLevel="1" x14ac:dyDescent="0.45">
      <c r="B3066" s="13" t="s">
        <v>61</v>
      </c>
      <c r="C3066" s="14" t="s">
        <v>56</v>
      </c>
      <c r="D3066" s="14" t="s">
        <v>1066</v>
      </c>
      <c r="E3066" s="15" t="s">
        <v>70</v>
      </c>
      <c r="F3066" s="15"/>
      <c r="G3066" s="15" t="s">
        <v>86</v>
      </c>
      <c r="H3066" s="15" t="s">
        <v>86</v>
      </c>
      <c r="I3066" s="15" t="s">
        <v>86</v>
      </c>
      <c r="J3066" s="15" t="s">
        <v>86</v>
      </c>
      <c r="K3066" s="15" t="s">
        <v>86</v>
      </c>
      <c r="L3066" s="15" t="s">
        <v>86</v>
      </c>
      <c r="M3066" s="15" t="s">
        <v>86</v>
      </c>
      <c r="N3066" s="15" t="s">
        <v>86</v>
      </c>
      <c r="O3066" s="17">
        <v>1000</v>
      </c>
      <c r="P3066" s="18">
        <v>0</v>
      </c>
    </row>
    <row r="3067" spans="2:16" ht="36" customHeight="1" outlineLevel="1" x14ac:dyDescent="0.45">
      <c r="B3067" s="13" t="s">
        <v>61</v>
      </c>
      <c r="C3067" s="14" t="s">
        <v>59</v>
      </c>
      <c r="D3067" s="14" t="s">
        <v>1066</v>
      </c>
      <c r="E3067" s="15" t="s">
        <v>70</v>
      </c>
      <c r="F3067" s="15"/>
      <c r="G3067" s="15" t="s">
        <v>86</v>
      </c>
      <c r="H3067" s="15" t="s">
        <v>86</v>
      </c>
      <c r="I3067" s="15" t="s">
        <v>86</v>
      </c>
      <c r="J3067" s="15" t="s">
        <v>86</v>
      </c>
      <c r="K3067" s="15" t="s">
        <v>86</v>
      </c>
      <c r="L3067" s="15" t="s">
        <v>86</v>
      </c>
      <c r="M3067" s="15" t="s">
        <v>86</v>
      </c>
      <c r="N3067" s="15" t="s">
        <v>86</v>
      </c>
      <c r="O3067" s="17">
        <v>1000</v>
      </c>
      <c r="P3067" s="18">
        <v>0</v>
      </c>
    </row>
    <row r="3068" spans="2:16" ht="36" customHeight="1" outlineLevel="1" x14ac:dyDescent="0.45">
      <c r="B3068" s="13" t="s">
        <v>61</v>
      </c>
      <c r="C3068" s="14" t="s">
        <v>56</v>
      </c>
      <c r="D3068" s="14" t="s">
        <v>1066</v>
      </c>
      <c r="E3068" s="15" t="s">
        <v>70</v>
      </c>
      <c r="F3068" s="15"/>
      <c r="G3068" s="15" t="s">
        <v>86</v>
      </c>
      <c r="H3068" s="15" t="s">
        <v>86</v>
      </c>
      <c r="I3068" s="15" t="s">
        <v>86</v>
      </c>
      <c r="J3068" s="15" t="s">
        <v>86</v>
      </c>
      <c r="K3068" s="15" t="s">
        <v>86</v>
      </c>
      <c r="L3068" s="15" t="s">
        <v>86</v>
      </c>
      <c r="M3068" s="15" t="s">
        <v>86</v>
      </c>
      <c r="N3068" s="15" t="s">
        <v>86</v>
      </c>
      <c r="O3068" s="17">
        <v>1000</v>
      </c>
      <c r="P3068" s="18">
        <v>0</v>
      </c>
    </row>
    <row r="3069" spans="2:16" ht="36" customHeight="1" outlineLevel="1" x14ac:dyDescent="0.45">
      <c r="B3069" s="13" t="s">
        <v>61</v>
      </c>
      <c r="C3069" s="14" t="s">
        <v>59</v>
      </c>
      <c r="D3069" s="14" t="s">
        <v>1066</v>
      </c>
      <c r="E3069" s="15" t="s">
        <v>70</v>
      </c>
      <c r="F3069" s="15"/>
      <c r="G3069" s="15" t="s">
        <v>86</v>
      </c>
      <c r="H3069" s="15" t="s">
        <v>86</v>
      </c>
      <c r="I3069" s="15" t="s">
        <v>86</v>
      </c>
      <c r="J3069" s="15" t="s">
        <v>86</v>
      </c>
      <c r="K3069" s="15" t="s">
        <v>86</v>
      </c>
      <c r="L3069" s="15" t="s">
        <v>86</v>
      </c>
      <c r="M3069" s="15" t="s">
        <v>86</v>
      </c>
      <c r="N3069" s="15" t="s">
        <v>86</v>
      </c>
      <c r="O3069" s="17">
        <v>1000</v>
      </c>
      <c r="P3069" s="18">
        <v>0</v>
      </c>
    </row>
    <row r="3070" spans="2:16" ht="36" customHeight="1" outlineLevel="1" x14ac:dyDescent="0.45">
      <c r="B3070" s="13" t="s">
        <v>64</v>
      </c>
      <c r="C3070" s="14" t="s">
        <v>56</v>
      </c>
      <c r="D3070" s="14" t="s">
        <v>1067</v>
      </c>
      <c r="E3070" s="15" t="s">
        <v>63</v>
      </c>
      <c r="F3070" s="15"/>
      <c r="G3070" s="16">
        <v>1</v>
      </c>
      <c r="H3070" s="16">
        <v>10</v>
      </c>
      <c r="I3070" s="19">
        <v>6.54</v>
      </c>
      <c r="J3070" s="16">
        <v>10</v>
      </c>
      <c r="K3070" s="16">
        <v>7</v>
      </c>
      <c r="L3070" s="19">
        <v>3.1531480051438114</v>
      </c>
      <c r="M3070" s="16">
        <v>1</v>
      </c>
      <c r="N3070" s="16">
        <v>10</v>
      </c>
      <c r="O3070" s="17">
        <v>0</v>
      </c>
      <c r="P3070" s="18">
        <v>0</v>
      </c>
    </row>
    <row r="3071" spans="2:16" ht="36" customHeight="1" outlineLevel="1" x14ac:dyDescent="0.45">
      <c r="B3071" s="13" t="s">
        <v>64</v>
      </c>
      <c r="C3071" s="14" t="s">
        <v>59</v>
      </c>
      <c r="D3071" s="14" t="s">
        <v>1067</v>
      </c>
      <c r="E3071" s="15" t="s">
        <v>63</v>
      </c>
      <c r="F3071" s="15"/>
      <c r="G3071" s="16">
        <v>1</v>
      </c>
      <c r="H3071" s="16">
        <v>10</v>
      </c>
      <c r="I3071" s="19">
        <v>6.54</v>
      </c>
      <c r="J3071" s="16">
        <v>10</v>
      </c>
      <c r="K3071" s="16">
        <v>7</v>
      </c>
      <c r="L3071" s="19">
        <v>3.1531480051438114</v>
      </c>
      <c r="M3071" s="16">
        <v>1</v>
      </c>
      <c r="N3071" s="16">
        <v>10</v>
      </c>
      <c r="O3071" s="17">
        <v>0</v>
      </c>
      <c r="P3071" s="18">
        <v>0</v>
      </c>
    </row>
    <row r="3072" spans="2:16" ht="36" customHeight="1" outlineLevel="1" x14ac:dyDescent="0.45">
      <c r="B3072" s="13" t="s">
        <v>66</v>
      </c>
      <c r="C3072" s="14" t="s">
        <v>56</v>
      </c>
      <c r="D3072" s="14" t="s">
        <v>1068</v>
      </c>
      <c r="E3072" s="15" t="s">
        <v>63</v>
      </c>
      <c r="F3072" s="15"/>
      <c r="G3072" s="16">
        <v>1</v>
      </c>
      <c r="H3072" s="16">
        <v>10</v>
      </c>
      <c r="I3072" s="19">
        <v>6.6571428571428575</v>
      </c>
      <c r="J3072" s="16">
        <v>10</v>
      </c>
      <c r="K3072" s="16">
        <v>7</v>
      </c>
      <c r="L3072" s="19">
        <v>3.1246195488990121</v>
      </c>
      <c r="M3072" s="16">
        <v>1</v>
      </c>
      <c r="N3072" s="16">
        <v>10</v>
      </c>
      <c r="O3072" s="17">
        <v>545</v>
      </c>
      <c r="P3072" s="18">
        <v>0</v>
      </c>
    </row>
    <row r="3073" spans="2:16" ht="36" customHeight="1" outlineLevel="1" x14ac:dyDescent="0.45">
      <c r="B3073" s="13" t="s">
        <v>66</v>
      </c>
      <c r="C3073" s="14" t="s">
        <v>59</v>
      </c>
      <c r="D3073" s="14" t="s">
        <v>1068</v>
      </c>
      <c r="E3073" s="15" t="s">
        <v>63</v>
      </c>
      <c r="F3073" s="15"/>
      <c r="G3073" s="16">
        <v>1</v>
      </c>
      <c r="H3073" s="16">
        <v>10</v>
      </c>
      <c r="I3073" s="19">
        <v>6.5826446280991737</v>
      </c>
      <c r="J3073" s="16">
        <v>10</v>
      </c>
      <c r="K3073" s="16">
        <v>7</v>
      </c>
      <c r="L3073" s="19">
        <v>3.1444499777018566</v>
      </c>
      <c r="M3073" s="16">
        <v>1</v>
      </c>
      <c r="N3073" s="16">
        <v>10</v>
      </c>
      <c r="O3073" s="17">
        <v>516</v>
      </c>
      <c r="P3073" s="18">
        <v>0</v>
      </c>
    </row>
    <row r="3074" spans="2:16" ht="36" customHeight="1" outlineLevel="1" x14ac:dyDescent="0.45">
      <c r="B3074" s="13" t="s">
        <v>68</v>
      </c>
      <c r="C3074" s="14" t="s">
        <v>56</v>
      </c>
      <c r="D3074" s="14" t="s">
        <v>1069</v>
      </c>
      <c r="E3074" s="15" t="s">
        <v>70</v>
      </c>
      <c r="F3074" s="15"/>
      <c r="G3074" s="16">
        <v>1</v>
      </c>
      <c r="H3074" s="16">
        <v>10</v>
      </c>
      <c r="I3074" s="19">
        <v>6.6619047619047622</v>
      </c>
      <c r="J3074" s="16">
        <v>10</v>
      </c>
      <c r="K3074" s="16">
        <v>7</v>
      </c>
      <c r="L3074" s="19">
        <v>3.0506060564190318</v>
      </c>
      <c r="M3074" s="16">
        <v>1</v>
      </c>
      <c r="N3074" s="16">
        <v>10</v>
      </c>
      <c r="O3074" s="17">
        <v>790</v>
      </c>
      <c r="P3074" s="18">
        <v>0</v>
      </c>
    </row>
    <row r="3075" spans="2:16" ht="36" customHeight="1" outlineLevel="1" x14ac:dyDescent="0.45">
      <c r="B3075" s="13" t="s">
        <v>68</v>
      </c>
      <c r="C3075" s="14" t="s">
        <v>59</v>
      </c>
      <c r="D3075" s="14" t="s">
        <v>1069</v>
      </c>
      <c r="E3075" s="15" t="s">
        <v>70</v>
      </c>
      <c r="F3075" s="15"/>
      <c r="G3075" s="16">
        <v>1</v>
      </c>
      <c r="H3075" s="16">
        <v>10</v>
      </c>
      <c r="I3075" s="19">
        <v>6.7692307692307692</v>
      </c>
      <c r="J3075" s="16">
        <v>10</v>
      </c>
      <c r="K3075" s="16">
        <v>7</v>
      </c>
      <c r="L3075" s="19">
        <v>3.0310744938738461</v>
      </c>
      <c r="M3075" s="16">
        <v>1</v>
      </c>
      <c r="N3075" s="16">
        <v>10</v>
      </c>
      <c r="O3075" s="17">
        <v>779</v>
      </c>
      <c r="P3075" s="18">
        <v>0</v>
      </c>
    </row>
    <row r="3076" spans="2:16" ht="36" customHeight="1" outlineLevel="1" x14ac:dyDescent="0.45">
      <c r="B3076" s="13" t="s">
        <v>71</v>
      </c>
      <c r="C3076" s="14" t="s">
        <v>56</v>
      </c>
      <c r="D3076" s="14" t="s">
        <v>1070</v>
      </c>
      <c r="E3076" s="15" t="s">
        <v>70</v>
      </c>
      <c r="F3076" s="15"/>
      <c r="G3076" s="16">
        <v>1</v>
      </c>
      <c r="H3076" s="16">
        <v>10</v>
      </c>
      <c r="I3076" s="19">
        <v>6.384615384615385</v>
      </c>
      <c r="J3076" s="16">
        <v>10</v>
      </c>
      <c r="K3076" s="16">
        <v>6</v>
      </c>
      <c r="L3076" s="19">
        <v>3.0151673829239218</v>
      </c>
      <c r="M3076" s="16">
        <v>1</v>
      </c>
      <c r="N3076" s="16">
        <v>10</v>
      </c>
      <c r="O3076" s="17">
        <v>870</v>
      </c>
      <c r="P3076" s="18">
        <v>0</v>
      </c>
    </row>
    <row r="3077" spans="2:16" ht="36" customHeight="1" outlineLevel="1" x14ac:dyDescent="0.45">
      <c r="B3077" s="13" t="s">
        <v>71</v>
      </c>
      <c r="C3077" s="14" t="s">
        <v>59</v>
      </c>
      <c r="D3077" s="14" t="s">
        <v>1070</v>
      </c>
      <c r="E3077" s="15" t="s">
        <v>70</v>
      </c>
      <c r="F3077" s="15"/>
      <c r="G3077" s="16">
        <v>1</v>
      </c>
      <c r="H3077" s="16">
        <v>10</v>
      </c>
      <c r="I3077" s="19">
        <v>6.3984962406015038</v>
      </c>
      <c r="J3077" s="16">
        <v>10</v>
      </c>
      <c r="K3077" s="16">
        <v>6</v>
      </c>
      <c r="L3077" s="19">
        <v>3.024996492920732</v>
      </c>
      <c r="M3077" s="16">
        <v>1</v>
      </c>
      <c r="N3077" s="16">
        <v>10</v>
      </c>
      <c r="O3077" s="17">
        <v>867</v>
      </c>
      <c r="P3077" s="18">
        <v>0</v>
      </c>
    </row>
    <row r="3078" spans="2:16" ht="36" customHeight="1" outlineLevel="1" x14ac:dyDescent="0.45">
      <c r="B3078" s="13" t="s">
        <v>1184</v>
      </c>
      <c r="C3078" s="14" t="s">
        <v>56</v>
      </c>
      <c r="D3078" s="14" t="s">
        <v>1071</v>
      </c>
      <c r="E3078" s="15" t="s">
        <v>70</v>
      </c>
      <c r="F3078" s="15"/>
      <c r="G3078" s="16">
        <v>1</v>
      </c>
      <c r="H3078" s="16">
        <v>10</v>
      </c>
      <c r="I3078" s="19">
        <v>7.5303030303030303</v>
      </c>
      <c r="J3078" s="16">
        <v>10</v>
      </c>
      <c r="K3078" s="16">
        <v>8</v>
      </c>
      <c r="L3078" s="19">
        <v>2.7747193730299298</v>
      </c>
      <c r="M3078" s="16">
        <v>1</v>
      </c>
      <c r="N3078" s="16">
        <v>10</v>
      </c>
      <c r="O3078" s="17">
        <v>934</v>
      </c>
      <c r="P3078" s="18">
        <v>0</v>
      </c>
    </row>
    <row r="3079" spans="2:16" ht="36" customHeight="1" outlineLevel="1" x14ac:dyDescent="0.45">
      <c r="B3079" s="13" t="s">
        <v>1184</v>
      </c>
      <c r="C3079" s="14" t="s">
        <v>59</v>
      </c>
      <c r="D3079" s="14" t="s">
        <v>1071</v>
      </c>
      <c r="E3079" s="15" t="s">
        <v>70</v>
      </c>
      <c r="F3079" s="15"/>
      <c r="G3079" s="16">
        <v>1</v>
      </c>
      <c r="H3079" s="16">
        <v>10</v>
      </c>
      <c r="I3079" s="19">
        <v>7.25</v>
      </c>
      <c r="J3079" s="16">
        <v>10</v>
      </c>
      <c r="K3079" s="16">
        <v>8</v>
      </c>
      <c r="L3079" s="19">
        <v>2.8618697572500897</v>
      </c>
      <c r="M3079" s="16">
        <v>1</v>
      </c>
      <c r="N3079" s="16">
        <v>10</v>
      </c>
      <c r="O3079" s="17">
        <v>932</v>
      </c>
      <c r="P3079" s="18">
        <v>0</v>
      </c>
    </row>
    <row r="3080" spans="2:16" ht="36" customHeight="1" outlineLevel="1" x14ac:dyDescent="0.45">
      <c r="B3080" s="13" t="s">
        <v>1185</v>
      </c>
      <c r="C3080" s="14" t="s">
        <v>56</v>
      </c>
      <c r="D3080" s="14" t="s">
        <v>1072</v>
      </c>
      <c r="E3080" s="15" t="s">
        <v>70</v>
      </c>
      <c r="F3080" s="15"/>
      <c r="G3080" s="16">
        <v>1</v>
      </c>
      <c r="H3080" s="16">
        <v>10</v>
      </c>
      <c r="I3080" s="19">
        <v>6.2321428571428568</v>
      </c>
      <c r="J3080" s="16">
        <v>10</v>
      </c>
      <c r="K3080" s="16">
        <v>6</v>
      </c>
      <c r="L3080" s="19">
        <v>3.2807486475363654</v>
      </c>
      <c r="M3080" s="16">
        <v>1</v>
      </c>
      <c r="N3080" s="16">
        <v>10</v>
      </c>
      <c r="O3080" s="17">
        <v>944</v>
      </c>
      <c r="P3080" s="18">
        <v>0</v>
      </c>
    </row>
    <row r="3081" spans="2:16" ht="36" customHeight="1" outlineLevel="1" x14ac:dyDescent="0.45">
      <c r="B3081" s="13" t="s">
        <v>1185</v>
      </c>
      <c r="C3081" s="14" t="s">
        <v>59</v>
      </c>
      <c r="D3081" s="14" t="s">
        <v>1072</v>
      </c>
      <c r="E3081" s="15" t="s">
        <v>70</v>
      </c>
      <c r="F3081" s="15"/>
      <c r="G3081" s="16">
        <v>1</v>
      </c>
      <c r="H3081" s="16">
        <v>10</v>
      </c>
      <c r="I3081" s="19">
        <v>6.2105263157894735</v>
      </c>
      <c r="J3081" s="16">
        <v>10</v>
      </c>
      <c r="K3081" s="16">
        <v>5</v>
      </c>
      <c r="L3081" s="19">
        <v>3.2223374507671516</v>
      </c>
      <c r="M3081" s="16">
        <v>1</v>
      </c>
      <c r="N3081" s="16">
        <v>10</v>
      </c>
      <c r="O3081" s="17">
        <v>943</v>
      </c>
      <c r="P3081" s="18">
        <v>0</v>
      </c>
    </row>
    <row r="3082" spans="2:16" ht="36" customHeight="1" outlineLevel="1" x14ac:dyDescent="0.45">
      <c r="B3082" s="13" t="s">
        <v>73</v>
      </c>
      <c r="C3082" s="14" t="s">
        <v>56</v>
      </c>
      <c r="D3082" s="14" t="s">
        <v>1456</v>
      </c>
      <c r="E3082" s="15" t="s">
        <v>63</v>
      </c>
      <c r="F3082" s="15"/>
      <c r="G3082" s="16">
        <v>1</v>
      </c>
      <c r="H3082" s="16">
        <v>10</v>
      </c>
      <c r="I3082" s="19">
        <v>6.5369999999999999</v>
      </c>
      <c r="J3082" s="16">
        <v>10</v>
      </c>
      <c r="K3082" s="16">
        <v>7</v>
      </c>
      <c r="L3082" s="19">
        <v>3.1544542446485928</v>
      </c>
      <c r="M3082" s="16">
        <v>1</v>
      </c>
      <c r="N3082" s="16">
        <v>10</v>
      </c>
      <c r="O3082" s="17">
        <v>0</v>
      </c>
      <c r="P3082" s="18">
        <v>0</v>
      </c>
    </row>
    <row r="3083" spans="2:16" ht="36" customHeight="1" outlineLevel="1" x14ac:dyDescent="0.45">
      <c r="B3083" s="13" t="s">
        <v>73</v>
      </c>
      <c r="C3083" s="14" t="s">
        <v>59</v>
      </c>
      <c r="D3083" s="14" t="s">
        <v>1456</v>
      </c>
      <c r="E3083" s="15" t="s">
        <v>63</v>
      </c>
      <c r="F3083" s="15"/>
      <c r="G3083" s="16">
        <v>1</v>
      </c>
      <c r="H3083" s="16">
        <v>10</v>
      </c>
      <c r="I3083" s="19">
        <v>6.5369999999999999</v>
      </c>
      <c r="J3083" s="16">
        <v>10</v>
      </c>
      <c r="K3083" s="16">
        <v>7</v>
      </c>
      <c r="L3083" s="19">
        <v>3.1544542446485928</v>
      </c>
      <c r="M3083" s="16">
        <v>1</v>
      </c>
      <c r="N3083" s="16">
        <v>10</v>
      </c>
      <c r="O3083" s="17">
        <v>0</v>
      </c>
      <c r="P3083" s="18">
        <v>0</v>
      </c>
    </row>
    <row r="3084" spans="2:16" ht="36" customHeight="1" outlineLevel="1" x14ac:dyDescent="0.45">
      <c r="B3084" s="13" t="s">
        <v>75</v>
      </c>
      <c r="C3084" s="14" t="s">
        <v>56</v>
      </c>
      <c r="D3084" s="14" t="s">
        <v>1073</v>
      </c>
      <c r="E3084" s="15" t="s">
        <v>63</v>
      </c>
      <c r="F3084" s="15"/>
      <c r="G3084" s="16">
        <v>1</v>
      </c>
      <c r="H3084" s="16">
        <v>10</v>
      </c>
      <c r="I3084" s="19">
        <v>6.5389999999999997</v>
      </c>
      <c r="J3084" s="16">
        <v>10</v>
      </c>
      <c r="K3084" s="16">
        <v>7</v>
      </c>
      <c r="L3084" s="19">
        <v>3.153160544821894</v>
      </c>
      <c r="M3084" s="16">
        <v>1</v>
      </c>
      <c r="N3084" s="16">
        <v>10</v>
      </c>
      <c r="O3084" s="17">
        <v>0</v>
      </c>
      <c r="P3084" s="18">
        <v>0</v>
      </c>
    </row>
    <row r="3085" spans="2:16" ht="36" customHeight="1" outlineLevel="1" x14ac:dyDescent="0.45">
      <c r="B3085" s="13" t="s">
        <v>75</v>
      </c>
      <c r="C3085" s="14" t="s">
        <v>59</v>
      </c>
      <c r="D3085" s="14" t="s">
        <v>1073</v>
      </c>
      <c r="E3085" s="15" t="s">
        <v>63</v>
      </c>
      <c r="F3085" s="15"/>
      <c r="G3085" s="16">
        <v>1</v>
      </c>
      <c r="H3085" s="16">
        <v>10</v>
      </c>
      <c r="I3085" s="19">
        <v>6.5389999999999997</v>
      </c>
      <c r="J3085" s="16">
        <v>10</v>
      </c>
      <c r="K3085" s="16">
        <v>7</v>
      </c>
      <c r="L3085" s="19">
        <v>3.153160544821894</v>
      </c>
      <c r="M3085" s="16">
        <v>1</v>
      </c>
      <c r="N3085" s="16">
        <v>10</v>
      </c>
      <c r="O3085" s="17">
        <v>0</v>
      </c>
      <c r="P3085" s="18">
        <v>0</v>
      </c>
    </row>
    <row r="3086" spans="2:16" ht="36" customHeight="1" outlineLevel="1" x14ac:dyDescent="0.45">
      <c r="B3086" s="13" t="s">
        <v>77</v>
      </c>
      <c r="C3086" s="14" t="s">
        <v>56</v>
      </c>
      <c r="D3086" s="14" t="s">
        <v>1074</v>
      </c>
      <c r="E3086" s="15" t="s">
        <v>70</v>
      </c>
      <c r="F3086" s="15"/>
      <c r="G3086" s="16">
        <v>1</v>
      </c>
      <c r="H3086" s="16">
        <v>10</v>
      </c>
      <c r="I3086" s="19">
        <v>6.5646900269541781</v>
      </c>
      <c r="J3086" s="16">
        <v>10</v>
      </c>
      <c r="K3086" s="16">
        <v>7</v>
      </c>
      <c r="L3086" s="19">
        <v>3.1738631655548</v>
      </c>
      <c r="M3086" s="16">
        <v>1</v>
      </c>
      <c r="N3086" s="16">
        <v>10</v>
      </c>
      <c r="O3086" s="17">
        <v>258</v>
      </c>
      <c r="P3086" s="18">
        <v>0</v>
      </c>
    </row>
    <row r="3087" spans="2:16" ht="36" customHeight="1" outlineLevel="1" x14ac:dyDescent="0.45">
      <c r="B3087" s="13" t="s">
        <v>77</v>
      </c>
      <c r="C3087" s="14" t="s">
        <v>59</v>
      </c>
      <c r="D3087" s="14" t="s">
        <v>1074</v>
      </c>
      <c r="E3087" s="15" t="s">
        <v>70</v>
      </c>
      <c r="F3087" s="15"/>
      <c r="G3087" s="16">
        <v>1</v>
      </c>
      <c r="H3087" s="16">
        <v>10</v>
      </c>
      <c r="I3087" s="19">
        <v>6.5646900269541781</v>
      </c>
      <c r="J3087" s="16">
        <v>10</v>
      </c>
      <c r="K3087" s="16">
        <v>7</v>
      </c>
      <c r="L3087" s="19">
        <v>3.1738631655548</v>
      </c>
      <c r="M3087" s="16">
        <v>1</v>
      </c>
      <c r="N3087" s="16">
        <v>10</v>
      </c>
      <c r="O3087" s="17">
        <v>258</v>
      </c>
      <c r="P3087" s="18">
        <v>0</v>
      </c>
    </row>
    <row r="3088" spans="2:16" ht="36" customHeight="1" outlineLevel="1" x14ac:dyDescent="0.45">
      <c r="B3088" s="13" t="s">
        <v>79</v>
      </c>
      <c r="C3088" s="14" t="s">
        <v>56</v>
      </c>
      <c r="D3088" s="14" t="s">
        <v>1075</v>
      </c>
      <c r="E3088" s="15" t="s">
        <v>70</v>
      </c>
      <c r="F3088" s="15"/>
      <c r="G3088" s="16">
        <v>1</v>
      </c>
      <c r="H3088" s="16">
        <v>10</v>
      </c>
      <c r="I3088" s="19">
        <v>6.491289198606272</v>
      </c>
      <c r="J3088" s="16">
        <v>10</v>
      </c>
      <c r="K3088" s="16">
        <v>7</v>
      </c>
      <c r="L3088" s="19">
        <v>3.1687549246849422</v>
      </c>
      <c r="M3088" s="16">
        <v>1</v>
      </c>
      <c r="N3088" s="16">
        <v>10</v>
      </c>
      <c r="O3088" s="17">
        <v>713</v>
      </c>
      <c r="P3088" s="18">
        <v>0</v>
      </c>
    </row>
    <row r="3089" spans="2:16" ht="36" customHeight="1" outlineLevel="1" x14ac:dyDescent="0.45">
      <c r="B3089" s="13" t="s">
        <v>79</v>
      </c>
      <c r="C3089" s="14" t="s">
        <v>59</v>
      </c>
      <c r="D3089" s="14" t="s">
        <v>1075</v>
      </c>
      <c r="E3089" s="15" t="s">
        <v>70</v>
      </c>
      <c r="F3089" s="15"/>
      <c r="G3089" s="16">
        <v>1</v>
      </c>
      <c r="H3089" s="16">
        <v>10</v>
      </c>
      <c r="I3089" s="19">
        <v>6.491289198606272</v>
      </c>
      <c r="J3089" s="16">
        <v>10</v>
      </c>
      <c r="K3089" s="16">
        <v>7</v>
      </c>
      <c r="L3089" s="19">
        <v>3.1687549246849422</v>
      </c>
      <c r="M3089" s="16">
        <v>1</v>
      </c>
      <c r="N3089" s="16">
        <v>10</v>
      </c>
      <c r="O3089" s="17">
        <v>713</v>
      </c>
      <c r="P3089" s="18">
        <v>0</v>
      </c>
    </row>
    <row r="3090" spans="2:16" ht="36" customHeight="1" outlineLevel="1" x14ac:dyDescent="0.45">
      <c r="B3090" s="13" t="s">
        <v>80</v>
      </c>
      <c r="C3090" s="14" t="s">
        <v>56</v>
      </c>
      <c r="D3090" s="14" t="s">
        <v>1076</v>
      </c>
      <c r="E3090" s="15" t="s">
        <v>70</v>
      </c>
      <c r="F3090" s="15"/>
      <c r="G3090" s="16">
        <v>1</v>
      </c>
      <c r="H3090" s="16">
        <v>10</v>
      </c>
      <c r="I3090" s="19">
        <v>6.092307692307692</v>
      </c>
      <c r="J3090" s="16">
        <v>10</v>
      </c>
      <c r="K3090" s="16">
        <v>6</v>
      </c>
      <c r="L3090" s="19">
        <v>3.4853401776363446</v>
      </c>
      <c r="M3090" s="16">
        <v>1</v>
      </c>
      <c r="N3090" s="16">
        <v>10</v>
      </c>
      <c r="O3090" s="17">
        <v>935</v>
      </c>
      <c r="P3090" s="18">
        <v>0</v>
      </c>
    </row>
    <row r="3091" spans="2:16" ht="36" customHeight="1" outlineLevel="1" x14ac:dyDescent="0.45">
      <c r="B3091" s="13" t="s">
        <v>80</v>
      </c>
      <c r="C3091" s="14" t="s">
        <v>59</v>
      </c>
      <c r="D3091" s="14" t="s">
        <v>1076</v>
      </c>
      <c r="E3091" s="15" t="s">
        <v>70</v>
      </c>
      <c r="F3091" s="15"/>
      <c r="G3091" s="16">
        <v>1</v>
      </c>
      <c r="H3091" s="16">
        <v>10</v>
      </c>
      <c r="I3091" s="19">
        <v>6.092307692307692</v>
      </c>
      <c r="J3091" s="16">
        <v>10</v>
      </c>
      <c r="K3091" s="16">
        <v>6</v>
      </c>
      <c r="L3091" s="19">
        <v>3.4853401776363446</v>
      </c>
      <c r="M3091" s="16">
        <v>1</v>
      </c>
      <c r="N3091" s="16">
        <v>10</v>
      </c>
      <c r="O3091" s="17">
        <v>935</v>
      </c>
      <c r="P3091" s="18">
        <v>0</v>
      </c>
    </row>
    <row r="3092" spans="2:16" ht="36" customHeight="1" outlineLevel="1" x14ac:dyDescent="0.45">
      <c r="B3092" s="13" t="s">
        <v>82</v>
      </c>
      <c r="C3092" s="14" t="s">
        <v>56</v>
      </c>
      <c r="D3092" s="14" t="s">
        <v>1457</v>
      </c>
      <c r="E3092" s="15" t="s">
        <v>70</v>
      </c>
      <c r="F3092" s="15"/>
      <c r="G3092" s="16">
        <v>1</v>
      </c>
      <c r="H3092" s="16">
        <v>10</v>
      </c>
      <c r="I3092" s="19">
        <v>6.5555555555555554</v>
      </c>
      <c r="J3092" s="16">
        <v>6</v>
      </c>
      <c r="K3092" s="16">
        <v>6</v>
      </c>
      <c r="L3092" s="19">
        <v>3.166666666666667</v>
      </c>
      <c r="M3092" s="16">
        <v>1</v>
      </c>
      <c r="N3092" s="16">
        <v>10</v>
      </c>
      <c r="O3092" s="17">
        <v>991</v>
      </c>
      <c r="P3092" s="18">
        <v>0</v>
      </c>
    </row>
    <row r="3093" spans="2:16" ht="36" customHeight="1" outlineLevel="1" x14ac:dyDescent="0.45">
      <c r="B3093" s="13" t="s">
        <v>82</v>
      </c>
      <c r="C3093" s="14" t="s">
        <v>59</v>
      </c>
      <c r="D3093" s="14" t="s">
        <v>1457</v>
      </c>
      <c r="E3093" s="15" t="s">
        <v>70</v>
      </c>
      <c r="F3093" s="15"/>
      <c r="G3093" s="16">
        <v>1</v>
      </c>
      <c r="H3093" s="16">
        <v>10</v>
      </c>
      <c r="I3093" s="19">
        <v>6.5555555555555554</v>
      </c>
      <c r="J3093" s="16">
        <v>6</v>
      </c>
      <c r="K3093" s="16">
        <v>6</v>
      </c>
      <c r="L3093" s="19">
        <v>3.166666666666667</v>
      </c>
      <c r="M3093" s="16">
        <v>1</v>
      </c>
      <c r="N3093" s="16">
        <v>10</v>
      </c>
      <c r="O3093" s="17">
        <v>991</v>
      </c>
      <c r="P3093" s="18">
        <v>0</v>
      </c>
    </row>
    <row r="3094" spans="2:16" ht="36" customHeight="1" outlineLevel="1" x14ac:dyDescent="0.45">
      <c r="B3094" s="13" t="s">
        <v>84</v>
      </c>
      <c r="C3094" s="14" t="s">
        <v>56</v>
      </c>
      <c r="D3094" s="14" t="s">
        <v>1458</v>
      </c>
      <c r="E3094" s="15" t="s">
        <v>70</v>
      </c>
      <c r="F3094" s="15"/>
      <c r="G3094" s="16">
        <v>5</v>
      </c>
      <c r="H3094" s="16">
        <v>5</v>
      </c>
      <c r="I3094" s="16">
        <v>5</v>
      </c>
      <c r="J3094" s="16">
        <v>5</v>
      </c>
      <c r="K3094" s="16">
        <v>5</v>
      </c>
      <c r="L3094" s="15" t="s">
        <v>86</v>
      </c>
      <c r="M3094" s="16">
        <v>5</v>
      </c>
      <c r="N3094" s="16">
        <v>5</v>
      </c>
      <c r="O3094" s="17">
        <v>999</v>
      </c>
      <c r="P3094" s="18">
        <v>0</v>
      </c>
    </row>
    <row r="3095" spans="2:16" ht="36" customHeight="1" outlineLevel="1" x14ac:dyDescent="0.45">
      <c r="B3095" s="13" t="s">
        <v>84</v>
      </c>
      <c r="C3095" s="14" t="s">
        <v>59</v>
      </c>
      <c r="D3095" s="14" t="s">
        <v>1458</v>
      </c>
      <c r="E3095" s="15" t="s">
        <v>70</v>
      </c>
      <c r="F3095" s="15"/>
      <c r="G3095" s="16">
        <v>5</v>
      </c>
      <c r="H3095" s="16">
        <v>5</v>
      </c>
      <c r="I3095" s="16">
        <v>5</v>
      </c>
      <c r="J3095" s="16">
        <v>5</v>
      </c>
      <c r="K3095" s="16">
        <v>5</v>
      </c>
      <c r="L3095" s="15" t="s">
        <v>86</v>
      </c>
      <c r="M3095" s="16">
        <v>5</v>
      </c>
      <c r="N3095" s="16">
        <v>5</v>
      </c>
      <c r="O3095" s="17">
        <v>999</v>
      </c>
      <c r="P3095" s="18">
        <v>0</v>
      </c>
    </row>
    <row r="3096" spans="2:16" ht="36" customHeight="1" outlineLevel="1" x14ac:dyDescent="0.45">
      <c r="B3096" s="13" t="s">
        <v>61</v>
      </c>
      <c r="C3096" s="14" t="s">
        <v>56</v>
      </c>
      <c r="D3096" s="14" t="s">
        <v>1077</v>
      </c>
      <c r="E3096" s="15" t="s">
        <v>70</v>
      </c>
      <c r="F3096" s="15"/>
      <c r="G3096" s="16">
        <v>1</v>
      </c>
      <c r="H3096" s="16">
        <v>10</v>
      </c>
      <c r="I3096" s="19">
        <v>6.5389999999999997</v>
      </c>
      <c r="J3096" s="16">
        <v>10</v>
      </c>
      <c r="K3096" s="16">
        <v>7</v>
      </c>
      <c r="L3096" s="19">
        <v>3.1560163877013578</v>
      </c>
      <c r="M3096" s="16">
        <v>1</v>
      </c>
      <c r="N3096" s="16">
        <v>10</v>
      </c>
      <c r="O3096" s="17">
        <v>0</v>
      </c>
      <c r="P3096" s="18">
        <v>0</v>
      </c>
    </row>
    <row r="3097" spans="2:16" ht="36" customHeight="1" outlineLevel="1" x14ac:dyDescent="0.45">
      <c r="B3097" s="13" t="s">
        <v>61</v>
      </c>
      <c r="C3097" s="14" t="s">
        <v>59</v>
      </c>
      <c r="D3097" s="14" t="s">
        <v>1077</v>
      </c>
      <c r="E3097" s="15" t="s">
        <v>70</v>
      </c>
      <c r="F3097" s="15"/>
      <c r="G3097" s="16">
        <v>1</v>
      </c>
      <c r="H3097" s="16">
        <v>10</v>
      </c>
      <c r="I3097" s="19">
        <v>6.4938547486033515</v>
      </c>
      <c r="J3097" s="16">
        <v>10</v>
      </c>
      <c r="K3097" s="16">
        <v>7</v>
      </c>
      <c r="L3097" s="19">
        <v>3.1749361354737609</v>
      </c>
      <c r="M3097" s="16">
        <v>1</v>
      </c>
      <c r="N3097" s="16">
        <v>10</v>
      </c>
      <c r="O3097" s="17">
        <v>105</v>
      </c>
      <c r="P3097" s="18">
        <v>0</v>
      </c>
    </row>
    <row r="3098" spans="2:16" ht="36" customHeight="1" outlineLevel="1" x14ac:dyDescent="0.45">
      <c r="B3098" s="13" t="s">
        <v>61</v>
      </c>
      <c r="C3098" s="14" t="s">
        <v>56</v>
      </c>
      <c r="D3098" s="14" t="s">
        <v>1077</v>
      </c>
      <c r="E3098" s="15" t="s">
        <v>70</v>
      </c>
      <c r="F3098" s="15"/>
      <c r="G3098" s="15" t="s">
        <v>86</v>
      </c>
      <c r="H3098" s="15" t="s">
        <v>86</v>
      </c>
      <c r="I3098" s="15" t="s">
        <v>86</v>
      </c>
      <c r="J3098" s="15" t="s">
        <v>86</v>
      </c>
      <c r="K3098" s="15" t="s">
        <v>86</v>
      </c>
      <c r="L3098" s="15" t="s">
        <v>86</v>
      </c>
      <c r="M3098" s="15" t="s">
        <v>86</v>
      </c>
      <c r="N3098" s="15" t="s">
        <v>86</v>
      </c>
      <c r="O3098" s="17">
        <v>1000</v>
      </c>
      <c r="P3098" s="18">
        <v>0</v>
      </c>
    </row>
    <row r="3099" spans="2:16" ht="36" customHeight="1" outlineLevel="1" x14ac:dyDescent="0.45">
      <c r="B3099" s="13" t="s">
        <v>61</v>
      </c>
      <c r="C3099" s="14" t="s">
        <v>59</v>
      </c>
      <c r="D3099" s="14" t="s">
        <v>1077</v>
      </c>
      <c r="E3099" s="15" t="s">
        <v>70</v>
      </c>
      <c r="F3099" s="15"/>
      <c r="G3099" s="16">
        <v>7</v>
      </c>
      <c r="H3099" s="16">
        <v>7</v>
      </c>
      <c r="I3099" s="16">
        <v>7</v>
      </c>
      <c r="J3099" s="16">
        <v>7</v>
      </c>
      <c r="K3099" s="16">
        <v>7</v>
      </c>
      <c r="L3099" s="15" t="s">
        <v>86</v>
      </c>
      <c r="M3099" s="16">
        <v>7</v>
      </c>
      <c r="N3099" s="16">
        <v>7</v>
      </c>
      <c r="O3099" s="17">
        <v>999</v>
      </c>
      <c r="P3099" s="18">
        <v>0</v>
      </c>
    </row>
    <row r="3100" spans="2:16" ht="36" customHeight="1" outlineLevel="1" x14ac:dyDescent="0.45">
      <c r="B3100" s="13" t="s">
        <v>61</v>
      </c>
      <c r="C3100" s="14" t="s">
        <v>56</v>
      </c>
      <c r="D3100" s="14" t="s">
        <v>1077</v>
      </c>
      <c r="E3100" s="15" t="s">
        <v>70</v>
      </c>
      <c r="F3100" s="15"/>
      <c r="G3100" s="15" t="s">
        <v>86</v>
      </c>
      <c r="H3100" s="15" t="s">
        <v>86</v>
      </c>
      <c r="I3100" s="15" t="s">
        <v>86</v>
      </c>
      <c r="J3100" s="15" t="s">
        <v>86</v>
      </c>
      <c r="K3100" s="15" t="s">
        <v>86</v>
      </c>
      <c r="L3100" s="15" t="s">
        <v>86</v>
      </c>
      <c r="M3100" s="15" t="s">
        <v>86</v>
      </c>
      <c r="N3100" s="15" t="s">
        <v>86</v>
      </c>
      <c r="O3100" s="17">
        <v>1000</v>
      </c>
      <c r="P3100" s="18">
        <v>0</v>
      </c>
    </row>
    <row r="3101" spans="2:16" ht="36" customHeight="1" outlineLevel="1" x14ac:dyDescent="0.45">
      <c r="B3101" s="13" t="s">
        <v>61</v>
      </c>
      <c r="C3101" s="14" t="s">
        <v>59</v>
      </c>
      <c r="D3101" s="14" t="s">
        <v>1077</v>
      </c>
      <c r="E3101" s="15" t="s">
        <v>70</v>
      </c>
      <c r="F3101" s="15"/>
      <c r="G3101" s="15" t="s">
        <v>86</v>
      </c>
      <c r="H3101" s="15" t="s">
        <v>86</v>
      </c>
      <c r="I3101" s="15" t="s">
        <v>86</v>
      </c>
      <c r="J3101" s="15" t="s">
        <v>86</v>
      </c>
      <c r="K3101" s="15" t="s">
        <v>86</v>
      </c>
      <c r="L3101" s="15" t="s">
        <v>86</v>
      </c>
      <c r="M3101" s="15" t="s">
        <v>86</v>
      </c>
      <c r="N3101" s="15" t="s">
        <v>86</v>
      </c>
      <c r="O3101" s="17">
        <v>1000</v>
      </c>
      <c r="P3101" s="18">
        <v>0</v>
      </c>
    </row>
    <row r="3102" spans="2:16" ht="36" customHeight="1" outlineLevel="1" x14ac:dyDescent="0.45">
      <c r="B3102" s="13" t="s">
        <v>61</v>
      </c>
      <c r="C3102" s="14" t="s">
        <v>56</v>
      </c>
      <c r="D3102" s="14" t="s">
        <v>1077</v>
      </c>
      <c r="E3102" s="15" t="s">
        <v>70</v>
      </c>
      <c r="F3102" s="15"/>
      <c r="G3102" s="15" t="s">
        <v>86</v>
      </c>
      <c r="H3102" s="15" t="s">
        <v>86</v>
      </c>
      <c r="I3102" s="15" t="s">
        <v>86</v>
      </c>
      <c r="J3102" s="15" t="s">
        <v>86</v>
      </c>
      <c r="K3102" s="15" t="s">
        <v>86</v>
      </c>
      <c r="L3102" s="15" t="s">
        <v>86</v>
      </c>
      <c r="M3102" s="15" t="s">
        <v>86</v>
      </c>
      <c r="N3102" s="15" t="s">
        <v>86</v>
      </c>
      <c r="O3102" s="17">
        <v>1000</v>
      </c>
      <c r="P3102" s="18">
        <v>0</v>
      </c>
    </row>
    <row r="3103" spans="2:16" ht="36" customHeight="1" outlineLevel="1" x14ac:dyDescent="0.45">
      <c r="B3103" s="13" t="s">
        <v>61</v>
      </c>
      <c r="C3103" s="14" t="s">
        <v>59</v>
      </c>
      <c r="D3103" s="14" t="s">
        <v>1077</v>
      </c>
      <c r="E3103" s="15" t="s">
        <v>70</v>
      </c>
      <c r="F3103" s="15"/>
      <c r="G3103" s="15" t="s">
        <v>86</v>
      </c>
      <c r="H3103" s="15" t="s">
        <v>86</v>
      </c>
      <c r="I3103" s="15" t="s">
        <v>86</v>
      </c>
      <c r="J3103" s="15" t="s">
        <v>86</v>
      </c>
      <c r="K3103" s="15" t="s">
        <v>86</v>
      </c>
      <c r="L3103" s="15" t="s">
        <v>86</v>
      </c>
      <c r="M3103" s="15" t="s">
        <v>86</v>
      </c>
      <c r="N3103" s="15" t="s">
        <v>86</v>
      </c>
      <c r="O3103" s="17">
        <v>1000</v>
      </c>
      <c r="P3103" s="18">
        <v>0</v>
      </c>
    </row>
    <row r="3104" spans="2:16" ht="36" customHeight="1" outlineLevel="1" x14ac:dyDescent="0.45">
      <c r="B3104" s="13" t="s">
        <v>64</v>
      </c>
      <c r="C3104" s="14" t="s">
        <v>56</v>
      </c>
      <c r="D3104" s="14" t="s">
        <v>1078</v>
      </c>
      <c r="E3104" s="15" t="s">
        <v>63</v>
      </c>
      <c r="F3104" s="15"/>
      <c r="G3104" s="16">
        <v>1</v>
      </c>
      <c r="H3104" s="16">
        <v>10</v>
      </c>
      <c r="I3104" s="19">
        <v>6.5389999999999997</v>
      </c>
      <c r="J3104" s="16">
        <v>10</v>
      </c>
      <c r="K3104" s="16">
        <v>7</v>
      </c>
      <c r="L3104" s="19">
        <v>3.1528430692661349</v>
      </c>
      <c r="M3104" s="16">
        <v>1</v>
      </c>
      <c r="N3104" s="16">
        <v>10</v>
      </c>
      <c r="O3104" s="17">
        <v>0</v>
      </c>
      <c r="P3104" s="18">
        <v>0</v>
      </c>
    </row>
    <row r="3105" spans="2:16" ht="36" customHeight="1" outlineLevel="1" x14ac:dyDescent="0.45">
      <c r="B3105" s="13" t="s">
        <v>64</v>
      </c>
      <c r="C3105" s="14" t="s">
        <v>59</v>
      </c>
      <c r="D3105" s="14" t="s">
        <v>1078</v>
      </c>
      <c r="E3105" s="15" t="s">
        <v>63</v>
      </c>
      <c r="F3105" s="15"/>
      <c r="G3105" s="16">
        <v>1</v>
      </c>
      <c r="H3105" s="16">
        <v>10</v>
      </c>
      <c r="I3105" s="19">
        <v>6.5389999999999997</v>
      </c>
      <c r="J3105" s="16">
        <v>10</v>
      </c>
      <c r="K3105" s="16">
        <v>7</v>
      </c>
      <c r="L3105" s="19">
        <v>3.1528430692661349</v>
      </c>
      <c r="M3105" s="16">
        <v>1</v>
      </c>
      <c r="N3105" s="16">
        <v>10</v>
      </c>
      <c r="O3105" s="17">
        <v>0</v>
      </c>
      <c r="P3105" s="18">
        <v>0</v>
      </c>
    </row>
    <row r="3106" spans="2:16" ht="36" customHeight="1" outlineLevel="1" x14ac:dyDescent="0.45">
      <c r="B3106" s="13" t="s">
        <v>66</v>
      </c>
      <c r="C3106" s="14" t="s">
        <v>56</v>
      </c>
      <c r="D3106" s="14" t="s">
        <v>1079</v>
      </c>
      <c r="E3106" s="15" t="s">
        <v>63</v>
      </c>
      <c r="F3106" s="15"/>
      <c r="G3106" s="16">
        <v>1</v>
      </c>
      <c r="H3106" s="16">
        <v>10</v>
      </c>
      <c r="I3106" s="19">
        <v>6.666666666666667</v>
      </c>
      <c r="J3106" s="16">
        <v>10</v>
      </c>
      <c r="K3106" s="16">
        <v>7</v>
      </c>
      <c r="L3106" s="19">
        <v>3.1075291774418647</v>
      </c>
      <c r="M3106" s="16">
        <v>1</v>
      </c>
      <c r="N3106" s="16">
        <v>10</v>
      </c>
      <c r="O3106" s="17">
        <v>529</v>
      </c>
      <c r="P3106" s="18">
        <v>0</v>
      </c>
    </row>
    <row r="3107" spans="2:16" ht="36" customHeight="1" outlineLevel="1" x14ac:dyDescent="0.45">
      <c r="B3107" s="13" t="s">
        <v>66</v>
      </c>
      <c r="C3107" s="14" t="s">
        <v>59</v>
      </c>
      <c r="D3107" s="14" t="s">
        <v>1079</v>
      </c>
      <c r="E3107" s="15" t="s">
        <v>63</v>
      </c>
      <c r="F3107" s="15"/>
      <c r="G3107" s="16">
        <v>1</v>
      </c>
      <c r="H3107" s="16">
        <v>10</v>
      </c>
      <c r="I3107" s="19">
        <v>6.6533066132264533</v>
      </c>
      <c r="J3107" s="16">
        <v>10</v>
      </c>
      <c r="K3107" s="16">
        <v>7</v>
      </c>
      <c r="L3107" s="19">
        <v>3.092620457371023</v>
      </c>
      <c r="M3107" s="16">
        <v>1</v>
      </c>
      <c r="N3107" s="16">
        <v>10</v>
      </c>
      <c r="O3107" s="17">
        <v>501</v>
      </c>
      <c r="P3107" s="18">
        <v>0</v>
      </c>
    </row>
    <row r="3108" spans="2:16" ht="36" customHeight="1" outlineLevel="1" x14ac:dyDescent="0.45">
      <c r="B3108" s="13" t="s">
        <v>68</v>
      </c>
      <c r="C3108" s="14" t="s">
        <v>56</v>
      </c>
      <c r="D3108" s="14" t="s">
        <v>1080</v>
      </c>
      <c r="E3108" s="15" t="s">
        <v>70</v>
      </c>
      <c r="F3108" s="15"/>
      <c r="G3108" s="16">
        <v>1</v>
      </c>
      <c r="H3108" s="16">
        <v>10</v>
      </c>
      <c r="I3108" s="19">
        <v>6.5787037037037033</v>
      </c>
      <c r="J3108" s="16">
        <v>10</v>
      </c>
      <c r="K3108" s="16">
        <v>7</v>
      </c>
      <c r="L3108" s="19">
        <v>3.0853457361858454</v>
      </c>
      <c r="M3108" s="16">
        <v>1</v>
      </c>
      <c r="N3108" s="16">
        <v>10</v>
      </c>
      <c r="O3108" s="17">
        <v>784</v>
      </c>
      <c r="P3108" s="18">
        <v>0</v>
      </c>
    </row>
    <row r="3109" spans="2:16" ht="36" customHeight="1" outlineLevel="1" x14ac:dyDescent="0.45">
      <c r="B3109" s="13" t="s">
        <v>68</v>
      </c>
      <c r="C3109" s="14" t="s">
        <v>59</v>
      </c>
      <c r="D3109" s="14" t="s">
        <v>1080</v>
      </c>
      <c r="E3109" s="15" t="s">
        <v>70</v>
      </c>
      <c r="F3109" s="15"/>
      <c r="G3109" s="16">
        <v>1</v>
      </c>
      <c r="H3109" s="16">
        <v>10</v>
      </c>
      <c r="I3109" s="19">
        <v>6.5090909090909088</v>
      </c>
      <c r="J3109" s="16">
        <v>10</v>
      </c>
      <c r="K3109" s="16">
        <v>7</v>
      </c>
      <c r="L3109" s="19">
        <v>3.1383486177434636</v>
      </c>
      <c r="M3109" s="16">
        <v>1</v>
      </c>
      <c r="N3109" s="16">
        <v>10</v>
      </c>
      <c r="O3109" s="17">
        <v>780</v>
      </c>
      <c r="P3109" s="18">
        <v>0</v>
      </c>
    </row>
    <row r="3110" spans="2:16" ht="36" customHeight="1" outlineLevel="1" x14ac:dyDescent="0.45">
      <c r="B3110" s="13" t="s">
        <v>71</v>
      </c>
      <c r="C3110" s="14" t="s">
        <v>56</v>
      </c>
      <c r="D3110" s="14" t="s">
        <v>1081</v>
      </c>
      <c r="E3110" s="15" t="s">
        <v>70</v>
      </c>
      <c r="F3110" s="15"/>
      <c r="G3110" s="16">
        <v>1</v>
      </c>
      <c r="H3110" s="16">
        <v>10</v>
      </c>
      <c r="I3110" s="19">
        <v>6.5149253731343286</v>
      </c>
      <c r="J3110" s="16">
        <v>10</v>
      </c>
      <c r="K3110" s="16">
        <v>7</v>
      </c>
      <c r="L3110" s="19">
        <v>3.2692117525652513</v>
      </c>
      <c r="M3110" s="16">
        <v>1</v>
      </c>
      <c r="N3110" s="16">
        <v>10</v>
      </c>
      <c r="O3110" s="17">
        <v>866</v>
      </c>
      <c r="P3110" s="18">
        <v>0</v>
      </c>
    </row>
    <row r="3111" spans="2:16" ht="36" customHeight="1" outlineLevel="1" x14ac:dyDescent="0.45">
      <c r="B3111" s="13" t="s">
        <v>71</v>
      </c>
      <c r="C3111" s="14" t="s">
        <v>59</v>
      </c>
      <c r="D3111" s="14" t="s">
        <v>1081</v>
      </c>
      <c r="E3111" s="15" t="s">
        <v>70</v>
      </c>
      <c r="F3111" s="15"/>
      <c r="G3111" s="16">
        <v>1</v>
      </c>
      <c r="H3111" s="16">
        <v>10</v>
      </c>
      <c r="I3111" s="19">
        <v>6.4744525547445253</v>
      </c>
      <c r="J3111" s="16">
        <v>10</v>
      </c>
      <c r="K3111" s="16">
        <v>7</v>
      </c>
      <c r="L3111" s="19">
        <v>3.3300774853438724</v>
      </c>
      <c r="M3111" s="16">
        <v>1</v>
      </c>
      <c r="N3111" s="16">
        <v>10</v>
      </c>
      <c r="O3111" s="17">
        <v>863</v>
      </c>
      <c r="P3111" s="18">
        <v>0</v>
      </c>
    </row>
    <row r="3112" spans="2:16" ht="36" customHeight="1" outlineLevel="1" x14ac:dyDescent="0.45">
      <c r="B3112" s="13" t="s">
        <v>1184</v>
      </c>
      <c r="C3112" s="14" t="s">
        <v>56</v>
      </c>
      <c r="D3112" s="14" t="s">
        <v>1082</v>
      </c>
      <c r="E3112" s="15" t="s">
        <v>70</v>
      </c>
      <c r="F3112" s="15"/>
      <c r="G3112" s="16">
        <v>1</v>
      </c>
      <c r="H3112" s="16">
        <v>10</v>
      </c>
      <c r="I3112" s="19">
        <v>7.241935483870968</v>
      </c>
      <c r="J3112" s="16">
        <v>10</v>
      </c>
      <c r="K3112" s="16">
        <v>8</v>
      </c>
      <c r="L3112" s="19">
        <v>2.7501742649462622</v>
      </c>
      <c r="M3112" s="16">
        <v>1</v>
      </c>
      <c r="N3112" s="16">
        <v>10</v>
      </c>
      <c r="O3112" s="17">
        <v>938</v>
      </c>
      <c r="P3112" s="18">
        <v>0</v>
      </c>
    </row>
    <row r="3113" spans="2:16" ht="36" customHeight="1" outlineLevel="1" x14ac:dyDescent="0.45">
      <c r="B3113" s="13" t="s">
        <v>1184</v>
      </c>
      <c r="C3113" s="14" t="s">
        <v>59</v>
      </c>
      <c r="D3113" s="14" t="s">
        <v>1082</v>
      </c>
      <c r="E3113" s="15" t="s">
        <v>70</v>
      </c>
      <c r="F3113" s="15"/>
      <c r="G3113" s="16">
        <v>1</v>
      </c>
      <c r="H3113" s="16">
        <v>10</v>
      </c>
      <c r="I3113" s="19">
        <v>7.2307692307692308</v>
      </c>
      <c r="J3113" s="16">
        <v>10</v>
      </c>
      <c r="K3113" s="16">
        <v>8</v>
      </c>
      <c r="L3113" s="19">
        <v>2.7937946348181102</v>
      </c>
      <c r="M3113" s="16">
        <v>1</v>
      </c>
      <c r="N3113" s="16">
        <v>10</v>
      </c>
      <c r="O3113" s="17">
        <v>935</v>
      </c>
      <c r="P3113" s="18">
        <v>0</v>
      </c>
    </row>
    <row r="3114" spans="2:16" ht="36" customHeight="1" outlineLevel="1" x14ac:dyDescent="0.45">
      <c r="B3114" s="13" t="s">
        <v>1185</v>
      </c>
      <c r="C3114" s="14" t="s">
        <v>56</v>
      </c>
      <c r="D3114" s="14" t="s">
        <v>1083</v>
      </c>
      <c r="E3114" s="15" t="s">
        <v>70</v>
      </c>
      <c r="F3114" s="15"/>
      <c r="G3114" s="16">
        <v>1</v>
      </c>
      <c r="H3114" s="16">
        <v>10</v>
      </c>
      <c r="I3114" s="19">
        <v>6.9655172413793105</v>
      </c>
      <c r="J3114" s="16">
        <v>10</v>
      </c>
      <c r="K3114" s="16">
        <v>7</v>
      </c>
      <c r="L3114" s="19">
        <v>2.8590608029799078</v>
      </c>
      <c r="M3114" s="16">
        <v>1</v>
      </c>
      <c r="N3114" s="16">
        <v>10</v>
      </c>
      <c r="O3114" s="17">
        <v>942</v>
      </c>
      <c r="P3114" s="18">
        <v>0</v>
      </c>
    </row>
    <row r="3115" spans="2:16" ht="36" customHeight="1" outlineLevel="1" x14ac:dyDescent="0.45">
      <c r="B3115" s="13" t="s">
        <v>1185</v>
      </c>
      <c r="C3115" s="14" t="s">
        <v>59</v>
      </c>
      <c r="D3115" s="14" t="s">
        <v>1083</v>
      </c>
      <c r="E3115" s="15" t="s">
        <v>70</v>
      </c>
      <c r="F3115" s="15"/>
      <c r="G3115" s="16">
        <v>1</v>
      </c>
      <c r="H3115" s="16">
        <v>10</v>
      </c>
      <c r="I3115" s="19">
        <v>6.903225806451613</v>
      </c>
      <c r="J3115" s="16">
        <v>10</v>
      </c>
      <c r="K3115" s="16">
        <v>7</v>
      </c>
      <c r="L3115" s="19">
        <v>2.7799615365858714</v>
      </c>
      <c r="M3115" s="16">
        <v>1</v>
      </c>
      <c r="N3115" s="16">
        <v>10</v>
      </c>
      <c r="O3115" s="17">
        <v>938</v>
      </c>
      <c r="P3115" s="18">
        <v>0</v>
      </c>
    </row>
    <row r="3116" spans="2:16" ht="36" customHeight="1" outlineLevel="1" x14ac:dyDescent="0.45">
      <c r="B3116" s="13" t="s">
        <v>73</v>
      </c>
      <c r="C3116" s="14" t="s">
        <v>56</v>
      </c>
      <c r="D3116" s="14" t="s">
        <v>1459</v>
      </c>
      <c r="E3116" s="15" t="s">
        <v>63</v>
      </c>
      <c r="F3116" s="15"/>
      <c r="G3116" s="16">
        <v>1</v>
      </c>
      <c r="H3116" s="16">
        <v>10</v>
      </c>
      <c r="I3116" s="19">
        <v>6.5369999999999999</v>
      </c>
      <c r="J3116" s="16">
        <v>10</v>
      </c>
      <c r="K3116" s="16">
        <v>7</v>
      </c>
      <c r="L3116" s="19">
        <v>3.1557233068806161</v>
      </c>
      <c r="M3116" s="16">
        <v>1</v>
      </c>
      <c r="N3116" s="16">
        <v>10</v>
      </c>
      <c r="O3116" s="17">
        <v>0</v>
      </c>
      <c r="P3116" s="18">
        <v>0</v>
      </c>
    </row>
    <row r="3117" spans="2:16" ht="36" customHeight="1" outlineLevel="1" x14ac:dyDescent="0.45">
      <c r="B3117" s="13" t="s">
        <v>73</v>
      </c>
      <c r="C3117" s="14" t="s">
        <v>59</v>
      </c>
      <c r="D3117" s="14" t="s">
        <v>1459</v>
      </c>
      <c r="E3117" s="15" t="s">
        <v>63</v>
      </c>
      <c r="F3117" s="15"/>
      <c r="G3117" s="16">
        <v>1</v>
      </c>
      <c r="H3117" s="16">
        <v>10</v>
      </c>
      <c r="I3117" s="19">
        <v>6.5369999999999999</v>
      </c>
      <c r="J3117" s="16">
        <v>10</v>
      </c>
      <c r="K3117" s="16">
        <v>7</v>
      </c>
      <c r="L3117" s="19">
        <v>3.1557233068806161</v>
      </c>
      <c r="M3117" s="16">
        <v>1</v>
      </c>
      <c r="N3117" s="16">
        <v>10</v>
      </c>
      <c r="O3117" s="17">
        <v>0</v>
      </c>
      <c r="P3117" s="18">
        <v>0</v>
      </c>
    </row>
    <row r="3118" spans="2:16" ht="36" customHeight="1" outlineLevel="1" x14ac:dyDescent="0.45">
      <c r="B3118" s="13" t="s">
        <v>75</v>
      </c>
      <c r="C3118" s="14" t="s">
        <v>56</v>
      </c>
      <c r="D3118" s="14" t="s">
        <v>1084</v>
      </c>
      <c r="E3118" s="15" t="s">
        <v>63</v>
      </c>
      <c r="F3118" s="15"/>
      <c r="G3118" s="16">
        <v>1</v>
      </c>
      <c r="H3118" s="16">
        <v>10</v>
      </c>
      <c r="I3118" s="19">
        <v>6.54</v>
      </c>
      <c r="J3118" s="16">
        <v>10</v>
      </c>
      <c r="K3118" s="16">
        <v>7</v>
      </c>
      <c r="L3118" s="19">
        <v>3.1534654500001125</v>
      </c>
      <c r="M3118" s="16">
        <v>1</v>
      </c>
      <c r="N3118" s="16">
        <v>10</v>
      </c>
      <c r="O3118" s="17">
        <v>0</v>
      </c>
      <c r="P3118" s="18">
        <v>0</v>
      </c>
    </row>
    <row r="3119" spans="2:16" ht="36" customHeight="1" outlineLevel="1" x14ac:dyDescent="0.45">
      <c r="B3119" s="13" t="s">
        <v>75</v>
      </c>
      <c r="C3119" s="14" t="s">
        <v>59</v>
      </c>
      <c r="D3119" s="14" t="s">
        <v>1084</v>
      </c>
      <c r="E3119" s="15" t="s">
        <v>63</v>
      </c>
      <c r="F3119" s="15"/>
      <c r="G3119" s="16">
        <v>1</v>
      </c>
      <c r="H3119" s="16">
        <v>10</v>
      </c>
      <c r="I3119" s="19">
        <v>6.54</v>
      </c>
      <c r="J3119" s="16">
        <v>10</v>
      </c>
      <c r="K3119" s="16">
        <v>7</v>
      </c>
      <c r="L3119" s="19">
        <v>3.1534654500001125</v>
      </c>
      <c r="M3119" s="16">
        <v>1</v>
      </c>
      <c r="N3119" s="16">
        <v>10</v>
      </c>
      <c r="O3119" s="17">
        <v>0</v>
      </c>
      <c r="P3119" s="18">
        <v>0</v>
      </c>
    </row>
    <row r="3120" spans="2:16" ht="36" customHeight="1" outlineLevel="1" x14ac:dyDescent="0.45">
      <c r="B3120" s="13" t="s">
        <v>77</v>
      </c>
      <c r="C3120" s="14" t="s">
        <v>56</v>
      </c>
      <c r="D3120" s="14" t="s">
        <v>1085</v>
      </c>
      <c r="E3120" s="15" t="s">
        <v>70</v>
      </c>
      <c r="F3120" s="15"/>
      <c r="G3120" s="16">
        <v>1</v>
      </c>
      <c r="H3120" s="16">
        <v>10</v>
      </c>
      <c r="I3120" s="19">
        <v>6.5956873315363884</v>
      </c>
      <c r="J3120" s="16">
        <v>10</v>
      </c>
      <c r="K3120" s="16">
        <v>7</v>
      </c>
      <c r="L3120" s="19">
        <v>3.1781784221379357</v>
      </c>
      <c r="M3120" s="16">
        <v>1</v>
      </c>
      <c r="N3120" s="16">
        <v>10</v>
      </c>
      <c r="O3120" s="17">
        <v>258</v>
      </c>
      <c r="P3120" s="18">
        <v>0</v>
      </c>
    </row>
    <row r="3121" spans="2:16" ht="36" customHeight="1" outlineLevel="1" x14ac:dyDescent="0.45">
      <c r="B3121" s="13" t="s">
        <v>77</v>
      </c>
      <c r="C3121" s="14" t="s">
        <v>59</v>
      </c>
      <c r="D3121" s="14" t="s">
        <v>1085</v>
      </c>
      <c r="E3121" s="15" t="s">
        <v>70</v>
      </c>
      <c r="F3121" s="15"/>
      <c r="G3121" s="16">
        <v>1</v>
      </c>
      <c r="H3121" s="16">
        <v>10</v>
      </c>
      <c r="I3121" s="19">
        <v>6.5956873315363884</v>
      </c>
      <c r="J3121" s="16">
        <v>10</v>
      </c>
      <c r="K3121" s="16">
        <v>7</v>
      </c>
      <c r="L3121" s="19">
        <v>3.1781784221379357</v>
      </c>
      <c r="M3121" s="16">
        <v>1</v>
      </c>
      <c r="N3121" s="16">
        <v>10</v>
      </c>
      <c r="O3121" s="17">
        <v>258</v>
      </c>
      <c r="P3121" s="18">
        <v>0</v>
      </c>
    </row>
    <row r="3122" spans="2:16" ht="36" customHeight="1" outlineLevel="1" x14ac:dyDescent="0.45">
      <c r="B3122" s="13" t="s">
        <v>79</v>
      </c>
      <c r="C3122" s="14" t="s">
        <v>56</v>
      </c>
      <c r="D3122" s="14" t="s">
        <v>1086</v>
      </c>
      <c r="E3122" s="15" t="s">
        <v>70</v>
      </c>
      <c r="F3122" s="15"/>
      <c r="G3122" s="16">
        <v>1</v>
      </c>
      <c r="H3122" s="16">
        <v>10</v>
      </c>
      <c r="I3122" s="19">
        <v>6.4680851063829783</v>
      </c>
      <c r="J3122" s="16">
        <v>10</v>
      </c>
      <c r="K3122" s="16">
        <v>7</v>
      </c>
      <c r="L3122" s="19">
        <v>3.0652528391341711</v>
      </c>
      <c r="M3122" s="16">
        <v>1</v>
      </c>
      <c r="N3122" s="16">
        <v>10</v>
      </c>
      <c r="O3122" s="17">
        <v>718</v>
      </c>
      <c r="P3122" s="18">
        <v>0</v>
      </c>
    </row>
    <row r="3123" spans="2:16" ht="36" customHeight="1" outlineLevel="1" x14ac:dyDescent="0.45">
      <c r="B3123" s="13" t="s">
        <v>79</v>
      </c>
      <c r="C3123" s="14" t="s">
        <v>59</v>
      </c>
      <c r="D3123" s="14" t="s">
        <v>1086</v>
      </c>
      <c r="E3123" s="15" t="s">
        <v>70</v>
      </c>
      <c r="F3123" s="15"/>
      <c r="G3123" s="16">
        <v>1</v>
      </c>
      <c r="H3123" s="16">
        <v>10</v>
      </c>
      <c r="I3123" s="19">
        <v>6.4680851063829783</v>
      </c>
      <c r="J3123" s="16">
        <v>10</v>
      </c>
      <c r="K3123" s="16">
        <v>7</v>
      </c>
      <c r="L3123" s="19">
        <v>3.0652528391341711</v>
      </c>
      <c r="M3123" s="16">
        <v>1</v>
      </c>
      <c r="N3123" s="16">
        <v>10</v>
      </c>
      <c r="O3123" s="17">
        <v>718</v>
      </c>
      <c r="P3123" s="18">
        <v>0</v>
      </c>
    </row>
    <row r="3124" spans="2:16" ht="36" customHeight="1" outlineLevel="1" x14ac:dyDescent="0.45">
      <c r="B3124" s="13" t="s">
        <v>80</v>
      </c>
      <c r="C3124" s="14" t="s">
        <v>56</v>
      </c>
      <c r="D3124" s="14" t="s">
        <v>1087</v>
      </c>
      <c r="E3124" s="15" t="s">
        <v>70</v>
      </c>
      <c r="F3124" s="15"/>
      <c r="G3124" s="16">
        <v>1</v>
      </c>
      <c r="H3124" s="16">
        <v>10</v>
      </c>
      <c r="I3124" s="19">
        <v>6.6268656716417906</v>
      </c>
      <c r="J3124" s="16">
        <v>10</v>
      </c>
      <c r="K3124" s="16">
        <v>7</v>
      </c>
      <c r="L3124" s="19">
        <v>3.2231916278064019</v>
      </c>
      <c r="M3124" s="16">
        <v>1</v>
      </c>
      <c r="N3124" s="16">
        <v>10</v>
      </c>
      <c r="O3124" s="17">
        <v>933</v>
      </c>
      <c r="P3124" s="18">
        <v>0</v>
      </c>
    </row>
    <row r="3125" spans="2:16" ht="36" customHeight="1" outlineLevel="1" x14ac:dyDescent="0.45">
      <c r="B3125" s="13" t="s">
        <v>80</v>
      </c>
      <c r="C3125" s="14" t="s">
        <v>59</v>
      </c>
      <c r="D3125" s="14" t="s">
        <v>1087</v>
      </c>
      <c r="E3125" s="15" t="s">
        <v>70</v>
      </c>
      <c r="F3125" s="15"/>
      <c r="G3125" s="16">
        <v>1</v>
      </c>
      <c r="H3125" s="16">
        <v>10</v>
      </c>
      <c r="I3125" s="19">
        <v>6.6268656716417906</v>
      </c>
      <c r="J3125" s="16">
        <v>10</v>
      </c>
      <c r="K3125" s="16">
        <v>7</v>
      </c>
      <c r="L3125" s="19">
        <v>3.2231916278064019</v>
      </c>
      <c r="M3125" s="16">
        <v>1</v>
      </c>
      <c r="N3125" s="16">
        <v>10</v>
      </c>
      <c r="O3125" s="17">
        <v>933</v>
      </c>
      <c r="P3125" s="18">
        <v>0</v>
      </c>
    </row>
    <row r="3126" spans="2:16" ht="36" customHeight="1" outlineLevel="1" x14ac:dyDescent="0.45">
      <c r="B3126" s="13" t="s">
        <v>82</v>
      </c>
      <c r="C3126" s="14" t="s">
        <v>56</v>
      </c>
      <c r="D3126" s="14" t="s">
        <v>1460</v>
      </c>
      <c r="E3126" s="15" t="s">
        <v>70</v>
      </c>
      <c r="F3126" s="15"/>
      <c r="G3126" s="16">
        <v>2</v>
      </c>
      <c r="H3126" s="16">
        <v>10</v>
      </c>
      <c r="I3126" s="19">
        <v>6.384615384615385</v>
      </c>
      <c r="J3126" s="16">
        <v>5</v>
      </c>
      <c r="K3126" s="16">
        <v>6</v>
      </c>
      <c r="L3126" s="19">
        <v>2.9591232242693533</v>
      </c>
      <c r="M3126" s="16">
        <v>2</v>
      </c>
      <c r="N3126" s="16">
        <v>10</v>
      </c>
      <c r="O3126" s="17">
        <v>987</v>
      </c>
      <c r="P3126" s="18">
        <v>0</v>
      </c>
    </row>
    <row r="3127" spans="2:16" ht="36" customHeight="1" outlineLevel="1" x14ac:dyDescent="0.45">
      <c r="B3127" s="13" t="s">
        <v>82</v>
      </c>
      <c r="C3127" s="14" t="s">
        <v>59</v>
      </c>
      <c r="D3127" s="14" t="s">
        <v>1460</v>
      </c>
      <c r="E3127" s="15" t="s">
        <v>70</v>
      </c>
      <c r="F3127" s="15"/>
      <c r="G3127" s="16">
        <v>2</v>
      </c>
      <c r="H3127" s="16">
        <v>10</v>
      </c>
      <c r="I3127" s="19">
        <v>6.384615384615385</v>
      </c>
      <c r="J3127" s="16">
        <v>5</v>
      </c>
      <c r="K3127" s="16">
        <v>6</v>
      </c>
      <c r="L3127" s="19">
        <v>2.9591232242693533</v>
      </c>
      <c r="M3127" s="16">
        <v>2</v>
      </c>
      <c r="N3127" s="16">
        <v>10</v>
      </c>
      <c r="O3127" s="17">
        <v>987</v>
      </c>
      <c r="P3127" s="18">
        <v>0</v>
      </c>
    </row>
    <row r="3128" spans="2:16" ht="36" customHeight="1" outlineLevel="1" x14ac:dyDescent="0.45">
      <c r="B3128" s="13" t="s">
        <v>84</v>
      </c>
      <c r="C3128" s="14" t="s">
        <v>56</v>
      </c>
      <c r="D3128" s="14" t="s">
        <v>1461</v>
      </c>
      <c r="E3128" s="15" t="s">
        <v>70</v>
      </c>
      <c r="F3128" s="15"/>
      <c r="G3128" s="16">
        <v>6</v>
      </c>
      <c r="H3128" s="16">
        <v>6</v>
      </c>
      <c r="I3128" s="16">
        <v>6</v>
      </c>
      <c r="J3128" s="16">
        <v>6</v>
      </c>
      <c r="K3128" s="16">
        <v>6</v>
      </c>
      <c r="L3128" s="15" t="s">
        <v>86</v>
      </c>
      <c r="M3128" s="16">
        <v>6</v>
      </c>
      <c r="N3128" s="16">
        <v>6</v>
      </c>
      <c r="O3128" s="17">
        <v>999</v>
      </c>
      <c r="P3128" s="18">
        <v>0</v>
      </c>
    </row>
    <row r="3129" spans="2:16" ht="36" customHeight="1" outlineLevel="1" x14ac:dyDescent="0.45">
      <c r="B3129" s="13" t="s">
        <v>84</v>
      </c>
      <c r="C3129" s="14" t="s">
        <v>59</v>
      </c>
      <c r="D3129" s="14" t="s">
        <v>1461</v>
      </c>
      <c r="E3129" s="15" t="s">
        <v>70</v>
      </c>
      <c r="F3129" s="15"/>
      <c r="G3129" s="16">
        <v>6</v>
      </c>
      <c r="H3129" s="16">
        <v>6</v>
      </c>
      <c r="I3129" s="16">
        <v>6</v>
      </c>
      <c r="J3129" s="16">
        <v>6</v>
      </c>
      <c r="K3129" s="16">
        <v>6</v>
      </c>
      <c r="L3129" s="15" t="s">
        <v>86</v>
      </c>
      <c r="M3129" s="16">
        <v>6</v>
      </c>
      <c r="N3129" s="16">
        <v>6</v>
      </c>
      <c r="O3129" s="17">
        <v>999</v>
      </c>
      <c r="P3129" s="18">
        <v>0</v>
      </c>
    </row>
    <row r="3130" spans="2:16" ht="36" customHeight="1" outlineLevel="1" x14ac:dyDescent="0.45">
      <c r="B3130" s="13" t="s">
        <v>61</v>
      </c>
      <c r="C3130" s="14" t="s">
        <v>56</v>
      </c>
      <c r="D3130" s="14" t="s">
        <v>1088</v>
      </c>
      <c r="E3130" s="15" t="s">
        <v>70</v>
      </c>
      <c r="F3130" s="15"/>
      <c r="G3130" s="16">
        <v>1</v>
      </c>
      <c r="H3130" s="16">
        <v>10</v>
      </c>
      <c r="I3130" s="19">
        <v>6.54</v>
      </c>
      <c r="J3130" s="16">
        <v>10</v>
      </c>
      <c r="K3130" s="16">
        <v>7</v>
      </c>
      <c r="L3130" s="19">
        <v>3.1541002438648653</v>
      </c>
      <c r="M3130" s="16">
        <v>1</v>
      </c>
      <c r="N3130" s="16">
        <v>10</v>
      </c>
      <c r="O3130" s="17">
        <v>0</v>
      </c>
      <c r="P3130" s="18">
        <v>0</v>
      </c>
    </row>
    <row r="3131" spans="2:16" ht="36" customHeight="1" outlineLevel="1" x14ac:dyDescent="0.45">
      <c r="B3131" s="13" t="s">
        <v>61</v>
      </c>
      <c r="C3131" s="14" t="s">
        <v>59</v>
      </c>
      <c r="D3131" s="14" t="s">
        <v>1088</v>
      </c>
      <c r="E3131" s="15" t="s">
        <v>70</v>
      </c>
      <c r="F3131" s="15"/>
      <c r="G3131" s="16">
        <v>1</v>
      </c>
      <c r="H3131" s="16">
        <v>10</v>
      </c>
      <c r="I3131" s="19">
        <v>6.5428571428571427</v>
      </c>
      <c r="J3131" s="16">
        <v>10</v>
      </c>
      <c r="K3131" s="16">
        <v>7</v>
      </c>
      <c r="L3131" s="19">
        <v>3.1370998658200562</v>
      </c>
      <c r="M3131" s="16">
        <v>1</v>
      </c>
      <c r="N3131" s="16">
        <v>10</v>
      </c>
      <c r="O3131" s="17">
        <v>90</v>
      </c>
      <c r="P3131" s="18">
        <v>0</v>
      </c>
    </row>
    <row r="3132" spans="2:16" ht="36" customHeight="1" outlineLevel="1" x14ac:dyDescent="0.45">
      <c r="B3132" s="13" t="s">
        <v>61</v>
      </c>
      <c r="C3132" s="14" t="s">
        <v>56</v>
      </c>
      <c r="D3132" s="14" t="s">
        <v>1088</v>
      </c>
      <c r="E3132" s="15" t="s">
        <v>70</v>
      </c>
      <c r="F3132" s="15"/>
      <c r="G3132" s="15" t="s">
        <v>86</v>
      </c>
      <c r="H3132" s="15" t="s">
        <v>86</v>
      </c>
      <c r="I3132" s="15" t="s">
        <v>86</v>
      </c>
      <c r="J3132" s="15" t="s">
        <v>86</v>
      </c>
      <c r="K3132" s="15" t="s">
        <v>86</v>
      </c>
      <c r="L3132" s="15" t="s">
        <v>86</v>
      </c>
      <c r="M3132" s="15" t="s">
        <v>86</v>
      </c>
      <c r="N3132" s="15" t="s">
        <v>86</v>
      </c>
      <c r="O3132" s="17">
        <v>1000</v>
      </c>
      <c r="P3132" s="18">
        <v>0</v>
      </c>
    </row>
    <row r="3133" spans="2:16" ht="36" customHeight="1" outlineLevel="1" x14ac:dyDescent="0.45">
      <c r="B3133" s="13" t="s">
        <v>61</v>
      </c>
      <c r="C3133" s="14" t="s">
        <v>59</v>
      </c>
      <c r="D3133" s="14" t="s">
        <v>1088</v>
      </c>
      <c r="E3133" s="15" t="s">
        <v>70</v>
      </c>
      <c r="F3133" s="15"/>
      <c r="G3133" s="15" t="s">
        <v>86</v>
      </c>
      <c r="H3133" s="15" t="s">
        <v>86</v>
      </c>
      <c r="I3133" s="15" t="s">
        <v>86</v>
      </c>
      <c r="J3133" s="15" t="s">
        <v>86</v>
      </c>
      <c r="K3133" s="15" t="s">
        <v>86</v>
      </c>
      <c r="L3133" s="15" t="s">
        <v>86</v>
      </c>
      <c r="M3133" s="15" t="s">
        <v>86</v>
      </c>
      <c r="N3133" s="15" t="s">
        <v>86</v>
      </c>
      <c r="O3133" s="17">
        <v>1000</v>
      </c>
      <c r="P3133" s="18">
        <v>0</v>
      </c>
    </row>
    <row r="3134" spans="2:16" ht="36" customHeight="1" outlineLevel="1" x14ac:dyDescent="0.45">
      <c r="B3134" s="13" t="s">
        <v>61</v>
      </c>
      <c r="C3134" s="14" t="s">
        <v>56</v>
      </c>
      <c r="D3134" s="14" t="s">
        <v>1088</v>
      </c>
      <c r="E3134" s="15" t="s">
        <v>70</v>
      </c>
      <c r="F3134" s="15"/>
      <c r="G3134" s="15" t="s">
        <v>86</v>
      </c>
      <c r="H3134" s="15" t="s">
        <v>86</v>
      </c>
      <c r="I3134" s="15" t="s">
        <v>86</v>
      </c>
      <c r="J3134" s="15" t="s">
        <v>86</v>
      </c>
      <c r="K3134" s="15" t="s">
        <v>86</v>
      </c>
      <c r="L3134" s="15" t="s">
        <v>86</v>
      </c>
      <c r="M3134" s="15" t="s">
        <v>86</v>
      </c>
      <c r="N3134" s="15" t="s">
        <v>86</v>
      </c>
      <c r="O3134" s="17">
        <v>1000</v>
      </c>
      <c r="P3134" s="18">
        <v>0</v>
      </c>
    </row>
    <row r="3135" spans="2:16" ht="36" customHeight="1" outlineLevel="1" x14ac:dyDescent="0.45">
      <c r="B3135" s="13" t="s">
        <v>61</v>
      </c>
      <c r="C3135" s="14" t="s">
        <v>59</v>
      </c>
      <c r="D3135" s="14" t="s">
        <v>1088</v>
      </c>
      <c r="E3135" s="15" t="s">
        <v>70</v>
      </c>
      <c r="F3135" s="15"/>
      <c r="G3135" s="15" t="s">
        <v>86</v>
      </c>
      <c r="H3135" s="15" t="s">
        <v>86</v>
      </c>
      <c r="I3135" s="15" t="s">
        <v>86</v>
      </c>
      <c r="J3135" s="15" t="s">
        <v>86</v>
      </c>
      <c r="K3135" s="15" t="s">
        <v>86</v>
      </c>
      <c r="L3135" s="15" t="s">
        <v>86</v>
      </c>
      <c r="M3135" s="15" t="s">
        <v>86</v>
      </c>
      <c r="N3135" s="15" t="s">
        <v>86</v>
      </c>
      <c r="O3135" s="17">
        <v>1000</v>
      </c>
      <c r="P3135" s="18">
        <v>0</v>
      </c>
    </row>
    <row r="3136" spans="2:16" ht="36" customHeight="1" outlineLevel="1" x14ac:dyDescent="0.45">
      <c r="B3136" s="13" t="s">
        <v>61</v>
      </c>
      <c r="C3136" s="14" t="s">
        <v>56</v>
      </c>
      <c r="D3136" s="14" t="s">
        <v>1088</v>
      </c>
      <c r="E3136" s="15" t="s">
        <v>70</v>
      </c>
      <c r="F3136" s="15"/>
      <c r="G3136" s="15" t="s">
        <v>86</v>
      </c>
      <c r="H3136" s="15" t="s">
        <v>86</v>
      </c>
      <c r="I3136" s="15" t="s">
        <v>86</v>
      </c>
      <c r="J3136" s="15" t="s">
        <v>86</v>
      </c>
      <c r="K3136" s="15" t="s">
        <v>86</v>
      </c>
      <c r="L3136" s="15" t="s">
        <v>86</v>
      </c>
      <c r="M3136" s="15" t="s">
        <v>86</v>
      </c>
      <c r="N3136" s="15" t="s">
        <v>86</v>
      </c>
      <c r="O3136" s="17">
        <v>1000</v>
      </c>
      <c r="P3136" s="18">
        <v>0</v>
      </c>
    </row>
    <row r="3137" spans="2:16" ht="36" customHeight="1" outlineLevel="1" x14ac:dyDescent="0.45">
      <c r="B3137" s="13" t="s">
        <v>61</v>
      </c>
      <c r="C3137" s="14" t="s">
        <v>59</v>
      </c>
      <c r="D3137" s="14" t="s">
        <v>1088</v>
      </c>
      <c r="E3137" s="15" t="s">
        <v>70</v>
      </c>
      <c r="F3137" s="15"/>
      <c r="G3137" s="15" t="s">
        <v>86</v>
      </c>
      <c r="H3137" s="15" t="s">
        <v>86</v>
      </c>
      <c r="I3137" s="15" t="s">
        <v>86</v>
      </c>
      <c r="J3137" s="15" t="s">
        <v>86</v>
      </c>
      <c r="K3137" s="15" t="s">
        <v>86</v>
      </c>
      <c r="L3137" s="15" t="s">
        <v>86</v>
      </c>
      <c r="M3137" s="15" t="s">
        <v>86</v>
      </c>
      <c r="N3137" s="15" t="s">
        <v>86</v>
      </c>
      <c r="O3137" s="17">
        <v>1000</v>
      </c>
      <c r="P3137" s="18">
        <v>0</v>
      </c>
    </row>
    <row r="3138" spans="2:16" ht="36" customHeight="1" outlineLevel="1" x14ac:dyDescent="0.45">
      <c r="B3138" s="13" t="s">
        <v>64</v>
      </c>
      <c r="C3138" s="14" t="s">
        <v>56</v>
      </c>
      <c r="D3138" s="14" t="s">
        <v>1089</v>
      </c>
      <c r="E3138" s="15" t="s">
        <v>63</v>
      </c>
      <c r="F3138" s="15"/>
      <c r="G3138" s="16">
        <v>1</v>
      </c>
      <c r="H3138" s="16">
        <v>10</v>
      </c>
      <c r="I3138" s="19">
        <v>6.5380000000000003</v>
      </c>
      <c r="J3138" s="16">
        <v>10</v>
      </c>
      <c r="K3138" s="16">
        <v>7</v>
      </c>
      <c r="L3138" s="19">
        <v>3.1557114117920371</v>
      </c>
      <c r="M3138" s="16">
        <v>1</v>
      </c>
      <c r="N3138" s="16">
        <v>10</v>
      </c>
      <c r="O3138" s="17">
        <v>0</v>
      </c>
      <c r="P3138" s="18">
        <v>0</v>
      </c>
    </row>
    <row r="3139" spans="2:16" ht="36" customHeight="1" outlineLevel="1" x14ac:dyDescent="0.45">
      <c r="B3139" s="13" t="s">
        <v>64</v>
      </c>
      <c r="C3139" s="14" t="s">
        <v>59</v>
      </c>
      <c r="D3139" s="14" t="s">
        <v>1089</v>
      </c>
      <c r="E3139" s="15" t="s">
        <v>63</v>
      </c>
      <c r="F3139" s="15"/>
      <c r="G3139" s="16">
        <v>1</v>
      </c>
      <c r="H3139" s="16">
        <v>10</v>
      </c>
      <c r="I3139" s="19">
        <v>6.5380000000000003</v>
      </c>
      <c r="J3139" s="16">
        <v>10</v>
      </c>
      <c r="K3139" s="16">
        <v>7</v>
      </c>
      <c r="L3139" s="19">
        <v>3.1557114117920371</v>
      </c>
      <c r="M3139" s="16">
        <v>1</v>
      </c>
      <c r="N3139" s="16">
        <v>10</v>
      </c>
      <c r="O3139" s="17">
        <v>0</v>
      </c>
      <c r="P3139" s="18">
        <v>0</v>
      </c>
    </row>
    <row r="3140" spans="2:16" ht="36" customHeight="1" outlineLevel="1" x14ac:dyDescent="0.45">
      <c r="B3140" s="13" t="s">
        <v>66</v>
      </c>
      <c r="C3140" s="14" t="s">
        <v>56</v>
      </c>
      <c r="D3140" s="14" t="s">
        <v>1090</v>
      </c>
      <c r="E3140" s="15" t="s">
        <v>63</v>
      </c>
      <c r="F3140" s="15"/>
      <c r="G3140" s="16">
        <v>1</v>
      </c>
      <c r="H3140" s="16">
        <v>10</v>
      </c>
      <c r="I3140" s="19">
        <v>6.6349892008639308</v>
      </c>
      <c r="J3140" s="16">
        <v>10</v>
      </c>
      <c r="K3140" s="16">
        <v>7</v>
      </c>
      <c r="L3140" s="19">
        <v>3.2008228024114751</v>
      </c>
      <c r="M3140" s="16">
        <v>1</v>
      </c>
      <c r="N3140" s="16">
        <v>10</v>
      </c>
      <c r="O3140" s="17">
        <v>537</v>
      </c>
      <c r="P3140" s="18">
        <v>0</v>
      </c>
    </row>
    <row r="3141" spans="2:16" ht="36" customHeight="1" outlineLevel="1" x14ac:dyDescent="0.45">
      <c r="B3141" s="13" t="s">
        <v>66</v>
      </c>
      <c r="C3141" s="14" t="s">
        <v>59</v>
      </c>
      <c r="D3141" s="14" t="s">
        <v>1090</v>
      </c>
      <c r="E3141" s="15" t="s">
        <v>63</v>
      </c>
      <c r="F3141" s="15"/>
      <c r="G3141" s="16">
        <v>1</v>
      </c>
      <c r="H3141" s="16">
        <v>10</v>
      </c>
      <c r="I3141" s="19">
        <v>6.6359918200408998</v>
      </c>
      <c r="J3141" s="16">
        <v>10</v>
      </c>
      <c r="K3141" s="16">
        <v>7</v>
      </c>
      <c r="L3141" s="19">
        <v>3.1910500301648215</v>
      </c>
      <c r="M3141" s="16">
        <v>1</v>
      </c>
      <c r="N3141" s="16">
        <v>10</v>
      </c>
      <c r="O3141" s="17">
        <v>511</v>
      </c>
      <c r="P3141" s="18">
        <v>0</v>
      </c>
    </row>
    <row r="3142" spans="2:16" ht="36" customHeight="1" outlineLevel="1" x14ac:dyDescent="0.45">
      <c r="B3142" s="13" t="s">
        <v>68</v>
      </c>
      <c r="C3142" s="14" t="s">
        <v>56</v>
      </c>
      <c r="D3142" s="14" t="s">
        <v>1091</v>
      </c>
      <c r="E3142" s="15" t="s">
        <v>70</v>
      </c>
      <c r="F3142" s="15"/>
      <c r="G3142" s="16">
        <v>1</v>
      </c>
      <c r="H3142" s="16">
        <v>10</v>
      </c>
      <c r="I3142" s="19">
        <v>6.4427860696517412</v>
      </c>
      <c r="J3142" s="16">
        <v>10</v>
      </c>
      <c r="K3142" s="16">
        <v>7</v>
      </c>
      <c r="L3142" s="19">
        <v>3.1934245253340459</v>
      </c>
      <c r="M3142" s="16">
        <v>1</v>
      </c>
      <c r="N3142" s="16">
        <v>10</v>
      </c>
      <c r="O3142" s="17">
        <v>799</v>
      </c>
      <c r="P3142" s="18">
        <v>0</v>
      </c>
    </row>
    <row r="3143" spans="2:16" ht="36" customHeight="1" outlineLevel="1" x14ac:dyDescent="0.45">
      <c r="B3143" s="13" t="s">
        <v>68</v>
      </c>
      <c r="C3143" s="14" t="s">
        <v>59</v>
      </c>
      <c r="D3143" s="14" t="s">
        <v>1091</v>
      </c>
      <c r="E3143" s="15" t="s">
        <v>70</v>
      </c>
      <c r="F3143" s="15"/>
      <c r="G3143" s="16">
        <v>1</v>
      </c>
      <c r="H3143" s="16">
        <v>10</v>
      </c>
      <c r="I3143" s="19">
        <v>6.3980582524271847</v>
      </c>
      <c r="J3143" s="16">
        <v>10</v>
      </c>
      <c r="K3143" s="16">
        <v>7</v>
      </c>
      <c r="L3143" s="19">
        <v>3.2077339644730554</v>
      </c>
      <c r="M3143" s="16">
        <v>1</v>
      </c>
      <c r="N3143" s="16">
        <v>10</v>
      </c>
      <c r="O3143" s="17">
        <v>794</v>
      </c>
      <c r="P3143" s="18">
        <v>0</v>
      </c>
    </row>
    <row r="3144" spans="2:16" ht="36" customHeight="1" outlineLevel="1" x14ac:dyDescent="0.45">
      <c r="B3144" s="13" t="s">
        <v>71</v>
      </c>
      <c r="C3144" s="14" t="s">
        <v>56</v>
      </c>
      <c r="D3144" s="14" t="s">
        <v>1092</v>
      </c>
      <c r="E3144" s="15" t="s">
        <v>70</v>
      </c>
      <c r="F3144" s="15"/>
      <c r="G3144" s="16">
        <v>1</v>
      </c>
      <c r="H3144" s="16">
        <v>10</v>
      </c>
      <c r="I3144" s="19">
        <v>6.3106060606060606</v>
      </c>
      <c r="J3144" s="16">
        <v>10</v>
      </c>
      <c r="K3144" s="16">
        <v>6</v>
      </c>
      <c r="L3144" s="19">
        <v>3.0893379210102596</v>
      </c>
      <c r="M3144" s="16">
        <v>1</v>
      </c>
      <c r="N3144" s="16">
        <v>10</v>
      </c>
      <c r="O3144" s="17">
        <v>868</v>
      </c>
      <c r="P3144" s="18">
        <v>0</v>
      </c>
    </row>
    <row r="3145" spans="2:16" ht="36" customHeight="1" outlineLevel="1" x14ac:dyDescent="0.45">
      <c r="B3145" s="13" t="s">
        <v>71</v>
      </c>
      <c r="C3145" s="14" t="s">
        <v>59</v>
      </c>
      <c r="D3145" s="14" t="s">
        <v>1092</v>
      </c>
      <c r="E3145" s="15" t="s">
        <v>70</v>
      </c>
      <c r="F3145" s="15"/>
      <c r="G3145" s="16">
        <v>1</v>
      </c>
      <c r="H3145" s="16">
        <v>10</v>
      </c>
      <c r="I3145" s="19">
        <v>6.5190839694656493</v>
      </c>
      <c r="J3145" s="16">
        <v>10</v>
      </c>
      <c r="K3145" s="16">
        <v>7</v>
      </c>
      <c r="L3145" s="19">
        <v>3.0542559084715464</v>
      </c>
      <c r="M3145" s="16">
        <v>1</v>
      </c>
      <c r="N3145" s="16">
        <v>10</v>
      </c>
      <c r="O3145" s="17">
        <v>869</v>
      </c>
      <c r="P3145" s="18">
        <v>0</v>
      </c>
    </row>
    <row r="3146" spans="2:16" ht="36" customHeight="1" outlineLevel="1" x14ac:dyDescent="0.45">
      <c r="B3146" s="13" t="s">
        <v>1184</v>
      </c>
      <c r="C3146" s="14" t="s">
        <v>56</v>
      </c>
      <c r="D3146" s="14" t="s">
        <v>1093</v>
      </c>
      <c r="E3146" s="15" t="s">
        <v>70</v>
      </c>
      <c r="F3146" s="15"/>
      <c r="G3146" s="16">
        <v>1</v>
      </c>
      <c r="H3146" s="16">
        <v>10</v>
      </c>
      <c r="I3146" s="19">
        <v>6.7971014492753623</v>
      </c>
      <c r="J3146" s="16">
        <v>10</v>
      </c>
      <c r="K3146" s="16">
        <v>8</v>
      </c>
      <c r="L3146" s="19">
        <v>3.3236218291325059</v>
      </c>
      <c r="M3146" s="16">
        <v>1</v>
      </c>
      <c r="N3146" s="16">
        <v>10</v>
      </c>
      <c r="O3146" s="17">
        <v>931</v>
      </c>
      <c r="P3146" s="18">
        <v>0</v>
      </c>
    </row>
    <row r="3147" spans="2:16" ht="36" customHeight="1" outlineLevel="1" x14ac:dyDescent="0.45">
      <c r="B3147" s="13" t="s">
        <v>1184</v>
      </c>
      <c r="C3147" s="14" t="s">
        <v>59</v>
      </c>
      <c r="D3147" s="14" t="s">
        <v>1093</v>
      </c>
      <c r="E3147" s="15" t="s">
        <v>70</v>
      </c>
      <c r="F3147" s="15"/>
      <c r="G3147" s="16">
        <v>1</v>
      </c>
      <c r="H3147" s="16">
        <v>10</v>
      </c>
      <c r="I3147" s="19">
        <v>6.8405797101449277</v>
      </c>
      <c r="J3147" s="16">
        <v>10</v>
      </c>
      <c r="K3147" s="16">
        <v>8</v>
      </c>
      <c r="L3147" s="19">
        <v>3.3370610017772018</v>
      </c>
      <c r="M3147" s="16">
        <v>1</v>
      </c>
      <c r="N3147" s="16">
        <v>10</v>
      </c>
      <c r="O3147" s="17">
        <v>931</v>
      </c>
      <c r="P3147" s="18">
        <v>0</v>
      </c>
    </row>
    <row r="3148" spans="2:16" ht="36" customHeight="1" outlineLevel="1" x14ac:dyDescent="0.45">
      <c r="B3148" s="13" t="s">
        <v>1185</v>
      </c>
      <c r="C3148" s="14" t="s">
        <v>56</v>
      </c>
      <c r="D3148" s="14" t="s">
        <v>1094</v>
      </c>
      <c r="E3148" s="15" t="s">
        <v>70</v>
      </c>
      <c r="F3148" s="15"/>
      <c r="G3148" s="16">
        <v>1</v>
      </c>
      <c r="H3148" s="16">
        <v>10</v>
      </c>
      <c r="I3148" s="19">
        <v>6.166666666666667</v>
      </c>
      <c r="J3148" s="16">
        <v>10</v>
      </c>
      <c r="K3148" s="16">
        <v>6</v>
      </c>
      <c r="L3148" s="19">
        <v>2.8887078025237485</v>
      </c>
      <c r="M3148" s="16">
        <v>1</v>
      </c>
      <c r="N3148" s="16">
        <v>10</v>
      </c>
      <c r="O3148" s="17">
        <v>940</v>
      </c>
      <c r="P3148" s="18">
        <v>0</v>
      </c>
    </row>
    <row r="3149" spans="2:16" ht="36" customHeight="1" outlineLevel="1" x14ac:dyDescent="0.45">
      <c r="B3149" s="13" t="s">
        <v>1185</v>
      </c>
      <c r="C3149" s="14" t="s">
        <v>59</v>
      </c>
      <c r="D3149" s="14" t="s">
        <v>1094</v>
      </c>
      <c r="E3149" s="15" t="s">
        <v>70</v>
      </c>
      <c r="F3149" s="15"/>
      <c r="G3149" s="16">
        <v>1</v>
      </c>
      <c r="H3149" s="16">
        <v>10</v>
      </c>
      <c r="I3149" s="19">
        <v>6.2295081967213113</v>
      </c>
      <c r="J3149" s="16">
        <v>10</v>
      </c>
      <c r="K3149" s="16">
        <v>6</v>
      </c>
      <c r="L3149" s="19">
        <v>2.8947852115079327</v>
      </c>
      <c r="M3149" s="16">
        <v>1</v>
      </c>
      <c r="N3149" s="16">
        <v>10</v>
      </c>
      <c r="O3149" s="17">
        <v>939</v>
      </c>
      <c r="P3149" s="18">
        <v>0</v>
      </c>
    </row>
    <row r="3150" spans="2:16" ht="36" customHeight="1" outlineLevel="1" x14ac:dyDescent="0.45">
      <c r="B3150" s="13" t="s">
        <v>73</v>
      </c>
      <c r="C3150" s="14" t="s">
        <v>56</v>
      </c>
      <c r="D3150" s="14" t="s">
        <v>1462</v>
      </c>
      <c r="E3150" s="15" t="s">
        <v>63</v>
      </c>
      <c r="F3150" s="15"/>
      <c r="G3150" s="16">
        <v>1</v>
      </c>
      <c r="H3150" s="16">
        <v>10</v>
      </c>
      <c r="I3150" s="19">
        <v>6.5410000000000004</v>
      </c>
      <c r="J3150" s="16">
        <v>10</v>
      </c>
      <c r="K3150" s="16">
        <v>7</v>
      </c>
      <c r="L3150" s="19">
        <v>3.1544047408773142</v>
      </c>
      <c r="M3150" s="16">
        <v>1</v>
      </c>
      <c r="N3150" s="16">
        <v>10</v>
      </c>
      <c r="O3150" s="17">
        <v>0</v>
      </c>
      <c r="P3150" s="18">
        <v>0</v>
      </c>
    </row>
    <row r="3151" spans="2:16" ht="36" customHeight="1" outlineLevel="1" x14ac:dyDescent="0.45">
      <c r="B3151" s="13" t="s">
        <v>73</v>
      </c>
      <c r="C3151" s="14" t="s">
        <v>59</v>
      </c>
      <c r="D3151" s="14" t="s">
        <v>1462</v>
      </c>
      <c r="E3151" s="15" t="s">
        <v>63</v>
      </c>
      <c r="F3151" s="15"/>
      <c r="G3151" s="16">
        <v>1</v>
      </c>
      <c r="H3151" s="16">
        <v>10</v>
      </c>
      <c r="I3151" s="19">
        <v>6.5410000000000004</v>
      </c>
      <c r="J3151" s="16">
        <v>10</v>
      </c>
      <c r="K3151" s="16">
        <v>7</v>
      </c>
      <c r="L3151" s="19">
        <v>3.1544047408773142</v>
      </c>
      <c r="M3151" s="16">
        <v>1</v>
      </c>
      <c r="N3151" s="16">
        <v>10</v>
      </c>
      <c r="O3151" s="17">
        <v>0</v>
      </c>
      <c r="P3151" s="18">
        <v>0</v>
      </c>
    </row>
    <row r="3152" spans="2:16" ht="36" customHeight="1" outlineLevel="1" x14ac:dyDescent="0.45">
      <c r="B3152" s="13" t="s">
        <v>75</v>
      </c>
      <c r="C3152" s="14" t="s">
        <v>56</v>
      </c>
      <c r="D3152" s="14" t="s">
        <v>1095</v>
      </c>
      <c r="E3152" s="15" t="s">
        <v>63</v>
      </c>
      <c r="F3152" s="15"/>
      <c r="G3152" s="16">
        <v>1</v>
      </c>
      <c r="H3152" s="16">
        <v>10</v>
      </c>
      <c r="I3152" s="19">
        <v>6.5359999999999996</v>
      </c>
      <c r="J3152" s="16">
        <v>10</v>
      </c>
      <c r="K3152" s="16">
        <v>7</v>
      </c>
      <c r="L3152" s="19">
        <v>3.1535136988205248</v>
      </c>
      <c r="M3152" s="16">
        <v>1</v>
      </c>
      <c r="N3152" s="16">
        <v>10</v>
      </c>
      <c r="O3152" s="17">
        <v>0</v>
      </c>
      <c r="P3152" s="18">
        <v>0</v>
      </c>
    </row>
    <row r="3153" spans="2:16" ht="36" customHeight="1" outlineLevel="1" x14ac:dyDescent="0.45">
      <c r="B3153" s="13" t="s">
        <v>75</v>
      </c>
      <c r="C3153" s="14" t="s">
        <v>59</v>
      </c>
      <c r="D3153" s="14" t="s">
        <v>1095</v>
      </c>
      <c r="E3153" s="15" t="s">
        <v>63</v>
      </c>
      <c r="F3153" s="15"/>
      <c r="G3153" s="16">
        <v>1</v>
      </c>
      <c r="H3153" s="16">
        <v>10</v>
      </c>
      <c r="I3153" s="19">
        <v>6.5359999999999996</v>
      </c>
      <c r="J3153" s="16">
        <v>10</v>
      </c>
      <c r="K3153" s="16">
        <v>7</v>
      </c>
      <c r="L3153" s="19">
        <v>3.1535136988205248</v>
      </c>
      <c r="M3153" s="16">
        <v>1</v>
      </c>
      <c r="N3153" s="16">
        <v>10</v>
      </c>
      <c r="O3153" s="17">
        <v>0</v>
      </c>
      <c r="P3153" s="18">
        <v>0</v>
      </c>
    </row>
    <row r="3154" spans="2:16" ht="36" customHeight="1" outlineLevel="1" x14ac:dyDescent="0.45">
      <c r="B3154" s="13" t="s">
        <v>77</v>
      </c>
      <c r="C3154" s="14" t="s">
        <v>56</v>
      </c>
      <c r="D3154" s="14" t="s">
        <v>1096</v>
      </c>
      <c r="E3154" s="15" t="s">
        <v>70</v>
      </c>
      <c r="F3154" s="15"/>
      <c r="G3154" s="16">
        <v>1</v>
      </c>
      <c r="H3154" s="16">
        <v>10</v>
      </c>
      <c r="I3154" s="19">
        <v>6.5095367847411447</v>
      </c>
      <c r="J3154" s="16">
        <v>10</v>
      </c>
      <c r="K3154" s="16">
        <v>7</v>
      </c>
      <c r="L3154" s="19">
        <v>3.1849392434268409</v>
      </c>
      <c r="M3154" s="16">
        <v>1</v>
      </c>
      <c r="N3154" s="16">
        <v>10</v>
      </c>
      <c r="O3154" s="17">
        <v>266</v>
      </c>
      <c r="P3154" s="18">
        <v>0</v>
      </c>
    </row>
    <row r="3155" spans="2:16" ht="36" customHeight="1" outlineLevel="1" x14ac:dyDescent="0.45">
      <c r="B3155" s="13" t="s">
        <v>77</v>
      </c>
      <c r="C3155" s="14" t="s">
        <v>59</v>
      </c>
      <c r="D3155" s="14" t="s">
        <v>1096</v>
      </c>
      <c r="E3155" s="15" t="s">
        <v>70</v>
      </c>
      <c r="F3155" s="15"/>
      <c r="G3155" s="16">
        <v>1</v>
      </c>
      <c r="H3155" s="16">
        <v>10</v>
      </c>
      <c r="I3155" s="19">
        <v>6.5095367847411447</v>
      </c>
      <c r="J3155" s="16">
        <v>10</v>
      </c>
      <c r="K3155" s="16">
        <v>7</v>
      </c>
      <c r="L3155" s="19">
        <v>3.1849392434268409</v>
      </c>
      <c r="M3155" s="16">
        <v>1</v>
      </c>
      <c r="N3155" s="16">
        <v>10</v>
      </c>
      <c r="O3155" s="17">
        <v>266</v>
      </c>
      <c r="P3155" s="18">
        <v>0</v>
      </c>
    </row>
    <row r="3156" spans="2:16" ht="36" customHeight="1" outlineLevel="1" x14ac:dyDescent="0.45">
      <c r="B3156" s="13" t="s">
        <v>79</v>
      </c>
      <c r="C3156" s="14" t="s">
        <v>56</v>
      </c>
      <c r="D3156" s="14" t="s">
        <v>1097</v>
      </c>
      <c r="E3156" s="15" t="s">
        <v>70</v>
      </c>
      <c r="F3156" s="15"/>
      <c r="G3156" s="16">
        <v>1</v>
      </c>
      <c r="H3156" s="16">
        <v>10</v>
      </c>
      <c r="I3156" s="19">
        <v>6.2822299651567945</v>
      </c>
      <c r="J3156" s="16">
        <v>10</v>
      </c>
      <c r="K3156" s="16">
        <v>6</v>
      </c>
      <c r="L3156" s="19">
        <v>3.1234167305701042</v>
      </c>
      <c r="M3156" s="16">
        <v>1</v>
      </c>
      <c r="N3156" s="16">
        <v>10</v>
      </c>
      <c r="O3156" s="17">
        <v>713</v>
      </c>
      <c r="P3156" s="18">
        <v>0</v>
      </c>
    </row>
    <row r="3157" spans="2:16" ht="36" customHeight="1" outlineLevel="1" x14ac:dyDescent="0.45">
      <c r="B3157" s="13" t="s">
        <v>79</v>
      </c>
      <c r="C3157" s="14" t="s">
        <v>59</v>
      </c>
      <c r="D3157" s="14" t="s">
        <v>1097</v>
      </c>
      <c r="E3157" s="15" t="s">
        <v>70</v>
      </c>
      <c r="F3157" s="15"/>
      <c r="G3157" s="16">
        <v>1</v>
      </c>
      <c r="H3157" s="16">
        <v>10</v>
      </c>
      <c r="I3157" s="19">
        <v>6.2822299651567945</v>
      </c>
      <c r="J3157" s="16">
        <v>10</v>
      </c>
      <c r="K3157" s="16">
        <v>6</v>
      </c>
      <c r="L3157" s="19">
        <v>3.1234167305701042</v>
      </c>
      <c r="M3157" s="16">
        <v>1</v>
      </c>
      <c r="N3157" s="16">
        <v>10</v>
      </c>
      <c r="O3157" s="17">
        <v>713</v>
      </c>
      <c r="P3157" s="18">
        <v>0</v>
      </c>
    </row>
    <row r="3158" spans="2:16" ht="36" customHeight="1" outlineLevel="1" x14ac:dyDescent="0.45">
      <c r="B3158" s="13" t="s">
        <v>80</v>
      </c>
      <c r="C3158" s="14" t="s">
        <v>56</v>
      </c>
      <c r="D3158" s="14" t="s">
        <v>1098</v>
      </c>
      <c r="E3158" s="15" t="s">
        <v>70</v>
      </c>
      <c r="F3158" s="15"/>
      <c r="G3158" s="16">
        <v>1</v>
      </c>
      <c r="H3158" s="16">
        <v>10</v>
      </c>
      <c r="I3158" s="19">
        <v>6.5974025974025974</v>
      </c>
      <c r="J3158" s="16">
        <v>10</v>
      </c>
      <c r="K3158" s="16">
        <v>8</v>
      </c>
      <c r="L3158" s="19">
        <v>3.3766214049103045</v>
      </c>
      <c r="M3158" s="16">
        <v>1</v>
      </c>
      <c r="N3158" s="16">
        <v>10</v>
      </c>
      <c r="O3158" s="17">
        <v>923</v>
      </c>
      <c r="P3158" s="18">
        <v>0</v>
      </c>
    </row>
    <row r="3159" spans="2:16" ht="36" customHeight="1" outlineLevel="1" x14ac:dyDescent="0.45">
      <c r="B3159" s="13" t="s">
        <v>80</v>
      </c>
      <c r="C3159" s="14" t="s">
        <v>59</v>
      </c>
      <c r="D3159" s="14" t="s">
        <v>1098</v>
      </c>
      <c r="E3159" s="15" t="s">
        <v>70</v>
      </c>
      <c r="F3159" s="15"/>
      <c r="G3159" s="16">
        <v>1</v>
      </c>
      <c r="H3159" s="16">
        <v>10</v>
      </c>
      <c r="I3159" s="19">
        <v>6.5974025974025974</v>
      </c>
      <c r="J3159" s="16">
        <v>10</v>
      </c>
      <c r="K3159" s="16">
        <v>8</v>
      </c>
      <c r="L3159" s="19">
        <v>3.3766214049103045</v>
      </c>
      <c r="M3159" s="16">
        <v>1</v>
      </c>
      <c r="N3159" s="16">
        <v>10</v>
      </c>
      <c r="O3159" s="17">
        <v>923</v>
      </c>
      <c r="P3159" s="18">
        <v>0</v>
      </c>
    </row>
    <row r="3160" spans="2:16" ht="36" customHeight="1" outlineLevel="1" x14ac:dyDescent="0.45">
      <c r="B3160" s="13" t="s">
        <v>82</v>
      </c>
      <c r="C3160" s="14" t="s">
        <v>56</v>
      </c>
      <c r="D3160" s="14" t="s">
        <v>1463</v>
      </c>
      <c r="E3160" s="15" t="s">
        <v>70</v>
      </c>
      <c r="F3160" s="15"/>
      <c r="G3160" s="16">
        <v>1</v>
      </c>
      <c r="H3160" s="16">
        <v>10</v>
      </c>
      <c r="I3160" s="19">
        <v>5.875</v>
      </c>
      <c r="J3160" s="16">
        <v>10</v>
      </c>
      <c r="K3160" s="16">
        <v>5</v>
      </c>
      <c r="L3160" s="19">
        <v>3.3010209224472939</v>
      </c>
      <c r="M3160" s="16">
        <v>1</v>
      </c>
      <c r="N3160" s="16">
        <v>10</v>
      </c>
      <c r="O3160" s="17">
        <v>976</v>
      </c>
      <c r="P3160" s="18">
        <v>0</v>
      </c>
    </row>
    <row r="3161" spans="2:16" ht="36" customHeight="1" outlineLevel="1" x14ac:dyDescent="0.45">
      <c r="B3161" s="13" t="s">
        <v>82</v>
      </c>
      <c r="C3161" s="14" t="s">
        <v>59</v>
      </c>
      <c r="D3161" s="14" t="s">
        <v>1463</v>
      </c>
      <c r="E3161" s="15" t="s">
        <v>70</v>
      </c>
      <c r="F3161" s="15"/>
      <c r="G3161" s="16">
        <v>1</v>
      </c>
      <c r="H3161" s="16">
        <v>10</v>
      </c>
      <c r="I3161" s="19">
        <v>5.875</v>
      </c>
      <c r="J3161" s="16">
        <v>10</v>
      </c>
      <c r="K3161" s="16">
        <v>5</v>
      </c>
      <c r="L3161" s="19">
        <v>3.3010209224472939</v>
      </c>
      <c r="M3161" s="16">
        <v>1</v>
      </c>
      <c r="N3161" s="16">
        <v>10</v>
      </c>
      <c r="O3161" s="17">
        <v>976</v>
      </c>
      <c r="P3161" s="18">
        <v>0</v>
      </c>
    </row>
    <row r="3162" spans="2:16" ht="36" customHeight="1" outlineLevel="1" x14ac:dyDescent="0.45">
      <c r="B3162" s="13" t="s">
        <v>84</v>
      </c>
      <c r="C3162" s="14" t="s">
        <v>56</v>
      </c>
      <c r="D3162" s="14" t="s">
        <v>1464</v>
      </c>
      <c r="E3162" s="15" t="s">
        <v>70</v>
      </c>
      <c r="F3162" s="15"/>
      <c r="G3162" s="16">
        <v>2</v>
      </c>
      <c r="H3162" s="16">
        <v>10</v>
      </c>
      <c r="I3162" s="19">
        <v>5.2</v>
      </c>
      <c r="J3162" s="16">
        <v>2</v>
      </c>
      <c r="K3162" s="16">
        <v>5</v>
      </c>
      <c r="L3162" s="19">
        <v>3.1144823004794877</v>
      </c>
      <c r="M3162" s="16">
        <v>2</v>
      </c>
      <c r="N3162" s="16">
        <v>10</v>
      </c>
      <c r="O3162" s="17">
        <v>995</v>
      </c>
      <c r="P3162" s="18">
        <v>0</v>
      </c>
    </row>
    <row r="3163" spans="2:16" ht="36" customHeight="1" outlineLevel="1" x14ac:dyDescent="0.45">
      <c r="B3163" s="13" t="s">
        <v>84</v>
      </c>
      <c r="C3163" s="14" t="s">
        <v>59</v>
      </c>
      <c r="D3163" s="14" t="s">
        <v>1464</v>
      </c>
      <c r="E3163" s="15" t="s">
        <v>70</v>
      </c>
      <c r="F3163" s="15"/>
      <c r="G3163" s="16">
        <v>2</v>
      </c>
      <c r="H3163" s="16">
        <v>10</v>
      </c>
      <c r="I3163" s="19">
        <v>5.2</v>
      </c>
      <c r="J3163" s="16">
        <v>2</v>
      </c>
      <c r="K3163" s="16">
        <v>5</v>
      </c>
      <c r="L3163" s="19">
        <v>3.1144823004794877</v>
      </c>
      <c r="M3163" s="16">
        <v>2</v>
      </c>
      <c r="N3163" s="16">
        <v>10</v>
      </c>
      <c r="O3163" s="17">
        <v>995</v>
      </c>
      <c r="P3163" s="18">
        <v>0</v>
      </c>
    </row>
    <row r="3164" spans="2:16" ht="36" customHeight="1" outlineLevel="1" x14ac:dyDescent="0.45">
      <c r="B3164" s="13" t="s">
        <v>61</v>
      </c>
      <c r="C3164" s="14" t="s">
        <v>56</v>
      </c>
      <c r="D3164" s="14" t="s">
        <v>1099</v>
      </c>
      <c r="E3164" s="15" t="s">
        <v>70</v>
      </c>
      <c r="F3164" s="15"/>
      <c r="G3164" s="16">
        <v>1</v>
      </c>
      <c r="H3164" s="16">
        <v>10</v>
      </c>
      <c r="I3164" s="19">
        <v>6.5369999999999999</v>
      </c>
      <c r="J3164" s="16">
        <v>10</v>
      </c>
      <c r="K3164" s="16">
        <v>7</v>
      </c>
      <c r="L3164" s="19">
        <v>3.1541368993085106</v>
      </c>
      <c r="M3164" s="16">
        <v>1</v>
      </c>
      <c r="N3164" s="16">
        <v>10</v>
      </c>
      <c r="O3164" s="17">
        <v>0</v>
      </c>
      <c r="P3164" s="18">
        <v>0</v>
      </c>
    </row>
    <row r="3165" spans="2:16" ht="36" customHeight="1" outlineLevel="1" x14ac:dyDescent="0.45">
      <c r="B3165" s="13" t="s">
        <v>61</v>
      </c>
      <c r="C3165" s="14" t="s">
        <v>59</v>
      </c>
      <c r="D3165" s="14" t="s">
        <v>1099</v>
      </c>
      <c r="E3165" s="15" t="s">
        <v>70</v>
      </c>
      <c r="F3165" s="15"/>
      <c r="G3165" s="16">
        <v>1</v>
      </c>
      <c r="H3165" s="16">
        <v>10</v>
      </c>
      <c r="I3165" s="19">
        <v>6.5401785714285712</v>
      </c>
      <c r="J3165" s="16">
        <v>10</v>
      </c>
      <c r="K3165" s="16">
        <v>7</v>
      </c>
      <c r="L3165" s="19">
        <v>3.1464360562936511</v>
      </c>
      <c r="M3165" s="16">
        <v>1</v>
      </c>
      <c r="N3165" s="16">
        <v>10</v>
      </c>
      <c r="O3165" s="17">
        <v>104</v>
      </c>
      <c r="P3165" s="18">
        <v>0</v>
      </c>
    </row>
    <row r="3166" spans="2:16" ht="36" customHeight="1" outlineLevel="1" x14ac:dyDescent="0.45">
      <c r="B3166" s="13" t="s">
        <v>61</v>
      </c>
      <c r="C3166" s="14" t="s">
        <v>56</v>
      </c>
      <c r="D3166" s="14" t="s">
        <v>1099</v>
      </c>
      <c r="E3166" s="15" t="s">
        <v>70</v>
      </c>
      <c r="F3166" s="15"/>
      <c r="G3166" s="15" t="s">
        <v>86</v>
      </c>
      <c r="H3166" s="15" t="s">
        <v>86</v>
      </c>
      <c r="I3166" s="15" t="s">
        <v>86</v>
      </c>
      <c r="J3166" s="15" t="s">
        <v>86</v>
      </c>
      <c r="K3166" s="15" t="s">
        <v>86</v>
      </c>
      <c r="L3166" s="15" t="s">
        <v>86</v>
      </c>
      <c r="M3166" s="15" t="s">
        <v>86</v>
      </c>
      <c r="N3166" s="15" t="s">
        <v>86</v>
      </c>
      <c r="O3166" s="17">
        <v>1000</v>
      </c>
      <c r="P3166" s="18">
        <v>0</v>
      </c>
    </row>
    <row r="3167" spans="2:16" ht="36" customHeight="1" outlineLevel="1" x14ac:dyDescent="0.45">
      <c r="B3167" s="13" t="s">
        <v>61</v>
      </c>
      <c r="C3167" s="14" t="s">
        <v>59</v>
      </c>
      <c r="D3167" s="14" t="s">
        <v>1099</v>
      </c>
      <c r="E3167" s="15" t="s">
        <v>70</v>
      </c>
      <c r="F3167" s="15"/>
      <c r="G3167" s="16">
        <v>4</v>
      </c>
      <c r="H3167" s="16">
        <v>10</v>
      </c>
      <c r="I3167" s="16">
        <v>7</v>
      </c>
      <c r="J3167" s="16">
        <v>4</v>
      </c>
      <c r="K3167" s="16">
        <v>4</v>
      </c>
      <c r="L3167" s="19">
        <v>4.2426406871192848</v>
      </c>
      <c r="M3167" s="16">
        <v>4</v>
      </c>
      <c r="N3167" s="16">
        <v>10</v>
      </c>
      <c r="O3167" s="17">
        <v>998</v>
      </c>
      <c r="P3167" s="18">
        <v>0</v>
      </c>
    </row>
    <row r="3168" spans="2:16" ht="36" customHeight="1" outlineLevel="1" x14ac:dyDescent="0.45">
      <c r="B3168" s="13" t="s">
        <v>61</v>
      </c>
      <c r="C3168" s="14" t="s">
        <v>56</v>
      </c>
      <c r="D3168" s="14" t="s">
        <v>1099</v>
      </c>
      <c r="E3168" s="15" t="s">
        <v>70</v>
      </c>
      <c r="F3168" s="15"/>
      <c r="G3168" s="15" t="s">
        <v>86</v>
      </c>
      <c r="H3168" s="15" t="s">
        <v>86</v>
      </c>
      <c r="I3168" s="15" t="s">
        <v>86</v>
      </c>
      <c r="J3168" s="15" t="s">
        <v>86</v>
      </c>
      <c r="K3168" s="15" t="s">
        <v>86</v>
      </c>
      <c r="L3168" s="15" t="s">
        <v>86</v>
      </c>
      <c r="M3168" s="15" t="s">
        <v>86</v>
      </c>
      <c r="N3168" s="15" t="s">
        <v>86</v>
      </c>
      <c r="O3168" s="17">
        <v>1000</v>
      </c>
      <c r="P3168" s="18">
        <v>0</v>
      </c>
    </row>
    <row r="3169" spans="2:16" ht="36" customHeight="1" outlineLevel="1" x14ac:dyDescent="0.45">
      <c r="B3169" s="13" t="s">
        <v>61</v>
      </c>
      <c r="C3169" s="14" t="s">
        <v>59</v>
      </c>
      <c r="D3169" s="14" t="s">
        <v>1099</v>
      </c>
      <c r="E3169" s="15" t="s">
        <v>70</v>
      </c>
      <c r="F3169" s="15"/>
      <c r="G3169" s="15" t="s">
        <v>86</v>
      </c>
      <c r="H3169" s="15" t="s">
        <v>86</v>
      </c>
      <c r="I3169" s="15" t="s">
        <v>86</v>
      </c>
      <c r="J3169" s="15" t="s">
        <v>86</v>
      </c>
      <c r="K3169" s="15" t="s">
        <v>86</v>
      </c>
      <c r="L3169" s="15" t="s">
        <v>86</v>
      </c>
      <c r="M3169" s="15" t="s">
        <v>86</v>
      </c>
      <c r="N3169" s="15" t="s">
        <v>86</v>
      </c>
      <c r="O3169" s="17">
        <v>1000</v>
      </c>
      <c r="P3169" s="18">
        <v>0</v>
      </c>
    </row>
    <row r="3170" spans="2:16" ht="36" customHeight="1" outlineLevel="1" x14ac:dyDescent="0.45">
      <c r="B3170" s="13" t="s">
        <v>61</v>
      </c>
      <c r="C3170" s="14" t="s">
        <v>56</v>
      </c>
      <c r="D3170" s="14" t="s">
        <v>1099</v>
      </c>
      <c r="E3170" s="15" t="s">
        <v>70</v>
      </c>
      <c r="F3170" s="15"/>
      <c r="G3170" s="15" t="s">
        <v>86</v>
      </c>
      <c r="H3170" s="15" t="s">
        <v>86</v>
      </c>
      <c r="I3170" s="15" t="s">
        <v>86</v>
      </c>
      <c r="J3170" s="15" t="s">
        <v>86</v>
      </c>
      <c r="K3170" s="15" t="s">
        <v>86</v>
      </c>
      <c r="L3170" s="15" t="s">
        <v>86</v>
      </c>
      <c r="M3170" s="15" t="s">
        <v>86</v>
      </c>
      <c r="N3170" s="15" t="s">
        <v>86</v>
      </c>
      <c r="O3170" s="17">
        <v>1000</v>
      </c>
      <c r="P3170" s="18">
        <v>0</v>
      </c>
    </row>
    <row r="3171" spans="2:16" ht="36" customHeight="1" outlineLevel="1" x14ac:dyDescent="0.45">
      <c r="B3171" s="13" t="s">
        <v>61</v>
      </c>
      <c r="C3171" s="14" t="s">
        <v>59</v>
      </c>
      <c r="D3171" s="14" t="s">
        <v>1099</v>
      </c>
      <c r="E3171" s="15" t="s">
        <v>70</v>
      </c>
      <c r="F3171" s="15"/>
      <c r="G3171" s="15" t="s">
        <v>86</v>
      </c>
      <c r="H3171" s="15" t="s">
        <v>86</v>
      </c>
      <c r="I3171" s="15" t="s">
        <v>86</v>
      </c>
      <c r="J3171" s="15" t="s">
        <v>86</v>
      </c>
      <c r="K3171" s="15" t="s">
        <v>86</v>
      </c>
      <c r="L3171" s="15" t="s">
        <v>86</v>
      </c>
      <c r="M3171" s="15" t="s">
        <v>86</v>
      </c>
      <c r="N3171" s="15" t="s">
        <v>86</v>
      </c>
      <c r="O3171" s="17">
        <v>1000</v>
      </c>
      <c r="P3171" s="18">
        <v>0</v>
      </c>
    </row>
    <row r="3172" spans="2:16" ht="36" customHeight="1" outlineLevel="1" x14ac:dyDescent="0.45">
      <c r="B3172" s="13" t="s">
        <v>64</v>
      </c>
      <c r="C3172" s="14" t="s">
        <v>56</v>
      </c>
      <c r="D3172" s="14" t="s">
        <v>1100</v>
      </c>
      <c r="E3172" s="15" t="s">
        <v>63</v>
      </c>
      <c r="F3172" s="15"/>
      <c r="G3172" s="16">
        <v>1</v>
      </c>
      <c r="H3172" s="16">
        <v>10</v>
      </c>
      <c r="I3172" s="19">
        <v>6.54</v>
      </c>
      <c r="J3172" s="16">
        <v>10</v>
      </c>
      <c r="K3172" s="16">
        <v>7</v>
      </c>
      <c r="L3172" s="19">
        <v>3.1556866698641723</v>
      </c>
      <c r="M3172" s="16">
        <v>1</v>
      </c>
      <c r="N3172" s="16">
        <v>10</v>
      </c>
      <c r="O3172" s="17">
        <v>0</v>
      </c>
      <c r="P3172" s="18">
        <v>0</v>
      </c>
    </row>
    <row r="3173" spans="2:16" ht="36" customHeight="1" outlineLevel="1" x14ac:dyDescent="0.45">
      <c r="B3173" s="13" t="s">
        <v>64</v>
      </c>
      <c r="C3173" s="14" t="s">
        <v>59</v>
      </c>
      <c r="D3173" s="14" t="s">
        <v>1100</v>
      </c>
      <c r="E3173" s="15" t="s">
        <v>63</v>
      </c>
      <c r="F3173" s="15"/>
      <c r="G3173" s="16">
        <v>1</v>
      </c>
      <c r="H3173" s="16">
        <v>10</v>
      </c>
      <c r="I3173" s="19">
        <v>6.54</v>
      </c>
      <c r="J3173" s="16">
        <v>10</v>
      </c>
      <c r="K3173" s="16">
        <v>7</v>
      </c>
      <c r="L3173" s="19">
        <v>3.1556866698641723</v>
      </c>
      <c r="M3173" s="16">
        <v>1</v>
      </c>
      <c r="N3173" s="16">
        <v>10</v>
      </c>
      <c r="O3173" s="17">
        <v>0</v>
      </c>
      <c r="P3173" s="18">
        <v>0</v>
      </c>
    </row>
    <row r="3174" spans="2:16" ht="36" customHeight="1" outlineLevel="1" x14ac:dyDescent="0.45">
      <c r="B3174" s="13" t="s">
        <v>66</v>
      </c>
      <c r="C3174" s="14" t="s">
        <v>56</v>
      </c>
      <c r="D3174" s="14" t="s">
        <v>1101</v>
      </c>
      <c r="E3174" s="15" t="s">
        <v>63</v>
      </c>
      <c r="F3174" s="15"/>
      <c r="G3174" s="16">
        <v>1</v>
      </c>
      <c r="H3174" s="16">
        <v>10</v>
      </c>
      <c r="I3174" s="19">
        <v>6.506382978723404</v>
      </c>
      <c r="J3174" s="16">
        <v>10</v>
      </c>
      <c r="K3174" s="16">
        <v>7</v>
      </c>
      <c r="L3174" s="19">
        <v>3.1397719862970415</v>
      </c>
      <c r="M3174" s="16">
        <v>1</v>
      </c>
      <c r="N3174" s="16">
        <v>10</v>
      </c>
      <c r="O3174" s="17">
        <v>530</v>
      </c>
      <c r="P3174" s="18">
        <v>0</v>
      </c>
    </row>
    <row r="3175" spans="2:16" ht="36" customHeight="1" outlineLevel="1" x14ac:dyDescent="0.45">
      <c r="B3175" s="13" t="s">
        <v>66</v>
      </c>
      <c r="C3175" s="14" t="s">
        <v>59</v>
      </c>
      <c r="D3175" s="14" t="s">
        <v>1101</v>
      </c>
      <c r="E3175" s="15" t="s">
        <v>63</v>
      </c>
      <c r="F3175" s="15"/>
      <c r="G3175" s="16">
        <v>1</v>
      </c>
      <c r="H3175" s="16">
        <v>10</v>
      </c>
      <c r="I3175" s="19">
        <v>6.5550935550935554</v>
      </c>
      <c r="J3175" s="16">
        <v>10</v>
      </c>
      <c r="K3175" s="16">
        <v>7</v>
      </c>
      <c r="L3175" s="19">
        <v>3.1340834720822652</v>
      </c>
      <c r="M3175" s="16">
        <v>1</v>
      </c>
      <c r="N3175" s="16">
        <v>10</v>
      </c>
      <c r="O3175" s="17">
        <v>519</v>
      </c>
      <c r="P3175" s="18">
        <v>0</v>
      </c>
    </row>
    <row r="3176" spans="2:16" ht="36" customHeight="1" outlineLevel="1" x14ac:dyDescent="0.45">
      <c r="B3176" s="13" t="s">
        <v>68</v>
      </c>
      <c r="C3176" s="14" t="s">
        <v>56</v>
      </c>
      <c r="D3176" s="14" t="s">
        <v>1102</v>
      </c>
      <c r="E3176" s="15" t="s">
        <v>70</v>
      </c>
      <c r="F3176" s="15"/>
      <c r="G3176" s="16">
        <v>1</v>
      </c>
      <c r="H3176" s="16">
        <v>10</v>
      </c>
      <c r="I3176" s="19">
        <v>6.5296803652968034</v>
      </c>
      <c r="J3176" s="16">
        <v>10</v>
      </c>
      <c r="K3176" s="16">
        <v>7</v>
      </c>
      <c r="L3176" s="19">
        <v>3.1159232051353247</v>
      </c>
      <c r="M3176" s="16">
        <v>1</v>
      </c>
      <c r="N3176" s="16">
        <v>10</v>
      </c>
      <c r="O3176" s="17">
        <v>781</v>
      </c>
      <c r="P3176" s="18">
        <v>0</v>
      </c>
    </row>
    <row r="3177" spans="2:16" ht="36" customHeight="1" outlineLevel="1" x14ac:dyDescent="0.45">
      <c r="B3177" s="13" t="s">
        <v>68</v>
      </c>
      <c r="C3177" s="14" t="s">
        <v>59</v>
      </c>
      <c r="D3177" s="14" t="s">
        <v>1102</v>
      </c>
      <c r="E3177" s="15" t="s">
        <v>70</v>
      </c>
      <c r="F3177" s="15"/>
      <c r="G3177" s="16">
        <v>1</v>
      </c>
      <c r="H3177" s="16">
        <v>10</v>
      </c>
      <c r="I3177" s="19">
        <v>6.6073059360730593</v>
      </c>
      <c r="J3177" s="16">
        <v>10</v>
      </c>
      <c r="K3177" s="16">
        <v>7</v>
      </c>
      <c r="L3177" s="19">
        <v>3.0860951177335028</v>
      </c>
      <c r="M3177" s="16">
        <v>1</v>
      </c>
      <c r="N3177" s="16">
        <v>10</v>
      </c>
      <c r="O3177" s="17">
        <v>781</v>
      </c>
      <c r="P3177" s="18">
        <v>0</v>
      </c>
    </row>
    <row r="3178" spans="2:16" ht="36" customHeight="1" outlineLevel="1" x14ac:dyDescent="0.45">
      <c r="B3178" s="13" t="s">
        <v>71</v>
      </c>
      <c r="C3178" s="14" t="s">
        <v>56</v>
      </c>
      <c r="D3178" s="14" t="s">
        <v>1103</v>
      </c>
      <c r="E3178" s="15" t="s">
        <v>70</v>
      </c>
      <c r="F3178" s="15"/>
      <c r="G3178" s="16">
        <v>1</v>
      </c>
      <c r="H3178" s="16">
        <v>10</v>
      </c>
      <c r="I3178" s="19">
        <v>6.2406015037593985</v>
      </c>
      <c r="J3178" s="16">
        <v>10</v>
      </c>
      <c r="K3178" s="16">
        <v>6</v>
      </c>
      <c r="L3178" s="19">
        <v>3.1936261710320371</v>
      </c>
      <c r="M3178" s="16">
        <v>1</v>
      </c>
      <c r="N3178" s="16">
        <v>10</v>
      </c>
      <c r="O3178" s="17">
        <v>867</v>
      </c>
      <c r="P3178" s="18">
        <v>0</v>
      </c>
    </row>
    <row r="3179" spans="2:16" ht="36" customHeight="1" outlineLevel="1" x14ac:dyDescent="0.45">
      <c r="B3179" s="13" t="s">
        <v>71</v>
      </c>
      <c r="C3179" s="14" t="s">
        <v>59</v>
      </c>
      <c r="D3179" s="14" t="s">
        <v>1103</v>
      </c>
      <c r="E3179" s="15" t="s">
        <v>70</v>
      </c>
      <c r="F3179" s="15"/>
      <c r="G3179" s="16">
        <v>1</v>
      </c>
      <c r="H3179" s="16">
        <v>10</v>
      </c>
      <c r="I3179" s="19">
        <v>6.4883720930232558</v>
      </c>
      <c r="J3179" s="16">
        <v>10</v>
      </c>
      <c r="K3179" s="16">
        <v>7</v>
      </c>
      <c r="L3179" s="19">
        <v>3.1402534707353027</v>
      </c>
      <c r="M3179" s="16">
        <v>1</v>
      </c>
      <c r="N3179" s="16">
        <v>10</v>
      </c>
      <c r="O3179" s="17">
        <v>871</v>
      </c>
      <c r="P3179" s="18">
        <v>0</v>
      </c>
    </row>
    <row r="3180" spans="2:16" ht="36" customHeight="1" outlineLevel="1" x14ac:dyDescent="0.45">
      <c r="B3180" s="13" t="s">
        <v>1184</v>
      </c>
      <c r="C3180" s="14" t="s">
        <v>56</v>
      </c>
      <c r="D3180" s="14" t="s">
        <v>1104</v>
      </c>
      <c r="E3180" s="15" t="s">
        <v>70</v>
      </c>
      <c r="F3180" s="15"/>
      <c r="G3180" s="16">
        <v>1</v>
      </c>
      <c r="H3180" s="16">
        <v>10</v>
      </c>
      <c r="I3180" s="19">
        <v>6.2571428571428571</v>
      </c>
      <c r="J3180" s="16">
        <v>10</v>
      </c>
      <c r="K3180" s="16">
        <v>6</v>
      </c>
      <c r="L3180" s="19">
        <v>3.3392080736315624</v>
      </c>
      <c r="M3180" s="16">
        <v>1</v>
      </c>
      <c r="N3180" s="16">
        <v>10</v>
      </c>
      <c r="O3180" s="17">
        <v>930</v>
      </c>
      <c r="P3180" s="18">
        <v>0</v>
      </c>
    </row>
    <row r="3181" spans="2:16" ht="36" customHeight="1" outlineLevel="1" x14ac:dyDescent="0.45">
      <c r="B3181" s="13" t="s">
        <v>1184</v>
      </c>
      <c r="C3181" s="14" t="s">
        <v>59</v>
      </c>
      <c r="D3181" s="14" t="s">
        <v>1104</v>
      </c>
      <c r="E3181" s="15" t="s">
        <v>70</v>
      </c>
      <c r="F3181" s="15"/>
      <c r="G3181" s="16">
        <v>1</v>
      </c>
      <c r="H3181" s="16">
        <v>10</v>
      </c>
      <c r="I3181" s="19">
        <v>6.3382352941176467</v>
      </c>
      <c r="J3181" s="16">
        <v>10</v>
      </c>
      <c r="K3181" s="16">
        <v>6</v>
      </c>
      <c r="L3181" s="19">
        <v>3.3171210954260926</v>
      </c>
      <c r="M3181" s="16">
        <v>1</v>
      </c>
      <c r="N3181" s="16">
        <v>10</v>
      </c>
      <c r="O3181" s="17">
        <v>932</v>
      </c>
      <c r="P3181" s="18">
        <v>0</v>
      </c>
    </row>
    <row r="3182" spans="2:16" ht="36" customHeight="1" outlineLevel="1" x14ac:dyDescent="0.45">
      <c r="B3182" s="13" t="s">
        <v>1185</v>
      </c>
      <c r="C3182" s="14" t="s">
        <v>56</v>
      </c>
      <c r="D3182" s="14" t="s">
        <v>1105</v>
      </c>
      <c r="E3182" s="15" t="s">
        <v>70</v>
      </c>
      <c r="F3182" s="15"/>
      <c r="G3182" s="16">
        <v>1</v>
      </c>
      <c r="H3182" s="16">
        <v>10</v>
      </c>
      <c r="I3182" s="19">
        <v>6.5740740740740744</v>
      </c>
      <c r="J3182" s="16">
        <v>10</v>
      </c>
      <c r="K3182" s="16">
        <v>7</v>
      </c>
      <c r="L3182" s="19">
        <v>3.2771470096276412</v>
      </c>
      <c r="M3182" s="16">
        <v>1</v>
      </c>
      <c r="N3182" s="16">
        <v>10</v>
      </c>
      <c r="O3182" s="17">
        <v>946</v>
      </c>
      <c r="P3182" s="18">
        <v>0</v>
      </c>
    </row>
    <row r="3183" spans="2:16" ht="36" customHeight="1" outlineLevel="1" x14ac:dyDescent="0.45">
      <c r="B3183" s="13" t="s">
        <v>1185</v>
      </c>
      <c r="C3183" s="14" t="s">
        <v>59</v>
      </c>
      <c r="D3183" s="14" t="s">
        <v>1105</v>
      </c>
      <c r="E3183" s="15" t="s">
        <v>70</v>
      </c>
      <c r="F3183" s="15"/>
      <c r="G3183" s="16">
        <v>1</v>
      </c>
      <c r="H3183" s="16">
        <v>10</v>
      </c>
      <c r="I3183" s="19">
        <v>6.8181818181818183</v>
      </c>
      <c r="J3183" s="16">
        <v>10</v>
      </c>
      <c r="K3183" s="16">
        <v>7</v>
      </c>
      <c r="L3183" s="19">
        <v>3.1861442452461488</v>
      </c>
      <c r="M3183" s="16">
        <v>1</v>
      </c>
      <c r="N3183" s="16">
        <v>10</v>
      </c>
      <c r="O3183" s="17">
        <v>945</v>
      </c>
      <c r="P3183" s="18">
        <v>0</v>
      </c>
    </row>
    <row r="3184" spans="2:16" ht="36" customHeight="1" outlineLevel="1" x14ac:dyDescent="0.45">
      <c r="B3184" s="13" t="s">
        <v>73</v>
      </c>
      <c r="C3184" s="14" t="s">
        <v>56</v>
      </c>
      <c r="D3184" s="14" t="s">
        <v>1465</v>
      </c>
      <c r="E3184" s="15" t="s">
        <v>63</v>
      </c>
      <c r="F3184" s="15"/>
      <c r="G3184" s="16">
        <v>1</v>
      </c>
      <c r="H3184" s="16">
        <v>10</v>
      </c>
      <c r="I3184" s="19">
        <v>6.5369999999999999</v>
      </c>
      <c r="J3184" s="16">
        <v>10</v>
      </c>
      <c r="K3184" s="16">
        <v>7</v>
      </c>
      <c r="L3184" s="19">
        <v>3.1541368993085124</v>
      </c>
      <c r="M3184" s="16">
        <v>1</v>
      </c>
      <c r="N3184" s="16">
        <v>10</v>
      </c>
      <c r="O3184" s="17">
        <v>0</v>
      </c>
      <c r="P3184" s="18">
        <v>0</v>
      </c>
    </row>
    <row r="3185" spans="2:16" ht="36" customHeight="1" outlineLevel="1" x14ac:dyDescent="0.45">
      <c r="B3185" s="13" t="s">
        <v>73</v>
      </c>
      <c r="C3185" s="14" t="s">
        <v>59</v>
      </c>
      <c r="D3185" s="14" t="s">
        <v>1465</v>
      </c>
      <c r="E3185" s="15" t="s">
        <v>63</v>
      </c>
      <c r="F3185" s="15"/>
      <c r="G3185" s="16">
        <v>1</v>
      </c>
      <c r="H3185" s="16">
        <v>10</v>
      </c>
      <c r="I3185" s="19">
        <v>6.5369999999999999</v>
      </c>
      <c r="J3185" s="16">
        <v>10</v>
      </c>
      <c r="K3185" s="16">
        <v>7</v>
      </c>
      <c r="L3185" s="19">
        <v>3.1541368993085124</v>
      </c>
      <c r="M3185" s="16">
        <v>1</v>
      </c>
      <c r="N3185" s="16">
        <v>10</v>
      </c>
      <c r="O3185" s="17">
        <v>0</v>
      </c>
      <c r="P3185" s="18">
        <v>0</v>
      </c>
    </row>
    <row r="3186" spans="2:16" ht="36" customHeight="1" outlineLevel="1" x14ac:dyDescent="0.45">
      <c r="B3186" s="13" t="s">
        <v>75</v>
      </c>
      <c r="C3186" s="14" t="s">
        <v>56</v>
      </c>
      <c r="D3186" s="14" t="s">
        <v>1106</v>
      </c>
      <c r="E3186" s="15" t="s">
        <v>63</v>
      </c>
      <c r="F3186" s="15"/>
      <c r="G3186" s="16">
        <v>1</v>
      </c>
      <c r="H3186" s="16">
        <v>10</v>
      </c>
      <c r="I3186" s="19">
        <v>6.5380000000000003</v>
      </c>
      <c r="J3186" s="16">
        <v>10</v>
      </c>
      <c r="K3186" s="16">
        <v>7</v>
      </c>
      <c r="L3186" s="19">
        <v>3.1544423447745062</v>
      </c>
      <c r="M3186" s="16">
        <v>1</v>
      </c>
      <c r="N3186" s="16">
        <v>10</v>
      </c>
      <c r="O3186" s="17">
        <v>0</v>
      </c>
      <c r="P3186" s="18">
        <v>0</v>
      </c>
    </row>
    <row r="3187" spans="2:16" ht="36" customHeight="1" outlineLevel="1" x14ac:dyDescent="0.45">
      <c r="B3187" s="13" t="s">
        <v>75</v>
      </c>
      <c r="C3187" s="14" t="s">
        <v>59</v>
      </c>
      <c r="D3187" s="14" t="s">
        <v>1106</v>
      </c>
      <c r="E3187" s="15" t="s">
        <v>63</v>
      </c>
      <c r="F3187" s="15"/>
      <c r="G3187" s="16">
        <v>1</v>
      </c>
      <c r="H3187" s="16">
        <v>10</v>
      </c>
      <c r="I3187" s="19">
        <v>6.5380000000000003</v>
      </c>
      <c r="J3187" s="16">
        <v>10</v>
      </c>
      <c r="K3187" s="16">
        <v>7</v>
      </c>
      <c r="L3187" s="19">
        <v>3.1544423447745062</v>
      </c>
      <c r="M3187" s="16">
        <v>1</v>
      </c>
      <c r="N3187" s="16">
        <v>10</v>
      </c>
      <c r="O3187" s="17">
        <v>0</v>
      </c>
      <c r="P3187" s="18">
        <v>0</v>
      </c>
    </row>
    <row r="3188" spans="2:16" ht="36" customHeight="1" outlineLevel="1" x14ac:dyDescent="0.45">
      <c r="B3188" s="13" t="s">
        <v>77</v>
      </c>
      <c r="C3188" s="14" t="s">
        <v>56</v>
      </c>
      <c r="D3188" s="14" t="s">
        <v>1107</v>
      </c>
      <c r="E3188" s="15" t="s">
        <v>70</v>
      </c>
      <c r="F3188" s="15"/>
      <c r="G3188" s="16">
        <v>1</v>
      </c>
      <c r="H3188" s="16">
        <v>10</v>
      </c>
      <c r="I3188" s="19">
        <v>6.4731903485254696</v>
      </c>
      <c r="J3188" s="16">
        <v>10</v>
      </c>
      <c r="K3188" s="16">
        <v>7</v>
      </c>
      <c r="L3188" s="19">
        <v>3.1609963188015864</v>
      </c>
      <c r="M3188" s="16">
        <v>1</v>
      </c>
      <c r="N3188" s="16">
        <v>10</v>
      </c>
      <c r="O3188" s="17">
        <v>254</v>
      </c>
      <c r="P3188" s="18">
        <v>0</v>
      </c>
    </row>
    <row r="3189" spans="2:16" ht="36" customHeight="1" outlineLevel="1" x14ac:dyDescent="0.45">
      <c r="B3189" s="13" t="s">
        <v>77</v>
      </c>
      <c r="C3189" s="14" t="s">
        <v>59</v>
      </c>
      <c r="D3189" s="14" t="s">
        <v>1107</v>
      </c>
      <c r="E3189" s="15" t="s">
        <v>70</v>
      </c>
      <c r="F3189" s="15"/>
      <c r="G3189" s="16">
        <v>1</v>
      </c>
      <c r="H3189" s="16">
        <v>10</v>
      </c>
      <c r="I3189" s="19">
        <v>6.4731903485254696</v>
      </c>
      <c r="J3189" s="16">
        <v>10</v>
      </c>
      <c r="K3189" s="16">
        <v>7</v>
      </c>
      <c r="L3189" s="19">
        <v>3.1609963188015864</v>
      </c>
      <c r="M3189" s="16">
        <v>1</v>
      </c>
      <c r="N3189" s="16">
        <v>10</v>
      </c>
      <c r="O3189" s="17">
        <v>254</v>
      </c>
      <c r="P3189" s="18">
        <v>0</v>
      </c>
    </row>
    <row r="3190" spans="2:16" ht="36" customHeight="1" outlineLevel="1" x14ac:dyDescent="0.45">
      <c r="B3190" s="13" t="s">
        <v>79</v>
      </c>
      <c r="C3190" s="14" t="s">
        <v>56</v>
      </c>
      <c r="D3190" s="14" t="s">
        <v>1108</v>
      </c>
      <c r="E3190" s="15" t="s">
        <v>70</v>
      </c>
      <c r="F3190" s="15"/>
      <c r="G3190" s="16">
        <v>1</v>
      </c>
      <c r="H3190" s="16">
        <v>10</v>
      </c>
      <c r="I3190" s="19">
        <v>6.3645484949832776</v>
      </c>
      <c r="J3190" s="16">
        <v>10</v>
      </c>
      <c r="K3190" s="16">
        <v>7</v>
      </c>
      <c r="L3190" s="19">
        <v>3.2642378958074723</v>
      </c>
      <c r="M3190" s="16">
        <v>1</v>
      </c>
      <c r="N3190" s="16">
        <v>10</v>
      </c>
      <c r="O3190" s="17">
        <v>701</v>
      </c>
      <c r="P3190" s="18">
        <v>0</v>
      </c>
    </row>
    <row r="3191" spans="2:16" ht="36" customHeight="1" outlineLevel="1" x14ac:dyDescent="0.45">
      <c r="B3191" s="13" t="s">
        <v>79</v>
      </c>
      <c r="C3191" s="14" t="s">
        <v>59</v>
      </c>
      <c r="D3191" s="14" t="s">
        <v>1108</v>
      </c>
      <c r="E3191" s="15" t="s">
        <v>70</v>
      </c>
      <c r="F3191" s="15"/>
      <c r="G3191" s="16">
        <v>1</v>
      </c>
      <c r="H3191" s="16">
        <v>10</v>
      </c>
      <c r="I3191" s="19">
        <v>6.3645484949832776</v>
      </c>
      <c r="J3191" s="16">
        <v>10</v>
      </c>
      <c r="K3191" s="16">
        <v>7</v>
      </c>
      <c r="L3191" s="19">
        <v>3.2642378958074723</v>
      </c>
      <c r="M3191" s="16">
        <v>1</v>
      </c>
      <c r="N3191" s="16">
        <v>10</v>
      </c>
      <c r="O3191" s="17">
        <v>701</v>
      </c>
      <c r="P3191" s="18">
        <v>0</v>
      </c>
    </row>
    <row r="3192" spans="2:16" ht="36" customHeight="1" outlineLevel="1" x14ac:dyDescent="0.45">
      <c r="B3192" s="13" t="s">
        <v>80</v>
      </c>
      <c r="C3192" s="14" t="s">
        <v>56</v>
      </c>
      <c r="D3192" s="14" t="s">
        <v>1109</v>
      </c>
      <c r="E3192" s="15" t="s">
        <v>70</v>
      </c>
      <c r="F3192" s="15"/>
      <c r="G3192" s="16">
        <v>1</v>
      </c>
      <c r="H3192" s="16">
        <v>10</v>
      </c>
      <c r="I3192" s="19">
        <v>6.6987951807228914</v>
      </c>
      <c r="J3192" s="16">
        <v>10</v>
      </c>
      <c r="K3192" s="16">
        <v>7</v>
      </c>
      <c r="L3192" s="19">
        <v>3.1107011983381421</v>
      </c>
      <c r="M3192" s="16">
        <v>1</v>
      </c>
      <c r="N3192" s="16">
        <v>10</v>
      </c>
      <c r="O3192" s="17">
        <v>917</v>
      </c>
      <c r="P3192" s="18">
        <v>0</v>
      </c>
    </row>
    <row r="3193" spans="2:16" ht="36" customHeight="1" outlineLevel="1" x14ac:dyDescent="0.45">
      <c r="B3193" s="13" t="s">
        <v>80</v>
      </c>
      <c r="C3193" s="14" t="s">
        <v>59</v>
      </c>
      <c r="D3193" s="14" t="s">
        <v>1109</v>
      </c>
      <c r="E3193" s="15" t="s">
        <v>70</v>
      </c>
      <c r="F3193" s="15"/>
      <c r="G3193" s="16">
        <v>1</v>
      </c>
      <c r="H3193" s="16">
        <v>10</v>
      </c>
      <c r="I3193" s="19">
        <v>6.6987951807228914</v>
      </c>
      <c r="J3193" s="16">
        <v>10</v>
      </c>
      <c r="K3193" s="16">
        <v>7</v>
      </c>
      <c r="L3193" s="19">
        <v>3.1107011983381421</v>
      </c>
      <c r="M3193" s="16">
        <v>1</v>
      </c>
      <c r="N3193" s="16">
        <v>10</v>
      </c>
      <c r="O3193" s="17">
        <v>917</v>
      </c>
      <c r="P3193" s="18">
        <v>0</v>
      </c>
    </row>
    <row r="3194" spans="2:16" ht="36" customHeight="1" outlineLevel="1" x14ac:dyDescent="0.45">
      <c r="B3194" s="13" t="s">
        <v>82</v>
      </c>
      <c r="C3194" s="14" t="s">
        <v>56</v>
      </c>
      <c r="D3194" s="14" t="s">
        <v>1466</v>
      </c>
      <c r="E3194" s="15" t="s">
        <v>70</v>
      </c>
      <c r="F3194" s="15"/>
      <c r="G3194" s="16">
        <v>1</v>
      </c>
      <c r="H3194" s="16">
        <v>10</v>
      </c>
      <c r="I3194" s="19">
        <v>5.875</v>
      </c>
      <c r="J3194" s="16">
        <v>2</v>
      </c>
      <c r="K3194" s="16">
        <v>6</v>
      </c>
      <c r="L3194" s="19">
        <v>3.2429410519876347</v>
      </c>
      <c r="M3194" s="16">
        <v>1</v>
      </c>
      <c r="N3194" s="16">
        <v>10</v>
      </c>
      <c r="O3194" s="17">
        <v>984</v>
      </c>
      <c r="P3194" s="18">
        <v>0</v>
      </c>
    </row>
    <row r="3195" spans="2:16" ht="36" customHeight="1" outlineLevel="1" x14ac:dyDescent="0.45">
      <c r="B3195" s="13" t="s">
        <v>82</v>
      </c>
      <c r="C3195" s="14" t="s">
        <v>59</v>
      </c>
      <c r="D3195" s="14" t="s">
        <v>1466</v>
      </c>
      <c r="E3195" s="15" t="s">
        <v>70</v>
      </c>
      <c r="F3195" s="15"/>
      <c r="G3195" s="16">
        <v>1</v>
      </c>
      <c r="H3195" s="16">
        <v>10</v>
      </c>
      <c r="I3195" s="19">
        <v>5.875</v>
      </c>
      <c r="J3195" s="16">
        <v>2</v>
      </c>
      <c r="K3195" s="16">
        <v>6</v>
      </c>
      <c r="L3195" s="19">
        <v>3.2429410519876347</v>
      </c>
      <c r="M3195" s="16">
        <v>1</v>
      </c>
      <c r="N3195" s="16">
        <v>10</v>
      </c>
      <c r="O3195" s="17">
        <v>984</v>
      </c>
      <c r="P3195" s="18">
        <v>0</v>
      </c>
    </row>
    <row r="3196" spans="2:16" ht="36" customHeight="1" outlineLevel="1" x14ac:dyDescent="0.45">
      <c r="B3196" s="13" t="s">
        <v>84</v>
      </c>
      <c r="C3196" s="14" t="s">
        <v>56</v>
      </c>
      <c r="D3196" s="14" t="s">
        <v>1467</v>
      </c>
      <c r="E3196" s="15" t="s">
        <v>70</v>
      </c>
      <c r="F3196" s="15"/>
      <c r="G3196" s="16">
        <v>2</v>
      </c>
      <c r="H3196" s="16">
        <v>6</v>
      </c>
      <c r="I3196" s="16">
        <v>4</v>
      </c>
      <c r="J3196" s="16">
        <v>2</v>
      </c>
      <c r="K3196" s="16">
        <v>2</v>
      </c>
      <c r="L3196" s="19">
        <v>2.8284271247461903</v>
      </c>
      <c r="M3196" s="16">
        <v>2</v>
      </c>
      <c r="N3196" s="16">
        <v>6</v>
      </c>
      <c r="O3196" s="17">
        <v>998</v>
      </c>
      <c r="P3196" s="18">
        <v>0</v>
      </c>
    </row>
    <row r="3197" spans="2:16" ht="36" customHeight="1" outlineLevel="1" x14ac:dyDescent="0.45">
      <c r="B3197" s="13" t="s">
        <v>84</v>
      </c>
      <c r="C3197" s="14" t="s">
        <v>59</v>
      </c>
      <c r="D3197" s="14" t="s">
        <v>1467</v>
      </c>
      <c r="E3197" s="15" t="s">
        <v>70</v>
      </c>
      <c r="F3197" s="15"/>
      <c r="G3197" s="16">
        <v>2</v>
      </c>
      <c r="H3197" s="16">
        <v>6</v>
      </c>
      <c r="I3197" s="16">
        <v>4</v>
      </c>
      <c r="J3197" s="16">
        <v>2</v>
      </c>
      <c r="K3197" s="16">
        <v>2</v>
      </c>
      <c r="L3197" s="19">
        <v>2.8284271247461903</v>
      </c>
      <c r="M3197" s="16">
        <v>2</v>
      </c>
      <c r="N3197" s="16">
        <v>6</v>
      </c>
      <c r="O3197" s="17">
        <v>998</v>
      </c>
      <c r="P3197" s="18">
        <v>0</v>
      </c>
    </row>
    <row r="3198" spans="2:16" ht="36" customHeight="1" outlineLevel="1" x14ac:dyDescent="0.45">
      <c r="B3198" s="13" t="s">
        <v>61</v>
      </c>
      <c r="C3198" s="14" t="s">
        <v>56</v>
      </c>
      <c r="D3198" s="14" t="s">
        <v>1110</v>
      </c>
      <c r="E3198" s="15" t="s">
        <v>70</v>
      </c>
      <c r="F3198" s="15"/>
      <c r="G3198" s="16">
        <v>1</v>
      </c>
      <c r="H3198" s="16">
        <v>10</v>
      </c>
      <c r="I3198" s="19">
        <v>6.54</v>
      </c>
      <c r="J3198" s="16">
        <v>10</v>
      </c>
      <c r="K3198" s="16">
        <v>7</v>
      </c>
      <c r="L3198" s="19">
        <v>3.1537828629039186</v>
      </c>
      <c r="M3198" s="16">
        <v>1</v>
      </c>
      <c r="N3198" s="16">
        <v>10</v>
      </c>
      <c r="O3198" s="17">
        <v>0</v>
      </c>
      <c r="P3198" s="18">
        <v>0</v>
      </c>
    </row>
    <row r="3199" spans="2:16" ht="36" customHeight="1" outlineLevel="1" x14ac:dyDescent="0.45">
      <c r="B3199" s="13" t="s">
        <v>61</v>
      </c>
      <c r="C3199" s="14" t="s">
        <v>59</v>
      </c>
      <c r="D3199" s="14" t="s">
        <v>1110</v>
      </c>
      <c r="E3199" s="15" t="s">
        <v>70</v>
      </c>
      <c r="F3199" s="15"/>
      <c r="G3199" s="16">
        <v>1</v>
      </c>
      <c r="H3199" s="16">
        <v>10</v>
      </c>
      <c r="I3199" s="19">
        <v>6.5995575221238942</v>
      </c>
      <c r="J3199" s="16">
        <v>10</v>
      </c>
      <c r="K3199" s="16">
        <v>7</v>
      </c>
      <c r="L3199" s="19">
        <v>3.129370002832482</v>
      </c>
      <c r="M3199" s="16">
        <v>1</v>
      </c>
      <c r="N3199" s="16">
        <v>10</v>
      </c>
      <c r="O3199" s="17">
        <v>96</v>
      </c>
      <c r="P3199" s="18">
        <v>0</v>
      </c>
    </row>
    <row r="3200" spans="2:16" ht="36" customHeight="1" outlineLevel="1" x14ac:dyDescent="0.45">
      <c r="B3200" s="13" t="s">
        <v>61</v>
      </c>
      <c r="C3200" s="14" t="s">
        <v>56</v>
      </c>
      <c r="D3200" s="14" t="s">
        <v>1110</v>
      </c>
      <c r="E3200" s="15" t="s">
        <v>70</v>
      </c>
      <c r="F3200" s="15"/>
      <c r="G3200" s="15" t="s">
        <v>86</v>
      </c>
      <c r="H3200" s="15" t="s">
        <v>86</v>
      </c>
      <c r="I3200" s="15" t="s">
        <v>86</v>
      </c>
      <c r="J3200" s="15" t="s">
        <v>86</v>
      </c>
      <c r="K3200" s="15" t="s">
        <v>86</v>
      </c>
      <c r="L3200" s="15" t="s">
        <v>86</v>
      </c>
      <c r="M3200" s="15" t="s">
        <v>86</v>
      </c>
      <c r="N3200" s="15" t="s">
        <v>86</v>
      </c>
      <c r="O3200" s="17">
        <v>1000</v>
      </c>
      <c r="P3200" s="18">
        <v>0</v>
      </c>
    </row>
    <row r="3201" spans="2:16" ht="36" customHeight="1" outlineLevel="1" x14ac:dyDescent="0.45">
      <c r="B3201" s="13" t="s">
        <v>61</v>
      </c>
      <c r="C3201" s="14" t="s">
        <v>59</v>
      </c>
      <c r="D3201" s="14" t="s">
        <v>1110</v>
      </c>
      <c r="E3201" s="15" t="s">
        <v>70</v>
      </c>
      <c r="F3201" s="15"/>
      <c r="G3201" s="16">
        <v>10</v>
      </c>
      <c r="H3201" s="16">
        <v>10</v>
      </c>
      <c r="I3201" s="16">
        <v>10</v>
      </c>
      <c r="J3201" s="16">
        <v>10</v>
      </c>
      <c r="K3201" s="16">
        <v>10</v>
      </c>
      <c r="L3201" s="15" t="s">
        <v>86</v>
      </c>
      <c r="M3201" s="16">
        <v>10</v>
      </c>
      <c r="N3201" s="16">
        <v>10</v>
      </c>
      <c r="O3201" s="17">
        <v>999</v>
      </c>
      <c r="P3201" s="18">
        <v>0</v>
      </c>
    </row>
    <row r="3202" spans="2:16" ht="36" customHeight="1" outlineLevel="1" x14ac:dyDescent="0.45">
      <c r="B3202" s="13" t="s">
        <v>61</v>
      </c>
      <c r="C3202" s="14" t="s">
        <v>56</v>
      </c>
      <c r="D3202" s="14" t="s">
        <v>1110</v>
      </c>
      <c r="E3202" s="15" t="s">
        <v>70</v>
      </c>
      <c r="F3202" s="15"/>
      <c r="G3202" s="15" t="s">
        <v>86</v>
      </c>
      <c r="H3202" s="15" t="s">
        <v>86</v>
      </c>
      <c r="I3202" s="15" t="s">
        <v>86</v>
      </c>
      <c r="J3202" s="15" t="s">
        <v>86</v>
      </c>
      <c r="K3202" s="15" t="s">
        <v>86</v>
      </c>
      <c r="L3202" s="15" t="s">
        <v>86</v>
      </c>
      <c r="M3202" s="15" t="s">
        <v>86</v>
      </c>
      <c r="N3202" s="15" t="s">
        <v>86</v>
      </c>
      <c r="O3202" s="17">
        <v>1000</v>
      </c>
      <c r="P3202" s="18">
        <v>0</v>
      </c>
    </row>
    <row r="3203" spans="2:16" ht="36" customHeight="1" outlineLevel="1" x14ac:dyDescent="0.45">
      <c r="B3203" s="13" t="s">
        <v>61</v>
      </c>
      <c r="C3203" s="14" t="s">
        <v>59</v>
      </c>
      <c r="D3203" s="14" t="s">
        <v>1110</v>
      </c>
      <c r="E3203" s="15" t="s">
        <v>70</v>
      </c>
      <c r="F3203" s="15"/>
      <c r="G3203" s="15" t="s">
        <v>86</v>
      </c>
      <c r="H3203" s="15" t="s">
        <v>86</v>
      </c>
      <c r="I3203" s="15" t="s">
        <v>86</v>
      </c>
      <c r="J3203" s="15" t="s">
        <v>86</v>
      </c>
      <c r="K3203" s="15" t="s">
        <v>86</v>
      </c>
      <c r="L3203" s="15" t="s">
        <v>86</v>
      </c>
      <c r="M3203" s="15" t="s">
        <v>86</v>
      </c>
      <c r="N3203" s="15" t="s">
        <v>86</v>
      </c>
      <c r="O3203" s="17">
        <v>1000</v>
      </c>
      <c r="P3203" s="18">
        <v>0</v>
      </c>
    </row>
    <row r="3204" spans="2:16" ht="36" customHeight="1" outlineLevel="1" x14ac:dyDescent="0.45">
      <c r="B3204" s="13" t="s">
        <v>61</v>
      </c>
      <c r="C3204" s="14" t="s">
        <v>56</v>
      </c>
      <c r="D3204" s="14" t="s">
        <v>1110</v>
      </c>
      <c r="E3204" s="15" t="s">
        <v>70</v>
      </c>
      <c r="F3204" s="15"/>
      <c r="G3204" s="15" t="s">
        <v>86</v>
      </c>
      <c r="H3204" s="15" t="s">
        <v>86</v>
      </c>
      <c r="I3204" s="15" t="s">
        <v>86</v>
      </c>
      <c r="J3204" s="15" t="s">
        <v>86</v>
      </c>
      <c r="K3204" s="15" t="s">
        <v>86</v>
      </c>
      <c r="L3204" s="15" t="s">
        <v>86</v>
      </c>
      <c r="M3204" s="15" t="s">
        <v>86</v>
      </c>
      <c r="N3204" s="15" t="s">
        <v>86</v>
      </c>
      <c r="O3204" s="17">
        <v>1000</v>
      </c>
      <c r="P3204" s="18">
        <v>0</v>
      </c>
    </row>
    <row r="3205" spans="2:16" ht="36" customHeight="1" outlineLevel="1" x14ac:dyDescent="0.45">
      <c r="B3205" s="13" t="s">
        <v>61</v>
      </c>
      <c r="C3205" s="14" t="s">
        <v>59</v>
      </c>
      <c r="D3205" s="14" t="s">
        <v>1110</v>
      </c>
      <c r="E3205" s="15" t="s">
        <v>70</v>
      </c>
      <c r="F3205" s="15"/>
      <c r="G3205" s="15" t="s">
        <v>86</v>
      </c>
      <c r="H3205" s="15" t="s">
        <v>86</v>
      </c>
      <c r="I3205" s="15" t="s">
        <v>86</v>
      </c>
      <c r="J3205" s="15" t="s">
        <v>86</v>
      </c>
      <c r="K3205" s="15" t="s">
        <v>86</v>
      </c>
      <c r="L3205" s="15" t="s">
        <v>86</v>
      </c>
      <c r="M3205" s="15" t="s">
        <v>86</v>
      </c>
      <c r="N3205" s="15" t="s">
        <v>86</v>
      </c>
      <c r="O3205" s="17">
        <v>1000</v>
      </c>
      <c r="P3205" s="18">
        <v>0</v>
      </c>
    </row>
    <row r="3206" spans="2:16" ht="36" customHeight="1" outlineLevel="1" x14ac:dyDescent="0.45">
      <c r="B3206" s="13" t="s">
        <v>64</v>
      </c>
      <c r="C3206" s="14" t="s">
        <v>56</v>
      </c>
      <c r="D3206" s="14" t="s">
        <v>1111</v>
      </c>
      <c r="E3206" s="15" t="s">
        <v>63</v>
      </c>
      <c r="F3206" s="15"/>
      <c r="G3206" s="16">
        <v>1</v>
      </c>
      <c r="H3206" s="16">
        <v>10</v>
      </c>
      <c r="I3206" s="19">
        <v>6.5359999999999996</v>
      </c>
      <c r="J3206" s="16">
        <v>10</v>
      </c>
      <c r="K3206" s="16">
        <v>7</v>
      </c>
      <c r="L3206" s="19">
        <v>3.1541484829748736</v>
      </c>
      <c r="M3206" s="16">
        <v>1</v>
      </c>
      <c r="N3206" s="16">
        <v>10</v>
      </c>
      <c r="O3206" s="17">
        <v>0</v>
      </c>
      <c r="P3206" s="18">
        <v>0</v>
      </c>
    </row>
    <row r="3207" spans="2:16" ht="36" customHeight="1" outlineLevel="1" x14ac:dyDescent="0.45">
      <c r="B3207" s="13" t="s">
        <v>64</v>
      </c>
      <c r="C3207" s="14" t="s">
        <v>59</v>
      </c>
      <c r="D3207" s="14" t="s">
        <v>1111</v>
      </c>
      <c r="E3207" s="15" t="s">
        <v>63</v>
      </c>
      <c r="F3207" s="15"/>
      <c r="G3207" s="16">
        <v>1</v>
      </c>
      <c r="H3207" s="16">
        <v>10</v>
      </c>
      <c r="I3207" s="19">
        <v>6.5359999999999996</v>
      </c>
      <c r="J3207" s="16">
        <v>10</v>
      </c>
      <c r="K3207" s="16">
        <v>7</v>
      </c>
      <c r="L3207" s="19">
        <v>3.1541484829748736</v>
      </c>
      <c r="M3207" s="16">
        <v>1</v>
      </c>
      <c r="N3207" s="16">
        <v>10</v>
      </c>
      <c r="O3207" s="17">
        <v>0</v>
      </c>
      <c r="P3207" s="18">
        <v>0</v>
      </c>
    </row>
    <row r="3208" spans="2:16" ht="36" customHeight="1" outlineLevel="1" x14ac:dyDescent="0.45">
      <c r="B3208" s="13" t="s">
        <v>66</v>
      </c>
      <c r="C3208" s="14" t="s">
        <v>56</v>
      </c>
      <c r="D3208" s="14" t="s">
        <v>1112</v>
      </c>
      <c r="E3208" s="15" t="s">
        <v>63</v>
      </c>
      <c r="F3208" s="15"/>
      <c r="G3208" s="16">
        <v>1</v>
      </c>
      <c r="H3208" s="16">
        <v>10</v>
      </c>
      <c r="I3208" s="19">
        <v>6.4989247311827958</v>
      </c>
      <c r="J3208" s="16">
        <v>10</v>
      </c>
      <c r="K3208" s="16">
        <v>7</v>
      </c>
      <c r="L3208" s="19">
        <v>3.0696826265123858</v>
      </c>
      <c r="M3208" s="16">
        <v>1</v>
      </c>
      <c r="N3208" s="16">
        <v>10</v>
      </c>
      <c r="O3208" s="17">
        <v>535</v>
      </c>
      <c r="P3208" s="18">
        <v>0</v>
      </c>
    </row>
    <row r="3209" spans="2:16" ht="36" customHeight="1" outlineLevel="1" x14ac:dyDescent="0.45">
      <c r="B3209" s="13" t="s">
        <v>66</v>
      </c>
      <c r="C3209" s="14" t="s">
        <v>59</v>
      </c>
      <c r="D3209" s="14" t="s">
        <v>1112</v>
      </c>
      <c r="E3209" s="15" t="s">
        <v>63</v>
      </c>
      <c r="F3209" s="15"/>
      <c r="G3209" s="16">
        <v>1</v>
      </c>
      <c r="H3209" s="16">
        <v>10</v>
      </c>
      <c r="I3209" s="19">
        <v>6.5359342915811087</v>
      </c>
      <c r="J3209" s="16">
        <v>10</v>
      </c>
      <c r="K3209" s="16">
        <v>7</v>
      </c>
      <c r="L3209" s="19">
        <v>3.0547544909188287</v>
      </c>
      <c r="M3209" s="16">
        <v>1</v>
      </c>
      <c r="N3209" s="16">
        <v>10</v>
      </c>
      <c r="O3209" s="17">
        <v>513</v>
      </c>
      <c r="P3209" s="18">
        <v>0</v>
      </c>
    </row>
    <row r="3210" spans="2:16" ht="36" customHeight="1" outlineLevel="1" x14ac:dyDescent="0.45">
      <c r="B3210" s="13" t="s">
        <v>68</v>
      </c>
      <c r="C3210" s="14" t="s">
        <v>56</v>
      </c>
      <c r="D3210" s="14" t="s">
        <v>1113</v>
      </c>
      <c r="E3210" s="15" t="s">
        <v>70</v>
      </c>
      <c r="F3210" s="15"/>
      <c r="G3210" s="16">
        <v>1</v>
      </c>
      <c r="H3210" s="16">
        <v>10</v>
      </c>
      <c r="I3210" s="19">
        <v>6.8285714285714283</v>
      </c>
      <c r="J3210" s="16">
        <v>10</v>
      </c>
      <c r="K3210" s="16">
        <v>7</v>
      </c>
      <c r="L3210" s="19">
        <v>3.0606536589807791</v>
      </c>
      <c r="M3210" s="16">
        <v>1</v>
      </c>
      <c r="N3210" s="16">
        <v>10</v>
      </c>
      <c r="O3210" s="17">
        <v>790</v>
      </c>
      <c r="P3210" s="18">
        <v>0</v>
      </c>
    </row>
    <row r="3211" spans="2:16" ht="36" customHeight="1" outlineLevel="1" x14ac:dyDescent="0.45">
      <c r="B3211" s="13" t="s">
        <v>68</v>
      </c>
      <c r="C3211" s="14" t="s">
        <v>59</v>
      </c>
      <c r="D3211" s="14" t="s">
        <v>1113</v>
      </c>
      <c r="E3211" s="15" t="s">
        <v>70</v>
      </c>
      <c r="F3211" s="15"/>
      <c r="G3211" s="16">
        <v>1</v>
      </c>
      <c r="H3211" s="16">
        <v>10</v>
      </c>
      <c r="I3211" s="19">
        <v>6.6682464454976307</v>
      </c>
      <c r="J3211" s="16">
        <v>10</v>
      </c>
      <c r="K3211" s="16">
        <v>7</v>
      </c>
      <c r="L3211" s="19">
        <v>3.0758485094785066</v>
      </c>
      <c r="M3211" s="16">
        <v>1</v>
      </c>
      <c r="N3211" s="16">
        <v>10</v>
      </c>
      <c r="O3211" s="17">
        <v>789</v>
      </c>
      <c r="P3211" s="18">
        <v>0</v>
      </c>
    </row>
    <row r="3212" spans="2:16" ht="36" customHeight="1" outlineLevel="1" x14ac:dyDescent="0.45">
      <c r="B3212" s="13" t="s">
        <v>71</v>
      </c>
      <c r="C3212" s="14" t="s">
        <v>56</v>
      </c>
      <c r="D3212" s="14" t="s">
        <v>1114</v>
      </c>
      <c r="E3212" s="15" t="s">
        <v>70</v>
      </c>
      <c r="F3212" s="15"/>
      <c r="G3212" s="16">
        <v>1</v>
      </c>
      <c r="H3212" s="16">
        <v>10</v>
      </c>
      <c r="I3212" s="19">
        <v>6.7384615384615385</v>
      </c>
      <c r="J3212" s="16">
        <v>10</v>
      </c>
      <c r="K3212" s="16">
        <v>7</v>
      </c>
      <c r="L3212" s="19">
        <v>3.0207392856455808</v>
      </c>
      <c r="M3212" s="16">
        <v>1</v>
      </c>
      <c r="N3212" s="16">
        <v>10</v>
      </c>
      <c r="O3212" s="17">
        <v>870</v>
      </c>
      <c r="P3212" s="18">
        <v>0</v>
      </c>
    </row>
    <row r="3213" spans="2:16" ht="36" customHeight="1" outlineLevel="1" x14ac:dyDescent="0.45">
      <c r="B3213" s="13" t="s">
        <v>71</v>
      </c>
      <c r="C3213" s="14" t="s">
        <v>59</v>
      </c>
      <c r="D3213" s="14" t="s">
        <v>1114</v>
      </c>
      <c r="E3213" s="15" t="s">
        <v>70</v>
      </c>
      <c r="F3213" s="15"/>
      <c r="G3213" s="16">
        <v>1</v>
      </c>
      <c r="H3213" s="16">
        <v>10</v>
      </c>
      <c r="I3213" s="19">
        <v>6.6466165413533833</v>
      </c>
      <c r="J3213" s="16">
        <v>10</v>
      </c>
      <c r="K3213" s="16">
        <v>7</v>
      </c>
      <c r="L3213" s="19">
        <v>3.0231317514613911</v>
      </c>
      <c r="M3213" s="16">
        <v>1</v>
      </c>
      <c r="N3213" s="16">
        <v>10</v>
      </c>
      <c r="O3213" s="17">
        <v>867</v>
      </c>
      <c r="P3213" s="18">
        <v>0</v>
      </c>
    </row>
    <row r="3214" spans="2:16" ht="36" customHeight="1" outlineLevel="1" x14ac:dyDescent="0.45">
      <c r="B3214" s="13" t="s">
        <v>1184</v>
      </c>
      <c r="C3214" s="14" t="s">
        <v>56</v>
      </c>
      <c r="D3214" s="14" t="s">
        <v>1115</v>
      </c>
      <c r="E3214" s="15" t="s">
        <v>70</v>
      </c>
      <c r="F3214" s="15"/>
      <c r="G3214" s="16">
        <v>1</v>
      </c>
      <c r="H3214" s="16">
        <v>10</v>
      </c>
      <c r="I3214" s="19">
        <v>6.3965517241379306</v>
      </c>
      <c r="J3214" s="16">
        <v>10</v>
      </c>
      <c r="K3214" s="16">
        <v>7</v>
      </c>
      <c r="L3214" s="19">
        <v>3.3609713256235381</v>
      </c>
      <c r="M3214" s="16">
        <v>1</v>
      </c>
      <c r="N3214" s="16">
        <v>10</v>
      </c>
      <c r="O3214" s="17">
        <v>942</v>
      </c>
      <c r="P3214" s="18">
        <v>0</v>
      </c>
    </row>
    <row r="3215" spans="2:16" ht="36" customHeight="1" outlineLevel="1" x14ac:dyDescent="0.45">
      <c r="B3215" s="13" t="s">
        <v>1184</v>
      </c>
      <c r="C3215" s="14" t="s">
        <v>59</v>
      </c>
      <c r="D3215" s="14" t="s">
        <v>1115</v>
      </c>
      <c r="E3215" s="15" t="s">
        <v>70</v>
      </c>
      <c r="F3215" s="15"/>
      <c r="G3215" s="16">
        <v>1</v>
      </c>
      <c r="H3215" s="16">
        <v>10</v>
      </c>
      <c r="I3215" s="19">
        <v>6.5161290322580649</v>
      </c>
      <c r="J3215" s="16">
        <v>10</v>
      </c>
      <c r="K3215" s="16">
        <v>7</v>
      </c>
      <c r="L3215" s="19">
        <v>3.3717336859027744</v>
      </c>
      <c r="M3215" s="16">
        <v>1</v>
      </c>
      <c r="N3215" s="16">
        <v>10</v>
      </c>
      <c r="O3215" s="17">
        <v>938</v>
      </c>
      <c r="P3215" s="18">
        <v>0</v>
      </c>
    </row>
    <row r="3216" spans="2:16" ht="36" customHeight="1" outlineLevel="1" x14ac:dyDescent="0.45">
      <c r="B3216" s="13" t="s">
        <v>1185</v>
      </c>
      <c r="C3216" s="14" t="s">
        <v>56</v>
      </c>
      <c r="D3216" s="14" t="s">
        <v>1116</v>
      </c>
      <c r="E3216" s="15" t="s">
        <v>70</v>
      </c>
      <c r="F3216" s="15"/>
      <c r="G3216" s="16">
        <v>1</v>
      </c>
      <c r="H3216" s="16">
        <v>10</v>
      </c>
      <c r="I3216" s="19">
        <v>6.3962264150943398</v>
      </c>
      <c r="J3216" s="16">
        <v>10</v>
      </c>
      <c r="K3216" s="16">
        <v>6</v>
      </c>
      <c r="L3216" s="19">
        <v>3.341692469862386</v>
      </c>
      <c r="M3216" s="16">
        <v>1</v>
      </c>
      <c r="N3216" s="16">
        <v>10</v>
      </c>
      <c r="O3216" s="17">
        <v>947</v>
      </c>
      <c r="P3216" s="18">
        <v>0</v>
      </c>
    </row>
    <row r="3217" spans="2:16" ht="36" customHeight="1" outlineLevel="1" x14ac:dyDescent="0.45">
      <c r="B3217" s="13" t="s">
        <v>1185</v>
      </c>
      <c r="C3217" s="14" t="s">
        <v>59</v>
      </c>
      <c r="D3217" s="14" t="s">
        <v>1116</v>
      </c>
      <c r="E3217" s="15" t="s">
        <v>70</v>
      </c>
      <c r="F3217" s="15"/>
      <c r="G3217" s="16">
        <v>1</v>
      </c>
      <c r="H3217" s="16">
        <v>10</v>
      </c>
      <c r="I3217" s="19">
        <v>6.4912280701754383</v>
      </c>
      <c r="J3217" s="16">
        <v>10</v>
      </c>
      <c r="K3217" s="16">
        <v>6</v>
      </c>
      <c r="L3217" s="19">
        <v>3.2793880473210666</v>
      </c>
      <c r="M3217" s="16">
        <v>1</v>
      </c>
      <c r="N3217" s="16">
        <v>10</v>
      </c>
      <c r="O3217" s="17">
        <v>943</v>
      </c>
      <c r="P3217" s="18">
        <v>0</v>
      </c>
    </row>
    <row r="3218" spans="2:16" ht="36" customHeight="1" outlineLevel="1" x14ac:dyDescent="0.45">
      <c r="B3218" s="13" t="s">
        <v>73</v>
      </c>
      <c r="C3218" s="14" t="s">
        <v>56</v>
      </c>
      <c r="D3218" s="14" t="s">
        <v>1468</v>
      </c>
      <c r="E3218" s="15" t="s">
        <v>63</v>
      </c>
      <c r="F3218" s="15"/>
      <c r="G3218" s="16">
        <v>1</v>
      </c>
      <c r="H3218" s="16">
        <v>10</v>
      </c>
      <c r="I3218" s="19">
        <v>6.5380000000000003</v>
      </c>
      <c r="J3218" s="16">
        <v>10</v>
      </c>
      <c r="K3218" s="16">
        <v>7</v>
      </c>
      <c r="L3218" s="19">
        <v>3.1557114117920384</v>
      </c>
      <c r="M3218" s="16">
        <v>1</v>
      </c>
      <c r="N3218" s="16">
        <v>10</v>
      </c>
      <c r="O3218" s="17">
        <v>0</v>
      </c>
      <c r="P3218" s="18">
        <v>0</v>
      </c>
    </row>
    <row r="3219" spans="2:16" ht="36" customHeight="1" outlineLevel="1" x14ac:dyDescent="0.45">
      <c r="B3219" s="13" t="s">
        <v>73</v>
      </c>
      <c r="C3219" s="14" t="s">
        <v>59</v>
      </c>
      <c r="D3219" s="14" t="s">
        <v>1468</v>
      </c>
      <c r="E3219" s="15" t="s">
        <v>63</v>
      </c>
      <c r="F3219" s="15"/>
      <c r="G3219" s="16">
        <v>1</v>
      </c>
      <c r="H3219" s="16">
        <v>10</v>
      </c>
      <c r="I3219" s="19">
        <v>6.5380000000000003</v>
      </c>
      <c r="J3219" s="16">
        <v>10</v>
      </c>
      <c r="K3219" s="16">
        <v>7</v>
      </c>
      <c r="L3219" s="19">
        <v>3.1557114117920384</v>
      </c>
      <c r="M3219" s="16">
        <v>1</v>
      </c>
      <c r="N3219" s="16">
        <v>10</v>
      </c>
      <c r="O3219" s="17">
        <v>0</v>
      </c>
      <c r="P3219" s="18">
        <v>0</v>
      </c>
    </row>
    <row r="3220" spans="2:16" ht="36" customHeight="1" outlineLevel="1" x14ac:dyDescent="0.45">
      <c r="B3220" s="13" t="s">
        <v>75</v>
      </c>
      <c r="C3220" s="14" t="s">
        <v>56</v>
      </c>
      <c r="D3220" s="14" t="s">
        <v>1117</v>
      </c>
      <c r="E3220" s="15" t="s">
        <v>63</v>
      </c>
      <c r="F3220" s="15"/>
      <c r="G3220" s="16">
        <v>1</v>
      </c>
      <c r="H3220" s="16">
        <v>10</v>
      </c>
      <c r="I3220" s="19">
        <v>6.5380000000000003</v>
      </c>
      <c r="J3220" s="16">
        <v>10</v>
      </c>
      <c r="K3220" s="16">
        <v>7</v>
      </c>
      <c r="L3220" s="19">
        <v>3.1547596593890468</v>
      </c>
      <c r="M3220" s="16">
        <v>1</v>
      </c>
      <c r="N3220" s="16">
        <v>10</v>
      </c>
      <c r="O3220" s="17">
        <v>0</v>
      </c>
      <c r="P3220" s="18">
        <v>0</v>
      </c>
    </row>
    <row r="3221" spans="2:16" ht="36" customHeight="1" outlineLevel="1" x14ac:dyDescent="0.45">
      <c r="B3221" s="13" t="s">
        <v>75</v>
      </c>
      <c r="C3221" s="14" t="s">
        <v>59</v>
      </c>
      <c r="D3221" s="14" t="s">
        <v>1117</v>
      </c>
      <c r="E3221" s="15" t="s">
        <v>63</v>
      </c>
      <c r="F3221" s="15"/>
      <c r="G3221" s="16">
        <v>1</v>
      </c>
      <c r="H3221" s="16">
        <v>10</v>
      </c>
      <c r="I3221" s="19">
        <v>6.5380000000000003</v>
      </c>
      <c r="J3221" s="16">
        <v>10</v>
      </c>
      <c r="K3221" s="16">
        <v>7</v>
      </c>
      <c r="L3221" s="19">
        <v>3.1547596593890468</v>
      </c>
      <c r="M3221" s="16">
        <v>1</v>
      </c>
      <c r="N3221" s="16">
        <v>10</v>
      </c>
      <c r="O3221" s="17">
        <v>0</v>
      </c>
      <c r="P3221" s="18">
        <v>0</v>
      </c>
    </row>
    <row r="3222" spans="2:16" ht="36" customHeight="1" outlineLevel="1" x14ac:dyDescent="0.45">
      <c r="B3222" s="13" t="s">
        <v>77</v>
      </c>
      <c r="C3222" s="14" t="s">
        <v>56</v>
      </c>
      <c r="D3222" s="14" t="s">
        <v>1118</v>
      </c>
      <c r="E3222" s="15" t="s">
        <v>70</v>
      </c>
      <c r="F3222" s="15"/>
      <c r="G3222" s="16">
        <v>1</v>
      </c>
      <c r="H3222" s="16">
        <v>10</v>
      </c>
      <c r="I3222" s="19">
        <v>6.5419440745672439</v>
      </c>
      <c r="J3222" s="16">
        <v>10</v>
      </c>
      <c r="K3222" s="16">
        <v>7</v>
      </c>
      <c r="L3222" s="19">
        <v>3.1699482144353048</v>
      </c>
      <c r="M3222" s="16">
        <v>1</v>
      </c>
      <c r="N3222" s="16">
        <v>10</v>
      </c>
      <c r="O3222" s="17">
        <v>249</v>
      </c>
      <c r="P3222" s="18">
        <v>0</v>
      </c>
    </row>
    <row r="3223" spans="2:16" ht="36" customHeight="1" outlineLevel="1" x14ac:dyDescent="0.45">
      <c r="B3223" s="13" t="s">
        <v>77</v>
      </c>
      <c r="C3223" s="14" t="s">
        <v>59</v>
      </c>
      <c r="D3223" s="14" t="s">
        <v>1118</v>
      </c>
      <c r="E3223" s="15" t="s">
        <v>70</v>
      </c>
      <c r="F3223" s="15"/>
      <c r="G3223" s="16">
        <v>1</v>
      </c>
      <c r="H3223" s="16">
        <v>10</v>
      </c>
      <c r="I3223" s="19">
        <v>6.5419440745672439</v>
      </c>
      <c r="J3223" s="16">
        <v>10</v>
      </c>
      <c r="K3223" s="16">
        <v>7</v>
      </c>
      <c r="L3223" s="19">
        <v>3.1699482144353048</v>
      </c>
      <c r="M3223" s="16">
        <v>1</v>
      </c>
      <c r="N3223" s="16">
        <v>10</v>
      </c>
      <c r="O3223" s="17">
        <v>249</v>
      </c>
      <c r="P3223" s="18">
        <v>0</v>
      </c>
    </row>
    <row r="3224" spans="2:16" ht="36" customHeight="1" outlineLevel="1" x14ac:dyDescent="0.45">
      <c r="B3224" s="13" t="s">
        <v>79</v>
      </c>
      <c r="C3224" s="14" t="s">
        <v>56</v>
      </c>
      <c r="D3224" s="14" t="s">
        <v>1119</v>
      </c>
      <c r="E3224" s="15" t="s">
        <v>70</v>
      </c>
      <c r="F3224" s="15"/>
      <c r="G3224" s="16">
        <v>1</v>
      </c>
      <c r="H3224" s="16">
        <v>10</v>
      </c>
      <c r="I3224" s="19">
        <v>6.5226480836236931</v>
      </c>
      <c r="J3224" s="16">
        <v>10</v>
      </c>
      <c r="K3224" s="16">
        <v>7</v>
      </c>
      <c r="L3224" s="19">
        <v>3.2027101654214456</v>
      </c>
      <c r="M3224" s="16">
        <v>1</v>
      </c>
      <c r="N3224" s="16">
        <v>10</v>
      </c>
      <c r="O3224" s="17">
        <v>713</v>
      </c>
      <c r="P3224" s="18">
        <v>0</v>
      </c>
    </row>
    <row r="3225" spans="2:16" ht="36" customHeight="1" outlineLevel="1" x14ac:dyDescent="0.45">
      <c r="B3225" s="13" t="s">
        <v>79</v>
      </c>
      <c r="C3225" s="14" t="s">
        <v>59</v>
      </c>
      <c r="D3225" s="14" t="s">
        <v>1119</v>
      </c>
      <c r="E3225" s="15" t="s">
        <v>70</v>
      </c>
      <c r="F3225" s="15"/>
      <c r="G3225" s="16">
        <v>1</v>
      </c>
      <c r="H3225" s="16">
        <v>10</v>
      </c>
      <c r="I3225" s="19">
        <v>6.5226480836236931</v>
      </c>
      <c r="J3225" s="16">
        <v>10</v>
      </c>
      <c r="K3225" s="16">
        <v>7</v>
      </c>
      <c r="L3225" s="19">
        <v>3.2027101654214456</v>
      </c>
      <c r="M3225" s="16">
        <v>1</v>
      </c>
      <c r="N3225" s="16">
        <v>10</v>
      </c>
      <c r="O3225" s="17">
        <v>713</v>
      </c>
      <c r="P3225" s="18">
        <v>0</v>
      </c>
    </row>
    <row r="3226" spans="2:16" ht="36" customHeight="1" outlineLevel="1" x14ac:dyDescent="0.45">
      <c r="B3226" s="13" t="s">
        <v>80</v>
      </c>
      <c r="C3226" s="14" t="s">
        <v>56</v>
      </c>
      <c r="D3226" s="14" t="s">
        <v>1120</v>
      </c>
      <c r="E3226" s="15" t="s">
        <v>70</v>
      </c>
      <c r="F3226" s="15"/>
      <c r="G3226" s="16">
        <v>1</v>
      </c>
      <c r="H3226" s="16">
        <v>10</v>
      </c>
      <c r="I3226" s="19">
        <v>7.03125</v>
      </c>
      <c r="J3226" s="16">
        <v>10</v>
      </c>
      <c r="K3226" s="16">
        <v>8</v>
      </c>
      <c r="L3226" s="19">
        <v>3.1920971362075008</v>
      </c>
      <c r="M3226" s="16">
        <v>1</v>
      </c>
      <c r="N3226" s="16">
        <v>10</v>
      </c>
      <c r="O3226" s="17">
        <v>936</v>
      </c>
      <c r="P3226" s="18">
        <v>0</v>
      </c>
    </row>
    <row r="3227" spans="2:16" ht="36" customHeight="1" outlineLevel="1" x14ac:dyDescent="0.45">
      <c r="B3227" s="13" t="s">
        <v>80</v>
      </c>
      <c r="C3227" s="14" t="s">
        <v>59</v>
      </c>
      <c r="D3227" s="14" t="s">
        <v>1120</v>
      </c>
      <c r="E3227" s="15" t="s">
        <v>70</v>
      </c>
      <c r="F3227" s="15"/>
      <c r="G3227" s="16">
        <v>1</v>
      </c>
      <c r="H3227" s="16">
        <v>10</v>
      </c>
      <c r="I3227" s="19">
        <v>7.03125</v>
      </c>
      <c r="J3227" s="16">
        <v>10</v>
      </c>
      <c r="K3227" s="16">
        <v>8</v>
      </c>
      <c r="L3227" s="19">
        <v>3.1920971362075008</v>
      </c>
      <c r="M3227" s="16">
        <v>1</v>
      </c>
      <c r="N3227" s="16">
        <v>10</v>
      </c>
      <c r="O3227" s="17">
        <v>936</v>
      </c>
      <c r="P3227" s="18">
        <v>0</v>
      </c>
    </row>
    <row r="3228" spans="2:16" ht="36" customHeight="1" outlineLevel="1" x14ac:dyDescent="0.45">
      <c r="B3228" s="13" t="s">
        <v>82</v>
      </c>
      <c r="C3228" s="14" t="s">
        <v>56</v>
      </c>
      <c r="D3228" s="14" t="s">
        <v>1469</v>
      </c>
      <c r="E3228" s="15" t="s">
        <v>70</v>
      </c>
      <c r="F3228" s="15"/>
      <c r="G3228" s="16">
        <v>1</v>
      </c>
      <c r="H3228" s="16">
        <v>10</v>
      </c>
      <c r="I3228" s="19">
        <v>6.5384615384615383</v>
      </c>
      <c r="J3228" s="16">
        <v>10</v>
      </c>
      <c r="K3228" s="16">
        <v>8</v>
      </c>
      <c r="L3228" s="19">
        <v>3.332051035408087</v>
      </c>
      <c r="M3228" s="16">
        <v>1</v>
      </c>
      <c r="N3228" s="16">
        <v>10</v>
      </c>
      <c r="O3228" s="17">
        <v>987</v>
      </c>
      <c r="P3228" s="18">
        <v>0</v>
      </c>
    </row>
    <row r="3229" spans="2:16" ht="36" customHeight="1" outlineLevel="1" x14ac:dyDescent="0.45">
      <c r="B3229" s="13" t="s">
        <v>82</v>
      </c>
      <c r="C3229" s="14" t="s">
        <v>59</v>
      </c>
      <c r="D3229" s="14" t="s">
        <v>1469</v>
      </c>
      <c r="E3229" s="15" t="s">
        <v>70</v>
      </c>
      <c r="F3229" s="15"/>
      <c r="G3229" s="16">
        <v>1</v>
      </c>
      <c r="H3229" s="16">
        <v>10</v>
      </c>
      <c r="I3229" s="19">
        <v>6.5384615384615383</v>
      </c>
      <c r="J3229" s="16">
        <v>10</v>
      </c>
      <c r="K3229" s="16">
        <v>8</v>
      </c>
      <c r="L3229" s="19">
        <v>3.332051035408087</v>
      </c>
      <c r="M3229" s="16">
        <v>1</v>
      </c>
      <c r="N3229" s="16">
        <v>10</v>
      </c>
      <c r="O3229" s="17">
        <v>987</v>
      </c>
      <c r="P3229" s="18">
        <v>0</v>
      </c>
    </row>
    <row r="3230" spans="2:16" ht="36" customHeight="1" outlineLevel="1" x14ac:dyDescent="0.45">
      <c r="B3230" s="13" t="s">
        <v>84</v>
      </c>
      <c r="C3230" s="14" t="s">
        <v>56</v>
      </c>
      <c r="D3230" s="14" t="s">
        <v>1470</v>
      </c>
      <c r="E3230" s="15" t="s">
        <v>70</v>
      </c>
      <c r="F3230" s="15"/>
      <c r="G3230" s="16">
        <v>1</v>
      </c>
      <c r="H3230" s="16">
        <v>4</v>
      </c>
      <c r="I3230" s="19">
        <v>2.5</v>
      </c>
      <c r="J3230" s="16">
        <v>1</v>
      </c>
      <c r="K3230" s="16">
        <v>1</v>
      </c>
      <c r="L3230" s="19">
        <v>2.1213203435596424</v>
      </c>
      <c r="M3230" s="16">
        <v>1</v>
      </c>
      <c r="N3230" s="16">
        <v>4</v>
      </c>
      <c r="O3230" s="17">
        <v>998</v>
      </c>
      <c r="P3230" s="18">
        <v>0</v>
      </c>
    </row>
    <row r="3231" spans="2:16" ht="36" customHeight="1" outlineLevel="1" x14ac:dyDescent="0.45">
      <c r="B3231" s="13" t="s">
        <v>84</v>
      </c>
      <c r="C3231" s="14" t="s">
        <v>59</v>
      </c>
      <c r="D3231" s="14" t="s">
        <v>1470</v>
      </c>
      <c r="E3231" s="15" t="s">
        <v>70</v>
      </c>
      <c r="F3231" s="15"/>
      <c r="G3231" s="16">
        <v>1</v>
      </c>
      <c r="H3231" s="16">
        <v>4</v>
      </c>
      <c r="I3231" s="19">
        <v>2.5</v>
      </c>
      <c r="J3231" s="16">
        <v>1</v>
      </c>
      <c r="K3231" s="16">
        <v>1</v>
      </c>
      <c r="L3231" s="19">
        <v>2.1213203435596424</v>
      </c>
      <c r="M3231" s="16">
        <v>1</v>
      </c>
      <c r="N3231" s="16">
        <v>4</v>
      </c>
      <c r="O3231" s="17">
        <v>998</v>
      </c>
      <c r="P3231" s="18">
        <v>0</v>
      </c>
    </row>
    <row r="3232" spans="2:16" ht="36" customHeight="1" outlineLevel="1" x14ac:dyDescent="0.45">
      <c r="B3232" s="13" t="s">
        <v>61</v>
      </c>
      <c r="C3232" s="14" t="s">
        <v>56</v>
      </c>
      <c r="D3232" s="14" t="s">
        <v>1121</v>
      </c>
      <c r="E3232" s="15" t="s">
        <v>70</v>
      </c>
      <c r="F3232" s="15"/>
      <c r="G3232" s="16">
        <v>1</v>
      </c>
      <c r="H3232" s="16">
        <v>10</v>
      </c>
      <c r="I3232" s="19">
        <v>6.54</v>
      </c>
      <c r="J3232" s="16">
        <v>10</v>
      </c>
      <c r="K3232" s="16">
        <v>7</v>
      </c>
      <c r="L3232" s="19">
        <v>3.1534654500001125</v>
      </c>
      <c r="M3232" s="16">
        <v>1</v>
      </c>
      <c r="N3232" s="16">
        <v>10</v>
      </c>
      <c r="O3232" s="17">
        <v>0</v>
      </c>
      <c r="P3232" s="18">
        <v>0</v>
      </c>
    </row>
    <row r="3233" spans="2:16" ht="36" customHeight="1" outlineLevel="1" x14ac:dyDescent="0.45">
      <c r="B3233" s="13" t="s">
        <v>61</v>
      </c>
      <c r="C3233" s="14" t="s">
        <v>59</v>
      </c>
      <c r="D3233" s="14" t="s">
        <v>1121</v>
      </c>
      <c r="E3233" s="15" t="s">
        <v>70</v>
      </c>
      <c r="F3233" s="15"/>
      <c r="G3233" s="16">
        <v>1</v>
      </c>
      <c r="H3233" s="16">
        <v>10</v>
      </c>
      <c r="I3233" s="19">
        <v>6.5455531453362257</v>
      </c>
      <c r="J3233" s="16">
        <v>10</v>
      </c>
      <c r="K3233" s="16">
        <v>7</v>
      </c>
      <c r="L3233" s="19">
        <v>3.1551599789597717</v>
      </c>
      <c r="M3233" s="16">
        <v>1</v>
      </c>
      <c r="N3233" s="16">
        <v>10</v>
      </c>
      <c r="O3233" s="17">
        <v>78</v>
      </c>
      <c r="P3233" s="18">
        <v>0</v>
      </c>
    </row>
    <row r="3234" spans="2:16" ht="36" customHeight="1" outlineLevel="1" x14ac:dyDescent="0.45">
      <c r="B3234" s="13" t="s">
        <v>61</v>
      </c>
      <c r="C3234" s="14" t="s">
        <v>56</v>
      </c>
      <c r="D3234" s="14" t="s">
        <v>1121</v>
      </c>
      <c r="E3234" s="15" t="s">
        <v>70</v>
      </c>
      <c r="F3234" s="15"/>
      <c r="G3234" s="15" t="s">
        <v>86</v>
      </c>
      <c r="H3234" s="15" t="s">
        <v>86</v>
      </c>
      <c r="I3234" s="15" t="s">
        <v>86</v>
      </c>
      <c r="J3234" s="15" t="s">
        <v>86</v>
      </c>
      <c r="K3234" s="15" t="s">
        <v>86</v>
      </c>
      <c r="L3234" s="15" t="s">
        <v>86</v>
      </c>
      <c r="M3234" s="15" t="s">
        <v>86</v>
      </c>
      <c r="N3234" s="15" t="s">
        <v>86</v>
      </c>
      <c r="O3234" s="17">
        <v>1000</v>
      </c>
      <c r="P3234" s="18">
        <v>0</v>
      </c>
    </row>
    <row r="3235" spans="2:16" ht="36" customHeight="1" outlineLevel="1" x14ac:dyDescent="0.45">
      <c r="B3235" s="13" t="s">
        <v>61</v>
      </c>
      <c r="C3235" s="14" t="s">
        <v>59</v>
      </c>
      <c r="D3235" s="14" t="s">
        <v>1121</v>
      </c>
      <c r="E3235" s="15" t="s">
        <v>70</v>
      </c>
      <c r="F3235" s="15"/>
      <c r="G3235" s="16">
        <v>6</v>
      </c>
      <c r="H3235" s="16">
        <v>6</v>
      </c>
      <c r="I3235" s="16">
        <v>6</v>
      </c>
      <c r="J3235" s="16">
        <v>6</v>
      </c>
      <c r="K3235" s="16">
        <v>6</v>
      </c>
      <c r="L3235" s="15" t="s">
        <v>86</v>
      </c>
      <c r="M3235" s="16">
        <v>6</v>
      </c>
      <c r="N3235" s="16">
        <v>6</v>
      </c>
      <c r="O3235" s="17">
        <v>999</v>
      </c>
      <c r="P3235" s="18">
        <v>0</v>
      </c>
    </row>
    <row r="3236" spans="2:16" ht="36" customHeight="1" outlineLevel="1" x14ac:dyDescent="0.45">
      <c r="B3236" s="13" t="s">
        <v>61</v>
      </c>
      <c r="C3236" s="14" t="s">
        <v>56</v>
      </c>
      <c r="D3236" s="14" t="s">
        <v>1121</v>
      </c>
      <c r="E3236" s="15" t="s">
        <v>70</v>
      </c>
      <c r="F3236" s="15"/>
      <c r="G3236" s="15" t="s">
        <v>86</v>
      </c>
      <c r="H3236" s="15" t="s">
        <v>86</v>
      </c>
      <c r="I3236" s="15" t="s">
        <v>86</v>
      </c>
      <c r="J3236" s="15" t="s">
        <v>86</v>
      </c>
      <c r="K3236" s="15" t="s">
        <v>86</v>
      </c>
      <c r="L3236" s="15" t="s">
        <v>86</v>
      </c>
      <c r="M3236" s="15" t="s">
        <v>86</v>
      </c>
      <c r="N3236" s="15" t="s">
        <v>86</v>
      </c>
      <c r="O3236" s="17">
        <v>1000</v>
      </c>
      <c r="P3236" s="18">
        <v>0</v>
      </c>
    </row>
    <row r="3237" spans="2:16" ht="36" customHeight="1" outlineLevel="1" x14ac:dyDescent="0.45">
      <c r="B3237" s="13" t="s">
        <v>61</v>
      </c>
      <c r="C3237" s="14" t="s">
        <v>59</v>
      </c>
      <c r="D3237" s="14" t="s">
        <v>1121</v>
      </c>
      <c r="E3237" s="15" t="s">
        <v>70</v>
      </c>
      <c r="F3237" s="15"/>
      <c r="G3237" s="15" t="s">
        <v>86</v>
      </c>
      <c r="H3237" s="15" t="s">
        <v>86</v>
      </c>
      <c r="I3237" s="15" t="s">
        <v>86</v>
      </c>
      <c r="J3237" s="15" t="s">
        <v>86</v>
      </c>
      <c r="K3237" s="15" t="s">
        <v>86</v>
      </c>
      <c r="L3237" s="15" t="s">
        <v>86</v>
      </c>
      <c r="M3237" s="15" t="s">
        <v>86</v>
      </c>
      <c r="N3237" s="15" t="s">
        <v>86</v>
      </c>
      <c r="O3237" s="17">
        <v>1000</v>
      </c>
      <c r="P3237" s="18">
        <v>0</v>
      </c>
    </row>
    <row r="3238" spans="2:16" ht="36" customHeight="1" outlineLevel="1" x14ac:dyDescent="0.45">
      <c r="B3238" s="13" t="s">
        <v>61</v>
      </c>
      <c r="C3238" s="14" t="s">
        <v>56</v>
      </c>
      <c r="D3238" s="14" t="s">
        <v>1121</v>
      </c>
      <c r="E3238" s="15" t="s">
        <v>70</v>
      </c>
      <c r="F3238" s="15"/>
      <c r="G3238" s="15" t="s">
        <v>86</v>
      </c>
      <c r="H3238" s="15" t="s">
        <v>86</v>
      </c>
      <c r="I3238" s="15" t="s">
        <v>86</v>
      </c>
      <c r="J3238" s="15" t="s">
        <v>86</v>
      </c>
      <c r="K3238" s="15" t="s">
        <v>86</v>
      </c>
      <c r="L3238" s="15" t="s">
        <v>86</v>
      </c>
      <c r="M3238" s="15" t="s">
        <v>86</v>
      </c>
      <c r="N3238" s="15" t="s">
        <v>86</v>
      </c>
      <c r="O3238" s="17">
        <v>1000</v>
      </c>
      <c r="P3238" s="18">
        <v>0</v>
      </c>
    </row>
    <row r="3239" spans="2:16" ht="36" customHeight="1" outlineLevel="1" x14ac:dyDescent="0.45">
      <c r="B3239" s="13" t="s">
        <v>61</v>
      </c>
      <c r="C3239" s="14" t="s">
        <v>59</v>
      </c>
      <c r="D3239" s="14" t="s">
        <v>1121</v>
      </c>
      <c r="E3239" s="15" t="s">
        <v>70</v>
      </c>
      <c r="F3239" s="15"/>
      <c r="G3239" s="15" t="s">
        <v>86</v>
      </c>
      <c r="H3239" s="15" t="s">
        <v>86</v>
      </c>
      <c r="I3239" s="15" t="s">
        <v>86</v>
      </c>
      <c r="J3239" s="15" t="s">
        <v>86</v>
      </c>
      <c r="K3239" s="15" t="s">
        <v>86</v>
      </c>
      <c r="L3239" s="15" t="s">
        <v>86</v>
      </c>
      <c r="M3239" s="15" t="s">
        <v>86</v>
      </c>
      <c r="N3239" s="15" t="s">
        <v>86</v>
      </c>
      <c r="O3239" s="17">
        <v>1000</v>
      </c>
      <c r="P3239" s="18">
        <v>0</v>
      </c>
    </row>
    <row r="3240" spans="2:16" ht="36" customHeight="1" outlineLevel="1" x14ac:dyDescent="0.45">
      <c r="B3240" s="13" t="s">
        <v>64</v>
      </c>
      <c r="C3240" s="14" t="s">
        <v>56</v>
      </c>
      <c r="D3240" s="14" t="s">
        <v>1122</v>
      </c>
      <c r="E3240" s="15" t="s">
        <v>63</v>
      </c>
      <c r="F3240" s="15"/>
      <c r="G3240" s="16">
        <v>1</v>
      </c>
      <c r="H3240" s="16">
        <v>10</v>
      </c>
      <c r="I3240" s="19">
        <v>6.5369999999999999</v>
      </c>
      <c r="J3240" s="16">
        <v>10</v>
      </c>
      <c r="K3240" s="16">
        <v>7</v>
      </c>
      <c r="L3240" s="19">
        <v>3.1531846716571352</v>
      </c>
      <c r="M3240" s="16">
        <v>1</v>
      </c>
      <c r="N3240" s="16">
        <v>10</v>
      </c>
      <c r="O3240" s="17">
        <v>0</v>
      </c>
      <c r="P3240" s="18">
        <v>0</v>
      </c>
    </row>
    <row r="3241" spans="2:16" ht="36" customHeight="1" outlineLevel="1" x14ac:dyDescent="0.45">
      <c r="B3241" s="13" t="s">
        <v>64</v>
      </c>
      <c r="C3241" s="14" t="s">
        <v>59</v>
      </c>
      <c r="D3241" s="14" t="s">
        <v>1122</v>
      </c>
      <c r="E3241" s="15" t="s">
        <v>63</v>
      </c>
      <c r="F3241" s="15"/>
      <c r="G3241" s="16">
        <v>1</v>
      </c>
      <c r="H3241" s="16">
        <v>10</v>
      </c>
      <c r="I3241" s="19">
        <v>6.5369999999999999</v>
      </c>
      <c r="J3241" s="16">
        <v>10</v>
      </c>
      <c r="K3241" s="16">
        <v>7</v>
      </c>
      <c r="L3241" s="19">
        <v>3.1531846716571352</v>
      </c>
      <c r="M3241" s="16">
        <v>1</v>
      </c>
      <c r="N3241" s="16">
        <v>10</v>
      </c>
      <c r="O3241" s="17">
        <v>0</v>
      </c>
      <c r="P3241" s="18">
        <v>0</v>
      </c>
    </row>
    <row r="3242" spans="2:16" ht="36" customHeight="1" outlineLevel="1" x14ac:dyDescent="0.45">
      <c r="B3242" s="13" t="s">
        <v>66</v>
      </c>
      <c r="C3242" s="14" t="s">
        <v>56</v>
      </c>
      <c r="D3242" s="14" t="s">
        <v>1123</v>
      </c>
      <c r="E3242" s="15" t="s">
        <v>63</v>
      </c>
      <c r="F3242" s="15"/>
      <c r="G3242" s="16">
        <v>1</v>
      </c>
      <c r="H3242" s="16">
        <v>10</v>
      </c>
      <c r="I3242" s="19">
        <v>6.3912133891213392</v>
      </c>
      <c r="J3242" s="16">
        <v>10</v>
      </c>
      <c r="K3242" s="16">
        <v>7</v>
      </c>
      <c r="L3242" s="19">
        <v>3.1853448142072258</v>
      </c>
      <c r="M3242" s="16">
        <v>1</v>
      </c>
      <c r="N3242" s="16">
        <v>10</v>
      </c>
      <c r="O3242" s="17">
        <v>522</v>
      </c>
      <c r="P3242" s="18">
        <v>0</v>
      </c>
    </row>
    <row r="3243" spans="2:16" ht="36" customHeight="1" outlineLevel="1" x14ac:dyDescent="0.45">
      <c r="B3243" s="13" t="s">
        <v>66</v>
      </c>
      <c r="C3243" s="14" t="s">
        <v>59</v>
      </c>
      <c r="D3243" s="14" t="s">
        <v>1123</v>
      </c>
      <c r="E3243" s="15" t="s">
        <v>63</v>
      </c>
      <c r="F3243" s="15"/>
      <c r="G3243" s="16">
        <v>1</v>
      </c>
      <c r="H3243" s="16">
        <v>10</v>
      </c>
      <c r="I3243" s="19">
        <v>6.3379721669980116</v>
      </c>
      <c r="J3243" s="16">
        <v>10</v>
      </c>
      <c r="K3243" s="16">
        <v>7</v>
      </c>
      <c r="L3243" s="19">
        <v>3.1756496125005929</v>
      </c>
      <c r="M3243" s="16">
        <v>1</v>
      </c>
      <c r="N3243" s="16">
        <v>10</v>
      </c>
      <c r="O3243" s="17">
        <v>497</v>
      </c>
      <c r="P3243" s="18">
        <v>0</v>
      </c>
    </row>
    <row r="3244" spans="2:16" ht="36" customHeight="1" outlineLevel="1" x14ac:dyDescent="0.45">
      <c r="B3244" s="13" t="s">
        <v>68</v>
      </c>
      <c r="C3244" s="14" t="s">
        <v>56</v>
      </c>
      <c r="D3244" s="14" t="s">
        <v>1124</v>
      </c>
      <c r="E3244" s="15" t="s">
        <v>70</v>
      </c>
      <c r="F3244" s="15"/>
      <c r="G3244" s="16">
        <v>1</v>
      </c>
      <c r="H3244" s="16">
        <v>10</v>
      </c>
      <c r="I3244" s="19">
        <v>6.9082568807339451</v>
      </c>
      <c r="J3244" s="16">
        <v>10</v>
      </c>
      <c r="K3244" s="16">
        <v>8</v>
      </c>
      <c r="L3244" s="19">
        <v>3.0827041944205549</v>
      </c>
      <c r="M3244" s="16">
        <v>1</v>
      </c>
      <c r="N3244" s="16">
        <v>10</v>
      </c>
      <c r="O3244" s="17">
        <v>782</v>
      </c>
      <c r="P3244" s="18">
        <v>0</v>
      </c>
    </row>
    <row r="3245" spans="2:16" ht="36" customHeight="1" outlineLevel="1" x14ac:dyDescent="0.45">
      <c r="B3245" s="13" t="s">
        <v>68</v>
      </c>
      <c r="C3245" s="14" t="s">
        <v>59</v>
      </c>
      <c r="D3245" s="14" t="s">
        <v>1124</v>
      </c>
      <c r="E3245" s="15" t="s">
        <v>70</v>
      </c>
      <c r="F3245" s="15"/>
      <c r="G3245" s="16">
        <v>1</v>
      </c>
      <c r="H3245" s="16">
        <v>10</v>
      </c>
      <c r="I3245" s="19">
        <v>6.9086757990867582</v>
      </c>
      <c r="J3245" s="16">
        <v>10</v>
      </c>
      <c r="K3245" s="16">
        <v>8</v>
      </c>
      <c r="L3245" s="19">
        <v>3.1141682117850258</v>
      </c>
      <c r="M3245" s="16">
        <v>1</v>
      </c>
      <c r="N3245" s="16">
        <v>10</v>
      </c>
      <c r="O3245" s="17">
        <v>781</v>
      </c>
      <c r="P3245" s="18">
        <v>0</v>
      </c>
    </row>
    <row r="3246" spans="2:16" ht="36" customHeight="1" outlineLevel="1" x14ac:dyDescent="0.45">
      <c r="B3246" s="13" t="s">
        <v>71</v>
      </c>
      <c r="C3246" s="14" t="s">
        <v>56</v>
      </c>
      <c r="D3246" s="14" t="s">
        <v>1125</v>
      </c>
      <c r="E3246" s="15" t="s">
        <v>70</v>
      </c>
      <c r="F3246" s="15"/>
      <c r="G3246" s="16">
        <v>1</v>
      </c>
      <c r="H3246" s="16">
        <v>10</v>
      </c>
      <c r="I3246" s="19">
        <v>6.606299212598425</v>
      </c>
      <c r="J3246" s="16">
        <v>10</v>
      </c>
      <c r="K3246" s="16">
        <v>7</v>
      </c>
      <c r="L3246" s="19">
        <v>3.1776937836703447</v>
      </c>
      <c r="M3246" s="16">
        <v>1</v>
      </c>
      <c r="N3246" s="16">
        <v>10</v>
      </c>
      <c r="O3246" s="17">
        <v>873</v>
      </c>
      <c r="P3246" s="18">
        <v>0</v>
      </c>
    </row>
    <row r="3247" spans="2:16" ht="36" customHeight="1" outlineLevel="1" x14ac:dyDescent="0.45">
      <c r="B3247" s="13" t="s">
        <v>71</v>
      </c>
      <c r="C3247" s="14" t="s">
        <v>59</v>
      </c>
      <c r="D3247" s="14" t="s">
        <v>1125</v>
      </c>
      <c r="E3247" s="15" t="s">
        <v>70</v>
      </c>
      <c r="F3247" s="15"/>
      <c r="G3247" s="16">
        <v>1</v>
      </c>
      <c r="H3247" s="16">
        <v>10</v>
      </c>
      <c r="I3247" s="19">
        <v>6.6212121212121211</v>
      </c>
      <c r="J3247" s="16">
        <v>10</v>
      </c>
      <c r="K3247" s="16">
        <v>7</v>
      </c>
      <c r="L3247" s="19">
        <v>3.1124725769791728</v>
      </c>
      <c r="M3247" s="16">
        <v>1</v>
      </c>
      <c r="N3247" s="16">
        <v>10</v>
      </c>
      <c r="O3247" s="17">
        <v>868</v>
      </c>
      <c r="P3247" s="18">
        <v>0</v>
      </c>
    </row>
    <row r="3248" spans="2:16" ht="36" customHeight="1" outlineLevel="1" x14ac:dyDescent="0.45">
      <c r="B3248" s="13" t="s">
        <v>1184</v>
      </c>
      <c r="C3248" s="14" t="s">
        <v>56</v>
      </c>
      <c r="D3248" s="14" t="s">
        <v>1126</v>
      </c>
      <c r="E3248" s="15" t="s">
        <v>70</v>
      </c>
      <c r="F3248" s="15"/>
      <c r="G3248" s="16">
        <v>1</v>
      </c>
      <c r="H3248" s="16">
        <v>10</v>
      </c>
      <c r="I3248" s="19">
        <v>6.901408450704225</v>
      </c>
      <c r="J3248" s="16">
        <v>10</v>
      </c>
      <c r="K3248" s="16">
        <v>9</v>
      </c>
      <c r="L3248" s="19">
        <v>3.3558261898523583</v>
      </c>
      <c r="M3248" s="16">
        <v>1</v>
      </c>
      <c r="N3248" s="16">
        <v>10</v>
      </c>
      <c r="O3248" s="17">
        <v>929</v>
      </c>
      <c r="P3248" s="18">
        <v>0</v>
      </c>
    </row>
    <row r="3249" spans="2:16" ht="36" customHeight="1" outlineLevel="1" x14ac:dyDescent="0.45">
      <c r="B3249" s="13" t="s">
        <v>1184</v>
      </c>
      <c r="C3249" s="14" t="s">
        <v>59</v>
      </c>
      <c r="D3249" s="14" t="s">
        <v>1126</v>
      </c>
      <c r="E3249" s="15" t="s">
        <v>70</v>
      </c>
      <c r="F3249" s="15"/>
      <c r="G3249" s="16">
        <v>1</v>
      </c>
      <c r="H3249" s="16">
        <v>10</v>
      </c>
      <c r="I3249" s="19">
        <v>6.9350649350649354</v>
      </c>
      <c r="J3249" s="16">
        <v>10</v>
      </c>
      <c r="K3249" s="16">
        <v>8</v>
      </c>
      <c r="L3249" s="19">
        <v>3.2619725318217401</v>
      </c>
      <c r="M3249" s="16">
        <v>1</v>
      </c>
      <c r="N3249" s="16">
        <v>10</v>
      </c>
      <c r="O3249" s="17">
        <v>923</v>
      </c>
      <c r="P3249" s="18">
        <v>0</v>
      </c>
    </row>
    <row r="3250" spans="2:16" ht="36" customHeight="1" outlineLevel="1" x14ac:dyDescent="0.45">
      <c r="B3250" s="13" t="s">
        <v>1185</v>
      </c>
      <c r="C3250" s="14" t="s">
        <v>56</v>
      </c>
      <c r="D3250" s="14" t="s">
        <v>1127</v>
      </c>
      <c r="E3250" s="15" t="s">
        <v>70</v>
      </c>
      <c r="F3250" s="15"/>
      <c r="G3250" s="16">
        <v>1</v>
      </c>
      <c r="H3250" s="16">
        <v>10</v>
      </c>
      <c r="I3250" s="19">
        <v>6.3275862068965516</v>
      </c>
      <c r="J3250" s="16">
        <v>10</v>
      </c>
      <c r="K3250" s="16">
        <v>7</v>
      </c>
      <c r="L3250" s="19">
        <v>3.3213183338689674</v>
      </c>
      <c r="M3250" s="16">
        <v>1</v>
      </c>
      <c r="N3250" s="16">
        <v>10</v>
      </c>
      <c r="O3250" s="17">
        <v>942</v>
      </c>
      <c r="P3250" s="18">
        <v>0</v>
      </c>
    </row>
    <row r="3251" spans="2:16" ht="36" customHeight="1" outlineLevel="1" x14ac:dyDescent="0.45">
      <c r="B3251" s="13" t="s">
        <v>1185</v>
      </c>
      <c r="C3251" s="14" t="s">
        <v>59</v>
      </c>
      <c r="D3251" s="14" t="s">
        <v>1127</v>
      </c>
      <c r="E3251" s="15" t="s">
        <v>70</v>
      </c>
      <c r="F3251" s="15"/>
      <c r="G3251" s="16">
        <v>1</v>
      </c>
      <c r="H3251" s="16">
        <v>10</v>
      </c>
      <c r="I3251" s="19">
        <v>6.2461538461538462</v>
      </c>
      <c r="J3251" s="16">
        <v>10</v>
      </c>
      <c r="K3251" s="16">
        <v>7</v>
      </c>
      <c r="L3251" s="19">
        <v>3.2405187144131009</v>
      </c>
      <c r="M3251" s="16">
        <v>1</v>
      </c>
      <c r="N3251" s="16">
        <v>10</v>
      </c>
      <c r="O3251" s="17">
        <v>935</v>
      </c>
      <c r="P3251" s="18">
        <v>0</v>
      </c>
    </row>
    <row r="3252" spans="2:16" ht="36" customHeight="1" outlineLevel="1" x14ac:dyDescent="0.45">
      <c r="B3252" s="13" t="s">
        <v>73</v>
      </c>
      <c r="C3252" s="14" t="s">
        <v>56</v>
      </c>
      <c r="D3252" s="14" t="s">
        <v>1471</v>
      </c>
      <c r="E3252" s="15" t="s">
        <v>63</v>
      </c>
      <c r="F3252" s="15"/>
      <c r="G3252" s="16">
        <v>1</v>
      </c>
      <c r="H3252" s="16">
        <v>10</v>
      </c>
      <c r="I3252" s="19">
        <v>6.5380000000000003</v>
      </c>
      <c r="J3252" s="16">
        <v>10</v>
      </c>
      <c r="K3252" s="16">
        <v>7</v>
      </c>
      <c r="L3252" s="19">
        <v>3.1547596593890459</v>
      </c>
      <c r="M3252" s="16">
        <v>1</v>
      </c>
      <c r="N3252" s="16">
        <v>10</v>
      </c>
      <c r="O3252" s="17">
        <v>0</v>
      </c>
      <c r="P3252" s="18">
        <v>0</v>
      </c>
    </row>
    <row r="3253" spans="2:16" ht="36" customHeight="1" outlineLevel="1" x14ac:dyDescent="0.45">
      <c r="B3253" s="13" t="s">
        <v>73</v>
      </c>
      <c r="C3253" s="14" t="s">
        <v>59</v>
      </c>
      <c r="D3253" s="14" t="s">
        <v>1471</v>
      </c>
      <c r="E3253" s="15" t="s">
        <v>63</v>
      </c>
      <c r="F3253" s="15"/>
      <c r="G3253" s="16">
        <v>1</v>
      </c>
      <c r="H3253" s="16">
        <v>10</v>
      </c>
      <c r="I3253" s="19">
        <v>6.5380000000000003</v>
      </c>
      <c r="J3253" s="16">
        <v>10</v>
      </c>
      <c r="K3253" s="16">
        <v>7</v>
      </c>
      <c r="L3253" s="19">
        <v>3.1547596593890459</v>
      </c>
      <c r="M3253" s="16">
        <v>1</v>
      </c>
      <c r="N3253" s="16">
        <v>10</v>
      </c>
      <c r="O3253" s="17">
        <v>0</v>
      </c>
      <c r="P3253" s="18">
        <v>0</v>
      </c>
    </row>
    <row r="3254" spans="2:16" ht="36" customHeight="1" outlineLevel="1" x14ac:dyDescent="0.45">
      <c r="B3254" s="13" t="s">
        <v>75</v>
      </c>
      <c r="C3254" s="14" t="s">
        <v>56</v>
      </c>
      <c r="D3254" s="14" t="s">
        <v>1128</v>
      </c>
      <c r="E3254" s="15" t="s">
        <v>63</v>
      </c>
      <c r="F3254" s="15"/>
      <c r="G3254" s="16">
        <v>1</v>
      </c>
      <c r="H3254" s="16">
        <v>10</v>
      </c>
      <c r="I3254" s="19">
        <v>6.5380000000000003</v>
      </c>
      <c r="J3254" s="16">
        <v>10</v>
      </c>
      <c r="K3254" s="16">
        <v>7</v>
      </c>
      <c r="L3254" s="19">
        <v>3.1547596593890468</v>
      </c>
      <c r="M3254" s="16">
        <v>1</v>
      </c>
      <c r="N3254" s="16">
        <v>10</v>
      </c>
      <c r="O3254" s="17">
        <v>0</v>
      </c>
      <c r="P3254" s="18">
        <v>0</v>
      </c>
    </row>
    <row r="3255" spans="2:16" ht="36" customHeight="1" outlineLevel="1" x14ac:dyDescent="0.45">
      <c r="B3255" s="13" t="s">
        <v>75</v>
      </c>
      <c r="C3255" s="14" t="s">
        <v>59</v>
      </c>
      <c r="D3255" s="14" t="s">
        <v>1128</v>
      </c>
      <c r="E3255" s="15" t="s">
        <v>63</v>
      </c>
      <c r="F3255" s="15"/>
      <c r="G3255" s="16">
        <v>1</v>
      </c>
      <c r="H3255" s="16">
        <v>10</v>
      </c>
      <c r="I3255" s="19">
        <v>6.5380000000000003</v>
      </c>
      <c r="J3255" s="16">
        <v>10</v>
      </c>
      <c r="K3255" s="16">
        <v>7</v>
      </c>
      <c r="L3255" s="19">
        <v>3.1547596593890468</v>
      </c>
      <c r="M3255" s="16">
        <v>1</v>
      </c>
      <c r="N3255" s="16">
        <v>10</v>
      </c>
      <c r="O3255" s="17">
        <v>0</v>
      </c>
      <c r="P3255" s="18">
        <v>0</v>
      </c>
    </row>
    <row r="3256" spans="2:16" ht="36" customHeight="1" outlineLevel="1" x14ac:dyDescent="0.45">
      <c r="B3256" s="13" t="s">
        <v>77</v>
      </c>
      <c r="C3256" s="14" t="s">
        <v>56</v>
      </c>
      <c r="D3256" s="14" t="s">
        <v>1129</v>
      </c>
      <c r="E3256" s="15" t="s">
        <v>70</v>
      </c>
      <c r="F3256" s="15"/>
      <c r="G3256" s="16">
        <v>1</v>
      </c>
      <c r="H3256" s="16">
        <v>10</v>
      </c>
      <c r="I3256" s="19">
        <v>6.4637681159420293</v>
      </c>
      <c r="J3256" s="16">
        <v>10</v>
      </c>
      <c r="K3256" s="16">
        <v>7</v>
      </c>
      <c r="L3256" s="19">
        <v>3.1406672952758377</v>
      </c>
      <c r="M3256" s="16">
        <v>1</v>
      </c>
      <c r="N3256" s="16">
        <v>10</v>
      </c>
      <c r="O3256" s="17">
        <v>241</v>
      </c>
      <c r="P3256" s="18">
        <v>0</v>
      </c>
    </row>
    <row r="3257" spans="2:16" ht="36" customHeight="1" outlineLevel="1" x14ac:dyDescent="0.45">
      <c r="B3257" s="13" t="s">
        <v>77</v>
      </c>
      <c r="C3257" s="14" t="s">
        <v>59</v>
      </c>
      <c r="D3257" s="14" t="s">
        <v>1129</v>
      </c>
      <c r="E3257" s="15" t="s">
        <v>70</v>
      </c>
      <c r="F3257" s="15"/>
      <c r="G3257" s="16">
        <v>1</v>
      </c>
      <c r="H3257" s="16">
        <v>10</v>
      </c>
      <c r="I3257" s="19">
        <v>6.4637681159420293</v>
      </c>
      <c r="J3257" s="16">
        <v>10</v>
      </c>
      <c r="K3257" s="16">
        <v>7</v>
      </c>
      <c r="L3257" s="19">
        <v>3.1406672952758377</v>
      </c>
      <c r="M3257" s="16">
        <v>1</v>
      </c>
      <c r="N3257" s="16">
        <v>10</v>
      </c>
      <c r="O3257" s="17">
        <v>241</v>
      </c>
      <c r="P3257" s="18">
        <v>0</v>
      </c>
    </row>
    <row r="3258" spans="2:16" ht="36" customHeight="1" outlineLevel="1" x14ac:dyDescent="0.45">
      <c r="B3258" s="13" t="s">
        <v>79</v>
      </c>
      <c r="C3258" s="14" t="s">
        <v>56</v>
      </c>
      <c r="D3258" s="14" t="s">
        <v>1130</v>
      </c>
      <c r="E3258" s="15" t="s">
        <v>70</v>
      </c>
      <c r="F3258" s="15"/>
      <c r="G3258" s="16">
        <v>1</v>
      </c>
      <c r="H3258" s="16">
        <v>10</v>
      </c>
      <c r="I3258" s="19">
        <v>6.5754385964912281</v>
      </c>
      <c r="J3258" s="16">
        <v>10</v>
      </c>
      <c r="K3258" s="16">
        <v>7</v>
      </c>
      <c r="L3258" s="19">
        <v>3.25642813382371</v>
      </c>
      <c r="M3258" s="16">
        <v>1</v>
      </c>
      <c r="N3258" s="16">
        <v>10</v>
      </c>
      <c r="O3258" s="17">
        <v>715</v>
      </c>
      <c r="P3258" s="18">
        <v>0</v>
      </c>
    </row>
    <row r="3259" spans="2:16" ht="36" customHeight="1" outlineLevel="1" x14ac:dyDescent="0.45">
      <c r="B3259" s="13" t="s">
        <v>79</v>
      </c>
      <c r="C3259" s="14" t="s">
        <v>59</v>
      </c>
      <c r="D3259" s="14" t="s">
        <v>1130</v>
      </c>
      <c r="E3259" s="15" t="s">
        <v>70</v>
      </c>
      <c r="F3259" s="15"/>
      <c r="G3259" s="16">
        <v>1</v>
      </c>
      <c r="H3259" s="16">
        <v>10</v>
      </c>
      <c r="I3259" s="19">
        <v>6.5754385964912281</v>
      </c>
      <c r="J3259" s="16">
        <v>10</v>
      </c>
      <c r="K3259" s="16">
        <v>7</v>
      </c>
      <c r="L3259" s="19">
        <v>3.25642813382371</v>
      </c>
      <c r="M3259" s="16">
        <v>1</v>
      </c>
      <c r="N3259" s="16">
        <v>10</v>
      </c>
      <c r="O3259" s="17">
        <v>715</v>
      </c>
      <c r="P3259" s="18">
        <v>0</v>
      </c>
    </row>
    <row r="3260" spans="2:16" ht="36" customHeight="1" outlineLevel="1" x14ac:dyDescent="0.45">
      <c r="B3260" s="13" t="s">
        <v>80</v>
      </c>
      <c r="C3260" s="14" t="s">
        <v>56</v>
      </c>
      <c r="D3260" s="14" t="s">
        <v>1131</v>
      </c>
      <c r="E3260" s="15" t="s">
        <v>70</v>
      </c>
      <c r="F3260" s="15"/>
      <c r="G3260" s="16">
        <v>1</v>
      </c>
      <c r="H3260" s="16">
        <v>10</v>
      </c>
      <c r="I3260" s="19">
        <v>6.9518072289156629</v>
      </c>
      <c r="J3260" s="16">
        <v>10</v>
      </c>
      <c r="K3260" s="16">
        <v>8</v>
      </c>
      <c r="L3260" s="19">
        <v>2.9792109548680235</v>
      </c>
      <c r="M3260" s="16">
        <v>1</v>
      </c>
      <c r="N3260" s="16">
        <v>10</v>
      </c>
      <c r="O3260" s="17">
        <v>917</v>
      </c>
      <c r="P3260" s="18">
        <v>0</v>
      </c>
    </row>
    <row r="3261" spans="2:16" ht="36" customHeight="1" outlineLevel="1" x14ac:dyDescent="0.45">
      <c r="B3261" s="13" t="s">
        <v>80</v>
      </c>
      <c r="C3261" s="14" t="s">
        <v>59</v>
      </c>
      <c r="D3261" s="14" t="s">
        <v>1131</v>
      </c>
      <c r="E3261" s="15" t="s">
        <v>70</v>
      </c>
      <c r="F3261" s="15"/>
      <c r="G3261" s="16">
        <v>1</v>
      </c>
      <c r="H3261" s="16">
        <v>10</v>
      </c>
      <c r="I3261" s="19">
        <v>6.9518072289156629</v>
      </c>
      <c r="J3261" s="16">
        <v>10</v>
      </c>
      <c r="K3261" s="16">
        <v>8</v>
      </c>
      <c r="L3261" s="19">
        <v>2.9792109548680235</v>
      </c>
      <c r="M3261" s="16">
        <v>1</v>
      </c>
      <c r="N3261" s="16">
        <v>10</v>
      </c>
      <c r="O3261" s="17">
        <v>917</v>
      </c>
      <c r="P3261" s="18">
        <v>0</v>
      </c>
    </row>
    <row r="3262" spans="2:16" ht="36" customHeight="1" outlineLevel="1" x14ac:dyDescent="0.45">
      <c r="B3262" s="13" t="s">
        <v>82</v>
      </c>
      <c r="C3262" s="14" t="s">
        <v>56</v>
      </c>
      <c r="D3262" s="14" t="s">
        <v>1472</v>
      </c>
      <c r="E3262" s="15" t="s">
        <v>70</v>
      </c>
      <c r="F3262" s="15"/>
      <c r="G3262" s="16">
        <v>1</v>
      </c>
      <c r="H3262" s="16">
        <v>10</v>
      </c>
      <c r="I3262" s="19">
        <v>7.2666666666666666</v>
      </c>
      <c r="J3262" s="16">
        <v>10</v>
      </c>
      <c r="K3262" s="16">
        <v>9</v>
      </c>
      <c r="L3262" s="19">
        <v>3.2175116087406668</v>
      </c>
      <c r="M3262" s="16">
        <v>1</v>
      </c>
      <c r="N3262" s="16">
        <v>10</v>
      </c>
      <c r="O3262" s="17">
        <v>985</v>
      </c>
      <c r="P3262" s="18">
        <v>0</v>
      </c>
    </row>
    <row r="3263" spans="2:16" ht="36" customHeight="1" outlineLevel="1" x14ac:dyDescent="0.45">
      <c r="B3263" s="13" t="s">
        <v>82</v>
      </c>
      <c r="C3263" s="14" t="s">
        <v>59</v>
      </c>
      <c r="D3263" s="14" t="s">
        <v>1472</v>
      </c>
      <c r="E3263" s="15" t="s">
        <v>70</v>
      </c>
      <c r="F3263" s="15"/>
      <c r="G3263" s="16">
        <v>1</v>
      </c>
      <c r="H3263" s="16">
        <v>10</v>
      </c>
      <c r="I3263" s="19">
        <v>7.2666666666666666</v>
      </c>
      <c r="J3263" s="16">
        <v>10</v>
      </c>
      <c r="K3263" s="16">
        <v>9</v>
      </c>
      <c r="L3263" s="19">
        <v>3.2175116087406668</v>
      </c>
      <c r="M3263" s="16">
        <v>1</v>
      </c>
      <c r="N3263" s="16">
        <v>10</v>
      </c>
      <c r="O3263" s="17">
        <v>985</v>
      </c>
      <c r="P3263" s="18">
        <v>0</v>
      </c>
    </row>
    <row r="3264" spans="2:16" ht="36" customHeight="1" outlineLevel="1" x14ac:dyDescent="0.45">
      <c r="B3264" s="13" t="s">
        <v>84</v>
      </c>
      <c r="C3264" s="14" t="s">
        <v>56</v>
      </c>
      <c r="D3264" s="14" t="s">
        <v>1473</v>
      </c>
      <c r="E3264" s="15" t="s">
        <v>70</v>
      </c>
      <c r="F3264" s="15"/>
      <c r="G3264" s="16">
        <v>2</v>
      </c>
      <c r="H3264" s="16">
        <v>7</v>
      </c>
      <c r="I3264" s="19">
        <v>4.5</v>
      </c>
      <c r="J3264" s="16">
        <v>2</v>
      </c>
      <c r="K3264" s="16">
        <v>2</v>
      </c>
      <c r="L3264" s="19">
        <v>3.5355339059327378</v>
      </c>
      <c r="M3264" s="16">
        <v>2</v>
      </c>
      <c r="N3264" s="16">
        <v>7</v>
      </c>
      <c r="O3264" s="17">
        <v>998</v>
      </c>
      <c r="P3264" s="18">
        <v>0</v>
      </c>
    </row>
    <row r="3265" spans="2:16" ht="36" customHeight="1" outlineLevel="1" x14ac:dyDescent="0.45">
      <c r="B3265" s="13" t="s">
        <v>84</v>
      </c>
      <c r="C3265" s="14" t="s">
        <v>59</v>
      </c>
      <c r="D3265" s="14" t="s">
        <v>1473</v>
      </c>
      <c r="E3265" s="15" t="s">
        <v>70</v>
      </c>
      <c r="F3265" s="15"/>
      <c r="G3265" s="16">
        <v>2</v>
      </c>
      <c r="H3265" s="16">
        <v>7</v>
      </c>
      <c r="I3265" s="19">
        <v>4.5</v>
      </c>
      <c r="J3265" s="16">
        <v>2</v>
      </c>
      <c r="K3265" s="16">
        <v>2</v>
      </c>
      <c r="L3265" s="19">
        <v>3.5355339059327378</v>
      </c>
      <c r="M3265" s="16">
        <v>2</v>
      </c>
      <c r="N3265" s="16">
        <v>7</v>
      </c>
      <c r="O3265" s="17">
        <v>998</v>
      </c>
      <c r="P3265" s="18">
        <v>0</v>
      </c>
    </row>
    <row r="3266" spans="2:16" ht="36" customHeight="1" outlineLevel="1" x14ac:dyDescent="0.45">
      <c r="B3266" s="13" t="s">
        <v>61</v>
      </c>
      <c r="C3266" s="14" t="s">
        <v>56</v>
      </c>
      <c r="D3266" s="14" t="s">
        <v>1132</v>
      </c>
      <c r="E3266" s="15" t="s">
        <v>70</v>
      </c>
      <c r="F3266" s="15"/>
      <c r="G3266" s="16">
        <v>1</v>
      </c>
      <c r="H3266" s="16">
        <v>10</v>
      </c>
      <c r="I3266" s="19">
        <v>6.5389999999999997</v>
      </c>
      <c r="J3266" s="16">
        <v>10</v>
      </c>
      <c r="K3266" s="16">
        <v>7</v>
      </c>
      <c r="L3266" s="19">
        <v>3.1541127797571709</v>
      </c>
      <c r="M3266" s="16">
        <v>1</v>
      </c>
      <c r="N3266" s="16">
        <v>10</v>
      </c>
      <c r="O3266" s="17">
        <v>0</v>
      </c>
      <c r="P3266" s="18">
        <v>0</v>
      </c>
    </row>
    <row r="3267" spans="2:16" ht="36" customHeight="1" outlineLevel="1" x14ac:dyDescent="0.45">
      <c r="B3267" s="13" t="s">
        <v>61</v>
      </c>
      <c r="C3267" s="14" t="s">
        <v>59</v>
      </c>
      <c r="D3267" s="14" t="s">
        <v>1132</v>
      </c>
      <c r="E3267" s="15" t="s">
        <v>70</v>
      </c>
      <c r="F3267" s="15"/>
      <c r="G3267" s="16">
        <v>1</v>
      </c>
      <c r="H3267" s="16">
        <v>10</v>
      </c>
      <c r="I3267" s="19">
        <v>6.5533553355335536</v>
      </c>
      <c r="J3267" s="16">
        <v>10</v>
      </c>
      <c r="K3267" s="16">
        <v>7</v>
      </c>
      <c r="L3267" s="19">
        <v>3.1403762271847744</v>
      </c>
      <c r="M3267" s="16">
        <v>1</v>
      </c>
      <c r="N3267" s="16">
        <v>10</v>
      </c>
      <c r="O3267" s="17">
        <v>91</v>
      </c>
      <c r="P3267" s="18">
        <v>0</v>
      </c>
    </row>
    <row r="3268" spans="2:16" ht="36" customHeight="1" outlineLevel="1" x14ac:dyDescent="0.45">
      <c r="B3268" s="13" t="s">
        <v>61</v>
      </c>
      <c r="C3268" s="14" t="s">
        <v>56</v>
      </c>
      <c r="D3268" s="14" t="s">
        <v>1132</v>
      </c>
      <c r="E3268" s="15" t="s">
        <v>70</v>
      </c>
      <c r="F3268" s="15"/>
      <c r="G3268" s="15" t="s">
        <v>86</v>
      </c>
      <c r="H3268" s="15" t="s">
        <v>86</v>
      </c>
      <c r="I3268" s="15" t="s">
        <v>86</v>
      </c>
      <c r="J3268" s="15" t="s">
        <v>86</v>
      </c>
      <c r="K3268" s="15" t="s">
        <v>86</v>
      </c>
      <c r="L3268" s="15" t="s">
        <v>86</v>
      </c>
      <c r="M3268" s="15" t="s">
        <v>86</v>
      </c>
      <c r="N3268" s="15" t="s">
        <v>86</v>
      </c>
      <c r="O3268" s="17">
        <v>1000</v>
      </c>
      <c r="P3268" s="18">
        <v>0</v>
      </c>
    </row>
    <row r="3269" spans="2:16" ht="36" customHeight="1" outlineLevel="1" x14ac:dyDescent="0.45">
      <c r="B3269" s="13" t="s">
        <v>61</v>
      </c>
      <c r="C3269" s="14" t="s">
        <v>59</v>
      </c>
      <c r="D3269" s="14" t="s">
        <v>1132</v>
      </c>
      <c r="E3269" s="15" t="s">
        <v>70</v>
      </c>
      <c r="F3269" s="15"/>
      <c r="G3269" s="15" t="s">
        <v>86</v>
      </c>
      <c r="H3269" s="15" t="s">
        <v>86</v>
      </c>
      <c r="I3269" s="15" t="s">
        <v>86</v>
      </c>
      <c r="J3269" s="15" t="s">
        <v>86</v>
      </c>
      <c r="K3269" s="15" t="s">
        <v>86</v>
      </c>
      <c r="L3269" s="15" t="s">
        <v>86</v>
      </c>
      <c r="M3269" s="15" t="s">
        <v>86</v>
      </c>
      <c r="N3269" s="15" t="s">
        <v>86</v>
      </c>
      <c r="O3269" s="17">
        <v>1000</v>
      </c>
      <c r="P3269" s="18">
        <v>0</v>
      </c>
    </row>
    <row r="3270" spans="2:16" ht="36" customHeight="1" outlineLevel="1" x14ac:dyDescent="0.45">
      <c r="B3270" s="13" t="s">
        <v>61</v>
      </c>
      <c r="C3270" s="14" t="s">
        <v>56</v>
      </c>
      <c r="D3270" s="14" t="s">
        <v>1132</v>
      </c>
      <c r="E3270" s="15" t="s">
        <v>70</v>
      </c>
      <c r="F3270" s="15"/>
      <c r="G3270" s="15" t="s">
        <v>86</v>
      </c>
      <c r="H3270" s="15" t="s">
        <v>86</v>
      </c>
      <c r="I3270" s="15" t="s">
        <v>86</v>
      </c>
      <c r="J3270" s="15" t="s">
        <v>86</v>
      </c>
      <c r="K3270" s="15" t="s">
        <v>86</v>
      </c>
      <c r="L3270" s="15" t="s">
        <v>86</v>
      </c>
      <c r="M3270" s="15" t="s">
        <v>86</v>
      </c>
      <c r="N3270" s="15" t="s">
        <v>86</v>
      </c>
      <c r="O3270" s="17">
        <v>1000</v>
      </c>
      <c r="P3270" s="18">
        <v>0</v>
      </c>
    </row>
    <row r="3271" spans="2:16" ht="36" customHeight="1" outlineLevel="1" x14ac:dyDescent="0.45">
      <c r="B3271" s="13" t="s">
        <v>61</v>
      </c>
      <c r="C3271" s="14" t="s">
        <v>59</v>
      </c>
      <c r="D3271" s="14" t="s">
        <v>1132</v>
      </c>
      <c r="E3271" s="15" t="s">
        <v>70</v>
      </c>
      <c r="F3271" s="15"/>
      <c r="G3271" s="15" t="s">
        <v>86</v>
      </c>
      <c r="H3271" s="15" t="s">
        <v>86</v>
      </c>
      <c r="I3271" s="15" t="s">
        <v>86</v>
      </c>
      <c r="J3271" s="15" t="s">
        <v>86</v>
      </c>
      <c r="K3271" s="15" t="s">
        <v>86</v>
      </c>
      <c r="L3271" s="15" t="s">
        <v>86</v>
      </c>
      <c r="M3271" s="15" t="s">
        <v>86</v>
      </c>
      <c r="N3271" s="15" t="s">
        <v>86</v>
      </c>
      <c r="O3271" s="17">
        <v>1000</v>
      </c>
      <c r="P3271" s="18">
        <v>0</v>
      </c>
    </row>
    <row r="3272" spans="2:16" ht="36" customHeight="1" outlineLevel="1" x14ac:dyDescent="0.45">
      <c r="B3272" s="13" t="s">
        <v>61</v>
      </c>
      <c r="C3272" s="14" t="s">
        <v>56</v>
      </c>
      <c r="D3272" s="14" t="s">
        <v>1132</v>
      </c>
      <c r="E3272" s="15" t="s">
        <v>70</v>
      </c>
      <c r="F3272" s="15"/>
      <c r="G3272" s="15" t="s">
        <v>86</v>
      </c>
      <c r="H3272" s="15" t="s">
        <v>86</v>
      </c>
      <c r="I3272" s="15" t="s">
        <v>86</v>
      </c>
      <c r="J3272" s="15" t="s">
        <v>86</v>
      </c>
      <c r="K3272" s="15" t="s">
        <v>86</v>
      </c>
      <c r="L3272" s="15" t="s">
        <v>86</v>
      </c>
      <c r="M3272" s="15" t="s">
        <v>86</v>
      </c>
      <c r="N3272" s="15" t="s">
        <v>86</v>
      </c>
      <c r="O3272" s="17">
        <v>1000</v>
      </c>
      <c r="P3272" s="18">
        <v>0</v>
      </c>
    </row>
    <row r="3273" spans="2:16" ht="36" customHeight="1" outlineLevel="1" x14ac:dyDescent="0.45">
      <c r="B3273" s="13" t="s">
        <v>61</v>
      </c>
      <c r="C3273" s="14" t="s">
        <v>59</v>
      </c>
      <c r="D3273" s="14" t="s">
        <v>1132</v>
      </c>
      <c r="E3273" s="15" t="s">
        <v>70</v>
      </c>
      <c r="F3273" s="15"/>
      <c r="G3273" s="15" t="s">
        <v>86</v>
      </c>
      <c r="H3273" s="15" t="s">
        <v>86</v>
      </c>
      <c r="I3273" s="15" t="s">
        <v>86</v>
      </c>
      <c r="J3273" s="15" t="s">
        <v>86</v>
      </c>
      <c r="K3273" s="15" t="s">
        <v>86</v>
      </c>
      <c r="L3273" s="15" t="s">
        <v>86</v>
      </c>
      <c r="M3273" s="15" t="s">
        <v>86</v>
      </c>
      <c r="N3273" s="15" t="s">
        <v>86</v>
      </c>
      <c r="O3273" s="17">
        <v>1000</v>
      </c>
      <c r="P3273" s="18">
        <v>0</v>
      </c>
    </row>
    <row r="3274" spans="2:16" ht="36" customHeight="1" outlineLevel="1" x14ac:dyDescent="0.45">
      <c r="B3274" s="13" t="s">
        <v>64</v>
      </c>
      <c r="C3274" s="14" t="s">
        <v>56</v>
      </c>
      <c r="D3274" s="14" t="s">
        <v>1133</v>
      </c>
      <c r="E3274" s="15" t="s">
        <v>63</v>
      </c>
      <c r="F3274" s="15"/>
      <c r="G3274" s="16">
        <v>1</v>
      </c>
      <c r="H3274" s="16">
        <v>10</v>
      </c>
      <c r="I3274" s="19">
        <v>6.54</v>
      </c>
      <c r="J3274" s="16">
        <v>10</v>
      </c>
      <c r="K3274" s="16">
        <v>7</v>
      </c>
      <c r="L3274" s="19">
        <v>3.1547349099967832</v>
      </c>
      <c r="M3274" s="16">
        <v>1</v>
      </c>
      <c r="N3274" s="16">
        <v>10</v>
      </c>
      <c r="O3274" s="17">
        <v>0</v>
      </c>
      <c r="P3274" s="18">
        <v>0</v>
      </c>
    </row>
    <row r="3275" spans="2:16" ht="36" customHeight="1" outlineLevel="1" x14ac:dyDescent="0.45">
      <c r="B3275" s="13" t="s">
        <v>64</v>
      </c>
      <c r="C3275" s="14" t="s">
        <v>59</v>
      </c>
      <c r="D3275" s="14" t="s">
        <v>1133</v>
      </c>
      <c r="E3275" s="15" t="s">
        <v>63</v>
      </c>
      <c r="F3275" s="15"/>
      <c r="G3275" s="16">
        <v>1</v>
      </c>
      <c r="H3275" s="16">
        <v>10</v>
      </c>
      <c r="I3275" s="19">
        <v>6.54</v>
      </c>
      <c r="J3275" s="16">
        <v>10</v>
      </c>
      <c r="K3275" s="16">
        <v>7</v>
      </c>
      <c r="L3275" s="19">
        <v>3.1547349099967832</v>
      </c>
      <c r="M3275" s="16">
        <v>1</v>
      </c>
      <c r="N3275" s="16">
        <v>10</v>
      </c>
      <c r="O3275" s="17">
        <v>0</v>
      </c>
      <c r="P3275" s="18">
        <v>0</v>
      </c>
    </row>
    <row r="3276" spans="2:16" ht="36" customHeight="1" outlineLevel="1" x14ac:dyDescent="0.45">
      <c r="B3276" s="13" t="s">
        <v>66</v>
      </c>
      <c r="C3276" s="14" t="s">
        <v>56</v>
      </c>
      <c r="D3276" s="14" t="s">
        <v>1134</v>
      </c>
      <c r="E3276" s="15" t="s">
        <v>63</v>
      </c>
      <c r="F3276" s="15"/>
      <c r="G3276" s="16">
        <v>1</v>
      </c>
      <c r="H3276" s="16">
        <v>10</v>
      </c>
      <c r="I3276" s="19">
        <v>6.7441364605543708</v>
      </c>
      <c r="J3276" s="16">
        <v>10</v>
      </c>
      <c r="K3276" s="16">
        <v>7</v>
      </c>
      <c r="L3276" s="19">
        <v>3.0916541831479658</v>
      </c>
      <c r="M3276" s="16">
        <v>1</v>
      </c>
      <c r="N3276" s="16">
        <v>10</v>
      </c>
      <c r="O3276" s="17">
        <v>531</v>
      </c>
      <c r="P3276" s="18">
        <v>0</v>
      </c>
    </row>
    <row r="3277" spans="2:16" ht="36" customHeight="1" outlineLevel="1" x14ac:dyDescent="0.45">
      <c r="B3277" s="13" t="s">
        <v>66</v>
      </c>
      <c r="C3277" s="14" t="s">
        <v>59</v>
      </c>
      <c r="D3277" s="14" t="s">
        <v>1134</v>
      </c>
      <c r="E3277" s="15" t="s">
        <v>63</v>
      </c>
      <c r="F3277" s="15"/>
      <c r="G3277" s="16">
        <v>1</v>
      </c>
      <c r="H3277" s="16">
        <v>10</v>
      </c>
      <c r="I3277" s="19">
        <v>6.6927835051546394</v>
      </c>
      <c r="J3277" s="16">
        <v>10</v>
      </c>
      <c r="K3277" s="16">
        <v>7</v>
      </c>
      <c r="L3277" s="19">
        <v>3.0953259692519759</v>
      </c>
      <c r="M3277" s="16">
        <v>1</v>
      </c>
      <c r="N3277" s="16">
        <v>10</v>
      </c>
      <c r="O3277" s="17">
        <v>515</v>
      </c>
      <c r="P3277" s="18">
        <v>0</v>
      </c>
    </row>
    <row r="3278" spans="2:16" ht="36" customHeight="1" outlineLevel="1" x14ac:dyDescent="0.45">
      <c r="B3278" s="13" t="s">
        <v>68</v>
      </c>
      <c r="C3278" s="14" t="s">
        <v>56</v>
      </c>
      <c r="D3278" s="14" t="s">
        <v>1135</v>
      </c>
      <c r="E3278" s="15" t="s">
        <v>70</v>
      </c>
      <c r="F3278" s="15"/>
      <c r="G3278" s="16">
        <v>1</v>
      </c>
      <c r="H3278" s="16">
        <v>10</v>
      </c>
      <c r="I3278" s="19">
        <v>6.2102803738317753</v>
      </c>
      <c r="J3278" s="16">
        <v>10</v>
      </c>
      <c r="K3278" s="16">
        <v>6</v>
      </c>
      <c r="L3278" s="19">
        <v>3.1767475196575763</v>
      </c>
      <c r="M3278" s="16">
        <v>1</v>
      </c>
      <c r="N3278" s="16">
        <v>10</v>
      </c>
      <c r="O3278" s="17">
        <v>786</v>
      </c>
      <c r="P3278" s="18">
        <v>0</v>
      </c>
    </row>
    <row r="3279" spans="2:16" ht="36" customHeight="1" outlineLevel="1" x14ac:dyDescent="0.45">
      <c r="B3279" s="13" t="s">
        <v>68</v>
      </c>
      <c r="C3279" s="14" t="s">
        <v>59</v>
      </c>
      <c r="D3279" s="14" t="s">
        <v>1135</v>
      </c>
      <c r="E3279" s="15" t="s">
        <v>70</v>
      </c>
      <c r="F3279" s="15"/>
      <c r="G3279" s="16">
        <v>1</v>
      </c>
      <c r="H3279" s="16">
        <v>10</v>
      </c>
      <c r="I3279" s="19">
        <v>6.1963470319634704</v>
      </c>
      <c r="J3279" s="16">
        <v>10</v>
      </c>
      <c r="K3279" s="16">
        <v>6</v>
      </c>
      <c r="L3279" s="19">
        <v>3.1452287132787178</v>
      </c>
      <c r="M3279" s="16">
        <v>1</v>
      </c>
      <c r="N3279" s="16">
        <v>10</v>
      </c>
      <c r="O3279" s="17">
        <v>781</v>
      </c>
      <c r="P3279" s="18">
        <v>0</v>
      </c>
    </row>
    <row r="3280" spans="2:16" ht="36" customHeight="1" outlineLevel="1" x14ac:dyDescent="0.45">
      <c r="B3280" s="13" t="s">
        <v>71</v>
      </c>
      <c r="C3280" s="14" t="s">
        <v>56</v>
      </c>
      <c r="D3280" s="14" t="s">
        <v>1136</v>
      </c>
      <c r="E3280" s="15" t="s">
        <v>70</v>
      </c>
      <c r="F3280" s="15"/>
      <c r="G3280" s="16">
        <v>1</v>
      </c>
      <c r="H3280" s="16">
        <v>10</v>
      </c>
      <c r="I3280" s="19">
        <v>6.6204379562043796</v>
      </c>
      <c r="J3280" s="16">
        <v>10</v>
      </c>
      <c r="K3280" s="16">
        <v>7</v>
      </c>
      <c r="L3280" s="19">
        <v>3.1556004995351321</v>
      </c>
      <c r="M3280" s="16">
        <v>1</v>
      </c>
      <c r="N3280" s="16">
        <v>10</v>
      </c>
      <c r="O3280" s="17">
        <v>863</v>
      </c>
      <c r="P3280" s="18">
        <v>0</v>
      </c>
    </row>
    <row r="3281" spans="2:16" ht="36" customHeight="1" outlineLevel="1" x14ac:dyDescent="0.45">
      <c r="B3281" s="13" t="s">
        <v>71</v>
      </c>
      <c r="C3281" s="14" t="s">
        <v>59</v>
      </c>
      <c r="D3281" s="14" t="s">
        <v>1136</v>
      </c>
      <c r="E3281" s="15" t="s">
        <v>70</v>
      </c>
      <c r="F3281" s="15"/>
      <c r="G3281" s="16">
        <v>1</v>
      </c>
      <c r="H3281" s="16">
        <v>10</v>
      </c>
      <c r="I3281" s="19">
        <v>6.6312056737588652</v>
      </c>
      <c r="J3281" s="16">
        <v>10</v>
      </c>
      <c r="K3281" s="16">
        <v>7</v>
      </c>
      <c r="L3281" s="19">
        <v>3.1450899317546916</v>
      </c>
      <c r="M3281" s="16">
        <v>1</v>
      </c>
      <c r="N3281" s="16">
        <v>10</v>
      </c>
      <c r="O3281" s="17">
        <v>859</v>
      </c>
      <c r="P3281" s="18">
        <v>0</v>
      </c>
    </row>
    <row r="3282" spans="2:16" ht="36" customHeight="1" outlineLevel="1" x14ac:dyDescent="0.45">
      <c r="B3282" s="13" t="s">
        <v>1184</v>
      </c>
      <c r="C3282" s="14" t="s">
        <v>56</v>
      </c>
      <c r="D3282" s="14" t="s">
        <v>1137</v>
      </c>
      <c r="E3282" s="15" t="s">
        <v>70</v>
      </c>
      <c r="F3282" s="15"/>
      <c r="G3282" s="16">
        <v>1</v>
      </c>
      <c r="H3282" s="16">
        <v>10</v>
      </c>
      <c r="I3282" s="19">
        <v>6.5522388059701493</v>
      </c>
      <c r="J3282" s="16">
        <v>10</v>
      </c>
      <c r="K3282" s="16">
        <v>7</v>
      </c>
      <c r="L3282" s="19">
        <v>3.3179200407262841</v>
      </c>
      <c r="M3282" s="16">
        <v>1</v>
      </c>
      <c r="N3282" s="16">
        <v>10</v>
      </c>
      <c r="O3282" s="17">
        <v>933</v>
      </c>
      <c r="P3282" s="18">
        <v>0</v>
      </c>
    </row>
    <row r="3283" spans="2:16" ht="36" customHeight="1" outlineLevel="1" x14ac:dyDescent="0.45">
      <c r="B3283" s="13" t="s">
        <v>1184</v>
      </c>
      <c r="C3283" s="14" t="s">
        <v>59</v>
      </c>
      <c r="D3283" s="14" t="s">
        <v>1137</v>
      </c>
      <c r="E3283" s="15" t="s">
        <v>70</v>
      </c>
      <c r="F3283" s="15"/>
      <c r="G3283" s="16">
        <v>1</v>
      </c>
      <c r="H3283" s="16">
        <v>10</v>
      </c>
      <c r="I3283" s="19">
        <v>6.647887323943662</v>
      </c>
      <c r="J3283" s="16">
        <v>10</v>
      </c>
      <c r="K3283" s="16">
        <v>7</v>
      </c>
      <c r="L3283" s="19">
        <v>3.2341861045016107</v>
      </c>
      <c r="M3283" s="16">
        <v>1</v>
      </c>
      <c r="N3283" s="16">
        <v>10</v>
      </c>
      <c r="O3283" s="17">
        <v>929</v>
      </c>
      <c r="P3283" s="18">
        <v>0</v>
      </c>
    </row>
    <row r="3284" spans="2:16" ht="36" customHeight="1" outlineLevel="1" x14ac:dyDescent="0.45">
      <c r="B3284" s="13" t="s">
        <v>1185</v>
      </c>
      <c r="C3284" s="14" t="s">
        <v>56</v>
      </c>
      <c r="D3284" s="14" t="s">
        <v>1138</v>
      </c>
      <c r="E3284" s="15" t="s">
        <v>70</v>
      </c>
      <c r="F3284" s="15"/>
      <c r="G3284" s="16">
        <v>1</v>
      </c>
      <c r="H3284" s="16">
        <v>10</v>
      </c>
      <c r="I3284" s="19">
        <v>6.431034482758621</v>
      </c>
      <c r="J3284" s="16">
        <v>10</v>
      </c>
      <c r="K3284" s="16">
        <v>7</v>
      </c>
      <c r="L3284" s="19">
        <v>3.0899501441814428</v>
      </c>
      <c r="M3284" s="16">
        <v>1</v>
      </c>
      <c r="N3284" s="16">
        <v>10</v>
      </c>
      <c r="O3284" s="17">
        <v>942</v>
      </c>
      <c r="P3284" s="18">
        <v>0</v>
      </c>
    </row>
    <row r="3285" spans="2:16" ht="36" customHeight="1" outlineLevel="1" x14ac:dyDescent="0.45">
      <c r="B3285" s="13" t="s">
        <v>1185</v>
      </c>
      <c r="C3285" s="14" t="s">
        <v>59</v>
      </c>
      <c r="D3285" s="14" t="s">
        <v>1138</v>
      </c>
      <c r="E3285" s="15" t="s">
        <v>70</v>
      </c>
      <c r="F3285" s="15"/>
      <c r="G3285" s="16">
        <v>1</v>
      </c>
      <c r="H3285" s="16">
        <v>10</v>
      </c>
      <c r="I3285" s="19">
        <v>6.9016393442622954</v>
      </c>
      <c r="J3285" s="16">
        <v>10</v>
      </c>
      <c r="K3285" s="16">
        <v>8</v>
      </c>
      <c r="L3285" s="19">
        <v>3.0039136585061099</v>
      </c>
      <c r="M3285" s="16">
        <v>1</v>
      </c>
      <c r="N3285" s="16">
        <v>10</v>
      </c>
      <c r="O3285" s="17">
        <v>939</v>
      </c>
      <c r="P3285" s="18">
        <v>0</v>
      </c>
    </row>
    <row r="3286" spans="2:16" ht="36" customHeight="1" outlineLevel="1" x14ac:dyDescent="0.45">
      <c r="B3286" s="13" t="s">
        <v>73</v>
      </c>
      <c r="C3286" s="14" t="s">
        <v>56</v>
      </c>
      <c r="D3286" s="14" t="s">
        <v>1474</v>
      </c>
      <c r="E3286" s="15" t="s">
        <v>63</v>
      </c>
      <c r="F3286" s="15"/>
      <c r="G3286" s="16">
        <v>1</v>
      </c>
      <c r="H3286" s="16">
        <v>10</v>
      </c>
      <c r="I3286" s="19">
        <v>6.5389999999999997</v>
      </c>
      <c r="J3286" s="16">
        <v>10</v>
      </c>
      <c r="K3286" s="16">
        <v>7</v>
      </c>
      <c r="L3286" s="19">
        <v>3.1541127797571682</v>
      </c>
      <c r="M3286" s="16">
        <v>1</v>
      </c>
      <c r="N3286" s="16">
        <v>10</v>
      </c>
      <c r="O3286" s="17">
        <v>0</v>
      </c>
      <c r="P3286" s="18">
        <v>0</v>
      </c>
    </row>
    <row r="3287" spans="2:16" ht="36" customHeight="1" outlineLevel="1" x14ac:dyDescent="0.45">
      <c r="B3287" s="13" t="s">
        <v>73</v>
      </c>
      <c r="C3287" s="14" t="s">
        <v>59</v>
      </c>
      <c r="D3287" s="14" t="s">
        <v>1474</v>
      </c>
      <c r="E3287" s="15" t="s">
        <v>63</v>
      </c>
      <c r="F3287" s="15"/>
      <c r="G3287" s="16">
        <v>1</v>
      </c>
      <c r="H3287" s="16">
        <v>10</v>
      </c>
      <c r="I3287" s="19">
        <v>6.5389999999999997</v>
      </c>
      <c r="J3287" s="16">
        <v>10</v>
      </c>
      <c r="K3287" s="16">
        <v>7</v>
      </c>
      <c r="L3287" s="19">
        <v>3.1541127797571682</v>
      </c>
      <c r="M3287" s="16">
        <v>1</v>
      </c>
      <c r="N3287" s="16">
        <v>10</v>
      </c>
      <c r="O3287" s="17">
        <v>0</v>
      </c>
      <c r="P3287" s="18">
        <v>0</v>
      </c>
    </row>
    <row r="3288" spans="2:16" ht="36" customHeight="1" outlineLevel="1" x14ac:dyDescent="0.45">
      <c r="B3288" s="13" t="s">
        <v>75</v>
      </c>
      <c r="C3288" s="14" t="s">
        <v>56</v>
      </c>
      <c r="D3288" s="14" t="s">
        <v>1139</v>
      </c>
      <c r="E3288" s="15" t="s">
        <v>63</v>
      </c>
      <c r="F3288" s="15"/>
      <c r="G3288" s="16">
        <v>1</v>
      </c>
      <c r="H3288" s="16">
        <v>10</v>
      </c>
      <c r="I3288" s="19">
        <v>6.5389999999999997</v>
      </c>
      <c r="J3288" s="16">
        <v>10</v>
      </c>
      <c r="K3288" s="16">
        <v>7</v>
      </c>
      <c r="L3288" s="19">
        <v>3.1537954000577648</v>
      </c>
      <c r="M3288" s="16">
        <v>1</v>
      </c>
      <c r="N3288" s="16">
        <v>10</v>
      </c>
      <c r="O3288" s="17">
        <v>0</v>
      </c>
      <c r="P3288" s="18">
        <v>0</v>
      </c>
    </row>
    <row r="3289" spans="2:16" ht="36" customHeight="1" outlineLevel="1" x14ac:dyDescent="0.45">
      <c r="B3289" s="13" t="s">
        <v>75</v>
      </c>
      <c r="C3289" s="14" t="s">
        <v>59</v>
      </c>
      <c r="D3289" s="14" t="s">
        <v>1139</v>
      </c>
      <c r="E3289" s="15" t="s">
        <v>63</v>
      </c>
      <c r="F3289" s="15"/>
      <c r="G3289" s="16">
        <v>1</v>
      </c>
      <c r="H3289" s="16">
        <v>10</v>
      </c>
      <c r="I3289" s="19">
        <v>6.5389999999999997</v>
      </c>
      <c r="J3289" s="16">
        <v>10</v>
      </c>
      <c r="K3289" s="16">
        <v>7</v>
      </c>
      <c r="L3289" s="19">
        <v>3.1537954000577648</v>
      </c>
      <c r="M3289" s="16">
        <v>1</v>
      </c>
      <c r="N3289" s="16">
        <v>10</v>
      </c>
      <c r="O3289" s="17">
        <v>0</v>
      </c>
      <c r="P3289" s="18">
        <v>0</v>
      </c>
    </row>
    <row r="3290" spans="2:16" ht="36" customHeight="1" outlineLevel="1" x14ac:dyDescent="0.45">
      <c r="B3290" s="13" t="s">
        <v>77</v>
      </c>
      <c r="C3290" s="14" t="s">
        <v>56</v>
      </c>
      <c r="D3290" s="14" t="s">
        <v>1140</v>
      </c>
      <c r="E3290" s="15" t="s">
        <v>70</v>
      </c>
      <c r="F3290" s="15"/>
      <c r="G3290" s="16">
        <v>1</v>
      </c>
      <c r="H3290" s="16">
        <v>10</v>
      </c>
      <c r="I3290" s="19">
        <v>6.5933333333333337</v>
      </c>
      <c r="J3290" s="16">
        <v>10</v>
      </c>
      <c r="K3290" s="16">
        <v>7</v>
      </c>
      <c r="L3290" s="19">
        <v>3.1472468029703857</v>
      </c>
      <c r="M3290" s="16">
        <v>1</v>
      </c>
      <c r="N3290" s="16">
        <v>10</v>
      </c>
      <c r="O3290" s="17">
        <v>250</v>
      </c>
      <c r="P3290" s="18">
        <v>0</v>
      </c>
    </row>
    <row r="3291" spans="2:16" ht="36" customHeight="1" outlineLevel="1" x14ac:dyDescent="0.45">
      <c r="B3291" s="13" t="s">
        <v>77</v>
      </c>
      <c r="C3291" s="14" t="s">
        <v>59</v>
      </c>
      <c r="D3291" s="14" t="s">
        <v>1140</v>
      </c>
      <c r="E3291" s="15" t="s">
        <v>70</v>
      </c>
      <c r="F3291" s="15"/>
      <c r="G3291" s="16">
        <v>1</v>
      </c>
      <c r="H3291" s="16">
        <v>10</v>
      </c>
      <c r="I3291" s="19">
        <v>6.5933333333333337</v>
      </c>
      <c r="J3291" s="16">
        <v>10</v>
      </c>
      <c r="K3291" s="16">
        <v>7</v>
      </c>
      <c r="L3291" s="19">
        <v>3.1472468029703857</v>
      </c>
      <c r="M3291" s="16">
        <v>1</v>
      </c>
      <c r="N3291" s="16">
        <v>10</v>
      </c>
      <c r="O3291" s="17">
        <v>250</v>
      </c>
      <c r="P3291" s="18">
        <v>0</v>
      </c>
    </row>
    <row r="3292" spans="2:16" ht="36" customHeight="1" outlineLevel="1" x14ac:dyDescent="0.45">
      <c r="B3292" s="13" t="s">
        <v>79</v>
      </c>
      <c r="C3292" s="14" t="s">
        <v>56</v>
      </c>
      <c r="D3292" s="14" t="s">
        <v>1141</v>
      </c>
      <c r="E3292" s="15" t="s">
        <v>70</v>
      </c>
      <c r="F3292" s="15"/>
      <c r="G3292" s="16">
        <v>1</v>
      </c>
      <c r="H3292" s="16">
        <v>10</v>
      </c>
      <c r="I3292" s="19">
        <v>6.5217391304347823</v>
      </c>
      <c r="J3292" s="16">
        <v>10</v>
      </c>
      <c r="K3292" s="16">
        <v>7</v>
      </c>
      <c r="L3292" s="19">
        <v>3.1719621488154273</v>
      </c>
      <c r="M3292" s="16">
        <v>1</v>
      </c>
      <c r="N3292" s="16">
        <v>10</v>
      </c>
      <c r="O3292" s="17">
        <v>724</v>
      </c>
      <c r="P3292" s="18">
        <v>0</v>
      </c>
    </row>
    <row r="3293" spans="2:16" ht="36" customHeight="1" outlineLevel="1" x14ac:dyDescent="0.45">
      <c r="B3293" s="13" t="s">
        <v>79</v>
      </c>
      <c r="C3293" s="14" t="s">
        <v>59</v>
      </c>
      <c r="D3293" s="14" t="s">
        <v>1141</v>
      </c>
      <c r="E3293" s="15" t="s">
        <v>70</v>
      </c>
      <c r="F3293" s="15"/>
      <c r="G3293" s="16">
        <v>1</v>
      </c>
      <c r="H3293" s="16">
        <v>10</v>
      </c>
      <c r="I3293" s="19">
        <v>6.5217391304347823</v>
      </c>
      <c r="J3293" s="16">
        <v>10</v>
      </c>
      <c r="K3293" s="16">
        <v>7</v>
      </c>
      <c r="L3293" s="19">
        <v>3.1719621488154273</v>
      </c>
      <c r="M3293" s="16">
        <v>1</v>
      </c>
      <c r="N3293" s="16">
        <v>10</v>
      </c>
      <c r="O3293" s="17">
        <v>724</v>
      </c>
      <c r="P3293" s="18">
        <v>0</v>
      </c>
    </row>
    <row r="3294" spans="2:16" ht="36" customHeight="1" outlineLevel="1" x14ac:dyDescent="0.45">
      <c r="B3294" s="13" t="s">
        <v>80</v>
      </c>
      <c r="C3294" s="14" t="s">
        <v>56</v>
      </c>
      <c r="D3294" s="14" t="s">
        <v>1142</v>
      </c>
      <c r="E3294" s="15" t="s">
        <v>70</v>
      </c>
      <c r="F3294" s="15"/>
      <c r="G3294" s="16">
        <v>1</v>
      </c>
      <c r="H3294" s="16">
        <v>10</v>
      </c>
      <c r="I3294" s="19">
        <v>6.0454545454545459</v>
      </c>
      <c r="J3294" s="16">
        <v>10</v>
      </c>
      <c r="K3294" s="16">
        <v>6</v>
      </c>
      <c r="L3294" s="19">
        <v>3.1252412494290529</v>
      </c>
      <c r="M3294" s="16">
        <v>1</v>
      </c>
      <c r="N3294" s="16">
        <v>10</v>
      </c>
      <c r="O3294" s="17">
        <v>934</v>
      </c>
      <c r="P3294" s="18">
        <v>0</v>
      </c>
    </row>
    <row r="3295" spans="2:16" ht="36" customHeight="1" outlineLevel="1" x14ac:dyDescent="0.45">
      <c r="B3295" s="13" t="s">
        <v>80</v>
      </c>
      <c r="C3295" s="14" t="s">
        <v>59</v>
      </c>
      <c r="D3295" s="14" t="s">
        <v>1142</v>
      </c>
      <c r="E3295" s="15" t="s">
        <v>70</v>
      </c>
      <c r="F3295" s="15"/>
      <c r="G3295" s="16">
        <v>1</v>
      </c>
      <c r="H3295" s="16">
        <v>10</v>
      </c>
      <c r="I3295" s="19">
        <v>6.0454545454545459</v>
      </c>
      <c r="J3295" s="16">
        <v>10</v>
      </c>
      <c r="K3295" s="16">
        <v>6</v>
      </c>
      <c r="L3295" s="19">
        <v>3.1252412494290529</v>
      </c>
      <c r="M3295" s="16">
        <v>1</v>
      </c>
      <c r="N3295" s="16">
        <v>10</v>
      </c>
      <c r="O3295" s="17">
        <v>934</v>
      </c>
      <c r="P3295" s="18">
        <v>0</v>
      </c>
    </row>
    <row r="3296" spans="2:16" ht="36" customHeight="1" outlineLevel="1" x14ac:dyDescent="0.45">
      <c r="B3296" s="13" t="s">
        <v>82</v>
      </c>
      <c r="C3296" s="14" t="s">
        <v>56</v>
      </c>
      <c r="D3296" s="14" t="s">
        <v>1475</v>
      </c>
      <c r="E3296" s="15" t="s">
        <v>70</v>
      </c>
      <c r="F3296" s="15"/>
      <c r="G3296" s="16">
        <v>1</v>
      </c>
      <c r="H3296" s="16">
        <v>10</v>
      </c>
      <c r="I3296" s="19">
        <v>6.333333333333333</v>
      </c>
      <c r="J3296" s="16">
        <v>7</v>
      </c>
      <c r="K3296" s="16">
        <v>7</v>
      </c>
      <c r="L3296" s="19">
        <v>2.7429563474123175</v>
      </c>
      <c r="M3296" s="16">
        <v>1</v>
      </c>
      <c r="N3296" s="16">
        <v>10</v>
      </c>
      <c r="O3296" s="17">
        <v>985</v>
      </c>
      <c r="P3296" s="18">
        <v>0</v>
      </c>
    </row>
    <row r="3297" spans="2:16" ht="36" customHeight="1" outlineLevel="1" x14ac:dyDescent="0.45">
      <c r="B3297" s="13" t="s">
        <v>82</v>
      </c>
      <c r="C3297" s="14" t="s">
        <v>59</v>
      </c>
      <c r="D3297" s="14" t="s">
        <v>1475</v>
      </c>
      <c r="E3297" s="15" t="s">
        <v>70</v>
      </c>
      <c r="F3297" s="15"/>
      <c r="G3297" s="16">
        <v>1</v>
      </c>
      <c r="H3297" s="16">
        <v>10</v>
      </c>
      <c r="I3297" s="19">
        <v>6.333333333333333</v>
      </c>
      <c r="J3297" s="16">
        <v>7</v>
      </c>
      <c r="K3297" s="16">
        <v>7</v>
      </c>
      <c r="L3297" s="19">
        <v>2.7429563474123175</v>
      </c>
      <c r="M3297" s="16">
        <v>1</v>
      </c>
      <c r="N3297" s="16">
        <v>10</v>
      </c>
      <c r="O3297" s="17">
        <v>985</v>
      </c>
      <c r="P3297" s="18">
        <v>0</v>
      </c>
    </row>
    <row r="3298" spans="2:16" ht="36" customHeight="1" outlineLevel="1" x14ac:dyDescent="0.45">
      <c r="B3298" s="13" t="s">
        <v>84</v>
      </c>
      <c r="C3298" s="14" t="s">
        <v>56</v>
      </c>
      <c r="D3298" s="14" t="s">
        <v>1476</v>
      </c>
      <c r="E3298" s="15" t="s">
        <v>70</v>
      </c>
      <c r="F3298" s="15"/>
      <c r="G3298" s="16">
        <v>10</v>
      </c>
      <c r="H3298" s="16">
        <v>10</v>
      </c>
      <c r="I3298" s="16">
        <v>10</v>
      </c>
      <c r="J3298" s="16">
        <v>10</v>
      </c>
      <c r="K3298" s="16">
        <v>10</v>
      </c>
      <c r="L3298" s="16">
        <v>0</v>
      </c>
      <c r="M3298" s="16">
        <v>10</v>
      </c>
      <c r="N3298" s="16">
        <v>10</v>
      </c>
      <c r="O3298" s="17">
        <v>998</v>
      </c>
      <c r="P3298" s="18">
        <v>0</v>
      </c>
    </row>
    <row r="3299" spans="2:16" ht="36" customHeight="1" outlineLevel="1" x14ac:dyDescent="0.45">
      <c r="B3299" s="13" t="s">
        <v>84</v>
      </c>
      <c r="C3299" s="14" t="s">
        <v>59</v>
      </c>
      <c r="D3299" s="14" t="s">
        <v>1476</v>
      </c>
      <c r="E3299" s="15" t="s">
        <v>70</v>
      </c>
      <c r="F3299" s="15"/>
      <c r="G3299" s="16">
        <v>10</v>
      </c>
      <c r="H3299" s="16">
        <v>10</v>
      </c>
      <c r="I3299" s="16">
        <v>10</v>
      </c>
      <c r="J3299" s="16">
        <v>10</v>
      </c>
      <c r="K3299" s="16">
        <v>10</v>
      </c>
      <c r="L3299" s="16">
        <v>0</v>
      </c>
      <c r="M3299" s="16">
        <v>10</v>
      </c>
      <c r="N3299" s="16">
        <v>10</v>
      </c>
      <c r="O3299" s="17">
        <v>998</v>
      </c>
      <c r="P3299" s="18">
        <v>0</v>
      </c>
    </row>
    <row r="3300" spans="2:16" ht="36" customHeight="1" outlineLevel="1" x14ac:dyDescent="0.45">
      <c r="B3300" s="13" t="s">
        <v>61</v>
      </c>
      <c r="C3300" s="14" t="s">
        <v>56</v>
      </c>
      <c r="D3300" s="14" t="s">
        <v>1143</v>
      </c>
      <c r="E3300" s="15" t="s">
        <v>70</v>
      </c>
      <c r="F3300" s="15"/>
      <c r="G3300" s="16">
        <v>1</v>
      </c>
      <c r="H3300" s="16">
        <v>10</v>
      </c>
      <c r="I3300" s="19">
        <v>6.54</v>
      </c>
      <c r="J3300" s="16">
        <v>10</v>
      </c>
      <c r="K3300" s="16">
        <v>7</v>
      </c>
      <c r="L3300" s="19">
        <v>3.1528305283253668</v>
      </c>
      <c r="M3300" s="16">
        <v>1</v>
      </c>
      <c r="N3300" s="16">
        <v>10</v>
      </c>
      <c r="O3300" s="17">
        <v>0</v>
      </c>
      <c r="P3300" s="18">
        <v>0</v>
      </c>
    </row>
    <row r="3301" spans="2:16" ht="36" customHeight="1" outlineLevel="1" x14ac:dyDescent="0.45">
      <c r="B3301" s="13" t="s">
        <v>61</v>
      </c>
      <c r="C3301" s="14" t="s">
        <v>59</v>
      </c>
      <c r="D3301" s="14" t="s">
        <v>1143</v>
      </c>
      <c r="E3301" s="15" t="s">
        <v>70</v>
      </c>
      <c r="F3301" s="15"/>
      <c r="G3301" s="16">
        <v>1</v>
      </c>
      <c r="H3301" s="16">
        <v>10</v>
      </c>
      <c r="I3301" s="19">
        <v>6.5863991081382389</v>
      </c>
      <c r="J3301" s="16">
        <v>10</v>
      </c>
      <c r="K3301" s="16">
        <v>7</v>
      </c>
      <c r="L3301" s="19">
        <v>3.160433766905931</v>
      </c>
      <c r="M3301" s="16">
        <v>1</v>
      </c>
      <c r="N3301" s="16">
        <v>10</v>
      </c>
      <c r="O3301" s="17">
        <v>103</v>
      </c>
      <c r="P3301" s="18">
        <v>0</v>
      </c>
    </row>
    <row r="3302" spans="2:16" ht="36" customHeight="1" outlineLevel="1" x14ac:dyDescent="0.45">
      <c r="B3302" s="13" t="s">
        <v>61</v>
      </c>
      <c r="C3302" s="14" t="s">
        <v>56</v>
      </c>
      <c r="D3302" s="14" t="s">
        <v>1143</v>
      </c>
      <c r="E3302" s="15" t="s">
        <v>70</v>
      </c>
      <c r="F3302" s="15"/>
      <c r="G3302" s="15" t="s">
        <v>86</v>
      </c>
      <c r="H3302" s="15" t="s">
        <v>86</v>
      </c>
      <c r="I3302" s="15" t="s">
        <v>86</v>
      </c>
      <c r="J3302" s="15" t="s">
        <v>86</v>
      </c>
      <c r="K3302" s="15" t="s">
        <v>86</v>
      </c>
      <c r="L3302" s="15" t="s">
        <v>86</v>
      </c>
      <c r="M3302" s="15" t="s">
        <v>86</v>
      </c>
      <c r="N3302" s="15" t="s">
        <v>86</v>
      </c>
      <c r="O3302" s="17">
        <v>1000</v>
      </c>
      <c r="P3302" s="18">
        <v>0</v>
      </c>
    </row>
    <row r="3303" spans="2:16" ht="36" customHeight="1" outlineLevel="1" x14ac:dyDescent="0.45">
      <c r="B3303" s="13" t="s">
        <v>61</v>
      </c>
      <c r="C3303" s="14" t="s">
        <v>59</v>
      </c>
      <c r="D3303" s="14" t="s">
        <v>1143</v>
      </c>
      <c r="E3303" s="15" t="s">
        <v>70</v>
      </c>
      <c r="F3303" s="15"/>
      <c r="G3303" s="15" t="s">
        <v>86</v>
      </c>
      <c r="H3303" s="15" t="s">
        <v>86</v>
      </c>
      <c r="I3303" s="15" t="s">
        <v>86</v>
      </c>
      <c r="J3303" s="15" t="s">
        <v>86</v>
      </c>
      <c r="K3303" s="15" t="s">
        <v>86</v>
      </c>
      <c r="L3303" s="15" t="s">
        <v>86</v>
      </c>
      <c r="M3303" s="15" t="s">
        <v>86</v>
      </c>
      <c r="N3303" s="15" t="s">
        <v>86</v>
      </c>
      <c r="O3303" s="17">
        <v>1000</v>
      </c>
      <c r="P3303" s="18">
        <v>0</v>
      </c>
    </row>
    <row r="3304" spans="2:16" ht="36" customHeight="1" outlineLevel="1" x14ac:dyDescent="0.45">
      <c r="B3304" s="13" t="s">
        <v>61</v>
      </c>
      <c r="C3304" s="14" t="s">
        <v>56</v>
      </c>
      <c r="D3304" s="14" t="s">
        <v>1143</v>
      </c>
      <c r="E3304" s="15" t="s">
        <v>70</v>
      </c>
      <c r="F3304" s="15"/>
      <c r="G3304" s="15" t="s">
        <v>86</v>
      </c>
      <c r="H3304" s="15" t="s">
        <v>86</v>
      </c>
      <c r="I3304" s="15" t="s">
        <v>86</v>
      </c>
      <c r="J3304" s="15" t="s">
        <v>86</v>
      </c>
      <c r="K3304" s="15" t="s">
        <v>86</v>
      </c>
      <c r="L3304" s="15" t="s">
        <v>86</v>
      </c>
      <c r="M3304" s="15" t="s">
        <v>86</v>
      </c>
      <c r="N3304" s="15" t="s">
        <v>86</v>
      </c>
      <c r="O3304" s="17">
        <v>1000</v>
      </c>
      <c r="P3304" s="18">
        <v>0</v>
      </c>
    </row>
    <row r="3305" spans="2:16" ht="36" customHeight="1" outlineLevel="1" x14ac:dyDescent="0.45">
      <c r="B3305" s="13" t="s">
        <v>61</v>
      </c>
      <c r="C3305" s="14" t="s">
        <v>59</v>
      </c>
      <c r="D3305" s="14" t="s">
        <v>1143</v>
      </c>
      <c r="E3305" s="15" t="s">
        <v>70</v>
      </c>
      <c r="F3305" s="15"/>
      <c r="G3305" s="15" t="s">
        <v>86</v>
      </c>
      <c r="H3305" s="15" t="s">
        <v>86</v>
      </c>
      <c r="I3305" s="15" t="s">
        <v>86</v>
      </c>
      <c r="J3305" s="15" t="s">
        <v>86</v>
      </c>
      <c r="K3305" s="15" t="s">
        <v>86</v>
      </c>
      <c r="L3305" s="15" t="s">
        <v>86</v>
      </c>
      <c r="M3305" s="15" t="s">
        <v>86</v>
      </c>
      <c r="N3305" s="15" t="s">
        <v>86</v>
      </c>
      <c r="O3305" s="17">
        <v>1000</v>
      </c>
      <c r="P3305" s="18">
        <v>0</v>
      </c>
    </row>
    <row r="3306" spans="2:16" ht="36" customHeight="1" outlineLevel="1" x14ac:dyDescent="0.45">
      <c r="B3306" s="13" t="s">
        <v>61</v>
      </c>
      <c r="C3306" s="14" t="s">
        <v>56</v>
      </c>
      <c r="D3306" s="14" t="s">
        <v>1143</v>
      </c>
      <c r="E3306" s="15" t="s">
        <v>70</v>
      </c>
      <c r="F3306" s="15"/>
      <c r="G3306" s="15" t="s">
        <v>86</v>
      </c>
      <c r="H3306" s="15" t="s">
        <v>86</v>
      </c>
      <c r="I3306" s="15" t="s">
        <v>86</v>
      </c>
      <c r="J3306" s="15" t="s">
        <v>86</v>
      </c>
      <c r="K3306" s="15" t="s">
        <v>86</v>
      </c>
      <c r="L3306" s="15" t="s">
        <v>86</v>
      </c>
      <c r="M3306" s="15" t="s">
        <v>86</v>
      </c>
      <c r="N3306" s="15" t="s">
        <v>86</v>
      </c>
      <c r="O3306" s="17">
        <v>1000</v>
      </c>
      <c r="P3306" s="18">
        <v>0</v>
      </c>
    </row>
    <row r="3307" spans="2:16" ht="36" customHeight="1" outlineLevel="1" x14ac:dyDescent="0.45">
      <c r="B3307" s="13" t="s">
        <v>61</v>
      </c>
      <c r="C3307" s="14" t="s">
        <v>59</v>
      </c>
      <c r="D3307" s="14" t="s">
        <v>1143</v>
      </c>
      <c r="E3307" s="15" t="s">
        <v>70</v>
      </c>
      <c r="F3307" s="15"/>
      <c r="G3307" s="15" t="s">
        <v>86</v>
      </c>
      <c r="H3307" s="15" t="s">
        <v>86</v>
      </c>
      <c r="I3307" s="15" t="s">
        <v>86</v>
      </c>
      <c r="J3307" s="15" t="s">
        <v>86</v>
      </c>
      <c r="K3307" s="15" t="s">
        <v>86</v>
      </c>
      <c r="L3307" s="15" t="s">
        <v>86</v>
      </c>
      <c r="M3307" s="15" t="s">
        <v>86</v>
      </c>
      <c r="N3307" s="15" t="s">
        <v>86</v>
      </c>
      <c r="O3307" s="17">
        <v>1000</v>
      </c>
      <c r="P3307" s="18">
        <v>0</v>
      </c>
    </row>
    <row r="3308" spans="2:16" ht="36" customHeight="1" outlineLevel="1" x14ac:dyDescent="0.45">
      <c r="B3308" s="13" t="s">
        <v>64</v>
      </c>
      <c r="C3308" s="14" t="s">
        <v>56</v>
      </c>
      <c r="D3308" s="14" t="s">
        <v>1144</v>
      </c>
      <c r="E3308" s="15" t="s">
        <v>63</v>
      </c>
      <c r="F3308" s="15"/>
      <c r="G3308" s="16">
        <v>1</v>
      </c>
      <c r="H3308" s="16">
        <v>10</v>
      </c>
      <c r="I3308" s="19">
        <v>6.5389999999999997</v>
      </c>
      <c r="J3308" s="16">
        <v>10</v>
      </c>
      <c r="K3308" s="16">
        <v>7</v>
      </c>
      <c r="L3308" s="19">
        <v>3.1553819793228723</v>
      </c>
      <c r="M3308" s="16">
        <v>1</v>
      </c>
      <c r="N3308" s="16">
        <v>10</v>
      </c>
      <c r="O3308" s="17">
        <v>0</v>
      </c>
      <c r="P3308" s="18">
        <v>0</v>
      </c>
    </row>
    <row r="3309" spans="2:16" ht="36" customHeight="1" outlineLevel="1" x14ac:dyDescent="0.45">
      <c r="B3309" s="13" t="s">
        <v>64</v>
      </c>
      <c r="C3309" s="14" t="s">
        <v>59</v>
      </c>
      <c r="D3309" s="14" t="s">
        <v>1144</v>
      </c>
      <c r="E3309" s="15" t="s">
        <v>63</v>
      </c>
      <c r="F3309" s="15"/>
      <c r="G3309" s="16">
        <v>1</v>
      </c>
      <c r="H3309" s="16">
        <v>10</v>
      </c>
      <c r="I3309" s="19">
        <v>6.5389999999999997</v>
      </c>
      <c r="J3309" s="16">
        <v>10</v>
      </c>
      <c r="K3309" s="16">
        <v>7</v>
      </c>
      <c r="L3309" s="19">
        <v>3.1553819793228723</v>
      </c>
      <c r="M3309" s="16">
        <v>1</v>
      </c>
      <c r="N3309" s="16">
        <v>10</v>
      </c>
      <c r="O3309" s="17">
        <v>0</v>
      </c>
      <c r="P3309" s="18">
        <v>0</v>
      </c>
    </row>
    <row r="3310" spans="2:16" ht="36" customHeight="1" outlineLevel="1" x14ac:dyDescent="0.45">
      <c r="B3310" s="13" t="s">
        <v>66</v>
      </c>
      <c r="C3310" s="14" t="s">
        <v>56</v>
      </c>
      <c r="D3310" s="14" t="s">
        <v>1145</v>
      </c>
      <c r="E3310" s="15" t="s">
        <v>63</v>
      </c>
      <c r="F3310" s="15"/>
      <c r="G3310" s="16">
        <v>1</v>
      </c>
      <c r="H3310" s="16">
        <v>10</v>
      </c>
      <c r="I3310" s="19">
        <v>6.6297872340425528</v>
      </c>
      <c r="J3310" s="16">
        <v>10</v>
      </c>
      <c r="K3310" s="16">
        <v>7</v>
      </c>
      <c r="L3310" s="19">
        <v>3.2089902292654462</v>
      </c>
      <c r="M3310" s="16">
        <v>1</v>
      </c>
      <c r="N3310" s="16">
        <v>10</v>
      </c>
      <c r="O3310" s="17">
        <v>530</v>
      </c>
      <c r="P3310" s="18">
        <v>0</v>
      </c>
    </row>
    <row r="3311" spans="2:16" ht="36" customHeight="1" outlineLevel="1" x14ac:dyDescent="0.45">
      <c r="B3311" s="13" t="s">
        <v>66</v>
      </c>
      <c r="C3311" s="14" t="s">
        <v>59</v>
      </c>
      <c r="D3311" s="14" t="s">
        <v>1145</v>
      </c>
      <c r="E3311" s="15" t="s">
        <v>63</v>
      </c>
      <c r="F3311" s="15"/>
      <c r="G3311" s="16">
        <v>1</v>
      </c>
      <c r="H3311" s="16">
        <v>10</v>
      </c>
      <c r="I3311" s="19">
        <v>6.6122448979591839</v>
      </c>
      <c r="J3311" s="16">
        <v>10</v>
      </c>
      <c r="K3311" s="16">
        <v>7</v>
      </c>
      <c r="L3311" s="19">
        <v>3.2244993050275594</v>
      </c>
      <c r="M3311" s="16">
        <v>1</v>
      </c>
      <c r="N3311" s="16">
        <v>10</v>
      </c>
      <c r="O3311" s="17">
        <v>510</v>
      </c>
      <c r="P3311" s="18">
        <v>0</v>
      </c>
    </row>
    <row r="3312" spans="2:16" ht="36" customHeight="1" outlineLevel="1" x14ac:dyDescent="0.45">
      <c r="B3312" s="13" t="s">
        <v>68</v>
      </c>
      <c r="C3312" s="14" t="s">
        <v>56</v>
      </c>
      <c r="D3312" s="14" t="s">
        <v>1146</v>
      </c>
      <c r="E3312" s="15" t="s">
        <v>70</v>
      </c>
      <c r="F3312" s="15"/>
      <c r="G3312" s="16">
        <v>1</v>
      </c>
      <c r="H3312" s="16">
        <v>10</v>
      </c>
      <c r="I3312" s="19">
        <v>6.4514563106796112</v>
      </c>
      <c r="J3312" s="16">
        <v>10</v>
      </c>
      <c r="K3312" s="16">
        <v>7</v>
      </c>
      <c r="L3312" s="19">
        <v>3.0387855108593556</v>
      </c>
      <c r="M3312" s="16">
        <v>1</v>
      </c>
      <c r="N3312" s="16">
        <v>10</v>
      </c>
      <c r="O3312" s="17">
        <v>794</v>
      </c>
      <c r="P3312" s="18">
        <v>0</v>
      </c>
    </row>
    <row r="3313" spans="2:16" ht="36" customHeight="1" outlineLevel="1" x14ac:dyDescent="0.45">
      <c r="B3313" s="13" t="s">
        <v>68</v>
      </c>
      <c r="C3313" s="14" t="s">
        <v>59</v>
      </c>
      <c r="D3313" s="14" t="s">
        <v>1146</v>
      </c>
      <c r="E3313" s="15" t="s">
        <v>70</v>
      </c>
      <c r="F3313" s="15"/>
      <c r="G3313" s="16">
        <v>1</v>
      </c>
      <c r="H3313" s="16">
        <v>10</v>
      </c>
      <c r="I3313" s="19">
        <v>6.492957746478873</v>
      </c>
      <c r="J3313" s="16">
        <v>10</v>
      </c>
      <c r="K3313" s="16">
        <v>7</v>
      </c>
      <c r="L3313" s="19">
        <v>3.0431173786565817</v>
      </c>
      <c r="M3313" s="16">
        <v>1</v>
      </c>
      <c r="N3313" s="16">
        <v>10</v>
      </c>
      <c r="O3313" s="17">
        <v>787</v>
      </c>
      <c r="P3313" s="18">
        <v>0</v>
      </c>
    </row>
    <row r="3314" spans="2:16" ht="36" customHeight="1" outlineLevel="1" x14ac:dyDescent="0.45">
      <c r="B3314" s="13" t="s">
        <v>71</v>
      </c>
      <c r="C3314" s="14" t="s">
        <v>56</v>
      </c>
      <c r="D3314" s="14" t="s">
        <v>1147</v>
      </c>
      <c r="E3314" s="15" t="s">
        <v>70</v>
      </c>
      <c r="F3314" s="15"/>
      <c r="G3314" s="16">
        <v>1</v>
      </c>
      <c r="H3314" s="16">
        <v>10</v>
      </c>
      <c r="I3314" s="19">
        <v>6.6148148148148147</v>
      </c>
      <c r="J3314" s="16">
        <v>10</v>
      </c>
      <c r="K3314" s="16">
        <v>7</v>
      </c>
      <c r="L3314" s="19">
        <v>3.1433065231196182</v>
      </c>
      <c r="M3314" s="16">
        <v>1</v>
      </c>
      <c r="N3314" s="16">
        <v>10</v>
      </c>
      <c r="O3314" s="17">
        <v>865</v>
      </c>
      <c r="P3314" s="18">
        <v>0</v>
      </c>
    </row>
    <row r="3315" spans="2:16" ht="36" customHeight="1" outlineLevel="1" x14ac:dyDescent="0.45">
      <c r="B3315" s="13" t="s">
        <v>71</v>
      </c>
      <c r="C3315" s="14" t="s">
        <v>59</v>
      </c>
      <c r="D3315" s="14" t="s">
        <v>1147</v>
      </c>
      <c r="E3315" s="15" t="s">
        <v>70</v>
      </c>
      <c r="F3315" s="15"/>
      <c r="G3315" s="16">
        <v>1</v>
      </c>
      <c r="H3315" s="16">
        <v>10</v>
      </c>
      <c r="I3315" s="19">
        <v>6.5652173913043477</v>
      </c>
      <c r="J3315" s="16">
        <v>10</v>
      </c>
      <c r="K3315" s="16">
        <v>7</v>
      </c>
      <c r="L3315" s="19">
        <v>3.1598681524261774</v>
      </c>
      <c r="M3315" s="16">
        <v>1</v>
      </c>
      <c r="N3315" s="16">
        <v>10</v>
      </c>
      <c r="O3315" s="17">
        <v>862</v>
      </c>
      <c r="P3315" s="18">
        <v>0</v>
      </c>
    </row>
    <row r="3316" spans="2:16" ht="36" customHeight="1" outlineLevel="1" x14ac:dyDescent="0.45">
      <c r="B3316" s="13" t="s">
        <v>1184</v>
      </c>
      <c r="C3316" s="14" t="s">
        <v>56</v>
      </c>
      <c r="D3316" s="14" t="s">
        <v>1148</v>
      </c>
      <c r="E3316" s="15" t="s">
        <v>70</v>
      </c>
      <c r="F3316" s="15"/>
      <c r="G3316" s="16">
        <v>1</v>
      </c>
      <c r="H3316" s="16">
        <v>10</v>
      </c>
      <c r="I3316" s="19">
        <v>6.5</v>
      </c>
      <c r="J3316" s="16">
        <v>10</v>
      </c>
      <c r="K3316" s="16">
        <v>7</v>
      </c>
      <c r="L3316" s="19">
        <v>2.993582880352315</v>
      </c>
      <c r="M3316" s="16">
        <v>1</v>
      </c>
      <c r="N3316" s="16">
        <v>10</v>
      </c>
      <c r="O3316" s="17">
        <v>934</v>
      </c>
      <c r="P3316" s="18">
        <v>0</v>
      </c>
    </row>
    <row r="3317" spans="2:16" ht="36" customHeight="1" outlineLevel="1" x14ac:dyDescent="0.45">
      <c r="B3317" s="13" t="s">
        <v>1184</v>
      </c>
      <c r="C3317" s="14" t="s">
        <v>59</v>
      </c>
      <c r="D3317" s="14" t="s">
        <v>1148</v>
      </c>
      <c r="E3317" s="15" t="s">
        <v>70</v>
      </c>
      <c r="F3317" s="15"/>
      <c r="G3317" s="16">
        <v>1</v>
      </c>
      <c r="H3317" s="16">
        <v>10</v>
      </c>
      <c r="I3317" s="19">
        <v>6.3857142857142861</v>
      </c>
      <c r="J3317" s="16">
        <v>10</v>
      </c>
      <c r="K3317" s="16">
        <v>7</v>
      </c>
      <c r="L3317" s="19">
        <v>3.0326381930487343</v>
      </c>
      <c r="M3317" s="16">
        <v>1</v>
      </c>
      <c r="N3317" s="16">
        <v>10</v>
      </c>
      <c r="O3317" s="17">
        <v>930</v>
      </c>
      <c r="P3317" s="18">
        <v>0</v>
      </c>
    </row>
    <row r="3318" spans="2:16" ht="36" customHeight="1" outlineLevel="1" x14ac:dyDescent="0.45">
      <c r="B3318" s="13" t="s">
        <v>1185</v>
      </c>
      <c r="C3318" s="14" t="s">
        <v>56</v>
      </c>
      <c r="D3318" s="14" t="s">
        <v>1149</v>
      </c>
      <c r="E3318" s="15" t="s">
        <v>70</v>
      </c>
      <c r="F3318" s="15"/>
      <c r="G3318" s="16">
        <v>1</v>
      </c>
      <c r="H3318" s="16">
        <v>10</v>
      </c>
      <c r="I3318" s="19">
        <v>7.1228070175438596</v>
      </c>
      <c r="J3318" s="16">
        <v>10</v>
      </c>
      <c r="K3318" s="16">
        <v>9</v>
      </c>
      <c r="L3318" s="19">
        <v>3.3757019134576001</v>
      </c>
      <c r="M3318" s="16">
        <v>1</v>
      </c>
      <c r="N3318" s="16">
        <v>10</v>
      </c>
      <c r="O3318" s="17">
        <v>943</v>
      </c>
      <c r="P3318" s="18">
        <v>0</v>
      </c>
    </row>
    <row r="3319" spans="2:16" ht="36" customHeight="1" outlineLevel="1" x14ac:dyDescent="0.45">
      <c r="B3319" s="13" t="s">
        <v>1185</v>
      </c>
      <c r="C3319" s="14" t="s">
        <v>59</v>
      </c>
      <c r="D3319" s="14" t="s">
        <v>1149</v>
      </c>
      <c r="E3319" s="15" t="s">
        <v>70</v>
      </c>
      <c r="F3319" s="15"/>
      <c r="G3319" s="16">
        <v>1</v>
      </c>
      <c r="H3319" s="16">
        <v>10</v>
      </c>
      <c r="I3319" s="19">
        <v>7.1147540983606561</v>
      </c>
      <c r="J3319" s="16">
        <v>10</v>
      </c>
      <c r="K3319" s="16">
        <v>9</v>
      </c>
      <c r="L3319" s="19">
        <v>3.3570739275731247</v>
      </c>
      <c r="M3319" s="16">
        <v>1</v>
      </c>
      <c r="N3319" s="16">
        <v>10</v>
      </c>
      <c r="O3319" s="17">
        <v>939</v>
      </c>
      <c r="P3319" s="18">
        <v>0</v>
      </c>
    </row>
    <row r="3320" spans="2:16" ht="36" customHeight="1" outlineLevel="1" x14ac:dyDescent="0.45">
      <c r="B3320" s="13" t="s">
        <v>73</v>
      </c>
      <c r="C3320" s="14" t="s">
        <v>56</v>
      </c>
      <c r="D3320" s="14" t="s">
        <v>1477</v>
      </c>
      <c r="E3320" s="15" t="s">
        <v>63</v>
      </c>
      <c r="F3320" s="15"/>
      <c r="G3320" s="16">
        <v>1</v>
      </c>
      <c r="H3320" s="16">
        <v>10</v>
      </c>
      <c r="I3320" s="19">
        <v>6.5389999999999997</v>
      </c>
      <c r="J3320" s="16">
        <v>10</v>
      </c>
      <c r="K3320" s="16">
        <v>7</v>
      </c>
      <c r="L3320" s="19">
        <v>3.1553819793228728</v>
      </c>
      <c r="M3320" s="16">
        <v>1</v>
      </c>
      <c r="N3320" s="16">
        <v>10</v>
      </c>
      <c r="O3320" s="17">
        <v>0</v>
      </c>
      <c r="P3320" s="18">
        <v>0</v>
      </c>
    </row>
    <row r="3321" spans="2:16" ht="36" customHeight="1" outlineLevel="1" x14ac:dyDescent="0.45">
      <c r="B3321" s="13" t="s">
        <v>73</v>
      </c>
      <c r="C3321" s="14" t="s">
        <v>59</v>
      </c>
      <c r="D3321" s="14" t="s">
        <v>1477</v>
      </c>
      <c r="E3321" s="15" t="s">
        <v>63</v>
      </c>
      <c r="F3321" s="15"/>
      <c r="G3321" s="16">
        <v>1</v>
      </c>
      <c r="H3321" s="16">
        <v>10</v>
      </c>
      <c r="I3321" s="19">
        <v>6.5389999999999997</v>
      </c>
      <c r="J3321" s="16">
        <v>10</v>
      </c>
      <c r="K3321" s="16">
        <v>7</v>
      </c>
      <c r="L3321" s="19">
        <v>3.1553819793228728</v>
      </c>
      <c r="M3321" s="16">
        <v>1</v>
      </c>
      <c r="N3321" s="16">
        <v>10</v>
      </c>
      <c r="O3321" s="17">
        <v>0</v>
      </c>
      <c r="P3321" s="18">
        <v>0</v>
      </c>
    </row>
    <row r="3322" spans="2:16" ht="36" customHeight="1" outlineLevel="1" x14ac:dyDescent="0.45">
      <c r="B3322" s="13" t="s">
        <v>75</v>
      </c>
      <c r="C3322" s="14" t="s">
        <v>56</v>
      </c>
      <c r="D3322" s="14" t="s">
        <v>1150</v>
      </c>
      <c r="E3322" s="15" t="s">
        <v>63</v>
      </c>
      <c r="F3322" s="15"/>
      <c r="G3322" s="16">
        <v>1</v>
      </c>
      <c r="H3322" s="16">
        <v>10</v>
      </c>
      <c r="I3322" s="19">
        <v>6.5369999999999999</v>
      </c>
      <c r="J3322" s="16">
        <v>10</v>
      </c>
      <c r="K3322" s="16">
        <v>7</v>
      </c>
      <c r="L3322" s="19">
        <v>3.1544542446485915</v>
      </c>
      <c r="M3322" s="16">
        <v>1</v>
      </c>
      <c r="N3322" s="16">
        <v>10</v>
      </c>
      <c r="O3322" s="17">
        <v>0</v>
      </c>
      <c r="P3322" s="18">
        <v>0</v>
      </c>
    </row>
    <row r="3323" spans="2:16" ht="36" customHeight="1" outlineLevel="1" x14ac:dyDescent="0.45">
      <c r="B3323" s="13" t="s">
        <v>75</v>
      </c>
      <c r="C3323" s="14" t="s">
        <v>59</v>
      </c>
      <c r="D3323" s="14" t="s">
        <v>1150</v>
      </c>
      <c r="E3323" s="15" t="s">
        <v>63</v>
      </c>
      <c r="F3323" s="15"/>
      <c r="G3323" s="16">
        <v>1</v>
      </c>
      <c r="H3323" s="16">
        <v>10</v>
      </c>
      <c r="I3323" s="19">
        <v>6.5369999999999999</v>
      </c>
      <c r="J3323" s="16">
        <v>10</v>
      </c>
      <c r="K3323" s="16">
        <v>7</v>
      </c>
      <c r="L3323" s="19">
        <v>3.1544542446485915</v>
      </c>
      <c r="M3323" s="16">
        <v>1</v>
      </c>
      <c r="N3323" s="16">
        <v>10</v>
      </c>
      <c r="O3323" s="17">
        <v>0</v>
      </c>
      <c r="P3323" s="18">
        <v>0</v>
      </c>
    </row>
    <row r="3324" spans="2:16" ht="36" customHeight="1" outlineLevel="1" x14ac:dyDescent="0.45">
      <c r="B3324" s="13" t="s">
        <v>77</v>
      </c>
      <c r="C3324" s="14" t="s">
        <v>56</v>
      </c>
      <c r="D3324" s="14" t="s">
        <v>1151</v>
      </c>
      <c r="E3324" s="15" t="s">
        <v>70</v>
      </c>
      <c r="F3324" s="15"/>
      <c r="G3324" s="16">
        <v>1</v>
      </c>
      <c r="H3324" s="16">
        <v>10</v>
      </c>
      <c r="I3324" s="19">
        <v>6.5060080106809082</v>
      </c>
      <c r="J3324" s="16">
        <v>10</v>
      </c>
      <c r="K3324" s="16">
        <v>7</v>
      </c>
      <c r="L3324" s="19">
        <v>3.1485551741120492</v>
      </c>
      <c r="M3324" s="16">
        <v>1</v>
      </c>
      <c r="N3324" s="16">
        <v>10</v>
      </c>
      <c r="O3324" s="17">
        <v>251</v>
      </c>
      <c r="P3324" s="18">
        <v>0</v>
      </c>
    </row>
    <row r="3325" spans="2:16" ht="36" customHeight="1" outlineLevel="1" x14ac:dyDescent="0.45">
      <c r="B3325" s="13" t="s">
        <v>77</v>
      </c>
      <c r="C3325" s="14" t="s">
        <v>59</v>
      </c>
      <c r="D3325" s="14" t="s">
        <v>1151</v>
      </c>
      <c r="E3325" s="15" t="s">
        <v>70</v>
      </c>
      <c r="F3325" s="15"/>
      <c r="G3325" s="16">
        <v>1</v>
      </c>
      <c r="H3325" s="16">
        <v>10</v>
      </c>
      <c r="I3325" s="19">
        <v>6.5060080106809082</v>
      </c>
      <c r="J3325" s="16">
        <v>10</v>
      </c>
      <c r="K3325" s="16">
        <v>7</v>
      </c>
      <c r="L3325" s="19">
        <v>3.1485551741120492</v>
      </c>
      <c r="M3325" s="16">
        <v>1</v>
      </c>
      <c r="N3325" s="16">
        <v>10</v>
      </c>
      <c r="O3325" s="17">
        <v>251</v>
      </c>
      <c r="P3325" s="18">
        <v>0</v>
      </c>
    </row>
    <row r="3326" spans="2:16" ht="36" customHeight="1" outlineLevel="1" x14ac:dyDescent="0.45">
      <c r="B3326" s="13" t="s">
        <v>79</v>
      </c>
      <c r="C3326" s="14" t="s">
        <v>56</v>
      </c>
      <c r="D3326" s="14" t="s">
        <v>1152</v>
      </c>
      <c r="E3326" s="15" t="s">
        <v>70</v>
      </c>
      <c r="F3326" s="15"/>
      <c r="G3326" s="16">
        <v>1</v>
      </c>
      <c r="H3326" s="16">
        <v>10</v>
      </c>
      <c r="I3326" s="19">
        <v>6.290322580645161</v>
      </c>
      <c r="J3326" s="16">
        <v>10</v>
      </c>
      <c r="K3326" s="16">
        <v>6</v>
      </c>
      <c r="L3326" s="19">
        <v>3.2015530577984115</v>
      </c>
      <c r="M3326" s="16">
        <v>1</v>
      </c>
      <c r="N3326" s="16">
        <v>10</v>
      </c>
      <c r="O3326" s="17">
        <v>721</v>
      </c>
      <c r="P3326" s="18">
        <v>0</v>
      </c>
    </row>
    <row r="3327" spans="2:16" ht="36" customHeight="1" outlineLevel="1" x14ac:dyDescent="0.45">
      <c r="B3327" s="13" t="s">
        <v>79</v>
      </c>
      <c r="C3327" s="14" t="s">
        <v>59</v>
      </c>
      <c r="D3327" s="14" t="s">
        <v>1152</v>
      </c>
      <c r="E3327" s="15" t="s">
        <v>70</v>
      </c>
      <c r="F3327" s="15"/>
      <c r="G3327" s="16">
        <v>1</v>
      </c>
      <c r="H3327" s="16">
        <v>10</v>
      </c>
      <c r="I3327" s="19">
        <v>6.290322580645161</v>
      </c>
      <c r="J3327" s="16">
        <v>10</v>
      </c>
      <c r="K3327" s="16">
        <v>6</v>
      </c>
      <c r="L3327" s="19">
        <v>3.2015530577984115</v>
      </c>
      <c r="M3327" s="16">
        <v>1</v>
      </c>
      <c r="N3327" s="16">
        <v>10</v>
      </c>
      <c r="O3327" s="17">
        <v>721</v>
      </c>
      <c r="P3327" s="18">
        <v>0</v>
      </c>
    </row>
    <row r="3328" spans="2:16" ht="36" customHeight="1" outlineLevel="1" x14ac:dyDescent="0.45">
      <c r="B3328" s="13" t="s">
        <v>80</v>
      </c>
      <c r="C3328" s="14" t="s">
        <v>56</v>
      </c>
      <c r="D3328" s="14" t="s">
        <v>1153</v>
      </c>
      <c r="E3328" s="15" t="s">
        <v>70</v>
      </c>
      <c r="F3328" s="15"/>
      <c r="G3328" s="16">
        <v>1</v>
      </c>
      <c r="H3328" s="16">
        <v>10</v>
      </c>
      <c r="I3328" s="19">
        <v>6.0595238095238093</v>
      </c>
      <c r="J3328" s="16">
        <v>10</v>
      </c>
      <c r="K3328" s="16">
        <v>6</v>
      </c>
      <c r="L3328" s="19">
        <v>3.0708547943693101</v>
      </c>
      <c r="M3328" s="16">
        <v>1</v>
      </c>
      <c r="N3328" s="16">
        <v>10</v>
      </c>
      <c r="O3328" s="17">
        <v>916</v>
      </c>
      <c r="P3328" s="18">
        <v>0</v>
      </c>
    </row>
    <row r="3329" spans="2:16" ht="36" customHeight="1" outlineLevel="1" x14ac:dyDescent="0.45">
      <c r="B3329" s="13" t="s">
        <v>80</v>
      </c>
      <c r="C3329" s="14" t="s">
        <v>59</v>
      </c>
      <c r="D3329" s="14" t="s">
        <v>1153</v>
      </c>
      <c r="E3329" s="15" t="s">
        <v>70</v>
      </c>
      <c r="F3329" s="15"/>
      <c r="G3329" s="16">
        <v>1</v>
      </c>
      <c r="H3329" s="16">
        <v>10</v>
      </c>
      <c r="I3329" s="19">
        <v>6.0595238095238093</v>
      </c>
      <c r="J3329" s="16">
        <v>10</v>
      </c>
      <c r="K3329" s="16">
        <v>6</v>
      </c>
      <c r="L3329" s="19">
        <v>3.0708547943693101</v>
      </c>
      <c r="M3329" s="16">
        <v>1</v>
      </c>
      <c r="N3329" s="16">
        <v>10</v>
      </c>
      <c r="O3329" s="17">
        <v>916</v>
      </c>
      <c r="P3329" s="18">
        <v>0</v>
      </c>
    </row>
    <row r="3330" spans="2:16" ht="36" customHeight="1" outlineLevel="1" x14ac:dyDescent="0.45">
      <c r="B3330" s="13" t="s">
        <v>82</v>
      </c>
      <c r="C3330" s="14" t="s">
        <v>56</v>
      </c>
      <c r="D3330" s="14" t="s">
        <v>1478</v>
      </c>
      <c r="E3330" s="15" t="s">
        <v>70</v>
      </c>
      <c r="F3330" s="15"/>
      <c r="G3330" s="16">
        <v>3</v>
      </c>
      <c r="H3330" s="16">
        <v>10</v>
      </c>
      <c r="I3330" s="19">
        <v>8.0666666666666664</v>
      </c>
      <c r="J3330" s="16">
        <v>10</v>
      </c>
      <c r="K3330" s="16">
        <v>9</v>
      </c>
      <c r="L3330" s="19">
        <v>2.3441924185608349</v>
      </c>
      <c r="M3330" s="16">
        <v>3</v>
      </c>
      <c r="N3330" s="16">
        <v>10</v>
      </c>
      <c r="O3330" s="17">
        <v>985</v>
      </c>
      <c r="P3330" s="18">
        <v>0</v>
      </c>
    </row>
    <row r="3331" spans="2:16" ht="36" customHeight="1" outlineLevel="1" x14ac:dyDescent="0.45">
      <c r="B3331" s="13" t="s">
        <v>82</v>
      </c>
      <c r="C3331" s="14" t="s">
        <v>59</v>
      </c>
      <c r="D3331" s="14" t="s">
        <v>1478</v>
      </c>
      <c r="E3331" s="15" t="s">
        <v>70</v>
      </c>
      <c r="F3331" s="15"/>
      <c r="G3331" s="16">
        <v>3</v>
      </c>
      <c r="H3331" s="16">
        <v>10</v>
      </c>
      <c r="I3331" s="19">
        <v>8.0666666666666664</v>
      </c>
      <c r="J3331" s="16">
        <v>10</v>
      </c>
      <c r="K3331" s="16">
        <v>9</v>
      </c>
      <c r="L3331" s="19">
        <v>2.3441924185608349</v>
      </c>
      <c r="M3331" s="16">
        <v>3</v>
      </c>
      <c r="N3331" s="16">
        <v>10</v>
      </c>
      <c r="O3331" s="17">
        <v>985</v>
      </c>
      <c r="P3331" s="18">
        <v>0</v>
      </c>
    </row>
    <row r="3332" spans="2:16" ht="36" customHeight="1" outlineLevel="1" x14ac:dyDescent="0.45">
      <c r="B3332" s="13" t="s">
        <v>84</v>
      </c>
      <c r="C3332" s="14" t="s">
        <v>56</v>
      </c>
      <c r="D3332" s="14" t="s">
        <v>1479</v>
      </c>
      <c r="E3332" s="15" t="s">
        <v>70</v>
      </c>
      <c r="F3332" s="15"/>
      <c r="G3332" s="15" t="s">
        <v>86</v>
      </c>
      <c r="H3332" s="15" t="s">
        <v>86</v>
      </c>
      <c r="I3332" s="15" t="s">
        <v>86</v>
      </c>
      <c r="J3332" s="15" t="s">
        <v>86</v>
      </c>
      <c r="K3332" s="15" t="s">
        <v>86</v>
      </c>
      <c r="L3332" s="15" t="s">
        <v>86</v>
      </c>
      <c r="M3332" s="15" t="s">
        <v>86</v>
      </c>
      <c r="N3332" s="15" t="s">
        <v>86</v>
      </c>
      <c r="O3332" s="17">
        <v>1000</v>
      </c>
      <c r="P3332" s="18">
        <v>0</v>
      </c>
    </row>
    <row r="3333" spans="2:16" ht="36" customHeight="1" outlineLevel="1" x14ac:dyDescent="0.45">
      <c r="B3333" s="13" t="s">
        <v>84</v>
      </c>
      <c r="C3333" s="14" t="s">
        <v>59</v>
      </c>
      <c r="D3333" s="14" t="s">
        <v>1479</v>
      </c>
      <c r="E3333" s="15" t="s">
        <v>70</v>
      </c>
      <c r="F3333" s="15"/>
      <c r="G3333" s="15" t="s">
        <v>86</v>
      </c>
      <c r="H3333" s="15" t="s">
        <v>86</v>
      </c>
      <c r="I3333" s="15" t="s">
        <v>86</v>
      </c>
      <c r="J3333" s="15" t="s">
        <v>86</v>
      </c>
      <c r="K3333" s="15" t="s">
        <v>86</v>
      </c>
      <c r="L3333" s="15" t="s">
        <v>86</v>
      </c>
      <c r="M3333" s="15" t="s">
        <v>86</v>
      </c>
      <c r="N3333" s="15" t="s">
        <v>86</v>
      </c>
      <c r="O3333" s="17">
        <v>1000</v>
      </c>
      <c r="P3333" s="18">
        <v>0</v>
      </c>
    </row>
    <row r="3334" spans="2:16" ht="36" customHeight="1" outlineLevel="1" x14ac:dyDescent="0.45">
      <c r="B3334" s="13" t="s">
        <v>61</v>
      </c>
      <c r="C3334" s="14" t="s">
        <v>56</v>
      </c>
      <c r="D3334" s="14" t="s">
        <v>1154</v>
      </c>
      <c r="E3334" s="15" t="s">
        <v>70</v>
      </c>
      <c r="F3334" s="15"/>
      <c r="G3334" s="16">
        <v>1</v>
      </c>
      <c r="H3334" s="16">
        <v>10</v>
      </c>
      <c r="I3334" s="19">
        <v>6.5389999999999997</v>
      </c>
      <c r="J3334" s="16">
        <v>10</v>
      </c>
      <c r="K3334" s="16">
        <v>7</v>
      </c>
      <c r="L3334" s="19">
        <v>3.1547474433671434</v>
      </c>
      <c r="M3334" s="16">
        <v>1</v>
      </c>
      <c r="N3334" s="16">
        <v>10</v>
      </c>
      <c r="O3334" s="17">
        <v>0</v>
      </c>
      <c r="P3334" s="18">
        <v>0</v>
      </c>
    </row>
    <row r="3335" spans="2:16" ht="36" customHeight="1" outlineLevel="1" x14ac:dyDescent="0.45">
      <c r="B3335" s="13" t="s">
        <v>61</v>
      </c>
      <c r="C3335" s="14" t="s">
        <v>59</v>
      </c>
      <c r="D3335" s="14" t="s">
        <v>1154</v>
      </c>
      <c r="E3335" s="15" t="s">
        <v>70</v>
      </c>
      <c r="F3335" s="15"/>
      <c r="G3335" s="16">
        <v>1</v>
      </c>
      <c r="H3335" s="16">
        <v>10</v>
      </c>
      <c r="I3335" s="19">
        <v>6.5514950166112955</v>
      </c>
      <c r="J3335" s="16">
        <v>10</v>
      </c>
      <c r="K3335" s="16">
        <v>7</v>
      </c>
      <c r="L3335" s="19">
        <v>3.1572524966903721</v>
      </c>
      <c r="M3335" s="16">
        <v>1</v>
      </c>
      <c r="N3335" s="16">
        <v>10</v>
      </c>
      <c r="O3335" s="17">
        <v>97</v>
      </c>
      <c r="P3335" s="18">
        <v>0</v>
      </c>
    </row>
    <row r="3336" spans="2:16" ht="36" customHeight="1" outlineLevel="1" x14ac:dyDescent="0.45">
      <c r="B3336" s="13" t="s">
        <v>61</v>
      </c>
      <c r="C3336" s="14" t="s">
        <v>56</v>
      </c>
      <c r="D3336" s="14" t="s">
        <v>1154</v>
      </c>
      <c r="E3336" s="15" t="s">
        <v>70</v>
      </c>
      <c r="F3336" s="15"/>
      <c r="G3336" s="15" t="s">
        <v>86</v>
      </c>
      <c r="H3336" s="15" t="s">
        <v>86</v>
      </c>
      <c r="I3336" s="15" t="s">
        <v>86</v>
      </c>
      <c r="J3336" s="15" t="s">
        <v>86</v>
      </c>
      <c r="K3336" s="15" t="s">
        <v>86</v>
      </c>
      <c r="L3336" s="15" t="s">
        <v>86</v>
      </c>
      <c r="M3336" s="15" t="s">
        <v>86</v>
      </c>
      <c r="N3336" s="15" t="s">
        <v>86</v>
      </c>
      <c r="O3336" s="17">
        <v>1000</v>
      </c>
      <c r="P3336" s="18">
        <v>0</v>
      </c>
    </row>
    <row r="3337" spans="2:16" ht="36" customHeight="1" outlineLevel="1" x14ac:dyDescent="0.45">
      <c r="B3337" s="13" t="s">
        <v>61</v>
      </c>
      <c r="C3337" s="14" t="s">
        <v>59</v>
      </c>
      <c r="D3337" s="14" t="s">
        <v>1154</v>
      </c>
      <c r="E3337" s="15" t="s">
        <v>70</v>
      </c>
      <c r="F3337" s="15"/>
      <c r="G3337" s="16">
        <v>5</v>
      </c>
      <c r="H3337" s="16">
        <v>10</v>
      </c>
      <c r="I3337" s="19">
        <v>8.5</v>
      </c>
      <c r="J3337" s="16">
        <v>10</v>
      </c>
      <c r="K3337" s="16">
        <v>9</v>
      </c>
      <c r="L3337" s="19">
        <v>2.3804761428476167</v>
      </c>
      <c r="M3337" s="16">
        <v>5</v>
      </c>
      <c r="N3337" s="16">
        <v>10</v>
      </c>
      <c r="O3337" s="17">
        <v>996</v>
      </c>
      <c r="P3337" s="18">
        <v>0</v>
      </c>
    </row>
    <row r="3338" spans="2:16" ht="36" customHeight="1" outlineLevel="1" x14ac:dyDescent="0.45">
      <c r="B3338" s="13" t="s">
        <v>61</v>
      </c>
      <c r="C3338" s="14" t="s">
        <v>56</v>
      </c>
      <c r="D3338" s="14" t="s">
        <v>1154</v>
      </c>
      <c r="E3338" s="15" t="s">
        <v>70</v>
      </c>
      <c r="F3338" s="15"/>
      <c r="G3338" s="15" t="s">
        <v>86</v>
      </c>
      <c r="H3338" s="15" t="s">
        <v>86</v>
      </c>
      <c r="I3338" s="15" t="s">
        <v>86</v>
      </c>
      <c r="J3338" s="15" t="s">
        <v>86</v>
      </c>
      <c r="K3338" s="15" t="s">
        <v>86</v>
      </c>
      <c r="L3338" s="15" t="s">
        <v>86</v>
      </c>
      <c r="M3338" s="15" t="s">
        <v>86</v>
      </c>
      <c r="N3338" s="15" t="s">
        <v>86</v>
      </c>
      <c r="O3338" s="17">
        <v>1000</v>
      </c>
      <c r="P3338" s="18">
        <v>0</v>
      </c>
    </row>
    <row r="3339" spans="2:16" ht="36" customHeight="1" outlineLevel="1" x14ac:dyDescent="0.45">
      <c r="B3339" s="13" t="s">
        <v>61</v>
      </c>
      <c r="C3339" s="14" t="s">
        <v>59</v>
      </c>
      <c r="D3339" s="14" t="s">
        <v>1154</v>
      </c>
      <c r="E3339" s="15" t="s">
        <v>70</v>
      </c>
      <c r="F3339" s="15"/>
      <c r="G3339" s="15" t="s">
        <v>86</v>
      </c>
      <c r="H3339" s="15" t="s">
        <v>86</v>
      </c>
      <c r="I3339" s="15" t="s">
        <v>86</v>
      </c>
      <c r="J3339" s="15" t="s">
        <v>86</v>
      </c>
      <c r="K3339" s="15" t="s">
        <v>86</v>
      </c>
      <c r="L3339" s="15" t="s">
        <v>86</v>
      </c>
      <c r="M3339" s="15" t="s">
        <v>86</v>
      </c>
      <c r="N3339" s="15" t="s">
        <v>86</v>
      </c>
      <c r="O3339" s="17">
        <v>1000</v>
      </c>
      <c r="P3339" s="18">
        <v>0</v>
      </c>
    </row>
    <row r="3340" spans="2:16" ht="36" customHeight="1" outlineLevel="1" x14ac:dyDescent="0.45">
      <c r="B3340" s="13" t="s">
        <v>61</v>
      </c>
      <c r="C3340" s="14" t="s">
        <v>56</v>
      </c>
      <c r="D3340" s="14" t="s">
        <v>1154</v>
      </c>
      <c r="E3340" s="15" t="s">
        <v>70</v>
      </c>
      <c r="F3340" s="15"/>
      <c r="G3340" s="15" t="s">
        <v>86</v>
      </c>
      <c r="H3340" s="15" t="s">
        <v>86</v>
      </c>
      <c r="I3340" s="15" t="s">
        <v>86</v>
      </c>
      <c r="J3340" s="15" t="s">
        <v>86</v>
      </c>
      <c r="K3340" s="15" t="s">
        <v>86</v>
      </c>
      <c r="L3340" s="15" t="s">
        <v>86</v>
      </c>
      <c r="M3340" s="15" t="s">
        <v>86</v>
      </c>
      <c r="N3340" s="15" t="s">
        <v>86</v>
      </c>
      <c r="O3340" s="17">
        <v>1000</v>
      </c>
      <c r="P3340" s="18">
        <v>0</v>
      </c>
    </row>
    <row r="3341" spans="2:16" ht="36" customHeight="1" outlineLevel="1" x14ac:dyDescent="0.45">
      <c r="B3341" s="13" t="s">
        <v>61</v>
      </c>
      <c r="C3341" s="14" t="s">
        <v>59</v>
      </c>
      <c r="D3341" s="14" t="s">
        <v>1154</v>
      </c>
      <c r="E3341" s="15" t="s">
        <v>70</v>
      </c>
      <c r="F3341" s="15"/>
      <c r="G3341" s="15" t="s">
        <v>86</v>
      </c>
      <c r="H3341" s="15" t="s">
        <v>86</v>
      </c>
      <c r="I3341" s="15" t="s">
        <v>86</v>
      </c>
      <c r="J3341" s="15" t="s">
        <v>86</v>
      </c>
      <c r="K3341" s="15" t="s">
        <v>86</v>
      </c>
      <c r="L3341" s="15" t="s">
        <v>86</v>
      </c>
      <c r="M3341" s="15" t="s">
        <v>86</v>
      </c>
      <c r="N3341" s="15" t="s">
        <v>86</v>
      </c>
      <c r="O3341" s="17">
        <v>1000</v>
      </c>
      <c r="P3341" s="18">
        <v>0</v>
      </c>
    </row>
    <row r="3342" spans="2:16" ht="36" customHeight="1" outlineLevel="1" x14ac:dyDescent="0.45">
      <c r="B3342" s="13" t="s">
        <v>64</v>
      </c>
      <c r="C3342" s="14" t="s">
        <v>56</v>
      </c>
      <c r="D3342" s="14" t="s">
        <v>1155</v>
      </c>
      <c r="E3342" s="15" t="s">
        <v>63</v>
      </c>
      <c r="F3342" s="15"/>
      <c r="G3342" s="16">
        <v>1</v>
      </c>
      <c r="H3342" s="16">
        <v>10</v>
      </c>
      <c r="I3342" s="19">
        <v>6.5389999999999997</v>
      </c>
      <c r="J3342" s="16">
        <v>10</v>
      </c>
      <c r="K3342" s="16">
        <v>7</v>
      </c>
      <c r="L3342" s="19">
        <v>3.1550647272969696</v>
      </c>
      <c r="M3342" s="16">
        <v>1</v>
      </c>
      <c r="N3342" s="16">
        <v>10</v>
      </c>
      <c r="O3342" s="17">
        <v>0</v>
      </c>
      <c r="P3342" s="18">
        <v>0</v>
      </c>
    </row>
    <row r="3343" spans="2:16" ht="36" customHeight="1" outlineLevel="1" x14ac:dyDescent="0.45">
      <c r="B3343" s="13" t="s">
        <v>64</v>
      </c>
      <c r="C3343" s="14" t="s">
        <v>59</v>
      </c>
      <c r="D3343" s="14" t="s">
        <v>1155</v>
      </c>
      <c r="E3343" s="15" t="s">
        <v>63</v>
      </c>
      <c r="F3343" s="15"/>
      <c r="G3343" s="16">
        <v>1</v>
      </c>
      <c r="H3343" s="16">
        <v>10</v>
      </c>
      <c r="I3343" s="19">
        <v>6.5389999999999997</v>
      </c>
      <c r="J3343" s="16">
        <v>10</v>
      </c>
      <c r="K3343" s="16">
        <v>7</v>
      </c>
      <c r="L3343" s="19">
        <v>3.1550647272969696</v>
      </c>
      <c r="M3343" s="16">
        <v>1</v>
      </c>
      <c r="N3343" s="16">
        <v>10</v>
      </c>
      <c r="O3343" s="17">
        <v>0</v>
      </c>
      <c r="P3343" s="18">
        <v>0</v>
      </c>
    </row>
    <row r="3344" spans="2:16" ht="36" customHeight="1" outlineLevel="1" x14ac:dyDescent="0.45">
      <c r="B3344" s="13" t="s">
        <v>66</v>
      </c>
      <c r="C3344" s="14" t="s">
        <v>56</v>
      </c>
      <c r="D3344" s="14" t="s">
        <v>1156</v>
      </c>
      <c r="E3344" s="15" t="s">
        <v>63</v>
      </c>
      <c r="F3344" s="15"/>
      <c r="G3344" s="16">
        <v>1</v>
      </c>
      <c r="H3344" s="16">
        <v>10</v>
      </c>
      <c r="I3344" s="19">
        <v>6.5212765957446805</v>
      </c>
      <c r="J3344" s="16">
        <v>10</v>
      </c>
      <c r="K3344" s="16">
        <v>7</v>
      </c>
      <c r="L3344" s="19">
        <v>3.1606884469230647</v>
      </c>
      <c r="M3344" s="16">
        <v>1</v>
      </c>
      <c r="N3344" s="16">
        <v>10</v>
      </c>
      <c r="O3344" s="17">
        <v>530</v>
      </c>
      <c r="P3344" s="18">
        <v>0</v>
      </c>
    </row>
    <row r="3345" spans="2:16" ht="36" customHeight="1" outlineLevel="1" x14ac:dyDescent="0.45">
      <c r="B3345" s="13" t="s">
        <v>66</v>
      </c>
      <c r="C3345" s="14" t="s">
        <v>59</v>
      </c>
      <c r="D3345" s="14" t="s">
        <v>1156</v>
      </c>
      <c r="E3345" s="15" t="s">
        <v>63</v>
      </c>
      <c r="F3345" s="15"/>
      <c r="G3345" s="16">
        <v>1</v>
      </c>
      <c r="H3345" s="16">
        <v>10</v>
      </c>
      <c r="I3345" s="19">
        <v>6.5061224489795917</v>
      </c>
      <c r="J3345" s="16">
        <v>10</v>
      </c>
      <c r="K3345" s="16">
        <v>7</v>
      </c>
      <c r="L3345" s="19">
        <v>3.1792018498600423</v>
      </c>
      <c r="M3345" s="16">
        <v>1</v>
      </c>
      <c r="N3345" s="16">
        <v>10</v>
      </c>
      <c r="O3345" s="17">
        <v>510</v>
      </c>
      <c r="P3345" s="18">
        <v>0</v>
      </c>
    </row>
    <row r="3346" spans="2:16" ht="36" customHeight="1" outlineLevel="1" x14ac:dyDescent="0.45">
      <c r="B3346" s="13" t="s">
        <v>68</v>
      </c>
      <c r="C3346" s="14" t="s">
        <v>56</v>
      </c>
      <c r="D3346" s="14" t="s">
        <v>1157</v>
      </c>
      <c r="E3346" s="15" t="s">
        <v>70</v>
      </c>
      <c r="F3346" s="15"/>
      <c r="G3346" s="16">
        <v>1</v>
      </c>
      <c r="H3346" s="16">
        <v>10</v>
      </c>
      <c r="I3346" s="19">
        <v>6.5370370370370372</v>
      </c>
      <c r="J3346" s="16">
        <v>10</v>
      </c>
      <c r="K3346" s="16">
        <v>7</v>
      </c>
      <c r="L3346" s="19">
        <v>3.119111161185375</v>
      </c>
      <c r="M3346" s="16">
        <v>1</v>
      </c>
      <c r="N3346" s="16">
        <v>10</v>
      </c>
      <c r="O3346" s="17">
        <v>784</v>
      </c>
      <c r="P3346" s="18">
        <v>0</v>
      </c>
    </row>
    <row r="3347" spans="2:16" ht="36" customHeight="1" outlineLevel="1" x14ac:dyDescent="0.45">
      <c r="B3347" s="13" t="s">
        <v>68</v>
      </c>
      <c r="C3347" s="14" t="s">
        <v>59</v>
      </c>
      <c r="D3347" s="14" t="s">
        <v>1157</v>
      </c>
      <c r="E3347" s="15" t="s">
        <v>70</v>
      </c>
      <c r="F3347" s="15"/>
      <c r="G3347" s="16">
        <v>1</v>
      </c>
      <c r="H3347" s="16">
        <v>10</v>
      </c>
      <c r="I3347" s="19">
        <v>6.6074766355140184</v>
      </c>
      <c r="J3347" s="16">
        <v>10</v>
      </c>
      <c r="K3347" s="16">
        <v>7</v>
      </c>
      <c r="L3347" s="19">
        <v>3.0955276214758767</v>
      </c>
      <c r="M3347" s="16">
        <v>1</v>
      </c>
      <c r="N3347" s="16">
        <v>10</v>
      </c>
      <c r="O3347" s="17">
        <v>786</v>
      </c>
      <c r="P3347" s="18">
        <v>0</v>
      </c>
    </row>
    <row r="3348" spans="2:16" ht="36" customHeight="1" outlineLevel="1" x14ac:dyDescent="0.45">
      <c r="B3348" s="13" t="s">
        <v>71</v>
      </c>
      <c r="C3348" s="14" t="s">
        <v>56</v>
      </c>
      <c r="D3348" s="14" t="s">
        <v>1158</v>
      </c>
      <c r="E3348" s="15" t="s">
        <v>70</v>
      </c>
      <c r="F3348" s="15"/>
      <c r="G3348" s="16">
        <v>1</v>
      </c>
      <c r="H3348" s="16">
        <v>10</v>
      </c>
      <c r="I3348" s="19">
        <v>6.6382978723404253</v>
      </c>
      <c r="J3348" s="16">
        <v>10</v>
      </c>
      <c r="K3348" s="16">
        <v>7</v>
      </c>
      <c r="L3348" s="19">
        <v>3.0921019105010128</v>
      </c>
      <c r="M3348" s="16">
        <v>1</v>
      </c>
      <c r="N3348" s="16">
        <v>10</v>
      </c>
      <c r="O3348" s="17">
        <v>859</v>
      </c>
      <c r="P3348" s="18">
        <v>0</v>
      </c>
    </row>
    <row r="3349" spans="2:16" ht="36" customHeight="1" outlineLevel="1" x14ac:dyDescent="0.45">
      <c r="B3349" s="13" t="s">
        <v>71</v>
      </c>
      <c r="C3349" s="14" t="s">
        <v>59</v>
      </c>
      <c r="D3349" s="14" t="s">
        <v>1158</v>
      </c>
      <c r="E3349" s="15" t="s">
        <v>70</v>
      </c>
      <c r="F3349" s="15"/>
      <c r="G3349" s="16">
        <v>1</v>
      </c>
      <c r="H3349" s="16">
        <v>10</v>
      </c>
      <c r="I3349" s="19">
        <v>6.6170212765957448</v>
      </c>
      <c r="J3349" s="16">
        <v>10</v>
      </c>
      <c r="K3349" s="16">
        <v>7</v>
      </c>
      <c r="L3349" s="19">
        <v>3.1137014593752412</v>
      </c>
      <c r="M3349" s="16">
        <v>1</v>
      </c>
      <c r="N3349" s="16">
        <v>10</v>
      </c>
      <c r="O3349" s="17">
        <v>859</v>
      </c>
      <c r="P3349" s="18">
        <v>0</v>
      </c>
    </row>
    <row r="3350" spans="2:16" ht="36" customHeight="1" outlineLevel="1" x14ac:dyDescent="0.45">
      <c r="B3350" s="13" t="s">
        <v>1184</v>
      </c>
      <c r="C3350" s="14" t="s">
        <v>56</v>
      </c>
      <c r="D3350" s="14" t="s">
        <v>1159</v>
      </c>
      <c r="E3350" s="15" t="s">
        <v>70</v>
      </c>
      <c r="F3350" s="15"/>
      <c r="G3350" s="16">
        <v>2</v>
      </c>
      <c r="H3350" s="16">
        <v>10</v>
      </c>
      <c r="I3350" s="19">
        <v>6.5</v>
      </c>
      <c r="J3350" s="16">
        <v>10</v>
      </c>
      <c r="K3350" s="16">
        <v>6</v>
      </c>
      <c r="L3350" s="19">
        <v>2.7414201822020305</v>
      </c>
      <c r="M3350" s="16">
        <v>2</v>
      </c>
      <c r="N3350" s="16">
        <v>10</v>
      </c>
      <c r="O3350" s="17">
        <v>934</v>
      </c>
      <c r="P3350" s="18">
        <v>0</v>
      </c>
    </row>
    <row r="3351" spans="2:16" ht="36" customHeight="1" outlineLevel="1" x14ac:dyDescent="0.45">
      <c r="B3351" s="13" t="s">
        <v>1184</v>
      </c>
      <c r="C3351" s="14" t="s">
        <v>59</v>
      </c>
      <c r="D3351" s="14" t="s">
        <v>1159</v>
      </c>
      <c r="E3351" s="15" t="s">
        <v>70</v>
      </c>
      <c r="F3351" s="15"/>
      <c r="G3351" s="16">
        <v>1</v>
      </c>
      <c r="H3351" s="16">
        <v>10</v>
      </c>
      <c r="I3351" s="19">
        <v>6.4558823529411766</v>
      </c>
      <c r="J3351" s="16">
        <v>10</v>
      </c>
      <c r="K3351" s="16">
        <v>6</v>
      </c>
      <c r="L3351" s="19">
        <v>2.8673864720303128</v>
      </c>
      <c r="M3351" s="16">
        <v>1</v>
      </c>
      <c r="N3351" s="16">
        <v>10</v>
      </c>
      <c r="O3351" s="17">
        <v>932</v>
      </c>
      <c r="P3351" s="18">
        <v>0</v>
      </c>
    </row>
    <row r="3352" spans="2:16" ht="36" customHeight="1" outlineLevel="1" x14ac:dyDescent="0.45">
      <c r="B3352" s="13" t="s">
        <v>1185</v>
      </c>
      <c r="C3352" s="14" t="s">
        <v>56</v>
      </c>
      <c r="D3352" s="14" t="s">
        <v>1160</v>
      </c>
      <c r="E3352" s="15" t="s">
        <v>70</v>
      </c>
      <c r="F3352" s="15"/>
      <c r="G3352" s="16">
        <v>1</v>
      </c>
      <c r="H3352" s="16">
        <v>10</v>
      </c>
      <c r="I3352" s="19">
        <v>6.7692307692307692</v>
      </c>
      <c r="J3352" s="16">
        <v>10</v>
      </c>
      <c r="K3352" s="16">
        <v>8</v>
      </c>
      <c r="L3352" s="19">
        <v>3.1846161132605313</v>
      </c>
      <c r="M3352" s="16">
        <v>1</v>
      </c>
      <c r="N3352" s="16">
        <v>10</v>
      </c>
      <c r="O3352" s="17">
        <v>948</v>
      </c>
      <c r="P3352" s="18">
        <v>0</v>
      </c>
    </row>
    <row r="3353" spans="2:16" ht="36" customHeight="1" outlineLevel="1" x14ac:dyDescent="0.45">
      <c r="B3353" s="13" t="s">
        <v>1185</v>
      </c>
      <c r="C3353" s="14" t="s">
        <v>59</v>
      </c>
      <c r="D3353" s="14" t="s">
        <v>1160</v>
      </c>
      <c r="E3353" s="15" t="s">
        <v>70</v>
      </c>
      <c r="F3353" s="15"/>
      <c r="G3353" s="16">
        <v>1</v>
      </c>
      <c r="H3353" s="16">
        <v>10</v>
      </c>
      <c r="I3353" s="19">
        <v>6.6545454545454543</v>
      </c>
      <c r="J3353" s="16">
        <v>10</v>
      </c>
      <c r="K3353" s="16">
        <v>8</v>
      </c>
      <c r="L3353" s="19">
        <v>3.3010558457817245</v>
      </c>
      <c r="M3353" s="16">
        <v>1</v>
      </c>
      <c r="N3353" s="16">
        <v>10</v>
      </c>
      <c r="O3353" s="17">
        <v>945</v>
      </c>
      <c r="P3353" s="18">
        <v>0</v>
      </c>
    </row>
    <row r="3354" spans="2:16" ht="36" customHeight="1" outlineLevel="1" x14ac:dyDescent="0.45">
      <c r="B3354" s="13" t="s">
        <v>73</v>
      </c>
      <c r="C3354" s="14" t="s">
        <v>56</v>
      </c>
      <c r="D3354" s="14" t="s">
        <v>1480</v>
      </c>
      <c r="E3354" s="15" t="s">
        <v>63</v>
      </c>
      <c r="F3354" s="15"/>
      <c r="G3354" s="16">
        <v>1</v>
      </c>
      <c r="H3354" s="16">
        <v>10</v>
      </c>
      <c r="I3354" s="19">
        <v>6.5369999999999999</v>
      </c>
      <c r="J3354" s="16">
        <v>10</v>
      </c>
      <c r="K3354" s="16">
        <v>7</v>
      </c>
      <c r="L3354" s="19">
        <v>3.154771558066213</v>
      </c>
      <c r="M3354" s="16">
        <v>1</v>
      </c>
      <c r="N3354" s="16">
        <v>10</v>
      </c>
      <c r="O3354" s="17">
        <v>0</v>
      </c>
      <c r="P3354" s="18">
        <v>0</v>
      </c>
    </row>
    <row r="3355" spans="2:16" ht="36" customHeight="1" outlineLevel="1" x14ac:dyDescent="0.45">
      <c r="B3355" s="13" t="s">
        <v>73</v>
      </c>
      <c r="C3355" s="14" t="s">
        <v>59</v>
      </c>
      <c r="D3355" s="14" t="s">
        <v>1480</v>
      </c>
      <c r="E3355" s="15" t="s">
        <v>63</v>
      </c>
      <c r="F3355" s="15"/>
      <c r="G3355" s="16">
        <v>1</v>
      </c>
      <c r="H3355" s="16">
        <v>10</v>
      </c>
      <c r="I3355" s="19">
        <v>6.5369999999999999</v>
      </c>
      <c r="J3355" s="16">
        <v>10</v>
      </c>
      <c r="K3355" s="16">
        <v>7</v>
      </c>
      <c r="L3355" s="19">
        <v>3.154771558066213</v>
      </c>
      <c r="M3355" s="16">
        <v>1</v>
      </c>
      <c r="N3355" s="16">
        <v>10</v>
      </c>
      <c r="O3355" s="17">
        <v>0</v>
      </c>
      <c r="P3355" s="18">
        <v>0</v>
      </c>
    </row>
    <row r="3356" spans="2:16" ht="36" customHeight="1" outlineLevel="1" x14ac:dyDescent="0.45">
      <c r="B3356" s="13" t="s">
        <v>75</v>
      </c>
      <c r="C3356" s="14" t="s">
        <v>56</v>
      </c>
      <c r="D3356" s="14" t="s">
        <v>1161</v>
      </c>
      <c r="E3356" s="15" t="s">
        <v>63</v>
      </c>
      <c r="F3356" s="15"/>
      <c r="G3356" s="16">
        <v>1</v>
      </c>
      <c r="H3356" s="16">
        <v>10</v>
      </c>
      <c r="I3356" s="19">
        <v>6.5389999999999997</v>
      </c>
      <c r="J3356" s="16">
        <v>10</v>
      </c>
      <c r="K3356" s="16">
        <v>7</v>
      </c>
      <c r="L3356" s="19">
        <v>3.1541127797571744</v>
      </c>
      <c r="M3356" s="16">
        <v>1</v>
      </c>
      <c r="N3356" s="16">
        <v>10</v>
      </c>
      <c r="O3356" s="17">
        <v>0</v>
      </c>
      <c r="P3356" s="18">
        <v>0</v>
      </c>
    </row>
    <row r="3357" spans="2:16" ht="36" customHeight="1" outlineLevel="1" x14ac:dyDescent="0.45">
      <c r="B3357" s="13" t="s">
        <v>75</v>
      </c>
      <c r="C3357" s="14" t="s">
        <v>59</v>
      </c>
      <c r="D3357" s="14" t="s">
        <v>1161</v>
      </c>
      <c r="E3357" s="15" t="s">
        <v>63</v>
      </c>
      <c r="F3357" s="15"/>
      <c r="G3357" s="16">
        <v>1</v>
      </c>
      <c r="H3357" s="16">
        <v>10</v>
      </c>
      <c r="I3357" s="19">
        <v>6.5389999999999997</v>
      </c>
      <c r="J3357" s="16">
        <v>10</v>
      </c>
      <c r="K3357" s="16">
        <v>7</v>
      </c>
      <c r="L3357" s="19">
        <v>3.1541127797571744</v>
      </c>
      <c r="M3357" s="16">
        <v>1</v>
      </c>
      <c r="N3357" s="16">
        <v>10</v>
      </c>
      <c r="O3357" s="17">
        <v>0</v>
      </c>
      <c r="P3357" s="18">
        <v>0</v>
      </c>
    </row>
    <row r="3358" spans="2:16" ht="36" customHeight="1" outlineLevel="1" x14ac:dyDescent="0.45">
      <c r="B3358" s="13" t="s">
        <v>77</v>
      </c>
      <c r="C3358" s="14" t="s">
        <v>56</v>
      </c>
      <c r="D3358" s="14" t="s">
        <v>1162</v>
      </c>
      <c r="E3358" s="15" t="s">
        <v>70</v>
      </c>
      <c r="F3358" s="15"/>
      <c r="G3358" s="16">
        <v>1</v>
      </c>
      <c r="H3358" s="16">
        <v>10</v>
      </c>
      <c r="I3358" s="19">
        <v>6.48</v>
      </c>
      <c r="J3358" s="16">
        <v>10</v>
      </c>
      <c r="K3358" s="16">
        <v>7</v>
      </c>
      <c r="L3358" s="19">
        <v>3.1764319017048446</v>
      </c>
      <c r="M3358" s="16">
        <v>1</v>
      </c>
      <c r="N3358" s="16">
        <v>10</v>
      </c>
      <c r="O3358" s="17">
        <v>250</v>
      </c>
      <c r="P3358" s="18">
        <v>0</v>
      </c>
    </row>
    <row r="3359" spans="2:16" ht="36" customHeight="1" outlineLevel="1" x14ac:dyDescent="0.45">
      <c r="B3359" s="13" t="s">
        <v>77</v>
      </c>
      <c r="C3359" s="14" t="s">
        <v>59</v>
      </c>
      <c r="D3359" s="14" t="s">
        <v>1162</v>
      </c>
      <c r="E3359" s="15" t="s">
        <v>70</v>
      </c>
      <c r="F3359" s="15"/>
      <c r="G3359" s="16">
        <v>1</v>
      </c>
      <c r="H3359" s="16">
        <v>10</v>
      </c>
      <c r="I3359" s="19">
        <v>6.48</v>
      </c>
      <c r="J3359" s="16">
        <v>10</v>
      </c>
      <c r="K3359" s="16">
        <v>7</v>
      </c>
      <c r="L3359" s="19">
        <v>3.1764319017048446</v>
      </c>
      <c r="M3359" s="16">
        <v>1</v>
      </c>
      <c r="N3359" s="16">
        <v>10</v>
      </c>
      <c r="O3359" s="17">
        <v>250</v>
      </c>
      <c r="P3359" s="18">
        <v>0</v>
      </c>
    </row>
    <row r="3360" spans="2:16" ht="36" customHeight="1" outlineLevel="1" x14ac:dyDescent="0.45">
      <c r="B3360" s="13" t="s">
        <v>79</v>
      </c>
      <c r="C3360" s="14" t="s">
        <v>56</v>
      </c>
      <c r="D3360" s="14" t="s">
        <v>1163</v>
      </c>
      <c r="E3360" s="15" t="s">
        <v>70</v>
      </c>
      <c r="F3360" s="15"/>
      <c r="G3360" s="16">
        <v>1</v>
      </c>
      <c r="H3360" s="16">
        <v>10</v>
      </c>
      <c r="I3360" s="19">
        <v>6.5719178082191778</v>
      </c>
      <c r="J3360" s="16">
        <v>10</v>
      </c>
      <c r="K3360" s="16">
        <v>7</v>
      </c>
      <c r="L3360" s="19">
        <v>3.2657178610315474</v>
      </c>
      <c r="M3360" s="16">
        <v>1</v>
      </c>
      <c r="N3360" s="16">
        <v>10</v>
      </c>
      <c r="O3360" s="17">
        <v>708</v>
      </c>
      <c r="P3360" s="18">
        <v>0</v>
      </c>
    </row>
    <row r="3361" spans="2:16" ht="36" customHeight="1" outlineLevel="1" x14ac:dyDescent="0.45">
      <c r="B3361" s="13" t="s">
        <v>79</v>
      </c>
      <c r="C3361" s="14" t="s">
        <v>59</v>
      </c>
      <c r="D3361" s="14" t="s">
        <v>1163</v>
      </c>
      <c r="E3361" s="15" t="s">
        <v>70</v>
      </c>
      <c r="F3361" s="15"/>
      <c r="G3361" s="16">
        <v>1</v>
      </c>
      <c r="H3361" s="16">
        <v>10</v>
      </c>
      <c r="I3361" s="19">
        <v>6.5719178082191778</v>
      </c>
      <c r="J3361" s="16">
        <v>10</v>
      </c>
      <c r="K3361" s="16">
        <v>7</v>
      </c>
      <c r="L3361" s="19">
        <v>3.2657178610315474</v>
      </c>
      <c r="M3361" s="16">
        <v>1</v>
      </c>
      <c r="N3361" s="16">
        <v>10</v>
      </c>
      <c r="O3361" s="17">
        <v>708</v>
      </c>
      <c r="P3361" s="18">
        <v>0</v>
      </c>
    </row>
    <row r="3362" spans="2:16" ht="36" customHeight="1" outlineLevel="1" x14ac:dyDescent="0.45">
      <c r="B3362" s="13" t="s">
        <v>80</v>
      </c>
      <c r="C3362" s="14" t="s">
        <v>56</v>
      </c>
      <c r="D3362" s="14" t="s">
        <v>1164</v>
      </c>
      <c r="E3362" s="15" t="s">
        <v>70</v>
      </c>
      <c r="F3362" s="15"/>
      <c r="G3362" s="16">
        <v>1</v>
      </c>
      <c r="H3362" s="16">
        <v>10</v>
      </c>
      <c r="I3362" s="19">
        <v>6.7638888888888893</v>
      </c>
      <c r="J3362" s="16">
        <v>10</v>
      </c>
      <c r="K3362" s="16">
        <v>7</v>
      </c>
      <c r="L3362" s="19">
        <v>2.9764003950114146</v>
      </c>
      <c r="M3362" s="16">
        <v>1</v>
      </c>
      <c r="N3362" s="16">
        <v>10</v>
      </c>
      <c r="O3362" s="17">
        <v>928</v>
      </c>
      <c r="P3362" s="18">
        <v>0</v>
      </c>
    </row>
    <row r="3363" spans="2:16" ht="36" customHeight="1" outlineLevel="1" x14ac:dyDescent="0.45">
      <c r="B3363" s="13" t="s">
        <v>80</v>
      </c>
      <c r="C3363" s="14" t="s">
        <v>59</v>
      </c>
      <c r="D3363" s="14" t="s">
        <v>1164</v>
      </c>
      <c r="E3363" s="15" t="s">
        <v>70</v>
      </c>
      <c r="F3363" s="15"/>
      <c r="G3363" s="16">
        <v>1</v>
      </c>
      <c r="H3363" s="16">
        <v>10</v>
      </c>
      <c r="I3363" s="19">
        <v>6.7638888888888893</v>
      </c>
      <c r="J3363" s="16">
        <v>10</v>
      </c>
      <c r="K3363" s="16">
        <v>7</v>
      </c>
      <c r="L3363" s="19">
        <v>2.9764003950114146</v>
      </c>
      <c r="M3363" s="16">
        <v>1</v>
      </c>
      <c r="N3363" s="16">
        <v>10</v>
      </c>
      <c r="O3363" s="17">
        <v>928</v>
      </c>
      <c r="P3363" s="18">
        <v>0</v>
      </c>
    </row>
    <row r="3364" spans="2:16" ht="36" customHeight="1" outlineLevel="1" x14ac:dyDescent="0.45">
      <c r="B3364" s="13" t="s">
        <v>82</v>
      </c>
      <c r="C3364" s="14" t="s">
        <v>56</v>
      </c>
      <c r="D3364" s="14" t="s">
        <v>1481</v>
      </c>
      <c r="E3364" s="15" t="s">
        <v>70</v>
      </c>
      <c r="F3364" s="15"/>
      <c r="G3364" s="16">
        <v>3</v>
      </c>
      <c r="H3364" s="16">
        <v>10</v>
      </c>
      <c r="I3364" s="19">
        <v>7.8181818181818183</v>
      </c>
      <c r="J3364" s="16">
        <v>10</v>
      </c>
      <c r="K3364" s="16">
        <v>9</v>
      </c>
      <c r="L3364" s="19">
        <v>2.7863302682267159</v>
      </c>
      <c r="M3364" s="16">
        <v>3</v>
      </c>
      <c r="N3364" s="16">
        <v>10</v>
      </c>
      <c r="O3364" s="17">
        <v>989</v>
      </c>
      <c r="P3364" s="18">
        <v>0</v>
      </c>
    </row>
    <row r="3365" spans="2:16" ht="36" customHeight="1" outlineLevel="1" x14ac:dyDescent="0.45">
      <c r="B3365" s="13" t="s">
        <v>82</v>
      </c>
      <c r="C3365" s="14" t="s">
        <v>59</v>
      </c>
      <c r="D3365" s="14" t="s">
        <v>1481</v>
      </c>
      <c r="E3365" s="15" t="s">
        <v>70</v>
      </c>
      <c r="F3365" s="15"/>
      <c r="G3365" s="16">
        <v>3</v>
      </c>
      <c r="H3365" s="16">
        <v>10</v>
      </c>
      <c r="I3365" s="19">
        <v>7.8181818181818183</v>
      </c>
      <c r="J3365" s="16">
        <v>10</v>
      </c>
      <c r="K3365" s="16">
        <v>9</v>
      </c>
      <c r="L3365" s="19">
        <v>2.7863302682267159</v>
      </c>
      <c r="M3365" s="16">
        <v>3</v>
      </c>
      <c r="N3365" s="16">
        <v>10</v>
      </c>
      <c r="O3365" s="17">
        <v>989</v>
      </c>
      <c r="P3365" s="18">
        <v>0</v>
      </c>
    </row>
    <row r="3366" spans="2:16" ht="36" customHeight="1" outlineLevel="1" x14ac:dyDescent="0.45">
      <c r="B3366" s="13" t="s">
        <v>84</v>
      </c>
      <c r="C3366" s="14" t="s">
        <v>56</v>
      </c>
      <c r="D3366" s="14" t="s">
        <v>1482</v>
      </c>
      <c r="E3366" s="15" t="s">
        <v>70</v>
      </c>
      <c r="F3366" s="15"/>
      <c r="G3366" s="16">
        <v>10</v>
      </c>
      <c r="H3366" s="16">
        <v>10</v>
      </c>
      <c r="I3366" s="16">
        <v>10</v>
      </c>
      <c r="J3366" s="16">
        <v>10</v>
      </c>
      <c r="K3366" s="16">
        <v>10</v>
      </c>
      <c r="L3366" s="15" t="s">
        <v>86</v>
      </c>
      <c r="M3366" s="16">
        <v>10</v>
      </c>
      <c r="N3366" s="16">
        <v>10</v>
      </c>
      <c r="O3366" s="17">
        <v>999</v>
      </c>
      <c r="P3366" s="18">
        <v>0</v>
      </c>
    </row>
    <row r="3367" spans="2:16" ht="36" customHeight="1" outlineLevel="1" x14ac:dyDescent="0.45">
      <c r="B3367" s="13" t="s">
        <v>84</v>
      </c>
      <c r="C3367" s="14" t="s">
        <v>59</v>
      </c>
      <c r="D3367" s="14" t="s">
        <v>1482</v>
      </c>
      <c r="E3367" s="15" t="s">
        <v>70</v>
      </c>
      <c r="F3367" s="15"/>
      <c r="G3367" s="16">
        <v>10</v>
      </c>
      <c r="H3367" s="16">
        <v>10</v>
      </c>
      <c r="I3367" s="16">
        <v>10</v>
      </c>
      <c r="J3367" s="16">
        <v>10</v>
      </c>
      <c r="K3367" s="16">
        <v>10</v>
      </c>
      <c r="L3367" s="15" t="s">
        <v>86</v>
      </c>
      <c r="M3367" s="16">
        <v>10</v>
      </c>
      <c r="N3367" s="16">
        <v>10</v>
      </c>
      <c r="O3367" s="17">
        <v>999</v>
      </c>
      <c r="P3367" s="18">
        <v>0</v>
      </c>
    </row>
    <row r="3368" spans="2:16" ht="36" customHeight="1" outlineLevel="1" x14ac:dyDescent="0.45">
      <c r="B3368" s="13" t="s">
        <v>61</v>
      </c>
      <c r="C3368" s="14" t="s">
        <v>56</v>
      </c>
      <c r="D3368" s="14" t="s">
        <v>1165</v>
      </c>
      <c r="E3368" s="15" t="s">
        <v>70</v>
      </c>
      <c r="F3368" s="15"/>
      <c r="G3368" s="16">
        <v>1</v>
      </c>
      <c r="H3368" s="16">
        <v>10</v>
      </c>
      <c r="I3368" s="19">
        <v>6.5380000000000003</v>
      </c>
      <c r="J3368" s="16">
        <v>10</v>
      </c>
      <c r="K3368" s="16">
        <v>7</v>
      </c>
      <c r="L3368" s="19">
        <v>3.1550769420903988</v>
      </c>
      <c r="M3368" s="16">
        <v>1</v>
      </c>
      <c r="N3368" s="16">
        <v>10</v>
      </c>
      <c r="O3368" s="17">
        <v>0</v>
      </c>
      <c r="P3368" s="18">
        <v>0</v>
      </c>
    </row>
    <row r="3369" spans="2:16" ht="36" customHeight="1" outlineLevel="1" x14ac:dyDescent="0.45">
      <c r="B3369" s="13" t="s">
        <v>61</v>
      </c>
      <c r="C3369" s="14" t="s">
        <v>59</v>
      </c>
      <c r="D3369" s="14" t="s">
        <v>1165</v>
      </c>
      <c r="E3369" s="15" t="s">
        <v>70</v>
      </c>
      <c r="F3369" s="15"/>
      <c r="G3369" s="16">
        <v>1</v>
      </c>
      <c r="H3369" s="16">
        <v>10</v>
      </c>
      <c r="I3369" s="19">
        <v>6.5104972375690604</v>
      </c>
      <c r="J3369" s="16">
        <v>10</v>
      </c>
      <c r="K3369" s="16">
        <v>7</v>
      </c>
      <c r="L3369" s="19">
        <v>3.1482805878067723</v>
      </c>
      <c r="M3369" s="16">
        <v>1</v>
      </c>
      <c r="N3369" s="16">
        <v>10</v>
      </c>
      <c r="O3369" s="17">
        <v>95</v>
      </c>
      <c r="P3369" s="18">
        <v>0</v>
      </c>
    </row>
    <row r="3370" spans="2:16" ht="36" customHeight="1" outlineLevel="1" x14ac:dyDescent="0.45">
      <c r="B3370" s="13" t="s">
        <v>61</v>
      </c>
      <c r="C3370" s="14" t="s">
        <v>56</v>
      </c>
      <c r="D3370" s="14" t="s">
        <v>1165</v>
      </c>
      <c r="E3370" s="15" t="s">
        <v>70</v>
      </c>
      <c r="F3370" s="15"/>
      <c r="G3370" s="15" t="s">
        <v>86</v>
      </c>
      <c r="H3370" s="15" t="s">
        <v>86</v>
      </c>
      <c r="I3370" s="15" t="s">
        <v>86</v>
      </c>
      <c r="J3370" s="15" t="s">
        <v>86</v>
      </c>
      <c r="K3370" s="15" t="s">
        <v>86</v>
      </c>
      <c r="L3370" s="15" t="s">
        <v>86</v>
      </c>
      <c r="M3370" s="15" t="s">
        <v>86</v>
      </c>
      <c r="N3370" s="15" t="s">
        <v>86</v>
      </c>
      <c r="O3370" s="17">
        <v>1000</v>
      </c>
      <c r="P3370" s="18">
        <v>0</v>
      </c>
    </row>
    <row r="3371" spans="2:16" ht="36" customHeight="1" outlineLevel="1" x14ac:dyDescent="0.45">
      <c r="B3371" s="13" t="s">
        <v>61</v>
      </c>
      <c r="C3371" s="14" t="s">
        <v>59</v>
      </c>
      <c r="D3371" s="14" t="s">
        <v>1165</v>
      </c>
      <c r="E3371" s="15" t="s">
        <v>70</v>
      </c>
      <c r="F3371" s="15"/>
      <c r="G3371" s="16">
        <v>3</v>
      </c>
      <c r="H3371" s="16">
        <v>10</v>
      </c>
      <c r="I3371" s="19">
        <v>5.25</v>
      </c>
      <c r="J3371" s="16">
        <v>4</v>
      </c>
      <c r="K3371" s="16">
        <v>4</v>
      </c>
      <c r="L3371" s="19">
        <v>3.2015621187164243</v>
      </c>
      <c r="M3371" s="16">
        <v>3</v>
      </c>
      <c r="N3371" s="16">
        <v>10</v>
      </c>
      <c r="O3371" s="17">
        <v>996</v>
      </c>
      <c r="P3371" s="18">
        <v>0</v>
      </c>
    </row>
    <row r="3372" spans="2:16" ht="36" customHeight="1" outlineLevel="1" x14ac:dyDescent="0.45">
      <c r="B3372" s="13" t="s">
        <v>61</v>
      </c>
      <c r="C3372" s="14" t="s">
        <v>56</v>
      </c>
      <c r="D3372" s="14" t="s">
        <v>1165</v>
      </c>
      <c r="E3372" s="15" t="s">
        <v>70</v>
      </c>
      <c r="F3372" s="15"/>
      <c r="G3372" s="15" t="s">
        <v>86</v>
      </c>
      <c r="H3372" s="15" t="s">
        <v>86</v>
      </c>
      <c r="I3372" s="15" t="s">
        <v>86</v>
      </c>
      <c r="J3372" s="15" t="s">
        <v>86</v>
      </c>
      <c r="K3372" s="15" t="s">
        <v>86</v>
      </c>
      <c r="L3372" s="15" t="s">
        <v>86</v>
      </c>
      <c r="M3372" s="15" t="s">
        <v>86</v>
      </c>
      <c r="N3372" s="15" t="s">
        <v>86</v>
      </c>
      <c r="O3372" s="17">
        <v>1000</v>
      </c>
      <c r="P3372" s="18">
        <v>0</v>
      </c>
    </row>
    <row r="3373" spans="2:16" ht="36" customHeight="1" outlineLevel="1" x14ac:dyDescent="0.45">
      <c r="B3373" s="13" t="s">
        <v>61</v>
      </c>
      <c r="C3373" s="14" t="s">
        <v>59</v>
      </c>
      <c r="D3373" s="14" t="s">
        <v>1165</v>
      </c>
      <c r="E3373" s="15" t="s">
        <v>70</v>
      </c>
      <c r="F3373" s="15"/>
      <c r="G3373" s="15" t="s">
        <v>86</v>
      </c>
      <c r="H3373" s="15" t="s">
        <v>86</v>
      </c>
      <c r="I3373" s="15" t="s">
        <v>86</v>
      </c>
      <c r="J3373" s="15" t="s">
        <v>86</v>
      </c>
      <c r="K3373" s="15" t="s">
        <v>86</v>
      </c>
      <c r="L3373" s="15" t="s">
        <v>86</v>
      </c>
      <c r="M3373" s="15" t="s">
        <v>86</v>
      </c>
      <c r="N3373" s="15" t="s">
        <v>86</v>
      </c>
      <c r="O3373" s="17">
        <v>1000</v>
      </c>
      <c r="P3373" s="18">
        <v>0</v>
      </c>
    </row>
    <row r="3374" spans="2:16" ht="36" customHeight="1" outlineLevel="1" x14ac:dyDescent="0.45">
      <c r="B3374" s="13" t="s">
        <v>61</v>
      </c>
      <c r="C3374" s="14" t="s">
        <v>56</v>
      </c>
      <c r="D3374" s="14" t="s">
        <v>1165</v>
      </c>
      <c r="E3374" s="15" t="s">
        <v>70</v>
      </c>
      <c r="F3374" s="15"/>
      <c r="G3374" s="15" t="s">
        <v>86</v>
      </c>
      <c r="H3374" s="15" t="s">
        <v>86</v>
      </c>
      <c r="I3374" s="15" t="s">
        <v>86</v>
      </c>
      <c r="J3374" s="15" t="s">
        <v>86</v>
      </c>
      <c r="K3374" s="15" t="s">
        <v>86</v>
      </c>
      <c r="L3374" s="15" t="s">
        <v>86</v>
      </c>
      <c r="M3374" s="15" t="s">
        <v>86</v>
      </c>
      <c r="N3374" s="15" t="s">
        <v>86</v>
      </c>
      <c r="O3374" s="17">
        <v>1000</v>
      </c>
      <c r="P3374" s="18">
        <v>0</v>
      </c>
    </row>
    <row r="3375" spans="2:16" ht="36" customHeight="1" outlineLevel="1" x14ac:dyDescent="0.45">
      <c r="B3375" s="13" t="s">
        <v>61</v>
      </c>
      <c r="C3375" s="14" t="s">
        <v>59</v>
      </c>
      <c r="D3375" s="14" t="s">
        <v>1165</v>
      </c>
      <c r="E3375" s="15" t="s">
        <v>70</v>
      </c>
      <c r="F3375" s="15"/>
      <c r="G3375" s="15" t="s">
        <v>86</v>
      </c>
      <c r="H3375" s="15" t="s">
        <v>86</v>
      </c>
      <c r="I3375" s="15" t="s">
        <v>86</v>
      </c>
      <c r="J3375" s="15" t="s">
        <v>86</v>
      </c>
      <c r="K3375" s="15" t="s">
        <v>86</v>
      </c>
      <c r="L3375" s="15" t="s">
        <v>86</v>
      </c>
      <c r="M3375" s="15" t="s">
        <v>86</v>
      </c>
      <c r="N3375" s="15" t="s">
        <v>86</v>
      </c>
      <c r="O3375" s="17">
        <v>1000</v>
      </c>
      <c r="P3375" s="18">
        <v>0</v>
      </c>
    </row>
    <row r="3376" spans="2:16" ht="36" customHeight="1" outlineLevel="1" x14ac:dyDescent="0.45">
      <c r="B3376" s="13" t="s">
        <v>64</v>
      </c>
      <c r="C3376" s="14" t="s">
        <v>56</v>
      </c>
      <c r="D3376" s="14" t="s">
        <v>1166</v>
      </c>
      <c r="E3376" s="15" t="s">
        <v>63</v>
      </c>
      <c r="F3376" s="15"/>
      <c r="G3376" s="16">
        <v>1</v>
      </c>
      <c r="H3376" s="16">
        <v>10</v>
      </c>
      <c r="I3376" s="19">
        <v>6.5369999999999999</v>
      </c>
      <c r="J3376" s="16">
        <v>10</v>
      </c>
      <c r="K3376" s="16">
        <v>7</v>
      </c>
      <c r="L3376" s="19">
        <v>3.1531846716571343</v>
      </c>
      <c r="M3376" s="16">
        <v>1</v>
      </c>
      <c r="N3376" s="16">
        <v>10</v>
      </c>
      <c r="O3376" s="17">
        <v>0</v>
      </c>
      <c r="P3376" s="18">
        <v>0</v>
      </c>
    </row>
    <row r="3377" spans="2:16" ht="36" customHeight="1" outlineLevel="1" x14ac:dyDescent="0.45">
      <c r="B3377" s="13" t="s">
        <v>64</v>
      </c>
      <c r="C3377" s="14" t="s">
        <v>59</v>
      </c>
      <c r="D3377" s="14" t="s">
        <v>1166</v>
      </c>
      <c r="E3377" s="15" t="s">
        <v>63</v>
      </c>
      <c r="F3377" s="15"/>
      <c r="G3377" s="16">
        <v>1</v>
      </c>
      <c r="H3377" s="16">
        <v>10</v>
      </c>
      <c r="I3377" s="19">
        <v>6.5369999999999999</v>
      </c>
      <c r="J3377" s="16">
        <v>10</v>
      </c>
      <c r="K3377" s="16">
        <v>7</v>
      </c>
      <c r="L3377" s="19">
        <v>3.1531846716571343</v>
      </c>
      <c r="M3377" s="16">
        <v>1</v>
      </c>
      <c r="N3377" s="16">
        <v>10</v>
      </c>
      <c r="O3377" s="17">
        <v>0</v>
      </c>
      <c r="P3377" s="18">
        <v>0</v>
      </c>
    </row>
    <row r="3378" spans="2:16" ht="36" customHeight="1" outlineLevel="1" x14ac:dyDescent="0.45">
      <c r="B3378" s="13" t="s">
        <v>66</v>
      </c>
      <c r="C3378" s="14" t="s">
        <v>56</v>
      </c>
      <c r="D3378" s="14" t="s">
        <v>1167</v>
      </c>
      <c r="E3378" s="15" t="s">
        <v>63</v>
      </c>
      <c r="F3378" s="15"/>
      <c r="G3378" s="16">
        <v>1</v>
      </c>
      <c r="H3378" s="16">
        <v>10</v>
      </c>
      <c r="I3378" s="19">
        <v>6.4288702928870292</v>
      </c>
      <c r="J3378" s="16">
        <v>10</v>
      </c>
      <c r="K3378" s="16">
        <v>7</v>
      </c>
      <c r="L3378" s="19">
        <v>3.1226103114453796</v>
      </c>
      <c r="M3378" s="16">
        <v>1</v>
      </c>
      <c r="N3378" s="16">
        <v>10</v>
      </c>
      <c r="O3378" s="17">
        <v>522</v>
      </c>
      <c r="P3378" s="18">
        <v>0</v>
      </c>
    </row>
    <row r="3379" spans="2:16" ht="36" customHeight="1" outlineLevel="1" x14ac:dyDescent="0.45">
      <c r="B3379" s="13" t="s">
        <v>66</v>
      </c>
      <c r="C3379" s="14" t="s">
        <v>59</v>
      </c>
      <c r="D3379" s="14" t="s">
        <v>1167</v>
      </c>
      <c r="E3379" s="15" t="s">
        <v>63</v>
      </c>
      <c r="F3379" s="15"/>
      <c r="G3379" s="16">
        <v>1</v>
      </c>
      <c r="H3379" s="16">
        <v>10</v>
      </c>
      <c r="I3379" s="19">
        <v>6.4536290322580649</v>
      </c>
      <c r="J3379" s="16">
        <v>10</v>
      </c>
      <c r="K3379" s="16">
        <v>7</v>
      </c>
      <c r="L3379" s="19">
        <v>3.1259530967554507</v>
      </c>
      <c r="M3379" s="16">
        <v>1</v>
      </c>
      <c r="N3379" s="16">
        <v>10</v>
      </c>
      <c r="O3379" s="17">
        <v>504</v>
      </c>
      <c r="P3379" s="18">
        <v>0</v>
      </c>
    </row>
    <row r="3380" spans="2:16" ht="36" customHeight="1" outlineLevel="1" x14ac:dyDescent="0.45">
      <c r="B3380" s="13" t="s">
        <v>68</v>
      </c>
      <c r="C3380" s="14" t="s">
        <v>56</v>
      </c>
      <c r="D3380" s="14" t="s">
        <v>1168</v>
      </c>
      <c r="E3380" s="15" t="s">
        <v>70</v>
      </c>
      <c r="F3380" s="15"/>
      <c r="G3380" s="16">
        <v>1</v>
      </c>
      <c r="H3380" s="16">
        <v>10</v>
      </c>
      <c r="I3380" s="19">
        <v>6.3407079646017701</v>
      </c>
      <c r="J3380" s="16">
        <v>10</v>
      </c>
      <c r="K3380" s="16">
        <v>7</v>
      </c>
      <c r="L3380" s="19">
        <v>3.1217982614908641</v>
      </c>
      <c r="M3380" s="16">
        <v>1</v>
      </c>
      <c r="N3380" s="16">
        <v>10</v>
      </c>
      <c r="O3380" s="17">
        <v>774</v>
      </c>
      <c r="P3380" s="18">
        <v>0</v>
      </c>
    </row>
    <row r="3381" spans="2:16" ht="36" customHeight="1" outlineLevel="1" x14ac:dyDescent="0.45">
      <c r="B3381" s="13" t="s">
        <v>68</v>
      </c>
      <c r="C3381" s="14" t="s">
        <v>59</v>
      </c>
      <c r="D3381" s="14" t="s">
        <v>1168</v>
      </c>
      <c r="E3381" s="15" t="s">
        <v>70</v>
      </c>
      <c r="F3381" s="15"/>
      <c r="G3381" s="16">
        <v>1</v>
      </c>
      <c r="H3381" s="16">
        <v>10</v>
      </c>
      <c r="I3381" s="19">
        <v>6.2782608695652176</v>
      </c>
      <c r="J3381" s="16">
        <v>10</v>
      </c>
      <c r="K3381" s="16">
        <v>7</v>
      </c>
      <c r="L3381" s="19">
        <v>3.1554979429393448</v>
      </c>
      <c r="M3381" s="16">
        <v>1</v>
      </c>
      <c r="N3381" s="16">
        <v>10</v>
      </c>
      <c r="O3381" s="17">
        <v>770</v>
      </c>
      <c r="P3381" s="18">
        <v>0</v>
      </c>
    </row>
    <row r="3382" spans="2:16" ht="36" customHeight="1" outlineLevel="1" x14ac:dyDescent="0.45">
      <c r="B3382" s="13" t="s">
        <v>71</v>
      </c>
      <c r="C3382" s="14" t="s">
        <v>56</v>
      </c>
      <c r="D3382" s="14" t="s">
        <v>1169</v>
      </c>
      <c r="E3382" s="15" t="s">
        <v>70</v>
      </c>
      <c r="F3382" s="15"/>
      <c r="G3382" s="16">
        <v>1</v>
      </c>
      <c r="H3382" s="16">
        <v>10</v>
      </c>
      <c r="I3382" s="19">
        <v>6.5348837209302326</v>
      </c>
      <c r="J3382" s="16">
        <v>10</v>
      </c>
      <c r="K3382" s="16">
        <v>7</v>
      </c>
      <c r="L3382" s="19">
        <v>3.044068288357876</v>
      </c>
      <c r="M3382" s="16">
        <v>1</v>
      </c>
      <c r="N3382" s="16">
        <v>10</v>
      </c>
      <c r="O3382" s="17">
        <v>871</v>
      </c>
      <c r="P3382" s="18">
        <v>0</v>
      </c>
    </row>
    <row r="3383" spans="2:16" ht="36" customHeight="1" outlineLevel="1" x14ac:dyDescent="0.45">
      <c r="B3383" s="13" t="s">
        <v>71</v>
      </c>
      <c r="C3383" s="14" t="s">
        <v>59</v>
      </c>
      <c r="D3383" s="14" t="s">
        <v>1169</v>
      </c>
      <c r="E3383" s="15" t="s">
        <v>70</v>
      </c>
      <c r="F3383" s="15"/>
      <c r="G3383" s="16">
        <v>1</v>
      </c>
      <c r="H3383" s="16">
        <v>10</v>
      </c>
      <c r="I3383" s="19">
        <v>6.7037037037037033</v>
      </c>
      <c r="J3383" s="16">
        <v>10</v>
      </c>
      <c r="K3383" s="16">
        <v>7</v>
      </c>
      <c r="L3383" s="19">
        <v>3.0274221191754456</v>
      </c>
      <c r="M3383" s="16">
        <v>1</v>
      </c>
      <c r="N3383" s="16">
        <v>10</v>
      </c>
      <c r="O3383" s="17">
        <v>865</v>
      </c>
      <c r="P3383" s="18">
        <v>0</v>
      </c>
    </row>
    <row r="3384" spans="2:16" ht="36" customHeight="1" outlineLevel="1" x14ac:dyDescent="0.45">
      <c r="B3384" s="13" t="s">
        <v>1184</v>
      </c>
      <c r="C3384" s="14" t="s">
        <v>56</v>
      </c>
      <c r="D3384" s="14" t="s">
        <v>1170</v>
      </c>
      <c r="E3384" s="15" t="s">
        <v>70</v>
      </c>
      <c r="F3384" s="15"/>
      <c r="G3384" s="16">
        <v>1</v>
      </c>
      <c r="H3384" s="16">
        <v>10</v>
      </c>
      <c r="I3384" s="19">
        <v>6.7121212121212119</v>
      </c>
      <c r="J3384" s="16">
        <v>10</v>
      </c>
      <c r="K3384" s="16">
        <v>8</v>
      </c>
      <c r="L3384" s="19">
        <v>3.377596557932653</v>
      </c>
      <c r="M3384" s="16">
        <v>1</v>
      </c>
      <c r="N3384" s="16">
        <v>10</v>
      </c>
      <c r="O3384" s="17">
        <v>934</v>
      </c>
      <c r="P3384" s="18">
        <v>0</v>
      </c>
    </row>
    <row r="3385" spans="2:16" ht="36" customHeight="1" outlineLevel="1" x14ac:dyDescent="0.45">
      <c r="B3385" s="13" t="s">
        <v>1184</v>
      </c>
      <c r="C3385" s="14" t="s">
        <v>59</v>
      </c>
      <c r="D3385" s="14" t="s">
        <v>1170</v>
      </c>
      <c r="E3385" s="15" t="s">
        <v>70</v>
      </c>
      <c r="F3385" s="15"/>
      <c r="G3385" s="16">
        <v>1</v>
      </c>
      <c r="H3385" s="16">
        <v>10</v>
      </c>
      <c r="I3385" s="19">
        <v>6.5671641791044779</v>
      </c>
      <c r="J3385" s="16">
        <v>10</v>
      </c>
      <c r="K3385" s="16">
        <v>7</v>
      </c>
      <c r="L3385" s="19">
        <v>3.3539839747589495</v>
      </c>
      <c r="M3385" s="16">
        <v>1</v>
      </c>
      <c r="N3385" s="16">
        <v>10</v>
      </c>
      <c r="O3385" s="17">
        <v>933</v>
      </c>
      <c r="P3385" s="18">
        <v>0</v>
      </c>
    </row>
    <row r="3386" spans="2:16" ht="36" customHeight="1" outlineLevel="1" x14ac:dyDescent="0.45">
      <c r="B3386" s="13" t="s">
        <v>1185</v>
      </c>
      <c r="C3386" s="14" t="s">
        <v>56</v>
      </c>
      <c r="D3386" s="14" t="s">
        <v>1171</v>
      </c>
      <c r="E3386" s="15" t="s">
        <v>70</v>
      </c>
      <c r="F3386" s="15"/>
      <c r="G3386" s="16">
        <v>1</v>
      </c>
      <c r="H3386" s="16">
        <v>10</v>
      </c>
      <c r="I3386" s="19">
        <v>5.833333333333333</v>
      </c>
      <c r="J3386" s="16">
        <v>6</v>
      </c>
      <c r="K3386" s="16">
        <v>6</v>
      </c>
      <c r="L3386" s="19">
        <v>2.9826542567140324</v>
      </c>
      <c r="M3386" s="16">
        <v>1</v>
      </c>
      <c r="N3386" s="16">
        <v>10</v>
      </c>
      <c r="O3386" s="17">
        <v>946</v>
      </c>
      <c r="P3386" s="18">
        <v>0</v>
      </c>
    </row>
    <row r="3387" spans="2:16" ht="36" customHeight="1" outlineLevel="1" x14ac:dyDescent="0.45">
      <c r="B3387" s="13" t="s">
        <v>1185</v>
      </c>
      <c r="C3387" s="14" t="s">
        <v>59</v>
      </c>
      <c r="D3387" s="14" t="s">
        <v>1171</v>
      </c>
      <c r="E3387" s="15" t="s">
        <v>70</v>
      </c>
      <c r="F3387" s="15"/>
      <c r="G3387" s="16">
        <v>1</v>
      </c>
      <c r="H3387" s="16">
        <v>10</v>
      </c>
      <c r="I3387" s="19">
        <v>5.884615384615385</v>
      </c>
      <c r="J3387" s="16">
        <v>6</v>
      </c>
      <c r="K3387" s="16">
        <v>6</v>
      </c>
      <c r="L3387" s="19">
        <v>2.9615433585981328</v>
      </c>
      <c r="M3387" s="16">
        <v>1</v>
      </c>
      <c r="N3387" s="16">
        <v>10</v>
      </c>
      <c r="O3387" s="17">
        <v>948</v>
      </c>
      <c r="P3387" s="18">
        <v>0</v>
      </c>
    </row>
    <row r="3388" spans="2:16" ht="36" customHeight="1" outlineLevel="1" x14ac:dyDescent="0.45">
      <c r="B3388" s="13" t="s">
        <v>73</v>
      </c>
      <c r="C3388" s="14" t="s">
        <v>56</v>
      </c>
      <c r="D3388" s="14" t="s">
        <v>1483</v>
      </c>
      <c r="E3388" s="15" t="s">
        <v>63</v>
      </c>
      <c r="F3388" s="15"/>
      <c r="G3388" s="16">
        <v>1</v>
      </c>
      <c r="H3388" s="16">
        <v>10</v>
      </c>
      <c r="I3388" s="19">
        <v>6.5369999999999999</v>
      </c>
      <c r="J3388" s="16">
        <v>10</v>
      </c>
      <c r="K3388" s="16">
        <v>7</v>
      </c>
      <c r="L3388" s="19">
        <v>3.1550888395710071</v>
      </c>
      <c r="M3388" s="16">
        <v>1</v>
      </c>
      <c r="N3388" s="16">
        <v>10</v>
      </c>
      <c r="O3388" s="17">
        <v>0</v>
      </c>
      <c r="P3388" s="18">
        <v>0</v>
      </c>
    </row>
    <row r="3389" spans="2:16" ht="36" customHeight="1" outlineLevel="1" x14ac:dyDescent="0.45">
      <c r="B3389" s="13" t="s">
        <v>73</v>
      </c>
      <c r="C3389" s="14" t="s">
        <v>59</v>
      </c>
      <c r="D3389" s="14" t="s">
        <v>1483</v>
      </c>
      <c r="E3389" s="15" t="s">
        <v>63</v>
      </c>
      <c r="F3389" s="15"/>
      <c r="G3389" s="16">
        <v>1</v>
      </c>
      <c r="H3389" s="16">
        <v>10</v>
      </c>
      <c r="I3389" s="19">
        <v>6.5369999999999999</v>
      </c>
      <c r="J3389" s="16">
        <v>10</v>
      </c>
      <c r="K3389" s="16">
        <v>7</v>
      </c>
      <c r="L3389" s="19">
        <v>3.1550888395710071</v>
      </c>
      <c r="M3389" s="16">
        <v>1</v>
      </c>
      <c r="N3389" s="16">
        <v>10</v>
      </c>
      <c r="O3389" s="17">
        <v>0</v>
      </c>
      <c r="P3389" s="18">
        <v>0</v>
      </c>
    </row>
    <row r="3390" spans="2:16" ht="36" customHeight="1" outlineLevel="1" x14ac:dyDescent="0.45">
      <c r="B3390" s="13" t="s">
        <v>75</v>
      </c>
      <c r="C3390" s="14" t="s">
        <v>56</v>
      </c>
      <c r="D3390" s="14" t="s">
        <v>1172</v>
      </c>
      <c r="E3390" s="15" t="s">
        <v>63</v>
      </c>
      <c r="F3390" s="15"/>
      <c r="G3390" s="16">
        <v>1</v>
      </c>
      <c r="H3390" s="16">
        <v>10</v>
      </c>
      <c r="I3390" s="19">
        <v>6.5380000000000003</v>
      </c>
      <c r="J3390" s="16">
        <v>10</v>
      </c>
      <c r="K3390" s="16">
        <v>7</v>
      </c>
      <c r="L3390" s="19">
        <v>3.1560285988115662</v>
      </c>
      <c r="M3390" s="16">
        <v>1</v>
      </c>
      <c r="N3390" s="16">
        <v>10</v>
      </c>
      <c r="O3390" s="17">
        <v>0</v>
      </c>
      <c r="P3390" s="18">
        <v>0</v>
      </c>
    </row>
    <row r="3391" spans="2:16" ht="36" customHeight="1" outlineLevel="1" x14ac:dyDescent="0.45">
      <c r="B3391" s="13" t="s">
        <v>75</v>
      </c>
      <c r="C3391" s="14" t="s">
        <v>59</v>
      </c>
      <c r="D3391" s="14" t="s">
        <v>1172</v>
      </c>
      <c r="E3391" s="15" t="s">
        <v>63</v>
      </c>
      <c r="F3391" s="15"/>
      <c r="G3391" s="16">
        <v>1</v>
      </c>
      <c r="H3391" s="16">
        <v>10</v>
      </c>
      <c r="I3391" s="19">
        <v>6.5380000000000003</v>
      </c>
      <c r="J3391" s="16">
        <v>10</v>
      </c>
      <c r="K3391" s="16">
        <v>7</v>
      </c>
      <c r="L3391" s="19">
        <v>3.1560285988115662</v>
      </c>
      <c r="M3391" s="16">
        <v>1</v>
      </c>
      <c r="N3391" s="16">
        <v>10</v>
      </c>
      <c r="O3391" s="17">
        <v>0</v>
      </c>
      <c r="P3391" s="18">
        <v>0</v>
      </c>
    </row>
    <row r="3392" spans="2:16" ht="36" customHeight="1" outlineLevel="1" x14ac:dyDescent="0.45">
      <c r="B3392" s="13" t="s">
        <v>77</v>
      </c>
      <c r="C3392" s="14" t="s">
        <v>56</v>
      </c>
      <c r="D3392" s="14" t="s">
        <v>1173</v>
      </c>
      <c r="E3392" s="15" t="s">
        <v>70</v>
      </c>
      <c r="F3392" s="15"/>
      <c r="G3392" s="16">
        <v>1</v>
      </c>
      <c r="H3392" s="16">
        <v>10</v>
      </c>
      <c r="I3392" s="19">
        <v>6.6233243967828415</v>
      </c>
      <c r="J3392" s="16">
        <v>10</v>
      </c>
      <c r="K3392" s="16">
        <v>7</v>
      </c>
      <c r="L3392" s="19">
        <v>3.1748073250201059</v>
      </c>
      <c r="M3392" s="16">
        <v>1</v>
      </c>
      <c r="N3392" s="16">
        <v>10</v>
      </c>
      <c r="O3392" s="17">
        <v>254</v>
      </c>
      <c r="P3392" s="18">
        <v>0</v>
      </c>
    </row>
    <row r="3393" spans="2:16" ht="36" customHeight="1" outlineLevel="1" x14ac:dyDescent="0.45">
      <c r="B3393" s="13" t="s">
        <v>77</v>
      </c>
      <c r="C3393" s="14" t="s">
        <v>59</v>
      </c>
      <c r="D3393" s="14" t="s">
        <v>1173</v>
      </c>
      <c r="E3393" s="15" t="s">
        <v>70</v>
      </c>
      <c r="F3393" s="15"/>
      <c r="G3393" s="16">
        <v>1</v>
      </c>
      <c r="H3393" s="16">
        <v>10</v>
      </c>
      <c r="I3393" s="19">
        <v>6.6233243967828415</v>
      </c>
      <c r="J3393" s="16">
        <v>10</v>
      </c>
      <c r="K3393" s="16">
        <v>7</v>
      </c>
      <c r="L3393" s="19">
        <v>3.1748073250201059</v>
      </c>
      <c r="M3393" s="16">
        <v>1</v>
      </c>
      <c r="N3393" s="16">
        <v>10</v>
      </c>
      <c r="O3393" s="17">
        <v>254</v>
      </c>
      <c r="P3393" s="18">
        <v>0</v>
      </c>
    </row>
    <row r="3394" spans="2:16" ht="36" customHeight="1" outlineLevel="1" x14ac:dyDescent="0.45">
      <c r="B3394" s="13" t="s">
        <v>79</v>
      </c>
      <c r="C3394" s="14" t="s">
        <v>56</v>
      </c>
      <c r="D3394" s="14" t="s">
        <v>1174</v>
      </c>
      <c r="E3394" s="15" t="s">
        <v>70</v>
      </c>
      <c r="F3394" s="15"/>
      <c r="G3394" s="16">
        <v>1</v>
      </c>
      <c r="H3394" s="16">
        <v>10</v>
      </c>
      <c r="I3394" s="19">
        <v>6.4306569343065689</v>
      </c>
      <c r="J3394" s="16">
        <v>10</v>
      </c>
      <c r="K3394" s="16">
        <v>7</v>
      </c>
      <c r="L3394" s="19">
        <v>3.2203465343482467</v>
      </c>
      <c r="M3394" s="16">
        <v>1</v>
      </c>
      <c r="N3394" s="16">
        <v>10</v>
      </c>
      <c r="O3394" s="17">
        <v>726</v>
      </c>
      <c r="P3394" s="18">
        <v>0</v>
      </c>
    </row>
    <row r="3395" spans="2:16" ht="36" customHeight="1" outlineLevel="1" x14ac:dyDescent="0.45">
      <c r="B3395" s="13" t="s">
        <v>79</v>
      </c>
      <c r="C3395" s="14" t="s">
        <v>59</v>
      </c>
      <c r="D3395" s="14" t="s">
        <v>1174</v>
      </c>
      <c r="E3395" s="15" t="s">
        <v>70</v>
      </c>
      <c r="F3395" s="15"/>
      <c r="G3395" s="16">
        <v>1</v>
      </c>
      <c r="H3395" s="16">
        <v>10</v>
      </c>
      <c r="I3395" s="19">
        <v>6.4306569343065689</v>
      </c>
      <c r="J3395" s="16">
        <v>10</v>
      </c>
      <c r="K3395" s="16">
        <v>7</v>
      </c>
      <c r="L3395" s="19">
        <v>3.2203465343482467</v>
      </c>
      <c r="M3395" s="16">
        <v>1</v>
      </c>
      <c r="N3395" s="16">
        <v>10</v>
      </c>
      <c r="O3395" s="17">
        <v>726</v>
      </c>
      <c r="P3395" s="18">
        <v>0</v>
      </c>
    </row>
    <row r="3396" spans="2:16" ht="36" customHeight="1" outlineLevel="1" x14ac:dyDescent="0.45">
      <c r="B3396" s="13" t="s">
        <v>80</v>
      </c>
      <c r="C3396" s="14" t="s">
        <v>56</v>
      </c>
      <c r="D3396" s="14" t="s">
        <v>1175</v>
      </c>
      <c r="E3396" s="15" t="s">
        <v>70</v>
      </c>
      <c r="F3396" s="15"/>
      <c r="G3396" s="16">
        <v>1</v>
      </c>
      <c r="H3396" s="16">
        <v>10</v>
      </c>
      <c r="I3396" s="19">
        <v>6.4285714285714288</v>
      </c>
      <c r="J3396" s="16">
        <v>10</v>
      </c>
      <c r="K3396" s="16">
        <v>6</v>
      </c>
      <c r="L3396" s="19">
        <v>3.0411918594964185</v>
      </c>
      <c r="M3396" s="16">
        <v>1</v>
      </c>
      <c r="N3396" s="16">
        <v>10</v>
      </c>
      <c r="O3396" s="17">
        <v>937</v>
      </c>
      <c r="P3396" s="18">
        <v>0</v>
      </c>
    </row>
    <row r="3397" spans="2:16" ht="36" customHeight="1" outlineLevel="1" x14ac:dyDescent="0.45">
      <c r="B3397" s="13" t="s">
        <v>80</v>
      </c>
      <c r="C3397" s="14" t="s">
        <v>59</v>
      </c>
      <c r="D3397" s="14" t="s">
        <v>1175</v>
      </c>
      <c r="E3397" s="15" t="s">
        <v>70</v>
      </c>
      <c r="F3397" s="15"/>
      <c r="G3397" s="16">
        <v>1</v>
      </c>
      <c r="H3397" s="16">
        <v>10</v>
      </c>
      <c r="I3397" s="19">
        <v>6.4285714285714288</v>
      </c>
      <c r="J3397" s="16">
        <v>10</v>
      </c>
      <c r="K3397" s="16">
        <v>6</v>
      </c>
      <c r="L3397" s="19">
        <v>3.0411918594964185</v>
      </c>
      <c r="M3397" s="16">
        <v>1</v>
      </c>
      <c r="N3397" s="16">
        <v>10</v>
      </c>
      <c r="O3397" s="17">
        <v>937</v>
      </c>
      <c r="P3397" s="18">
        <v>0</v>
      </c>
    </row>
    <row r="3398" spans="2:16" ht="36" customHeight="1" outlineLevel="1" x14ac:dyDescent="0.45">
      <c r="B3398" s="13" t="s">
        <v>82</v>
      </c>
      <c r="C3398" s="14" t="s">
        <v>56</v>
      </c>
      <c r="D3398" s="14" t="s">
        <v>1484</v>
      </c>
      <c r="E3398" s="15" t="s">
        <v>70</v>
      </c>
      <c r="F3398" s="15"/>
      <c r="G3398" s="16">
        <v>2</v>
      </c>
      <c r="H3398" s="16">
        <v>10</v>
      </c>
      <c r="I3398" s="19">
        <v>6.75</v>
      </c>
      <c r="J3398" s="16">
        <v>10</v>
      </c>
      <c r="K3398" s="16">
        <v>6</v>
      </c>
      <c r="L3398" s="19">
        <v>3.0188799849673327</v>
      </c>
      <c r="M3398" s="16">
        <v>2</v>
      </c>
      <c r="N3398" s="16">
        <v>10</v>
      </c>
      <c r="O3398" s="17">
        <v>988</v>
      </c>
      <c r="P3398" s="18">
        <v>0</v>
      </c>
    </row>
    <row r="3399" spans="2:16" ht="36" customHeight="1" outlineLevel="1" x14ac:dyDescent="0.45">
      <c r="B3399" s="13" t="s">
        <v>82</v>
      </c>
      <c r="C3399" s="14" t="s">
        <v>59</v>
      </c>
      <c r="D3399" s="14" t="s">
        <v>1484</v>
      </c>
      <c r="E3399" s="15" t="s">
        <v>70</v>
      </c>
      <c r="F3399" s="15"/>
      <c r="G3399" s="16">
        <v>2</v>
      </c>
      <c r="H3399" s="16">
        <v>10</v>
      </c>
      <c r="I3399" s="19">
        <v>6.75</v>
      </c>
      <c r="J3399" s="16">
        <v>10</v>
      </c>
      <c r="K3399" s="16">
        <v>6</v>
      </c>
      <c r="L3399" s="19">
        <v>3.0188799849673327</v>
      </c>
      <c r="M3399" s="16">
        <v>2</v>
      </c>
      <c r="N3399" s="16">
        <v>10</v>
      </c>
      <c r="O3399" s="17">
        <v>988</v>
      </c>
      <c r="P3399" s="18">
        <v>0</v>
      </c>
    </row>
    <row r="3400" spans="2:16" ht="36" customHeight="1" outlineLevel="1" x14ac:dyDescent="0.45">
      <c r="B3400" s="13" t="s">
        <v>84</v>
      </c>
      <c r="C3400" s="14" t="s">
        <v>56</v>
      </c>
      <c r="D3400" s="14" t="s">
        <v>1485</v>
      </c>
      <c r="E3400" s="15" t="s">
        <v>70</v>
      </c>
      <c r="F3400" s="15"/>
      <c r="G3400" s="16">
        <v>4</v>
      </c>
      <c r="H3400" s="16">
        <v>7</v>
      </c>
      <c r="I3400" s="19">
        <v>5.5</v>
      </c>
      <c r="J3400" s="16">
        <v>4</v>
      </c>
      <c r="K3400" s="16">
        <v>4</v>
      </c>
      <c r="L3400" s="19">
        <v>2.1213203435596424</v>
      </c>
      <c r="M3400" s="16">
        <v>4</v>
      </c>
      <c r="N3400" s="16">
        <v>7</v>
      </c>
      <c r="O3400" s="17">
        <v>998</v>
      </c>
      <c r="P3400" s="18">
        <v>0</v>
      </c>
    </row>
    <row r="3401" spans="2:16" ht="36" customHeight="1" outlineLevel="1" thickBot="1" x14ac:dyDescent="0.5">
      <c r="B3401" s="20" t="s">
        <v>84</v>
      </c>
      <c r="C3401" s="21" t="s">
        <v>59</v>
      </c>
      <c r="D3401" s="21" t="s">
        <v>1485</v>
      </c>
      <c r="E3401" s="22" t="s">
        <v>70</v>
      </c>
      <c r="F3401" s="22"/>
      <c r="G3401" s="23">
        <v>4</v>
      </c>
      <c r="H3401" s="23">
        <v>7</v>
      </c>
      <c r="I3401" s="24">
        <v>5.5</v>
      </c>
      <c r="J3401" s="23">
        <v>4</v>
      </c>
      <c r="K3401" s="23">
        <v>4</v>
      </c>
      <c r="L3401" s="24">
        <v>2.1213203435596424</v>
      </c>
      <c r="M3401" s="23">
        <v>4</v>
      </c>
      <c r="N3401" s="23">
        <v>7</v>
      </c>
      <c r="O3401" s="25">
        <v>998</v>
      </c>
      <c r="P3401" s="26">
        <v>0</v>
      </c>
    </row>
  </sheetData>
  <mergeCells count="2">
    <mergeCell ref="B4:P4"/>
    <mergeCell ref="B7:P7"/>
  </mergeCells>
  <pageMargins left="0.7" right="0.7" top="0.75" bottom="0.75" header="0.3" footer="0.3"/>
  <pageSetup fitToWidth="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22F4-796D-44F9-AA30-6F54B34D429F}">
  <sheetPr>
    <outlinePr summaryBelow="0" summaryRight="0"/>
  </sheetPr>
  <dimension ref="B1:P7"/>
  <sheetViews>
    <sheetView showGridLines="0" workbookViewId="0"/>
  </sheetViews>
  <sheetFormatPr defaultRowHeight="14.25" x14ac:dyDescent="0.45"/>
  <cols>
    <col min="1" max="1" width="0.265625" style="1" customWidth="1"/>
    <col min="2" max="2" width="12" style="1" customWidth="1"/>
    <col min="3" max="3" width="7.6640625" style="1" customWidth="1"/>
    <col min="4" max="4" width="6.6640625" style="1" customWidth="1"/>
    <col min="5" max="5" width="11.9296875" style="1" customWidth="1"/>
    <col min="6" max="14" width="13.33203125" style="1" customWidth="1"/>
    <col min="15" max="16" width="6.6640625" style="1" customWidth="1"/>
    <col min="17" max="16384" width="9.06640625" style="1"/>
  </cols>
  <sheetData>
    <row r="1" spans="2:16" s="27" customFormat="1" ht="65" customHeight="1" x14ac:dyDescent="0.55000000000000004"/>
    <row r="2" spans="2:16" ht="14.65" thickBot="1" x14ac:dyDescent="0.5"/>
    <row r="3" spans="2:16" x14ac:dyDescent="0.45">
      <c r="B3" s="2" t="s">
        <v>42</v>
      </c>
      <c r="C3" s="3" t="s">
        <v>43</v>
      </c>
      <c r="D3" s="4" t="s">
        <v>44</v>
      </c>
      <c r="E3" s="5" t="s">
        <v>45</v>
      </c>
      <c r="F3" s="6" t="s">
        <v>46</v>
      </c>
      <c r="G3" s="6" t="s">
        <v>47</v>
      </c>
      <c r="H3" s="6" t="s">
        <v>48</v>
      </c>
      <c r="I3" s="6" t="s">
        <v>49</v>
      </c>
      <c r="J3" s="6" t="s">
        <v>50</v>
      </c>
      <c r="K3" s="6" t="s">
        <v>51</v>
      </c>
      <c r="L3" s="6" t="s">
        <v>52</v>
      </c>
      <c r="M3" s="7">
        <v>0.01</v>
      </c>
      <c r="N3" s="7">
        <v>0.99</v>
      </c>
      <c r="O3" s="6" t="s">
        <v>53</v>
      </c>
      <c r="P3" s="8" t="s">
        <v>54</v>
      </c>
    </row>
    <row r="4" spans="2:16" ht="36" customHeight="1" x14ac:dyDescent="0.45">
      <c r="B4" s="13" t="s">
        <v>41</v>
      </c>
      <c r="C4" s="14" t="s">
        <v>56</v>
      </c>
      <c r="D4" s="14" t="s">
        <v>1176</v>
      </c>
      <c r="E4" s="15" t="s">
        <v>1177</v>
      </c>
      <c r="F4" s="15"/>
      <c r="G4" s="16">
        <v>-3600</v>
      </c>
      <c r="H4" s="16">
        <v>2800</v>
      </c>
      <c r="I4" s="16">
        <v>-738</v>
      </c>
      <c r="J4" s="16">
        <v>-600</v>
      </c>
      <c r="K4" s="16">
        <v>-700</v>
      </c>
      <c r="L4" s="28">
        <v>961.0929714131197</v>
      </c>
      <c r="M4" s="16">
        <v>-3000</v>
      </c>
      <c r="N4" s="16">
        <v>1500</v>
      </c>
      <c r="O4" s="17">
        <v>0</v>
      </c>
      <c r="P4" s="18">
        <v>0</v>
      </c>
    </row>
    <row r="5" spans="2:16" ht="36" customHeight="1" x14ac:dyDescent="0.45">
      <c r="B5" s="13" t="s">
        <v>41</v>
      </c>
      <c r="C5" s="14" t="s">
        <v>59</v>
      </c>
      <c r="D5" s="14" t="s">
        <v>1176</v>
      </c>
      <c r="E5" s="15" t="s">
        <v>1177</v>
      </c>
      <c r="F5" s="15"/>
      <c r="G5" s="16">
        <v>-3100</v>
      </c>
      <c r="H5" s="16">
        <v>4700</v>
      </c>
      <c r="I5" s="28">
        <v>979.4</v>
      </c>
      <c r="J5" s="16">
        <v>900</v>
      </c>
      <c r="K5" s="16">
        <v>1000</v>
      </c>
      <c r="L5" s="28">
        <v>1072.1964583252688</v>
      </c>
      <c r="M5" s="16">
        <v>-1700</v>
      </c>
      <c r="N5" s="16">
        <v>3400</v>
      </c>
      <c r="O5" s="17">
        <v>0</v>
      </c>
      <c r="P5" s="18">
        <v>0</v>
      </c>
    </row>
    <row r="6" spans="2:16" ht="36" customHeight="1" x14ac:dyDescent="0.45">
      <c r="B6" s="13" t="s">
        <v>40</v>
      </c>
      <c r="C6" s="14" t="s">
        <v>56</v>
      </c>
      <c r="D6" s="14" t="s">
        <v>1178</v>
      </c>
      <c r="E6" s="15" t="s">
        <v>1177</v>
      </c>
      <c r="F6" s="15"/>
      <c r="G6" s="16">
        <v>29</v>
      </c>
      <c r="H6" s="16">
        <v>62</v>
      </c>
      <c r="I6" s="29">
        <v>43.639000000000003</v>
      </c>
      <c r="J6" s="16">
        <v>43</v>
      </c>
      <c r="K6" s="16">
        <v>44</v>
      </c>
      <c r="L6" s="29">
        <v>4.8947561366872652</v>
      </c>
      <c r="M6" s="16">
        <v>32</v>
      </c>
      <c r="N6" s="16">
        <v>55</v>
      </c>
      <c r="O6" s="17">
        <v>0</v>
      </c>
      <c r="P6" s="18">
        <v>0</v>
      </c>
    </row>
    <row r="7" spans="2:16" ht="36" customHeight="1" thickBot="1" x14ac:dyDescent="0.5">
      <c r="B7" s="20" t="s">
        <v>40</v>
      </c>
      <c r="C7" s="21" t="s">
        <v>59</v>
      </c>
      <c r="D7" s="21" t="s">
        <v>1178</v>
      </c>
      <c r="E7" s="22" t="s">
        <v>1177</v>
      </c>
      <c r="F7" s="22"/>
      <c r="G7" s="23">
        <v>30</v>
      </c>
      <c r="H7" s="23">
        <v>67</v>
      </c>
      <c r="I7" s="30">
        <v>48.176000000000002</v>
      </c>
      <c r="J7" s="23">
        <v>47</v>
      </c>
      <c r="K7" s="23">
        <v>48</v>
      </c>
      <c r="L7" s="30">
        <v>4.9411981785230443</v>
      </c>
      <c r="M7" s="23">
        <v>36</v>
      </c>
      <c r="N7" s="23">
        <v>60</v>
      </c>
      <c r="O7" s="25">
        <v>0</v>
      </c>
      <c r="P7" s="26">
        <v>0</v>
      </c>
    </row>
  </sheetData>
  <pageMargins left="0.7" right="0.7" top="0.75" bottom="0.75" header="0.3" footer="0.3"/>
  <pageSetup fitToWidth="0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DA2B-11C0-4FFD-9CE3-D4BD64DB512C}">
  <dimension ref="B1:B3"/>
  <sheetViews>
    <sheetView showGridLines="0" workbookViewId="0"/>
  </sheetViews>
  <sheetFormatPr defaultRowHeight="13.5" x14ac:dyDescent="0.3"/>
  <cols>
    <col min="1" max="1" width="0.265625" customWidth="1"/>
  </cols>
  <sheetData>
    <row r="1" spans="2:2" s="31" customFormat="1" ht="65" customHeight="1" x14ac:dyDescent="0.55000000000000004"/>
    <row r="3" spans="2:2" x14ac:dyDescent="0.3">
      <c r="B3" t="s">
        <v>1179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Simulation Setup</vt:lpstr>
      <vt:lpstr>Simulation Detail</vt:lpstr>
      <vt:lpstr>Inputs</vt:lpstr>
      <vt:lpstr>Outputs</vt:lpstr>
      <vt:lpstr>Statistic Functions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皓臻 吴</dc:creator>
  <cp:lastModifiedBy>皓臻 吴</cp:lastModifiedBy>
  <dcterms:created xsi:type="dcterms:W3CDTF">2024-07-08T18:18:35Z</dcterms:created>
  <dcterms:modified xsi:type="dcterms:W3CDTF">2024-07-11T22:58:30Z</dcterms:modified>
</cp:coreProperties>
</file>