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rmenon/Desktop/"/>
    </mc:Choice>
  </mc:AlternateContent>
  <xr:revisionPtr revIDLastSave="0" documentId="13_ncr:1_{884A4197-73F2-6841-B58F-AA1C4DF6306A}" xr6:coauthVersionLast="36" xr6:coauthVersionMax="36" xr10:uidLastSave="{00000000-0000-0000-0000-000000000000}"/>
  <bookViews>
    <workbookView xWindow="780" yWindow="1140" windowWidth="21340" windowHeight="13840" activeTab="4" xr2:uid="{00000000-000D-0000-FFFF-FFFF00000000}"/>
  </bookViews>
  <sheets>
    <sheet name="Table" sheetId="1" r:id="rId1"/>
    <sheet name="Category Chart" sheetId="4" r:id="rId2"/>
    <sheet name="Sub-Category Chat" sheetId="5" r:id="rId3"/>
    <sheet name="Date Conversion Line Graph" sheetId="23" r:id="rId4"/>
    <sheet name="Bonus" sheetId="15" r:id="rId5"/>
  </sheets>
  <definedNames>
    <definedName name="_xlnm._FilterDatabase" localSheetId="0" hidden="1">Table!$A$1:$T$1</definedName>
  </definedNames>
  <calcPr calcId="191029"/>
  <pivotCaches>
    <pivotCache cacheId="36" r:id="rId6"/>
    <pivotCache cacheId="50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3" i="1"/>
  <c r="L4" i="1"/>
  <c r="L2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3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2" i="1"/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3" i="15"/>
  <c r="B4" i="15"/>
  <c r="B5" i="15"/>
  <c r="B6" i="15"/>
  <c r="B7" i="15"/>
  <c r="B8" i="15"/>
  <c r="B9" i="15"/>
  <c r="B10" i="15"/>
  <c r="B11" i="15"/>
  <c r="B12" i="15"/>
  <c r="B13" i="15"/>
  <c r="B2" i="15"/>
  <c r="R4115" i="1"/>
  <c r="R4114" i="1"/>
  <c r="R4113" i="1"/>
  <c r="R4112" i="1"/>
  <c r="R4110" i="1"/>
  <c r="R4109" i="1"/>
  <c r="R4108" i="1"/>
  <c r="R4107" i="1"/>
  <c r="R4106" i="1"/>
  <c r="R4105" i="1"/>
  <c r="R4104" i="1"/>
  <c r="R4101" i="1"/>
  <c r="R4098" i="1"/>
  <c r="R4097" i="1"/>
  <c r="R4096" i="1"/>
  <c r="R4095" i="1"/>
  <c r="R4094" i="1"/>
  <c r="R4093" i="1"/>
  <c r="R4092" i="1"/>
  <c r="R4091" i="1"/>
  <c r="R4090" i="1"/>
  <c r="R4088" i="1"/>
  <c r="R4087" i="1"/>
  <c r="R4086" i="1"/>
  <c r="R4085" i="1"/>
  <c r="R4084" i="1"/>
  <c r="R4083" i="1"/>
  <c r="R4081" i="1"/>
  <c r="R4079" i="1"/>
  <c r="R4077" i="1"/>
  <c r="R4076" i="1"/>
  <c r="R4075" i="1"/>
  <c r="R4074" i="1"/>
  <c r="R4072" i="1"/>
  <c r="R4071" i="1"/>
  <c r="R4070" i="1"/>
  <c r="R4069" i="1"/>
  <c r="R4068" i="1"/>
  <c r="R4067" i="1"/>
  <c r="R4066" i="1"/>
  <c r="R4065" i="1"/>
  <c r="R4064" i="1"/>
  <c r="R4062" i="1"/>
  <c r="R4061" i="1"/>
  <c r="R4060" i="1"/>
  <c r="R4059" i="1"/>
  <c r="R4058" i="1"/>
  <c r="R4057" i="1"/>
  <c r="R4055" i="1"/>
  <c r="R4054" i="1"/>
  <c r="R4052" i="1"/>
  <c r="R4051" i="1"/>
  <c r="R4050" i="1"/>
  <c r="R4049" i="1"/>
  <c r="R4048" i="1"/>
  <c r="R4047" i="1"/>
  <c r="R4046" i="1"/>
  <c r="R4044" i="1"/>
  <c r="R4043" i="1"/>
  <c r="R4042" i="1"/>
  <c r="R4041" i="1"/>
  <c r="R4040" i="1"/>
  <c r="R4039" i="1"/>
  <c r="R4038" i="1"/>
  <c r="R4037" i="1"/>
  <c r="R4036" i="1"/>
  <c r="R4035" i="1"/>
  <c r="R4034" i="1"/>
  <c r="R4032" i="1"/>
  <c r="R4030" i="1"/>
  <c r="R4029" i="1"/>
  <c r="R4027" i="1"/>
  <c r="R4026" i="1"/>
  <c r="R4024" i="1"/>
  <c r="R4023" i="1"/>
  <c r="R4022" i="1"/>
  <c r="R4021" i="1"/>
  <c r="R4020" i="1"/>
  <c r="R4019" i="1"/>
  <c r="R4018" i="1"/>
  <c r="R4017" i="1"/>
  <c r="R4015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8" i="1"/>
  <c r="R3997" i="1"/>
  <c r="R3996" i="1"/>
  <c r="R3995" i="1"/>
  <c r="R3994" i="1"/>
  <c r="R3993" i="1"/>
  <c r="R3992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6" i="1"/>
  <c r="R3975" i="1"/>
  <c r="R3974" i="1"/>
  <c r="R3973" i="1"/>
  <c r="R3972" i="1"/>
  <c r="R3971" i="1"/>
  <c r="R3970" i="1"/>
  <c r="R3969" i="1"/>
  <c r="R3968" i="1"/>
  <c r="R3967" i="1"/>
  <c r="R3966" i="1"/>
  <c r="R3964" i="1"/>
  <c r="R3963" i="1"/>
  <c r="R3962" i="1"/>
  <c r="R3961" i="1"/>
  <c r="R3960" i="1"/>
  <c r="R3959" i="1"/>
  <c r="R3957" i="1"/>
  <c r="R3954" i="1"/>
  <c r="R3953" i="1"/>
  <c r="R3952" i="1"/>
  <c r="R3951" i="1"/>
  <c r="R3949" i="1"/>
  <c r="R3948" i="1"/>
  <c r="R3947" i="1"/>
  <c r="R3945" i="1"/>
  <c r="R3943" i="1"/>
  <c r="R3942" i="1"/>
  <c r="R3941" i="1"/>
  <c r="R3940" i="1"/>
  <c r="R3939" i="1"/>
  <c r="R3937" i="1"/>
  <c r="R3936" i="1"/>
  <c r="R3935" i="1"/>
  <c r="R3934" i="1"/>
  <c r="R3931" i="1"/>
  <c r="R3930" i="1"/>
  <c r="R3929" i="1"/>
  <c r="R3928" i="1"/>
  <c r="R3927" i="1"/>
  <c r="R3926" i="1"/>
  <c r="R3925" i="1"/>
  <c r="R3924" i="1"/>
  <c r="R3922" i="1"/>
  <c r="R3921" i="1"/>
  <c r="R3920" i="1"/>
  <c r="R3919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4" i="1"/>
  <c r="R3903" i="1"/>
  <c r="R3902" i="1"/>
  <c r="R3901" i="1"/>
  <c r="R3900" i="1"/>
  <c r="R3899" i="1"/>
  <c r="R3898" i="1"/>
  <c r="R3897" i="1"/>
  <c r="R3896" i="1"/>
  <c r="R3895" i="1"/>
  <c r="R3893" i="1"/>
  <c r="R3892" i="1"/>
  <c r="R3891" i="1"/>
  <c r="R3890" i="1"/>
  <c r="R3889" i="1"/>
  <c r="R3883" i="1"/>
  <c r="R3882" i="1"/>
  <c r="R3880" i="1"/>
  <c r="R3879" i="1"/>
  <c r="R3878" i="1"/>
  <c r="R3873" i="1"/>
  <c r="R3872" i="1"/>
  <c r="R3871" i="1"/>
  <c r="R3870" i="1"/>
  <c r="R3869" i="1"/>
  <c r="R3868" i="1"/>
  <c r="R3867" i="1"/>
  <c r="R3866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5" i="1"/>
  <c r="R3803" i="1"/>
  <c r="R3802" i="1"/>
  <c r="R3801" i="1"/>
  <c r="R3800" i="1"/>
  <c r="R3799" i="1"/>
  <c r="R3798" i="1"/>
  <c r="R3797" i="1"/>
  <c r="R3796" i="1"/>
  <c r="R3795" i="1"/>
  <c r="R3794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4" i="1"/>
  <c r="R3742" i="1"/>
  <c r="R3741" i="1"/>
  <c r="R3740" i="1"/>
  <c r="R3739" i="1"/>
  <c r="R3738" i="1"/>
  <c r="R3737" i="1"/>
  <c r="R3736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4" i="1"/>
  <c r="R3642" i="1"/>
  <c r="R3641" i="1"/>
  <c r="R3640" i="1"/>
  <c r="R3639" i="1"/>
  <c r="R3637" i="1"/>
  <c r="R3636" i="1"/>
  <c r="R3635" i="1"/>
  <c r="R3634" i="1"/>
  <c r="R3633" i="1"/>
  <c r="R3632" i="1"/>
  <c r="R3631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7" i="1"/>
  <c r="R3205" i="1"/>
  <c r="R3204" i="1"/>
  <c r="R3203" i="1"/>
  <c r="R3202" i="1"/>
  <c r="R3201" i="1"/>
  <c r="R3200" i="1"/>
  <c r="R3199" i="1"/>
  <c r="R3198" i="1"/>
  <c r="R3197" i="1"/>
  <c r="R3195" i="1"/>
  <c r="R3194" i="1"/>
  <c r="R3193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6" i="1"/>
  <c r="R3144" i="1"/>
  <c r="R3143" i="1"/>
  <c r="R3142" i="1"/>
  <c r="R3141" i="1"/>
  <c r="R3139" i="1"/>
  <c r="R3138" i="1"/>
  <c r="R3137" i="1"/>
  <c r="R3136" i="1"/>
  <c r="R3135" i="1"/>
  <c r="R3134" i="1"/>
  <c r="R3133" i="1"/>
  <c r="R3132" i="1"/>
  <c r="R3131" i="1"/>
  <c r="R3130" i="1"/>
  <c r="R3128" i="1"/>
  <c r="R3126" i="1"/>
  <c r="R3125" i="1"/>
  <c r="R3124" i="1"/>
  <c r="R3123" i="1"/>
  <c r="R3122" i="1"/>
  <c r="R3121" i="1"/>
  <c r="R3120" i="1"/>
  <c r="R3119" i="1"/>
  <c r="R3118" i="1"/>
  <c r="R3117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2" i="1"/>
  <c r="R3061" i="1"/>
  <c r="R3060" i="1"/>
  <c r="R3057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59" i="1"/>
  <c r="R2958" i="1"/>
  <c r="R2957" i="1"/>
  <c r="R2955" i="1"/>
  <c r="R2954" i="1"/>
  <c r="R2953" i="1"/>
  <c r="R2951" i="1"/>
  <c r="R2950" i="1"/>
  <c r="R2949" i="1"/>
  <c r="R2948" i="1"/>
  <c r="R2946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0" i="1"/>
  <c r="R2899" i="1"/>
  <c r="R2898" i="1"/>
  <c r="R2897" i="1"/>
  <c r="R2895" i="1"/>
  <c r="R2894" i="1"/>
  <c r="R2893" i="1"/>
  <c r="R2892" i="1"/>
  <c r="R2891" i="1"/>
  <c r="R2889" i="1"/>
  <c r="R2888" i="1"/>
  <c r="R2887" i="1"/>
  <c r="R2886" i="1"/>
  <c r="R2885" i="1"/>
  <c r="R2884" i="1"/>
  <c r="R2882" i="1"/>
  <c r="R2881" i="1"/>
  <c r="R2880" i="1"/>
  <c r="R2879" i="1"/>
  <c r="R2877" i="1"/>
  <c r="R2876" i="1"/>
  <c r="R2875" i="1"/>
  <c r="R2873" i="1"/>
  <c r="R2872" i="1"/>
  <c r="R2871" i="1"/>
  <c r="R2870" i="1"/>
  <c r="R2869" i="1"/>
  <c r="R2868" i="1"/>
  <c r="R2866" i="1"/>
  <c r="R2865" i="1"/>
  <c r="R2864" i="1"/>
  <c r="R2863" i="1"/>
  <c r="R2862" i="1"/>
  <c r="R2861" i="1"/>
  <c r="R2859" i="1"/>
  <c r="R2858" i="1"/>
  <c r="R2857" i="1"/>
  <c r="R2856" i="1"/>
  <c r="R2854" i="1"/>
  <c r="R2852" i="1"/>
  <c r="R2851" i="1"/>
  <c r="R2850" i="1"/>
  <c r="R2847" i="1"/>
  <c r="R2846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1" i="1"/>
  <c r="R2780" i="1"/>
  <c r="R2779" i="1"/>
  <c r="R2778" i="1"/>
  <c r="R2777" i="1"/>
  <c r="R2776" i="1"/>
  <c r="R2775" i="1"/>
  <c r="R2772" i="1"/>
  <c r="R2771" i="1"/>
  <c r="R2770" i="1"/>
  <c r="R2769" i="1"/>
  <c r="R2768" i="1"/>
  <c r="R2766" i="1"/>
  <c r="R2765" i="1"/>
  <c r="R2764" i="1"/>
  <c r="R2763" i="1"/>
  <c r="R2761" i="1"/>
  <c r="R2760" i="1"/>
  <c r="R2759" i="1"/>
  <c r="R2758" i="1"/>
  <c r="R2757" i="1"/>
  <c r="R2755" i="1"/>
  <c r="R2754" i="1"/>
  <c r="R2751" i="1"/>
  <c r="R2750" i="1"/>
  <c r="R2749" i="1"/>
  <c r="R2748" i="1"/>
  <c r="R2747" i="1"/>
  <c r="R2746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0" i="1"/>
  <c r="R2699" i="1"/>
  <c r="R2698" i="1"/>
  <c r="R2697" i="1"/>
  <c r="R2696" i="1"/>
  <c r="R2695" i="1"/>
  <c r="R2694" i="1"/>
  <c r="R2693" i="1"/>
  <c r="R2692" i="1"/>
  <c r="R2691" i="1"/>
  <c r="R2690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4" i="1"/>
  <c r="R2593" i="1"/>
  <c r="R2591" i="1"/>
  <c r="R2590" i="1"/>
  <c r="R2589" i="1"/>
  <c r="R2588" i="1"/>
  <c r="R2587" i="1"/>
  <c r="R2585" i="1"/>
  <c r="R2584" i="1"/>
  <c r="R2583" i="1"/>
  <c r="R2582" i="1"/>
  <c r="R2581" i="1"/>
  <c r="R2573" i="1"/>
  <c r="R2572" i="1"/>
  <c r="R2571" i="1"/>
  <c r="R2570" i="1"/>
  <c r="R2569" i="1"/>
  <c r="R2567" i="1"/>
  <c r="R2564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1" i="1"/>
  <c r="R2519" i="1"/>
  <c r="R2517" i="1"/>
  <c r="R2516" i="1"/>
  <c r="R2512" i="1"/>
  <c r="R2511" i="1"/>
  <c r="R2508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0" i="1"/>
  <c r="R2438" i="1"/>
  <c r="R2437" i="1"/>
  <c r="R2436" i="1"/>
  <c r="R2434" i="1"/>
  <c r="R2433" i="1"/>
  <c r="R2432" i="1"/>
  <c r="R2431" i="1"/>
  <c r="R2430" i="1"/>
  <c r="R2429" i="1"/>
  <c r="R2427" i="1"/>
  <c r="R2426" i="1"/>
  <c r="R2425" i="1"/>
  <c r="R2424" i="1"/>
  <c r="R2423" i="1"/>
  <c r="R2422" i="1"/>
  <c r="R2420" i="1"/>
  <c r="R2418" i="1"/>
  <c r="R2417" i="1"/>
  <c r="R2416" i="1"/>
  <c r="R2415" i="1"/>
  <c r="R2413" i="1"/>
  <c r="R2411" i="1"/>
  <c r="R2410" i="1"/>
  <c r="R2409" i="1"/>
  <c r="R2408" i="1"/>
  <c r="R2407" i="1"/>
  <c r="R2405" i="1"/>
  <c r="R2404" i="1"/>
  <c r="R2403" i="1"/>
  <c r="R2398" i="1"/>
  <c r="R2396" i="1"/>
  <c r="R2395" i="1"/>
  <c r="R2393" i="1"/>
  <c r="R2391" i="1"/>
  <c r="R2390" i="1"/>
  <c r="R2389" i="1"/>
  <c r="R2387" i="1"/>
  <c r="R2386" i="1"/>
  <c r="R2385" i="1"/>
  <c r="R2384" i="1"/>
  <c r="R2383" i="1"/>
  <c r="R2382" i="1"/>
  <c r="R2378" i="1"/>
  <c r="R2376" i="1"/>
  <c r="R2375" i="1"/>
  <c r="R2374" i="1"/>
  <c r="R2372" i="1"/>
  <c r="R2370" i="1"/>
  <c r="R2369" i="1"/>
  <c r="R2368" i="1"/>
  <c r="R2364" i="1"/>
  <c r="R2362" i="1"/>
  <c r="R2361" i="1"/>
  <c r="R2357" i="1"/>
  <c r="R2356" i="1"/>
  <c r="R2353" i="1"/>
  <c r="R2350" i="1"/>
  <c r="R2349" i="1"/>
  <c r="R2348" i="1"/>
  <c r="R2346" i="1"/>
  <c r="R2345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0" i="1"/>
  <c r="R2149" i="1"/>
  <c r="R2148" i="1"/>
  <c r="R2147" i="1"/>
  <c r="R2146" i="1"/>
  <c r="R2145" i="1"/>
  <c r="R2144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7" i="1"/>
  <c r="R1994" i="1"/>
  <c r="R1993" i="1"/>
  <c r="R1992" i="1"/>
  <c r="R1991" i="1"/>
  <c r="R1990" i="1"/>
  <c r="R1989" i="1"/>
  <c r="R1988" i="1"/>
  <c r="R1987" i="1"/>
  <c r="R1986" i="1"/>
  <c r="R1985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77" i="1"/>
  <c r="R1876" i="1"/>
  <c r="R1875" i="1"/>
  <c r="R1874" i="1"/>
  <c r="R1873" i="1"/>
  <c r="R1872" i="1"/>
  <c r="R1870" i="1"/>
  <c r="R1869" i="1"/>
  <c r="R1868" i="1"/>
  <c r="R1867" i="1"/>
  <c r="R1866" i="1"/>
  <c r="R1865" i="1"/>
  <c r="R1864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19" i="1"/>
  <c r="R1818" i="1"/>
  <c r="R1816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1" i="1"/>
  <c r="R1740" i="1"/>
  <c r="R1739" i="1"/>
  <c r="R1738" i="1"/>
  <c r="R1737" i="1"/>
  <c r="R1736" i="1"/>
  <c r="R1730" i="1"/>
  <c r="R1729" i="1"/>
  <c r="R1728" i="1"/>
  <c r="R1727" i="1"/>
  <c r="R1726" i="1"/>
  <c r="R1725" i="1"/>
  <c r="R1724" i="1"/>
  <c r="R1722" i="1"/>
  <c r="R1721" i="1"/>
  <c r="R1720" i="1"/>
  <c r="R1719" i="1"/>
  <c r="R1718" i="1"/>
  <c r="R1717" i="1"/>
  <c r="R1716" i="1"/>
  <c r="R1715" i="1"/>
  <c r="R1713" i="1"/>
  <c r="R1712" i="1"/>
  <c r="R1711" i="1"/>
  <c r="R1709" i="1"/>
  <c r="R1706" i="1"/>
  <c r="R1705" i="1"/>
  <c r="R1704" i="1"/>
  <c r="R1703" i="1"/>
  <c r="R1702" i="1"/>
  <c r="R1701" i="1"/>
  <c r="R1699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0" i="1"/>
  <c r="R1598" i="1"/>
  <c r="R1597" i="1"/>
  <c r="R1596" i="1"/>
  <c r="R1595" i="1"/>
  <c r="R1593" i="1"/>
  <c r="R1592" i="1"/>
  <c r="R1589" i="1"/>
  <c r="R1587" i="1"/>
  <c r="R1585" i="1"/>
  <c r="R1584" i="1"/>
  <c r="R1583" i="1"/>
  <c r="R1581" i="1"/>
  <c r="R1580" i="1"/>
  <c r="R1579" i="1"/>
  <c r="R1578" i="1"/>
  <c r="R1577" i="1"/>
  <c r="R1576" i="1"/>
  <c r="R1575" i="1"/>
  <c r="R1574" i="1"/>
  <c r="R1573" i="1"/>
  <c r="R1572" i="1"/>
  <c r="R1570" i="1"/>
  <c r="R1569" i="1"/>
  <c r="R1568" i="1"/>
  <c r="R1567" i="1"/>
  <c r="R1566" i="1"/>
  <c r="R1565" i="1"/>
  <c r="R1563" i="1"/>
  <c r="R1562" i="1"/>
  <c r="R1561" i="1"/>
  <c r="R1560" i="1"/>
  <c r="R1559" i="1"/>
  <c r="R1558" i="1"/>
  <c r="R1554" i="1"/>
  <c r="R1552" i="1"/>
  <c r="R1551" i="1"/>
  <c r="R1550" i="1"/>
  <c r="R1548" i="1"/>
  <c r="R1547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6" i="1"/>
  <c r="R1494" i="1"/>
  <c r="R1493" i="1"/>
  <c r="R1492" i="1"/>
  <c r="R1490" i="1"/>
  <c r="R1488" i="1"/>
  <c r="R1487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58" i="1"/>
  <c r="R1457" i="1"/>
  <c r="R1456" i="1"/>
  <c r="R1453" i="1"/>
  <c r="R1452" i="1"/>
  <c r="R1449" i="1"/>
  <c r="R1443" i="1"/>
  <c r="R1442" i="1"/>
  <c r="R1441" i="1"/>
  <c r="R1440" i="1"/>
  <c r="R1439" i="1"/>
  <c r="R1438" i="1"/>
  <c r="R1437" i="1"/>
  <c r="R1436" i="1"/>
  <c r="R1435" i="1"/>
  <c r="R1433" i="1"/>
  <c r="R1432" i="1"/>
  <c r="R1430" i="1"/>
  <c r="R1429" i="1"/>
  <c r="R1426" i="1"/>
  <c r="R1425" i="1"/>
  <c r="R1424" i="1"/>
  <c r="R1423" i="1"/>
  <c r="R1422" i="1"/>
  <c r="R1421" i="1"/>
  <c r="R1420" i="1"/>
  <c r="R1419" i="1"/>
  <c r="R1417" i="1"/>
  <c r="R1416" i="1"/>
  <c r="R1415" i="1"/>
  <c r="R1414" i="1"/>
  <c r="R1413" i="1"/>
  <c r="R1412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1" i="1"/>
  <c r="R1340" i="1"/>
  <c r="R1339" i="1"/>
  <c r="R1338" i="1"/>
  <c r="R1337" i="1"/>
  <c r="R1336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0" i="1"/>
  <c r="R1237" i="1"/>
  <c r="R1235" i="1"/>
  <c r="R1234" i="1"/>
  <c r="R1231" i="1"/>
  <c r="R1230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8" i="1"/>
  <c r="R1177" i="1"/>
  <c r="R1176" i="1"/>
  <c r="R1175" i="1"/>
  <c r="R1173" i="1"/>
  <c r="R1172" i="1"/>
  <c r="R1171" i="1"/>
  <c r="R1170" i="1"/>
  <c r="R1169" i="1"/>
  <c r="R1168" i="1"/>
  <c r="R1167" i="1"/>
  <c r="R1164" i="1"/>
  <c r="R1162" i="1"/>
  <c r="R1160" i="1"/>
  <c r="R1159" i="1"/>
  <c r="R1157" i="1"/>
  <c r="R1156" i="1"/>
  <c r="R1155" i="1"/>
  <c r="R1154" i="1"/>
  <c r="R1152" i="1"/>
  <c r="R1151" i="1"/>
  <c r="R1150" i="1"/>
  <c r="R1148" i="1"/>
  <c r="R1147" i="1"/>
  <c r="R1145" i="1"/>
  <c r="R1141" i="1"/>
  <c r="R1140" i="1"/>
  <c r="R1139" i="1"/>
  <c r="R1138" i="1"/>
  <c r="R1137" i="1"/>
  <c r="R1136" i="1"/>
  <c r="R1135" i="1"/>
  <c r="R1134" i="1"/>
  <c r="R1132" i="1"/>
  <c r="R1131" i="1"/>
  <c r="R1130" i="1"/>
  <c r="R1129" i="1"/>
  <c r="R1128" i="1"/>
  <c r="R1126" i="1"/>
  <c r="R1125" i="1"/>
  <c r="R1123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8" i="1"/>
  <c r="R1087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2" i="1"/>
  <c r="R1071" i="1"/>
  <c r="R1070" i="1"/>
  <c r="R1069" i="1"/>
  <c r="R1068" i="1"/>
  <c r="R1067" i="1"/>
  <c r="R1066" i="1"/>
  <c r="R1064" i="1"/>
  <c r="R1062" i="1"/>
  <c r="R1055" i="1"/>
  <c r="R1050" i="1"/>
  <c r="R1049" i="1"/>
  <c r="R1047" i="1"/>
  <c r="R1046" i="1"/>
  <c r="R1045" i="1"/>
  <c r="R1044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8" i="1"/>
  <c r="R947" i="1"/>
  <c r="R946" i="1"/>
  <c r="R945" i="1"/>
  <c r="R944" i="1"/>
  <c r="R943" i="1"/>
  <c r="R942" i="1"/>
  <c r="R941" i="1"/>
  <c r="R940" i="1"/>
  <c r="R939" i="1"/>
  <c r="R937" i="1"/>
  <c r="R936" i="1"/>
  <c r="R935" i="1"/>
  <c r="R934" i="1"/>
  <c r="R933" i="1"/>
  <c r="R932" i="1"/>
  <c r="R930" i="1"/>
  <c r="R927" i="1"/>
  <c r="R926" i="1"/>
  <c r="R925" i="1"/>
  <c r="R924" i="1"/>
  <c r="R923" i="1"/>
  <c r="R921" i="1"/>
  <c r="R920" i="1"/>
  <c r="R919" i="1"/>
  <c r="R917" i="1"/>
  <c r="R915" i="1"/>
  <c r="R914" i="1"/>
  <c r="R912" i="1"/>
  <c r="R911" i="1"/>
  <c r="R907" i="1"/>
  <c r="R906" i="1"/>
  <c r="R905" i="1"/>
  <c r="R904" i="1"/>
  <c r="R902" i="1"/>
  <c r="R901" i="1"/>
  <c r="R900" i="1"/>
  <c r="R898" i="1"/>
  <c r="R897" i="1"/>
  <c r="R896" i="1"/>
  <c r="R895" i="1"/>
  <c r="R894" i="1"/>
  <c r="R893" i="1"/>
  <c r="R892" i="1"/>
  <c r="R891" i="1"/>
  <c r="R890" i="1"/>
  <c r="R888" i="1"/>
  <c r="R887" i="1"/>
  <c r="R886" i="1"/>
  <c r="R885" i="1"/>
  <c r="R884" i="1"/>
  <c r="R883" i="1"/>
  <c r="R882" i="1"/>
  <c r="R881" i="1"/>
  <c r="R880" i="1"/>
  <c r="R879" i="1"/>
  <c r="R878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1" i="1"/>
  <c r="R769" i="1"/>
  <c r="R767" i="1"/>
  <c r="R765" i="1"/>
  <c r="R763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1" i="1"/>
  <c r="R710" i="1"/>
  <c r="R709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8" i="1"/>
  <c r="R637" i="1"/>
  <c r="R636" i="1"/>
  <c r="R635" i="1"/>
  <c r="R633" i="1"/>
  <c r="R632" i="1"/>
  <c r="R631" i="1"/>
  <c r="R629" i="1"/>
  <c r="R628" i="1"/>
  <c r="R624" i="1"/>
  <c r="R623" i="1"/>
  <c r="R622" i="1"/>
  <c r="R621" i="1"/>
  <c r="R619" i="1"/>
  <c r="R615" i="1"/>
  <c r="R611" i="1"/>
  <c r="R610" i="1"/>
  <c r="R608" i="1"/>
  <c r="R607" i="1"/>
  <c r="R605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6" i="1"/>
  <c r="R585" i="1"/>
  <c r="R582" i="1"/>
  <c r="R581" i="1"/>
  <c r="R580" i="1"/>
  <c r="R579" i="1"/>
  <c r="R578" i="1"/>
  <c r="R577" i="1"/>
  <c r="R576" i="1"/>
  <c r="R575" i="1"/>
  <c r="R573" i="1"/>
  <c r="R572" i="1"/>
  <c r="R571" i="1"/>
  <c r="R570" i="1"/>
  <c r="R568" i="1"/>
  <c r="R566" i="1"/>
  <c r="R565" i="1"/>
  <c r="R563" i="1"/>
  <c r="R562" i="1"/>
  <c r="R561" i="1"/>
  <c r="R559" i="1"/>
  <c r="R558" i="1"/>
  <c r="R556" i="1"/>
  <c r="R555" i="1"/>
  <c r="R553" i="1"/>
  <c r="R552" i="1"/>
  <c r="R551" i="1"/>
  <c r="R550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19" i="1"/>
  <c r="R517" i="1"/>
  <c r="R516" i="1"/>
  <c r="R515" i="1"/>
  <c r="R514" i="1"/>
  <c r="R513" i="1"/>
  <c r="R511" i="1"/>
  <c r="R510" i="1"/>
  <c r="R509" i="1"/>
  <c r="R508" i="1"/>
  <c r="R507" i="1"/>
  <c r="R506" i="1"/>
  <c r="R505" i="1"/>
  <c r="R504" i="1"/>
  <c r="R502" i="1"/>
  <c r="R501" i="1"/>
  <c r="R500" i="1"/>
  <c r="R499" i="1"/>
  <c r="R498" i="1"/>
  <c r="R496" i="1"/>
  <c r="R491" i="1"/>
  <c r="R488" i="1"/>
  <c r="R487" i="1"/>
  <c r="R486" i="1"/>
  <c r="R485" i="1"/>
  <c r="R484" i="1"/>
  <c r="R483" i="1"/>
  <c r="R482" i="1"/>
  <c r="R481" i="1"/>
  <c r="R478" i="1"/>
  <c r="R476" i="1"/>
  <c r="R475" i="1"/>
  <c r="R474" i="1"/>
  <c r="R473" i="1"/>
  <c r="R472" i="1"/>
  <c r="R469" i="1"/>
  <c r="R468" i="1"/>
  <c r="R467" i="1"/>
  <c r="R466" i="1"/>
  <c r="R465" i="1"/>
  <c r="R462" i="1"/>
  <c r="R461" i="1"/>
  <c r="R460" i="1"/>
  <c r="R458" i="1"/>
  <c r="R457" i="1"/>
  <c r="R456" i="1"/>
  <c r="R455" i="1"/>
  <c r="R454" i="1"/>
  <c r="R452" i="1"/>
  <c r="R451" i="1"/>
  <c r="R450" i="1"/>
  <c r="R449" i="1"/>
  <c r="R448" i="1"/>
  <c r="R447" i="1"/>
  <c r="R446" i="1"/>
  <c r="R445" i="1"/>
  <c r="R444" i="1"/>
  <c r="R442" i="1"/>
  <c r="R440" i="1"/>
  <c r="R437" i="1"/>
  <c r="R436" i="1"/>
  <c r="R434" i="1"/>
  <c r="R433" i="1"/>
  <c r="R432" i="1"/>
  <c r="R430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39" i="1"/>
  <c r="R236" i="1"/>
  <c r="R234" i="1"/>
  <c r="R232" i="1"/>
  <c r="R228" i="1"/>
  <c r="R224" i="1"/>
  <c r="R222" i="1"/>
  <c r="R221" i="1"/>
  <c r="R220" i="1"/>
  <c r="R219" i="1"/>
  <c r="R218" i="1"/>
  <c r="R217" i="1"/>
  <c r="R216" i="1"/>
  <c r="R215" i="1"/>
  <c r="R214" i="1"/>
  <c r="R213" i="1"/>
  <c r="R212" i="1"/>
  <c r="R209" i="1"/>
  <c r="R207" i="1"/>
  <c r="R206" i="1"/>
  <c r="R205" i="1"/>
  <c r="R203" i="1"/>
  <c r="R202" i="1"/>
  <c r="R200" i="1"/>
  <c r="R199" i="1"/>
  <c r="R198" i="1"/>
  <c r="R196" i="1"/>
  <c r="R194" i="1"/>
  <c r="R193" i="1"/>
  <c r="R192" i="1"/>
  <c r="R191" i="1"/>
  <c r="R189" i="1"/>
  <c r="R187" i="1"/>
  <c r="R186" i="1"/>
  <c r="R185" i="1"/>
  <c r="R183" i="1"/>
  <c r="R182" i="1"/>
  <c r="R181" i="1"/>
  <c r="R179" i="1"/>
  <c r="R177" i="1"/>
  <c r="R173" i="1"/>
  <c r="R172" i="1"/>
  <c r="R171" i="1"/>
  <c r="R170" i="1"/>
  <c r="R169" i="1"/>
  <c r="R168" i="1"/>
  <c r="R166" i="1"/>
  <c r="R164" i="1"/>
  <c r="R163" i="1"/>
  <c r="R161" i="1"/>
  <c r="R159" i="1"/>
  <c r="R158" i="1"/>
  <c r="R157" i="1"/>
  <c r="R156" i="1"/>
  <c r="R155" i="1"/>
  <c r="R154" i="1"/>
  <c r="R153" i="1"/>
  <c r="R152" i="1"/>
  <c r="R151" i="1"/>
  <c r="R150" i="1"/>
  <c r="R148" i="1"/>
  <c r="R147" i="1"/>
  <c r="R146" i="1"/>
  <c r="R144" i="1"/>
  <c r="R143" i="1"/>
  <c r="R141" i="1"/>
  <c r="R140" i="1"/>
  <c r="R137" i="1"/>
  <c r="R134" i="1"/>
  <c r="R130" i="1"/>
  <c r="R129" i="1"/>
  <c r="R128" i="1"/>
  <c r="R127" i="1"/>
  <c r="R125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E2" i="15" l="1"/>
  <c r="F2" i="15" s="1"/>
  <c r="E10" i="15"/>
  <c r="H10" i="15" s="1"/>
  <c r="E6" i="15"/>
  <c r="G6" i="15" s="1"/>
  <c r="E13" i="15"/>
  <c r="G13" i="15" s="1"/>
  <c r="E9" i="15"/>
  <c r="H9" i="15" s="1"/>
  <c r="E5" i="15"/>
  <c r="F5" i="15" s="1"/>
  <c r="E12" i="15"/>
  <c r="F12" i="15" s="1"/>
  <c r="E8" i="15"/>
  <c r="H8" i="15" s="1"/>
  <c r="E4" i="15"/>
  <c r="F4" i="15" s="1"/>
  <c r="E11" i="15"/>
  <c r="F11" i="15" s="1"/>
  <c r="E7" i="15"/>
  <c r="F7" i="15" s="1"/>
  <c r="E3" i="15"/>
  <c r="G3" i="15" s="1"/>
  <c r="H12" i="15" l="1"/>
  <c r="H11" i="15"/>
  <c r="H6" i="15"/>
  <c r="G12" i="15"/>
  <c r="H3" i="15"/>
  <c r="G10" i="15"/>
  <c r="H5" i="15"/>
  <c r="H13" i="15"/>
  <c r="F8" i="15"/>
  <c r="G11" i="15"/>
  <c r="F6" i="15"/>
  <c r="G5" i="15"/>
  <c r="F10" i="15"/>
  <c r="G2" i="15"/>
  <c r="G9" i="15"/>
  <c r="G8" i="15"/>
  <c r="F9" i="15"/>
  <c r="H2" i="15"/>
  <c r="G4" i="15"/>
  <c r="G7" i="15"/>
  <c r="F13" i="15"/>
  <c r="F3" i="15"/>
  <c r="H4" i="15"/>
  <c r="H7" i="15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<sst xmlns="http://schemas.openxmlformats.org/spreadsheetml/2006/main" count="33048" uniqueCount="8401">
  <si>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</si>
  <si>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</si>
  <si>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</si>
  <si>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</si>
  <si>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</si>
  <si>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</si>
  <si>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</si>
  <si>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</si>
  <si>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</si>
  <si>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</si>
  <si>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</si>
  <si>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</si>
  <si>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</si>
  <si>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</si>
  <si>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</si>
  <si>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</si>
  <si>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</si>
  <si>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</si>
  <si>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</si>
  <si>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</si>
  <si>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</si>
  <si>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</si>
  <si>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</si>
  <si>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</si>
  <si>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</si>
  <si>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</si>
  <si>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</si>
  <si>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</si>
  <si>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</si>
  <si>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</si>
  <si>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</si>
  <si>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</si>
  <si>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</si>
  <si>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</si>
  <si>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</si>
  <si>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</si>
  <si>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</si>
  <si>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</si>
  <si>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</si>
  <si>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</si>
  <si>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</si>
  <si>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</si>
  <si>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</si>
  <si>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</si>
  <si>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</si>
  <si>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</si>
  <si>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</si>
  <si>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</si>
  <si>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</si>
  <si>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</si>
  <si>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</si>
  <si>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</si>
  <si>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</si>
  <si>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</si>
  <si>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</si>
  <si>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</si>
  <si>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</si>
  <si>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</si>
  <si>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</si>
  <si>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</si>
  <si>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</si>
  <si>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</si>
  <si>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</si>
  <si>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</si>
  <si>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</si>
  <si>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</si>
  <si>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</si>
  <si>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</si>
  <si>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</si>
  <si>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</si>
  <si>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</si>
  <si>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</si>
  <si>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</si>
  <si>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</si>
  <si>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</si>
  <si>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</si>
  <si>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</si>
  <si>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</si>
  <si>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</si>
  <si>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</si>
  <si>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</si>
  <si>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</si>
  <si>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</si>
  <si>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</si>
  <si>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</si>
  <si>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</si>
  <si>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</si>
  <si>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</si>
  <si>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</si>
  <si>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</si>
  <si>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</si>
  <si>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</si>
  <si>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</si>
  <si>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</si>
  <si>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</si>
  <si>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</si>
  <si>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</si>
  <si>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</si>
  <si>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</si>
  <si>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</si>
  <si>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</si>
  <si>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</si>
  <si>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</si>
  <si>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</si>
  <si>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</si>
  <si>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</si>
  <si>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</si>
  <si>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</si>
  <si>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</si>
  <si>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</si>
  <si>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</si>
  <si>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</si>
  <si>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</si>
  <si>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</si>
  <si>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</si>
  <si>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</si>
  <si>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</si>
  <si>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</si>
  <si>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</si>
  <si>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</si>
  <si>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</si>
  <si>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</si>
  <si>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</si>
  <si>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</si>
  <si>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</si>
  <si>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</si>
  <si>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</si>
  <si>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</si>
  <si>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</si>
  <si>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</si>
  <si>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</si>
  <si>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</si>
  <si>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</si>
  <si>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</si>
  <si>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</si>
  <si>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</si>
  <si>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</si>
  <si>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</si>
  <si>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</si>
  <si>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</si>
  <si>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</si>
  <si>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</si>
  <si>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</si>
  <si>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</si>
  <si>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</si>
  <si>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</si>
  <si>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</si>
  <si>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</si>
  <si>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</si>
  <si>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</si>
  <si>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</si>
  <si>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</si>
  <si>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</si>
  <si>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</si>
  <si>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</si>
  <si>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</si>
  <si>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</si>
  <si>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</si>
  <si>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</si>
  <si>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</si>
  <si>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</si>
  <si>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</si>
  <si>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</si>
  <si>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</si>
  <si>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</si>
  <si>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</si>
  <si>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</si>
  <si>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</si>
  <si>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</si>
  <si>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</si>
  <si>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</si>
  <si>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</si>
  <si>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</si>
  <si>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</si>
  <si>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</si>
  <si>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</si>
  <si>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</si>
  <si>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</si>
  <si>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</si>
  <si>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</si>
  <si>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</si>
  <si>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</si>
  <si>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</si>
  <si>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</si>
  <si>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</si>
  <si>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</si>
  <si>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</si>
  <si>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</si>
  <si>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</si>
  <si>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</si>
  <si>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</si>
  <si>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</si>
  <si>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</si>
  <si>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</si>
  <si>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</si>
  <si>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</si>
  <si>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</si>
  <si>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</si>
  <si>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</si>
  <si>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</si>
  <si>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</si>
  <si>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</si>
  <si>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</si>
  <si>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</si>
  <si>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</si>
  <si>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</si>
  <si>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</si>
  <si>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</si>
  <si>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</si>
  <si>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</si>
  <si>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</si>
  <si>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</si>
  <si>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</si>
  <si>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</si>
  <si>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</si>
  <si>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</si>
  <si>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</si>
  <si>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</si>
  <si>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</si>
  <si>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</si>
  <si>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</si>
  <si>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</si>
  <si>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</si>
  <si>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</si>
  <si>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</si>
  <si>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</si>
  <si>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</si>
  <si>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</si>
  <si>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</si>
  <si>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</si>
  <si>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</si>
  <si>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</si>
  <si>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</si>
  <si>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</si>
  <si>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</si>
  <si>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</si>
  <si>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</si>
  <si>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</si>
  <si>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</si>
  <si>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</si>
  <si>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</si>
  <si>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</si>
  <si>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</si>
  <si>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</si>
  <si>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</si>
  <si>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</si>
  <si>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</si>
  <si>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</si>
  <si>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</si>
  <si>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</si>
  <si>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</si>
  <si>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</si>
  <si>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</si>
  <si>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</si>
  <si>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</si>
  <si>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</si>
  <si>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</si>
  <si>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</si>
  <si>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</si>
  <si>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</si>
  <si>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</si>
  <si>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</si>
  <si>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</si>
  <si>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</si>
  <si>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</si>
  <si>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</si>
  <si>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</si>
  <si>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</si>
  <si>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</si>
  <si>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</si>
  <si>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</si>
  <si>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</si>
  <si>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</si>
  <si>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</si>
  <si>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</si>
  <si>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</si>
  <si>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</si>
  <si>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</si>
  <si>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</si>
  <si>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</si>
  <si>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</si>
  <si>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</si>
  <si>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</si>
  <si>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</si>
  <si>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</si>
  <si>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</si>
  <si>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</si>
  <si>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</si>
  <si>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</si>
  <si>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</si>
  <si>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</si>
  <si>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</si>
  <si>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</si>
  <si>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</si>
  <si>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</si>
  <si>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</si>
  <si>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</si>
  <si>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</si>
  <si>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</si>
  <si>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</si>
  <si>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</si>
  <si>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</si>
  <si>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</si>
  <si>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</si>
  <si>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</si>
  <si>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</si>
  <si>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</si>
  <si>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</si>
  <si>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</si>
  <si>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</si>
  <si>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</si>
  <si>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</si>
  <si>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</si>
  <si>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</si>
  <si>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</si>
  <si>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</si>
  <si>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</si>
  <si>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</si>
  <si>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</si>
  <si>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</si>
  <si>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</si>
  <si>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</si>
  <si>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</si>
  <si>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</si>
  <si>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</si>
  <si>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</si>
  <si>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</si>
  <si>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</si>
  <si>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</si>
  <si>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</si>
  <si>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</si>
  <si>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</si>
  <si>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</si>
  <si>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</si>
  <si>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</si>
  <si>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</si>
  <si>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</si>
  <si>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</si>
  <si>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</si>
  <si>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</si>
  <si>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</si>
  <si>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</si>
  <si>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</si>
  <si>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</si>
  <si>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</si>
  <si>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</si>
  <si>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</si>
  <si>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</si>
  <si>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</si>
  <si>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</si>
  <si>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</si>
  <si>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</si>
  <si>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</si>
  <si>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</si>
  <si>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</si>
  <si>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</si>
  <si>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</si>
  <si>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</si>
  <si>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</si>
  <si>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</si>
  <si>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</si>
  <si>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</si>
  <si>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</si>
  <si>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</si>
  <si>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</si>
  <si>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</si>
  <si>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</si>
  <si>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</si>
  <si>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</si>
  <si>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</si>
  <si>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</si>
  <si>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</si>
  <si>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</si>
  <si>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</si>
  <si>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</si>
  <si>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</si>
  <si>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</si>
  <si>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</si>
  <si>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</si>
  <si>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</si>
  <si>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</si>
  <si>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</si>
  <si>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</si>
  <si>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</si>
  <si>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</si>
  <si>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</si>
  <si>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</si>
  <si>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</si>
  <si>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</si>
  <si>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</si>
  <si>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</si>
  <si>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</si>
  <si>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</si>
  <si>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</si>
  <si>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</si>
  <si>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</si>
  <si>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</si>
  <si>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</si>
  <si>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</si>
  <si>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</si>
  <si>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</si>
  <si>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</si>
  <si>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</si>
  <si>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</si>
  <si>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</si>
  <si>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</si>
  <si>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</si>
  <si>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</si>
  <si>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</si>
  <si>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</si>
  <si>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</si>
  <si>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</si>
  <si>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</si>
  <si>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</si>
  <si>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</si>
  <si>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</si>
  <si>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</si>
  <si>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</si>
  <si>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</si>
  <si>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</si>
  <si>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</si>
  <si>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</si>
  <si>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</si>
  <si>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</si>
  <si>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</si>
  <si>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</si>
  <si>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</si>
  <si>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</si>
  <si>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</si>
  <si>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</si>
  <si>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</si>
  <si>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</si>
  <si>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</si>
  <si>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</si>
  <si>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</si>
  <si>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</si>
  <si>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</si>
  <si>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</si>
  <si>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</si>
  <si>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</si>
  <si>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</si>
  <si>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</si>
  <si>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</si>
  <si>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</si>
  <si>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</si>
  <si>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</si>
  <si>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</si>
  <si>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</si>
  <si>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</si>
  <si>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</si>
  <si>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</si>
  <si>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</si>
  <si>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</si>
  <si>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</si>
  <si>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</si>
  <si>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</si>
  <si>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</si>
  <si>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</si>
  <si>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</si>
  <si>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</si>
  <si>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</si>
  <si>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</si>
  <si>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</si>
  <si>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</si>
  <si>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</si>
  <si>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</si>
  <si>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</si>
  <si>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</si>
  <si>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</si>
  <si>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</si>
  <si>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</si>
  <si>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</si>
  <si>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</si>
  <si>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</si>
  <si>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</si>
  <si>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</si>
  <si>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</si>
  <si>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</si>
  <si>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</si>
  <si>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</si>
  <si>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</si>
  <si>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</si>
  <si>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</si>
  <si>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</si>
  <si>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</si>
  <si>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</si>
  <si>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</si>
  <si>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</si>
  <si>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</si>
  <si>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</si>
  <si>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</si>
  <si>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</si>
  <si>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</si>
  <si>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</si>
  <si>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</si>
  <si>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</si>
  <si>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</si>
  <si>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</si>
  <si>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</si>
  <si>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</si>
  <si>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</si>
  <si>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</si>
  <si>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</si>
  <si>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</si>
  <si>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</si>
  <si>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</si>
  <si>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</si>
  <si>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</si>
  <si>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</si>
  <si>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</si>
  <si>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</si>
  <si>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</si>
  <si>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</si>
  <si>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</si>
  <si>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</si>
  <si>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</si>
  <si>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</si>
  <si>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</si>
  <si>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</si>
  <si>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</si>
  <si>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</si>
  <si>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</si>
  <si>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</si>
  <si>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</si>
  <si>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</si>
  <si>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</si>
  <si>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</si>
  <si>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</si>
  <si>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</si>
  <si>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</si>
  <si>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</si>
  <si>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</si>
  <si>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</si>
  <si>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</si>
  <si>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</si>
  <si>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</si>
  <si>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</si>
  <si>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</si>
  <si>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</si>
  <si>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</si>
  <si>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</si>
  <si>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</si>
  <si>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</si>
  <si>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</si>
  <si>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</si>
  <si>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</si>
  <si>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</si>
  <si>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</si>
  <si>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</si>
  <si>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</si>
  <si>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</si>
  <si>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</si>
  <si>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</si>
  <si>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</si>
  <si>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</si>
  <si>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</si>
  <si>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</si>
  <si>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</si>
  <si>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</si>
  <si>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</si>
  <si>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</si>
  <si>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</si>
  <si>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</si>
  <si>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</si>
  <si>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</si>
  <si>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</si>
  <si>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</si>
  <si>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</si>
  <si>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</si>
  <si>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</si>
  <si>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</si>
  <si>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</si>
  <si>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</si>
  <si>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</si>
  <si>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</si>
  <si>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</si>
  <si>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</si>
  <si>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</si>
  <si>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</si>
  <si>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</si>
  <si>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</si>
  <si>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</si>
  <si>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</si>
  <si>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</si>
  <si>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</si>
  <si>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</si>
  <si>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</si>
  <si>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</si>
  <si>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</si>
  <si>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</si>
  <si>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</si>
  <si>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</si>
  <si>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</si>
  <si>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</si>
  <si>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</si>
  <si>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</si>
  <si>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</si>
  <si>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</si>
  <si>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</si>
  <si>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</si>
  <si>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</si>
  <si>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</si>
  <si>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</si>
  <si>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</si>
  <si>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</si>
  <si>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</si>
  <si>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</si>
  <si>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</si>
  <si>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</si>
  <si>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</si>
  <si>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</si>
  <si>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</si>
  <si>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</si>
  <si>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</si>
  <si>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</si>
  <si>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</si>
  <si>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</si>
  <si>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</si>
  <si>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</si>
  <si>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</si>
  <si>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</si>
  <si>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</si>
  <si>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</si>
  <si>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</si>
  <si>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</si>
  <si>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</si>
  <si>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</si>
  <si>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</si>
  <si>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</si>
  <si>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</si>
  <si>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</si>
  <si>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</si>
  <si>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</si>
  <si>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</si>
  <si>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</si>
  <si>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</si>
  <si>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</si>
  <si>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</si>
  <si>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</si>
  <si>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</si>
  <si>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</si>
  <si>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</si>
  <si>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</si>
  <si>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</si>
  <si>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</si>
  <si>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</si>
  <si>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</si>
  <si>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</si>
  <si>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</si>
  <si>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</si>
  <si>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</si>
  <si>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</si>
  <si>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</si>
  <si>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</si>
  <si>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</si>
  <si>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</si>
  <si>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</si>
  <si>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</si>
  <si>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</si>
  <si>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</si>
  <si>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</si>
  <si>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</si>
  <si>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</si>
  <si>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</si>
  <si>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</si>
  <si>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</si>
  <si>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</si>
  <si>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</si>
  <si>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</si>
  <si>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</si>
  <si>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</si>
  <si>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</si>
  <si>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</si>
  <si>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</si>
  <si>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</si>
  <si>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</si>
  <si>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</si>
  <si>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</si>
  <si>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</si>
  <si>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</si>
  <si>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</si>
  <si>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</si>
  <si>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</si>
  <si>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</si>
  <si>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</si>
  <si>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</si>
  <si>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</si>
  <si>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</si>
  <si>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</si>
  <si>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</si>
  <si>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</si>
  <si>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</si>
  <si>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</si>
  <si>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</si>
  <si>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</si>
  <si>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</si>
  <si>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</si>
  <si>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</si>
  <si>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</si>
  <si>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</si>
  <si>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</si>
  <si>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</si>
  <si>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</si>
  <si>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</si>
  <si>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</si>
  <si>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</si>
  <si>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</si>
  <si>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</si>
  <si>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</si>
  <si>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</si>
  <si>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</si>
  <si>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</si>
  <si>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</si>
  <si>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</si>
  <si>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</si>
  <si>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</si>
  <si>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</si>
  <si>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</si>
  <si>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</si>
  <si>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</si>
  <si>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</si>
  <si>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</si>
  <si>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</si>
  <si>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</si>
  <si>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</si>
  <si>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</si>
  <si>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</si>
  <si>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</si>
  <si>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</si>
  <si>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</si>
  <si>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</si>
  <si>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</si>
  <si>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</si>
  <si>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</si>
  <si>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</si>
  <si>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</si>
  <si>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</si>
  <si>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</si>
  <si>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</si>
  <si>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</si>
  <si>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</si>
  <si>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</si>
  <si>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</si>
  <si>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</si>
  <si>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</si>
  <si>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</si>
  <si>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</si>
  <si>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</si>
  <si>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</si>
  <si>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</si>
  <si>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</si>
  <si>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</si>
  <si>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</si>
  <si>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</si>
  <si>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</si>
  <si>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</si>
  <si>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</si>
  <si>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</si>
  <si>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</si>
  <si>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</si>
  <si>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</si>
  <si>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</si>
  <si>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</si>
  <si>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</si>
  <si>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</si>
  <si>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</si>
  <si>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</si>
  <si>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</si>
  <si>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</si>
  <si>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</si>
  <si>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</si>
  <si>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</si>
  <si>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</si>
  <si>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</si>
  <si>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</si>
  <si>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</si>
  <si>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</si>
  <si>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</si>
  <si>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</si>
  <si>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</si>
  <si>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</si>
  <si>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</si>
  <si>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</si>
  <si>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</si>
  <si>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</si>
  <si>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</si>
  <si>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</si>
  <si>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</si>
  <si>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</si>
  <si>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</si>
  <si>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</si>
  <si>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</si>
  <si>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</si>
  <si>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</si>
  <si>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</si>
  <si>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</si>
  <si>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</si>
  <si>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</si>
  <si>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</si>
  <si>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</si>
  <si>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</si>
  <si>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</si>
  <si>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</si>
  <si>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</si>
  <si>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</si>
  <si>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</si>
  <si>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</si>
  <si>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</si>
  <si>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</si>
  <si>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</si>
  <si>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</si>
  <si>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</si>
  <si>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</si>
  <si>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</si>
  <si>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</si>
  <si>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</si>
  <si>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</si>
  <si>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</si>
  <si>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</si>
  <si>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</si>
  <si>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</si>
  <si>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</si>
  <si>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</si>
  <si>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</si>
  <si>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</si>
  <si>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</si>
  <si>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</si>
  <si>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</si>
  <si>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</si>
  <si>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</si>
  <si>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</si>
  <si>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</si>
  <si>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</si>
  <si>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</si>
  <si>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</si>
  <si>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</si>
  <si>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</si>
  <si>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</si>
  <si>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</si>
  <si>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</si>
  <si>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</si>
  <si>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</si>
  <si>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</si>
  <si>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</si>
  <si>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</si>
  <si>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</si>
  <si>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</si>
  <si>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</si>
  <si>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</si>
  <si>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</si>
  <si>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</si>
  <si>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</si>
  <si>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</si>
  <si>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</si>
  <si>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</si>
  <si>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</si>
  <si>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</si>
  <si>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</si>
  <si>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</si>
  <si>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</si>
  <si>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</si>
  <si>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</si>
  <si>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</si>
  <si>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</si>
  <si>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</si>
  <si>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</si>
  <si>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</si>
  <si>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</si>
  <si>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</si>
  <si>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</si>
  <si>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</si>
  <si>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</si>
  <si>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</si>
  <si>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</si>
  <si>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</si>
  <si>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</si>
  <si>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</si>
  <si>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</si>
  <si>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</si>
  <si>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</si>
  <si>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</si>
  <si>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</si>
  <si>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</si>
  <si>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</si>
  <si>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</si>
  <si>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</si>
  <si>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</si>
  <si>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</si>
  <si>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</si>
  <si>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</si>
  <si>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</si>
  <si>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</si>
  <si>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</si>
  <si>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</si>
  <si>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</si>
  <si>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</si>
  <si>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</si>
  <si>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</si>
  <si>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</si>
  <si>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</si>
  <si>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</si>
  <si>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</si>
  <si>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</si>
  <si>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</si>
  <si>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</si>
  <si>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</si>
  <si>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</si>
  <si>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</si>
  <si>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</si>
  <si>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</si>
  <si>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</si>
  <si>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</si>
  <si>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</si>
  <si>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</si>
  <si>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</si>
  <si>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</si>
  <si>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</si>
  <si>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</si>
  <si>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</si>
  <si>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</si>
  <si>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</si>
  <si>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</si>
  <si>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</si>
  <si>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</si>
  <si>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</si>
  <si>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</si>
  <si>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</si>
  <si>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</si>
  <si>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</si>
  <si>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</si>
  <si>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</si>
  <si>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</si>
  <si>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</si>
  <si>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</si>
  <si>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</si>
  <si>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</si>
  <si>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</si>
  <si>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</si>
  <si>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</si>
  <si>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</si>
  <si>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</si>
  <si>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</si>
  <si>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</si>
  <si>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</si>
  <si>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</si>
  <si>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</si>
  <si>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</si>
  <si>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</si>
  <si>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</si>
  <si>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</si>
  <si>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</si>
  <si>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</si>
  <si>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</si>
  <si>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</si>
  <si>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</si>
  <si>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</si>
  <si>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</si>
  <si>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</si>
  <si>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</si>
  <si>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</si>
  <si>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</si>
  <si>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</si>
  <si>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</si>
  <si>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</si>
  <si>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</si>
  <si>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</si>
  <si>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</si>
  <si>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</si>
  <si>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</si>
  <si>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</si>
  <si>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</si>
  <si>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</si>
  <si>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</si>
  <si>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</si>
  <si>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</si>
  <si>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</si>
  <si>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</si>
  <si>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</si>
  <si>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</si>
  <si>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</si>
  <si>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</si>
  <si>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</si>
  <si>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</si>
  <si>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</si>
  <si>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</si>
  <si>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</si>
  <si>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</si>
  <si>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</si>
  <si>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</si>
  <si>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</si>
  <si>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</si>
  <si>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</si>
  <si>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</si>
  <si>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</si>
  <si>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</si>
  <si>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</si>
  <si>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</si>
  <si>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</si>
  <si>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</si>
  <si>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</si>
  <si>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</si>
  <si>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</si>
  <si>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</si>
  <si>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</si>
  <si>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</si>
  <si>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</si>
  <si>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</si>
  <si>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</si>
  <si>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</si>
  <si>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</si>
  <si>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</si>
  <si>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</si>
  <si>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</si>
  <si>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</si>
  <si>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</si>
  <si>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</si>
  <si>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</si>
  <si>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</si>
  <si>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</si>
  <si>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</si>
  <si>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</si>
  <si>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</si>
  <si>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</si>
  <si>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</si>
  <si>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</si>
  <si>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</si>
  <si>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</si>
  <si>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</si>
  <si>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</si>
  <si>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</si>
  <si>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</si>
  <si>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</si>
  <si>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</si>
  <si>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</si>
  <si>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</si>
  <si>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</si>
  <si>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</si>
  <si>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</si>
  <si>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</si>
  <si>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</si>
  <si>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</si>
  <si>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</si>
  <si>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</si>
  <si>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</si>
  <si>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</si>
  <si>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</si>
  <si>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</si>
  <si>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</si>
  <si>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</si>
  <si>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</si>
  <si>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</si>
  <si>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</si>
  <si>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</si>
  <si>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</si>
  <si>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</si>
  <si>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</si>
  <si>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</si>
  <si>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</si>
  <si>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</si>
  <si>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</si>
  <si>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</si>
  <si>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</si>
  <si>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</si>
  <si>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</si>
  <si>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</si>
  <si>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</si>
  <si>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</si>
  <si>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</si>
  <si>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</si>
  <si>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</si>
  <si>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</si>
  <si>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</si>
  <si>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</si>
  <si>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</si>
  <si>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</si>
  <si>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</si>
  <si>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</si>
  <si>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</si>
  <si>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</si>
  <si>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</si>
  <si>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</si>
  <si>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</si>
  <si>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</si>
  <si>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</si>
  <si>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</si>
  <si>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</si>
  <si>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</si>
  <si>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</si>
  <si>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</si>
  <si>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</si>
  <si>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</si>
  <si>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</si>
  <si>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</si>
  <si>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</si>
  <si>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</si>
  <si>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</si>
  <si>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</si>
  <si>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</si>
  <si>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</si>
  <si>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</si>
  <si>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</si>
  <si>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</si>
  <si>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</si>
  <si>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</si>
  <si>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</si>
  <si>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</si>
  <si>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</si>
  <si>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</si>
  <si>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</si>
  <si>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</si>
  <si>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</si>
  <si>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</si>
  <si>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</si>
  <si>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</si>
  <si>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</si>
  <si>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</si>
  <si>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</si>
  <si>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</si>
  <si>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</si>
  <si>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</si>
  <si>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</si>
  <si>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</si>
  <si>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</si>
  <si>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</si>
  <si>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</si>
  <si>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</si>
  <si>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</si>
  <si>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</si>
  <si>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</si>
  <si>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</si>
  <si>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</si>
  <si>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</si>
  <si>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</si>
  <si>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</si>
  <si>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</si>
  <si>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</si>
  <si>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</si>
  <si>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</si>
  <si>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</si>
  <si>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</si>
  <si>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</si>
  <si>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</si>
  <si>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</si>
  <si>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</si>
  <si>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</si>
  <si>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</si>
  <si>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</si>
  <si>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</si>
  <si>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</si>
  <si>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</si>
  <si>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</si>
  <si>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</si>
  <si>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</si>
  <si>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</si>
  <si>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</si>
  <si>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</si>
  <si>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</si>
  <si>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</si>
  <si>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</si>
  <si>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</si>
  <si>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</si>
  <si>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</si>
  <si>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</si>
  <si>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</si>
  <si>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</si>
  <si>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</si>
  <si>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</si>
  <si>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</si>
  <si>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</si>
  <si>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</si>
  <si>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</si>
  <si>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</si>
  <si>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</si>
  <si>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</si>
  <si>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</si>
  <si>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</si>
  <si>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</si>
  <si>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</si>
  <si>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</si>
  <si>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</si>
  <si>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</si>
  <si>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</si>
  <si>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</si>
  <si>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</si>
  <si>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</si>
  <si>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</si>
  <si>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</si>
  <si>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</si>
  <si>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</si>
  <si>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</si>
  <si>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</si>
  <si>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</si>
  <si>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</si>
  <si>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</si>
  <si>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</si>
  <si>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</si>
  <si>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</si>
  <si>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</si>
  <si>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</si>
  <si>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</si>
  <si>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</si>
  <si>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</si>
  <si>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</si>
  <si>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</si>
  <si>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</si>
  <si>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</si>
  <si>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</si>
  <si>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</si>
  <si>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</si>
  <si>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</si>
  <si>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</si>
  <si>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</si>
  <si>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</si>
  <si>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</si>
  <si>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</si>
  <si>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</si>
  <si>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</si>
  <si>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</si>
  <si>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</si>
  <si>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</si>
  <si>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</si>
  <si>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</si>
  <si>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</si>
  <si>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</si>
  <si>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</si>
  <si>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</si>
  <si>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</si>
  <si>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</si>
  <si>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</si>
  <si>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</si>
  <si>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</si>
  <si>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</si>
  <si>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</si>
  <si>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</si>
  <si>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</si>
  <si>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</si>
  <si>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</si>
  <si>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</si>
  <si>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</si>
  <si>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</si>
  <si>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</si>
  <si>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</si>
  <si>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</si>
  <si>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</si>
  <si>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</si>
  <si>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</si>
  <si>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</si>
  <si>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</si>
  <si>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</si>
  <si>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</si>
  <si>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</si>
  <si>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</si>
  <si>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</si>
  <si>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</si>
  <si>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</si>
  <si>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</si>
  <si>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</si>
  <si>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</si>
  <si>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</si>
  <si>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</si>
  <si>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</si>
  <si>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</si>
  <si>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</si>
  <si>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</si>
  <si>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</si>
  <si>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</si>
  <si>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</si>
  <si>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</si>
  <si>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</si>
  <si>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</si>
  <si>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</si>
  <si>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</si>
  <si>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</si>
  <si>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</si>
  <si>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</si>
  <si>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</si>
  <si>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</si>
  <si>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</si>
  <si>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</si>
  <si>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</si>
  <si>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</si>
  <si>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</si>
  <si>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</si>
  <si>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</si>
  <si>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</si>
  <si>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</si>
  <si>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</si>
  <si>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</si>
  <si>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</si>
  <si>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</si>
  <si>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</si>
  <si>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</si>
  <si>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</si>
  <si>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</si>
  <si>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</si>
  <si>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</si>
  <si>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</si>
  <si>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</si>
  <si>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</si>
  <si>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</si>
  <si>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</si>
  <si>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</si>
  <si>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</si>
  <si>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</si>
  <si>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</si>
  <si>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</si>
  <si>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</si>
  <si>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</si>
  <si>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</si>
  <si>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</si>
  <si>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</si>
  <si>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</si>
  <si>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</si>
  <si>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</si>
  <si>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</si>
  <si>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</si>
  <si>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</si>
  <si>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</si>
  <si>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</si>
  <si>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</si>
  <si>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</si>
  <si>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</si>
  <si>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</si>
  <si>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</si>
  <si>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</si>
  <si>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</si>
  <si>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</si>
  <si>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</si>
  <si>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</si>
  <si>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</si>
  <si>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</si>
  <si>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</si>
  <si>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</si>
  <si>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</si>
  <si>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</si>
  <si>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</si>
  <si>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</si>
  <si>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</si>
  <si>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</si>
  <si>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</si>
  <si>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</si>
  <si>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</si>
  <si>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</si>
  <si>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</si>
  <si>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</si>
  <si>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</si>
  <si>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</si>
  <si>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</si>
  <si>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</si>
  <si>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</si>
  <si>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</si>
  <si>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</si>
  <si>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</si>
  <si>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</si>
  <si>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</si>
  <si>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</si>
  <si>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</si>
  <si>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</si>
  <si>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</si>
  <si>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</si>
  <si>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</si>
  <si>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</si>
  <si>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</si>
  <si>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</si>
  <si>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</si>
  <si>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</si>
  <si>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</si>
  <si>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</si>
  <si>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</si>
  <si>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</si>
  <si>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</si>
  <si>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</si>
  <si>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</si>
  <si>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</si>
  <si>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</si>
  <si>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</si>
  <si>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</si>
  <si>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</si>
  <si>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</si>
  <si>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</si>
  <si>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</si>
  <si>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</si>
  <si>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</si>
  <si>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</si>
  <si>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</si>
  <si>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</si>
  <si>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</si>
  <si>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</si>
  <si>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</si>
  <si>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</si>
  <si>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</si>
  <si>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</si>
  <si>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</si>
  <si>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</si>
  <si>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</si>
  <si>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</si>
  <si>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</si>
  <si>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</si>
  <si>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</si>
  <si>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</si>
  <si>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</si>
  <si>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</si>
  <si>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</si>
  <si>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</si>
  <si>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</si>
  <si>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</si>
  <si>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</si>
  <si>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</si>
  <si>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</si>
  <si>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</si>
  <si>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</si>
  <si>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</si>
  <si>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</si>
  <si>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</si>
  <si>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</si>
  <si>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</si>
  <si>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</si>
  <si>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</si>
  <si>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</si>
  <si>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</si>
  <si>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</si>
  <si>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</si>
  <si>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</si>
  <si>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</si>
  <si>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</si>
  <si>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</si>
  <si>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</si>
  <si>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</si>
  <si>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</si>
  <si>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</si>
  <si>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</si>
  <si>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</si>
  <si>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</si>
  <si>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</si>
  <si>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</si>
  <si>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</si>
  <si>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</si>
  <si>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</si>
  <si>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</si>
  <si>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</si>
  <si>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</si>
  <si>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</si>
  <si>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</si>
  <si>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</si>
  <si>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</si>
  <si>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</si>
  <si>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</si>
  <si>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</si>
  <si>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</si>
  <si>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</si>
  <si>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</si>
  <si>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</si>
  <si>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</si>
  <si>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</si>
  <si>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</si>
  <si>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</si>
  <si>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</si>
  <si>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</si>
  <si>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</si>
  <si>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</si>
  <si>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</si>
  <si>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</si>
  <si>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</si>
  <si>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</si>
  <si>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</si>
  <si>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</si>
  <si>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</si>
  <si>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</si>
  <si>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</si>
  <si>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</si>
  <si>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</si>
  <si>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</si>
  <si>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</si>
  <si>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</si>
  <si>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</si>
  <si>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</si>
  <si>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</si>
  <si>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</si>
  <si>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</si>
  <si>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</si>
  <si>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</si>
  <si>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</si>
  <si>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</si>
  <si>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</si>
  <si>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</si>
  <si>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</si>
  <si>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</si>
  <si>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</si>
  <si>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</si>
  <si>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</si>
  <si>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</si>
  <si>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</si>
  <si>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</si>
  <si>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</si>
  <si>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</si>
  <si>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</si>
  <si>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</si>
  <si>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</si>
  <si>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</si>
  <si>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</si>
  <si>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</si>
  <si>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</si>
  <si>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</si>
  <si>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</si>
  <si>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</si>
  <si>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</si>
  <si>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</si>
  <si>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</si>
  <si>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</si>
  <si>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</si>
  <si>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</si>
  <si>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</si>
  <si>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</si>
  <si>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</si>
  <si>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</si>
  <si>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</si>
  <si>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</si>
  <si>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</si>
  <si>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</si>
  <si>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</si>
  <si>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</si>
  <si>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</si>
  <si>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</si>
  <si>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</si>
  <si>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</si>
  <si>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</si>
  <si>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</si>
  <si>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</si>
  <si>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</si>
  <si>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</si>
  <si>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</si>
  <si>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</si>
  <si>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</si>
  <si>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</si>
  <si>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</si>
  <si>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</si>
  <si>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</si>
  <si>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</si>
  <si>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</si>
  <si>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</si>
  <si>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</si>
  <si>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</si>
  <si>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</si>
  <si>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</si>
  <si>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</si>
  <si>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</si>
  <si>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</si>
  <si>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</si>
  <si>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</si>
  <si>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</si>
  <si>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</si>
  <si>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</si>
  <si>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</si>
  <si>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</si>
  <si>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</si>
  <si>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</si>
  <si>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</si>
  <si>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</si>
  <si>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</si>
  <si>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</si>
  <si>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</si>
  <si>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</si>
  <si>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</si>
  <si>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</si>
  <si>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</si>
  <si>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</si>
  <si>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</si>
  <si>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</si>
  <si>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</si>
  <si>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</si>
  <si>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</si>
  <si>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</si>
  <si>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</si>
  <si>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</si>
  <si>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</si>
  <si>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</si>
  <si>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</si>
  <si>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</si>
  <si>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</si>
  <si>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</si>
  <si>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</si>
  <si>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</si>
  <si>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</si>
  <si>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</si>
  <si>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</si>
  <si>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</si>
  <si>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</si>
  <si>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</si>
  <si>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</si>
  <si>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</si>
  <si>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</si>
  <si>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</si>
  <si>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</si>
  <si>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</si>
  <si>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</si>
  <si>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</si>
  <si>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</si>
  <si>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</si>
  <si>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</si>
  <si>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</si>
  <si>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</si>
  <si>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</si>
  <si>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</si>
  <si>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</si>
  <si>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</si>
  <si>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</si>
  <si>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</si>
  <si>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</si>
  <si>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</si>
  <si>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</si>
  <si>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</si>
  <si>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</si>
  <si>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</si>
  <si>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</si>
  <si>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</si>
  <si>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</si>
  <si>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</si>
  <si>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</si>
  <si>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</si>
  <si>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</si>
  <si>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</si>
  <si>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</si>
  <si>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</si>
  <si>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</si>
  <si>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</si>
  <si>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</si>
  <si>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</si>
  <si>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</si>
  <si>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</si>
  <si>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</si>
  <si>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</si>
  <si>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</si>
  <si>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</si>
  <si>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</si>
  <si>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</si>
  <si>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</si>
  <si>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</si>
  <si>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</si>
  <si>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</si>
  <si>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</si>
  <si>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</si>
  <si>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</si>
  <si>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</si>
  <si>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</si>
  <si>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</si>
  <si>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</si>
  <si>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</si>
  <si>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</si>
  <si>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</si>
  <si>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</si>
  <si>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</si>
  <si>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</si>
  <si>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</si>
  <si>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</si>
  <si>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</si>
  <si>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</si>
  <si>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</si>
  <si>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</si>
  <si>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</si>
  <si>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</si>
  <si>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</si>
  <si>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</si>
  <si>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</si>
  <si>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</si>
  <si>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</si>
  <si>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</si>
  <si>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</si>
  <si>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</si>
  <si>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</si>
  <si>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</si>
  <si>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</si>
  <si>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</si>
  <si>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</si>
  <si>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</si>
  <si>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</si>
  <si>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</si>
  <si>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</si>
  <si>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</si>
  <si>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</si>
  <si>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</si>
  <si>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</si>
  <si>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</si>
  <si>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</si>
  <si>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</si>
  <si>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</si>
  <si>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</si>
  <si>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</si>
  <si>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</si>
  <si>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</si>
  <si>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</si>
  <si>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</si>
  <si>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</si>
  <si>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</si>
  <si>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</si>
  <si>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</si>
  <si>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</si>
  <si>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</si>
  <si>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</si>
  <si>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</si>
  <si>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</si>
  <si>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</si>
  <si>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</si>
  <si>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</si>
  <si>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</si>
  <si>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</si>
  <si>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</si>
  <si>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</si>
  <si>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</si>
  <si>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</si>
  <si>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</si>
  <si>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</si>
  <si>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</si>
  <si>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</si>
  <si>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</si>
  <si>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</si>
  <si>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</si>
  <si>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</si>
  <si>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</si>
  <si>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</si>
  <si>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</si>
  <si>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</si>
  <si>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</si>
  <si>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</si>
  <si>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</si>
  <si>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</si>
  <si>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</si>
  <si>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</si>
  <si>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</si>
  <si>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</si>
  <si>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</si>
  <si>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</si>
  <si>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</si>
  <si>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</si>
  <si>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</si>
  <si>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</si>
  <si>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</si>
  <si>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</si>
  <si>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</si>
  <si>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</si>
  <si>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</si>
  <si>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</si>
  <si>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</si>
  <si>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</si>
  <si>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</si>
  <si>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</si>
  <si>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</si>
  <si>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</si>
  <si>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</si>
  <si>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</si>
  <si>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</si>
  <si>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</si>
  <si>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</si>
  <si>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</si>
  <si>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</si>
  <si>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</si>
  <si>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</si>
  <si>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</si>
  <si>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</si>
  <si>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</si>
  <si>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</si>
  <si>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</si>
  <si>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</si>
  <si>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</si>
  <si>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</si>
  <si>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</si>
  <si>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</si>
  <si>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</si>
  <si>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</si>
  <si>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</si>
  <si>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</si>
  <si>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</si>
  <si>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</si>
  <si>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</si>
  <si>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</si>
  <si>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</si>
  <si>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</si>
  <si>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</si>
  <si>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</si>
  <si>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</si>
  <si>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</si>
  <si>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</si>
  <si>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</si>
  <si>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</si>
  <si>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</si>
  <si>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</si>
  <si>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</si>
  <si>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</si>
  <si>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</si>
  <si>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</si>
  <si>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</si>
  <si>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</si>
  <si>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</si>
  <si>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</si>
  <si>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</si>
  <si>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</si>
  <si>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</si>
  <si>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</si>
  <si>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</si>
  <si>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</si>
  <si>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</si>
  <si>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</si>
  <si>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</si>
  <si>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</si>
  <si>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</si>
  <si>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</si>
  <si>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</si>
  <si>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</si>
  <si>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</si>
  <si>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</si>
  <si>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</si>
  <si>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</si>
  <si>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</si>
  <si>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</si>
  <si>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</si>
  <si>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</si>
  <si>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</si>
  <si>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</si>
  <si>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</si>
  <si>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</si>
  <si>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</si>
  <si>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</si>
  <si>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</si>
  <si>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</si>
  <si>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</si>
  <si>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</si>
  <si>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</si>
  <si>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</si>
  <si>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</si>
  <si>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</si>
  <si>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</si>
  <si>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</si>
  <si>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</si>
  <si>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</si>
  <si>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</si>
  <si>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</si>
  <si>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</si>
  <si>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</si>
  <si>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</si>
  <si>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</si>
  <si>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</si>
  <si>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</si>
  <si>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</si>
  <si>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</si>
  <si>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</si>
  <si>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</si>
  <si>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</si>
  <si>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</si>
  <si>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</si>
  <si>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</si>
  <si>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</si>
  <si>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</si>
  <si>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</si>
  <si>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</si>
  <si>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</si>
  <si>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</si>
  <si>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</si>
  <si>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</si>
  <si>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</si>
  <si>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</si>
  <si>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</si>
  <si>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</si>
  <si>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</si>
  <si>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</si>
  <si>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</si>
  <si>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</si>
  <si>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</si>
  <si>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</si>
  <si>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</si>
  <si>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</si>
  <si>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</si>
  <si>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</si>
  <si>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</si>
  <si>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</si>
  <si>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</si>
  <si>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</si>
  <si>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</si>
  <si>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</si>
  <si>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</si>
  <si>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</si>
  <si>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</si>
  <si>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</si>
  <si>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</si>
  <si>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</si>
  <si>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</si>
  <si>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</si>
  <si>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</si>
  <si>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</si>
  <si>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</si>
  <si>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</si>
  <si>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</si>
  <si>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</si>
  <si>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</si>
  <si>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</si>
  <si>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</si>
  <si>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</si>
  <si>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</si>
  <si>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</si>
  <si>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</si>
  <si>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</si>
  <si>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</si>
  <si>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</si>
  <si>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</si>
  <si>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</si>
  <si>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</si>
  <si>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</si>
  <si>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</si>
  <si>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</si>
  <si>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</si>
  <si>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</si>
  <si>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</si>
  <si>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</si>
  <si>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</si>
  <si>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</si>
  <si>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</si>
  <si>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</si>
  <si>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</si>
  <si>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</si>
  <si>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</si>
  <si>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</si>
  <si>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</si>
  <si>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</si>
  <si>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</si>
  <si>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</si>
  <si>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</si>
  <si>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</si>
  <si>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</si>
  <si>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</si>
  <si>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</si>
  <si>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</si>
  <si>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</si>
  <si>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</si>
  <si>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</si>
  <si>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</si>
  <si>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</si>
  <si>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</si>
  <si>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</si>
  <si>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</si>
  <si>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</si>
  <si>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</si>
  <si>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</si>
  <si>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</si>
  <si>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</si>
  <si>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</si>
  <si>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</si>
  <si>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</si>
  <si>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</si>
  <si>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</si>
  <si>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</si>
  <si>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</si>
  <si>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</si>
  <si>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</si>
  <si>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</si>
  <si>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</si>
  <si>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</si>
  <si>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</si>
  <si>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</si>
  <si>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</si>
  <si>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</si>
  <si>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</si>
  <si>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</si>
  <si>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</si>
  <si>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</si>
  <si>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</si>
  <si>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</si>
  <si>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</si>
  <si>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</si>
  <si>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</si>
  <si>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</si>
  <si>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</si>
  <si>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</si>
  <si>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</si>
  <si>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</si>
  <si>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</si>
  <si>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</si>
  <si>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</si>
  <si>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</si>
  <si>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</si>
  <si>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</si>
  <si>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</si>
  <si>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</si>
  <si>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</si>
  <si>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</si>
  <si>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</si>
  <si>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</si>
  <si>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</si>
  <si>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</si>
  <si>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</si>
  <si>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</si>
  <si>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</si>
  <si>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</si>
  <si>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</si>
  <si>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</si>
  <si>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</si>
  <si>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</si>
  <si>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</si>
  <si>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</si>
  <si>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</si>
  <si>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</si>
  <si>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</si>
  <si>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</si>
  <si>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</si>
  <si>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</si>
  <si>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</si>
  <si>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</si>
  <si>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</si>
  <si>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</si>
  <si>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</si>
  <si>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</si>
  <si>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</si>
  <si>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</si>
  <si>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</si>
  <si>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</si>
  <si>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</si>
  <si>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</si>
  <si>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</si>
  <si>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</si>
  <si>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</si>
  <si>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</si>
  <si>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</si>
  <si>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</si>
  <si>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</si>
  <si>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</si>
  <si>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</si>
  <si>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</si>
  <si>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</si>
  <si>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</si>
  <si>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</si>
  <si>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</si>
  <si>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</si>
  <si>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</si>
  <si>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</si>
  <si>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</si>
  <si>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</si>
  <si>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</si>
  <si>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</si>
  <si>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</si>
  <si>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</si>
  <si>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</si>
  <si>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</si>
  <si>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</si>
  <si>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</si>
  <si>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</si>
  <si>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</si>
  <si>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</si>
  <si>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</si>
  <si>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</si>
  <si>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</si>
  <si>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</si>
  <si>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</si>
  <si>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</si>
  <si>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</si>
  <si>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</si>
  <si>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</si>
  <si>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</si>
  <si>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</si>
  <si>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</si>
  <si>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</si>
  <si>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</si>
  <si>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</si>
  <si>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</si>
  <si>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</si>
  <si>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</si>
  <si>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</si>
  <si>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</si>
  <si>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</si>
  <si>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</si>
  <si>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</si>
  <si>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</si>
  <si>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</si>
  <si>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</si>
  <si>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</si>
  <si>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</si>
  <si>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</si>
  <si>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</si>
  <si>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</si>
  <si>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</si>
  <si>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</si>
  <si>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</si>
  <si>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</si>
  <si>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</si>
  <si>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</si>
  <si>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</si>
  <si>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</si>
  <si>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</si>
  <si>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</si>
  <si>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</si>
  <si>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</si>
  <si>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</si>
  <si>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</si>
  <si>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</si>
  <si>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</si>
  <si>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</si>
  <si>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</si>
  <si>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</si>
  <si>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</si>
  <si>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</si>
  <si>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</si>
  <si>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</si>
  <si>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</si>
  <si>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</si>
  <si>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</si>
  <si>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</si>
  <si>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</si>
  <si>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</si>
  <si>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</si>
  <si>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</si>
  <si>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</si>
  <si>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</si>
  <si>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</si>
  <si>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</si>
  <si>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</si>
  <si>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</si>
  <si>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</si>
  <si>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</si>
  <si>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</si>
  <si>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</si>
  <si>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</si>
  <si>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</si>
  <si>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</si>
  <si>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</si>
  <si>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</si>
  <si>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</si>
  <si>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</si>
  <si>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</si>
  <si>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</si>
  <si>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</si>
  <si>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</si>
  <si>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</si>
  <si>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</si>
  <si>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</si>
  <si>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</si>
  <si>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</si>
  <si>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</si>
  <si>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</si>
  <si>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</si>
  <si>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</si>
  <si>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</si>
  <si>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</si>
  <si>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</si>
  <si>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</si>
  <si>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</si>
  <si>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</si>
  <si>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</si>
  <si>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</si>
  <si>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</si>
  <si>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</si>
  <si>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</si>
  <si>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</si>
  <si>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</si>
  <si>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</si>
  <si>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</si>
  <si>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</si>
  <si>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</si>
  <si>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</si>
  <si>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</si>
  <si>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</si>
  <si>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</si>
  <si>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</si>
  <si>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</si>
  <si>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</si>
  <si>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</si>
  <si>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</si>
  <si>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</si>
  <si>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</si>
  <si>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</si>
  <si>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</si>
  <si>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</si>
  <si>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</si>
  <si>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</si>
  <si>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</si>
  <si>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</si>
  <si>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</si>
  <si>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</si>
  <si>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</si>
  <si>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</si>
  <si>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</si>
  <si>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</si>
  <si>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</si>
  <si>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</si>
  <si>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</si>
  <si>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</si>
  <si>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</si>
  <si>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</si>
  <si>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</si>
  <si>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</si>
  <si>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</si>
  <si>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</si>
  <si>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</si>
  <si>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</si>
  <si>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</si>
  <si>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</si>
  <si>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</si>
  <si>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</si>
  <si>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</si>
  <si>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</si>
  <si>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</si>
  <si>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</si>
  <si>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</si>
  <si>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</si>
  <si>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</si>
  <si>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</si>
  <si>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</si>
  <si>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</si>
  <si>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</si>
  <si>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</si>
  <si>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</si>
  <si>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</si>
  <si>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</si>
  <si>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</si>
  <si>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</si>
  <si>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</si>
  <si>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</si>
  <si>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</si>
  <si>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</si>
  <si>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</si>
  <si>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</si>
  <si>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</si>
  <si>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</si>
  <si>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</si>
  <si>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</si>
  <si>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</si>
  <si>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</si>
  <si>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</si>
  <si>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</si>
  <si>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</si>
  <si>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</si>
  <si>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</si>
  <si>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</si>
  <si>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</si>
  <si>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</si>
  <si>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</si>
  <si>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</si>
  <si>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</si>
  <si>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</si>
  <si>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</si>
  <si>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</si>
  <si>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</si>
  <si>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</si>
  <si>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</si>
  <si>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</si>
  <si>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</si>
  <si>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</si>
  <si>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</si>
  <si>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</si>
  <si>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</si>
  <si>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</si>
  <si>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</si>
  <si>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</si>
  <si>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</si>
  <si>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</si>
  <si>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</si>
  <si>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</si>
  <si>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</si>
  <si>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</si>
  <si>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</si>
  <si>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</si>
  <si>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</si>
  <si>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</si>
  <si>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</si>
  <si>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</si>
  <si>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</si>
  <si>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</si>
  <si>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</si>
  <si>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</si>
  <si>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</si>
  <si>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</si>
  <si>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</si>
  <si>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</si>
  <si>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</si>
  <si>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</si>
  <si>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</si>
  <si>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</si>
  <si>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</si>
  <si>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</si>
  <si>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</si>
  <si>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</si>
  <si>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</si>
  <si>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</si>
  <si>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</si>
  <si>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</si>
  <si>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</si>
  <si>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</si>
  <si>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</si>
  <si>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</si>
  <si>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</si>
  <si>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</si>
  <si>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</si>
  <si>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</si>
  <si>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</si>
  <si>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</si>
  <si>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</si>
  <si>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</si>
  <si>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</si>
  <si>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</si>
  <si>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</si>
  <si>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</si>
  <si>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</si>
  <si>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</si>
  <si>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</si>
  <si>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</si>
  <si>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</si>
  <si>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</si>
  <si>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</si>
  <si>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</si>
  <si>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</si>
  <si>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</si>
  <si>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</si>
  <si>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</si>
  <si>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</si>
  <si>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</si>
  <si>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</si>
  <si>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</si>
  <si>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</si>
  <si>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</si>
  <si>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</si>
  <si>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</si>
  <si>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</si>
  <si>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</si>
  <si>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</si>
  <si>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</si>
  <si>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</si>
  <si>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</si>
  <si>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</si>
  <si>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</si>
  <si>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</si>
  <si>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</si>
  <si>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</si>
  <si>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</si>
  <si>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</si>
  <si>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</si>
  <si>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</si>
  <si>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</si>
  <si>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</si>
  <si>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</si>
  <si>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</si>
  <si>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</si>
  <si>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</si>
  <si>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</si>
  <si>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</si>
  <si>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</si>
  <si>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</si>
  <si>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</si>
  <si>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</si>
  <si>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</si>
  <si>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</si>
  <si>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</si>
  <si>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</si>
  <si>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</si>
  <si>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</si>
  <si>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</si>
  <si>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</si>
  <si>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</si>
  <si>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</si>
  <si>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</si>
  <si>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</si>
  <si>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</si>
  <si>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</si>
  <si>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</si>
  <si>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</si>
  <si>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</si>
  <si>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</si>
  <si>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</si>
  <si>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</si>
  <si>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</si>
  <si>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</si>
  <si>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</si>
  <si>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</si>
  <si>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</si>
  <si>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</si>
  <si>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</si>
  <si>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</si>
  <si>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</si>
  <si>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</si>
  <si>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</si>
  <si>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</si>
  <si>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</si>
  <si>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</si>
  <si>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</si>
  <si>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</si>
  <si>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</si>
  <si>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</si>
  <si>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</si>
  <si>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</si>
  <si>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</si>
  <si>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</si>
  <si>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</si>
  <si>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</si>
  <si>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</si>
  <si>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</si>
  <si>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</si>
  <si>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</si>
  <si>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</si>
  <si>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</si>
  <si>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</si>
  <si>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</si>
  <si>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</si>
  <si>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</si>
  <si>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</si>
  <si>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</si>
  <si>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</si>
  <si>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</si>
  <si>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</si>
  <si>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</si>
  <si>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</si>
  <si>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</si>
  <si>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</si>
  <si>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</si>
  <si>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</si>
  <si>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</si>
  <si>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</si>
  <si>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</si>
  <si>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</si>
  <si>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</si>
  <si>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</si>
  <si>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</si>
  <si>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</si>
  <si>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</si>
  <si>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</si>
  <si>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</si>
  <si>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</si>
  <si>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</si>
  <si>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</si>
  <si>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</si>
  <si>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</si>
  <si>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</si>
  <si>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</si>
  <si>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</si>
  <si>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</si>
  <si>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</si>
  <si>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</si>
  <si>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</si>
  <si>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</si>
  <si>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</si>
  <si>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</si>
  <si>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</si>
  <si>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</si>
  <si>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</si>
  <si>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</si>
  <si>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</si>
  <si>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</si>
  <si>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</si>
  <si>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</si>
  <si>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</si>
  <si>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</si>
  <si>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</si>
  <si>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</si>
  <si>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</si>
  <si>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</si>
  <si>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</si>
  <si>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</si>
  <si>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</si>
  <si>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</si>
  <si>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</si>
  <si>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</si>
  <si>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</si>
  <si>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</si>
  <si>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</si>
  <si>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</si>
  <si>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</si>
  <si>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</si>
  <si>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</si>
  <si>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</si>
  <si>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</si>
  <si>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</si>
  <si>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</si>
  <si>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</si>
  <si>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</si>
  <si>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</si>
  <si>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</si>
  <si>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</si>
  <si>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</si>
  <si>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</si>
  <si>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</si>
  <si>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</si>
  <si>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</si>
  <si>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</si>
  <si>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</si>
  <si>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</si>
  <si>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</si>
  <si>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</si>
  <si>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</si>
  <si>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</si>
  <si>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</si>
  <si>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</si>
  <si>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</si>
  <si>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</si>
  <si>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</si>
  <si>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</si>
  <si>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</si>
  <si>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</si>
  <si>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</si>
  <si>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</si>
  <si>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</si>
  <si>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</si>
  <si>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</si>
  <si>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</si>
  <si>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</si>
  <si>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</si>
  <si>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</si>
  <si>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</si>
  <si>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</si>
  <si>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</si>
  <si>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</si>
  <si>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</si>
  <si>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</si>
  <si>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</si>
  <si>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</si>
  <si>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</si>
  <si>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</si>
  <si>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</si>
  <si>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</si>
  <si>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</si>
  <si>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</si>
  <si>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</si>
  <si>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</si>
  <si>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</si>
  <si>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</si>
  <si>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</si>
  <si>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</si>
  <si>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</si>
  <si>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</si>
  <si>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</si>
  <si>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</si>
  <si>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</si>
  <si>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</si>
  <si>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</si>
  <si>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</si>
  <si>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</si>
  <si>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</si>
  <si>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</si>
  <si>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</si>
  <si>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</si>
  <si>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</si>
  <si>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</si>
  <si>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</si>
  <si>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</si>
  <si>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</si>
  <si>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</si>
  <si>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</si>
  <si>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</si>
  <si>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</si>
  <si>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</si>
  <si>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</si>
  <si>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</si>
  <si>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</si>
  <si>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</si>
  <si>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</si>
  <si>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</si>
  <si>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</si>
  <si>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</si>
  <si>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</si>
  <si>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</si>
  <si>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</si>
  <si>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</si>
  <si>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</si>
  <si>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</si>
  <si>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</si>
  <si>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</si>
  <si>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</si>
  <si>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</si>
  <si>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</si>
  <si>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</si>
  <si>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</si>
  <si>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</si>
  <si>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</si>
  <si>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</si>
  <si>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</si>
  <si>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</si>
  <si>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</si>
  <si>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</si>
  <si>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</si>
  <si>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</si>
  <si>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</si>
  <si>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</si>
  <si>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</si>
  <si>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</si>
  <si>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</si>
  <si>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</si>
  <si>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</si>
  <si>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</si>
  <si>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</si>
  <si>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</si>
  <si>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</si>
  <si>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</si>
  <si>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</si>
  <si>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</si>
  <si>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</si>
  <si>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</si>
  <si>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</si>
  <si>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</si>
  <si>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</si>
  <si>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</si>
  <si>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</si>
  <si>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</si>
  <si>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</si>
  <si>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</si>
  <si>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</si>
  <si>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</si>
  <si>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</si>
  <si>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</si>
  <si>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</si>
  <si>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</si>
  <si>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</si>
  <si>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</si>
  <si>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</si>
  <si>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</si>
  <si>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</si>
  <si>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</si>
  <si>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</si>
  <si>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</si>
  <si>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</si>
  <si>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</si>
  <si>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</si>
  <si>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</si>
  <si>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</si>
  <si>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</si>
  <si>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</si>
  <si>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</si>
  <si>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</si>
  <si>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</si>
  <si>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</si>
  <si>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</si>
  <si>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</si>
  <si>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</si>
  <si>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</si>
  <si>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</si>
  <si>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</si>
  <si>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</si>
  <si>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</si>
  <si>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</si>
  <si>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</si>
  <si>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</si>
  <si>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</si>
  <si>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</si>
  <si>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</si>
  <si>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</si>
  <si>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</si>
  <si>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</si>
  <si>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</si>
  <si>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</si>
  <si>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</si>
  <si>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</si>
  <si>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</si>
  <si>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</si>
  <si>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</si>
  <si>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</si>
  <si>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</si>
  <si>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</si>
  <si>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</si>
  <si>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</si>
  <si>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</si>
  <si>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</si>
  <si>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</si>
  <si>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</si>
  <si>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</si>
  <si>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</si>
  <si>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</si>
  <si>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</si>
  <si>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</si>
  <si>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</si>
  <si>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</si>
  <si>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</si>
  <si>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</si>
  <si>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</si>
  <si>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</si>
  <si>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</si>
  <si>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</si>
  <si>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</si>
  <si>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</si>
  <si>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</si>
  <si>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</si>
  <si>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</si>
  <si>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</si>
  <si>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</si>
  <si>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</si>
  <si>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</si>
  <si>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</si>
  <si>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</si>
  <si>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</si>
  <si>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</si>
  <si>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</si>
  <si>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</si>
  <si>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</si>
  <si>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</si>
  <si>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</si>
  <si>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</si>
  <si>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</si>
  <si>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</si>
  <si>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</si>
  <si>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</si>
  <si>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</si>
  <si>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</si>
  <si>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</si>
  <si>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</si>
  <si>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</si>
  <si>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</si>
  <si>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</si>
  <si>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</si>
  <si>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</si>
  <si>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</si>
  <si>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</si>
  <si>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</si>
  <si>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</si>
  <si>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</si>
  <si>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</si>
  <si>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</si>
  <si>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</si>
  <si>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</si>
  <si>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</si>
  <si>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</si>
  <si>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</si>
  <si>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</si>
  <si>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</si>
  <si>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</si>
  <si>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</si>
  <si>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</si>
  <si>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</si>
  <si>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</si>
  <si>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</si>
  <si>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</si>
  <si>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</si>
  <si>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</si>
  <si>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</si>
  <si>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</si>
  <si>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</si>
  <si>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</si>
  <si>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</si>
  <si>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</si>
  <si>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</si>
  <si>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</si>
  <si>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</si>
  <si>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</si>
  <si>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</si>
  <si>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</si>
  <si>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</si>
  <si>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</si>
  <si>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</si>
  <si>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</si>
  <si>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</si>
  <si>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</si>
  <si>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</si>
  <si>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</si>
  <si>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</si>
  <si>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</si>
  <si>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</si>
  <si>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</si>
  <si>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</si>
  <si>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</si>
  <si>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</si>
  <si>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</si>
  <si>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</si>
  <si>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</si>
  <si>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</si>
  <si>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</si>
  <si>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</si>
  <si>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</si>
  <si>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</si>
  <si>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</si>
  <si>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</si>
  <si>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</si>
  <si>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</si>
  <si>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</si>
  <si>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</si>
  <si>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</si>
  <si>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</si>
  <si>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</si>
  <si>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</si>
  <si>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</si>
  <si>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</si>
  <si>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</si>
  <si>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</si>
  <si>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</si>
  <si>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</si>
  <si>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</si>
  <si>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</si>
  <si>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</si>
  <si>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</si>
  <si>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</si>
  <si>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</si>
  <si>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</si>
  <si>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</si>
  <si>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</si>
  <si>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</si>
  <si>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</si>
  <si>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</si>
  <si>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</si>
  <si>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</si>
  <si>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</si>
  <si>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</si>
  <si>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</si>
  <si>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</si>
  <si>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</si>
  <si>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</si>
  <si>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</si>
  <si>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</si>
  <si>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</si>
  <si>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</si>
  <si>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</si>
  <si>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</si>
  <si>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</si>
  <si>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</si>
  <si>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</si>
  <si>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</si>
  <si>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</si>
  <si>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</si>
  <si>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</si>
  <si>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</si>
  <si>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</si>
  <si>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</si>
  <si>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</si>
  <si>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</si>
  <si>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</si>
  <si>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</si>
  <si>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</si>
  <si>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</si>
  <si>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</si>
  <si>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</si>
  <si>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</si>
  <si>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</si>
  <si>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</si>
  <si>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</si>
  <si>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</si>
  <si>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</si>
  <si>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</si>
  <si>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</si>
  <si>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</si>
  <si>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</si>
  <si>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</si>
  <si>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</si>
  <si>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</si>
  <si>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</si>
  <si>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</si>
  <si>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</si>
  <si>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</si>
  <si>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</si>
  <si>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</si>
  <si>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</si>
  <si>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</si>
  <si>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</si>
  <si>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</si>
  <si>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</si>
  <si>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</si>
  <si>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</si>
  <si>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</si>
  <si>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</si>
  <si>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</si>
  <si>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</si>
  <si>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</si>
  <si>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</si>
  <si>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</si>
  <si>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</si>
  <si>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</si>
  <si>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</si>
  <si>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</si>
  <si>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</si>
  <si>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</si>
  <si>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</si>
  <si>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</si>
  <si>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</si>
  <si>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</si>
  <si>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</si>
  <si>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</si>
  <si>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</si>
  <si>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</si>
  <si>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</si>
  <si>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</si>
  <si>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</si>
  <si>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</si>
  <si>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</si>
  <si>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</si>
  <si>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</si>
  <si>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</si>
  <si>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</si>
  <si>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</si>
  <si>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</si>
  <si>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</si>
  <si>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</si>
  <si>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</si>
  <si>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</si>
  <si>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</si>
  <si>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</si>
  <si>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</si>
  <si>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</si>
  <si>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</si>
  <si>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</si>
  <si>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</si>
  <si>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</si>
  <si>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</si>
  <si>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</si>
  <si>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</si>
  <si>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</si>
  <si>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</si>
  <si>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</si>
  <si>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</si>
  <si>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</si>
  <si>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</si>
  <si>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</si>
  <si>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</si>
  <si>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</si>
  <si>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</si>
  <si>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</si>
  <si>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</si>
  <si>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</si>
  <si>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</si>
  <si>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</si>
  <si>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</si>
  <si>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</si>
  <si>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</si>
  <si>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</si>
  <si>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</si>
  <si>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</si>
  <si>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</si>
  <si>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</si>
  <si>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</si>
  <si>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</si>
  <si>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</si>
  <si>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</si>
  <si>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</si>
  <si>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</si>
  <si>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</si>
  <si>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</si>
  <si>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</si>
  <si>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</si>
  <si>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</si>
  <si>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</si>
  <si>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</si>
  <si>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</si>
  <si>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</si>
  <si>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</si>
  <si>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</si>
  <si>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</si>
  <si>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</si>
  <si>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</si>
  <si>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</si>
  <si>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</si>
  <si>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</si>
  <si>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</si>
  <si>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</si>
  <si>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</si>
  <si>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</si>
  <si>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</si>
  <si>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</si>
  <si>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</si>
  <si>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</si>
  <si>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</si>
  <si>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</si>
  <si>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</si>
  <si>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</si>
  <si>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</si>
  <si>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</si>
  <si>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</si>
  <si>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</si>
  <si>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</si>
  <si>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</si>
  <si>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</si>
  <si>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</si>
  <si>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</si>
  <si>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</si>
  <si>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</si>
  <si>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</si>
  <si>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</si>
  <si>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</si>
  <si>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</si>
  <si>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</si>
  <si>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</si>
  <si>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</si>
  <si>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</si>
  <si>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</si>
  <si>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</si>
  <si>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</si>
  <si>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</si>
  <si>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</si>
  <si>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</si>
  <si>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</si>
  <si>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</si>
  <si>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</si>
  <si>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</si>
  <si>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</si>
  <si>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</si>
  <si>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</si>
  <si>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</si>
  <si>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</si>
  <si>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</si>
  <si>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</si>
  <si>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</si>
  <si>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</si>
  <si>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</si>
  <si>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</si>
  <si>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</si>
  <si>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</si>
  <si>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</si>
  <si>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</si>
  <si>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</si>
  <si>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</si>
  <si>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</si>
  <si>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</si>
  <si>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</si>
  <si>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</si>
  <si>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</si>
  <si>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</si>
  <si>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</si>
  <si>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</si>
  <si>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</si>
  <si>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</si>
  <si>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</si>
  <si>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</si>
  <si>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</si>
  <si>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</si>
  <si>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</si>
  <si>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</si>
  <si>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</si>
  <si>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</si>
  <si>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</si>
  <si>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</si>
  <si>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</si>
  <si>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</si>
  <si>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</si>
  <si>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</si>
  <si>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</si>
  <si>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</si>
  <si>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</si>
  <si>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</si>
  <si>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</si>
  <si>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</si>
  <si>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</si>
  <si>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</si>
  <si>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</si>
  <si>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</si>
  <si>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</si>
  <si>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</si>
  <si>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</si>
  <si>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</si>
  <si>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</si>
  <si>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</si>
  <si>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</si>
  <si>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</si>
  <si>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</si>
  <si>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</si>
  <si>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</si>
  <si>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</si>
  <si>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</si>
  <si>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</si>
  <si>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</si>
  <si>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</si>
  <si>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</si>
  <si>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</si>
  <si>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</si>
  <si>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</si>
  <si>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</si>
  <si>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</si>
  <si>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</si>
  <si>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</si>
  <si>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</si>
  <si>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</si>
  <si>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</si>
  <si>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</si>
  <si>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</si>
  <si>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</si>
  <si>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</si>
  <si>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</si>
  <si>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</si>
  <si>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</si>
  <si>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</si>
  <si>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</si>
  <si>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</si>
  <si>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</si>
  <si>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</si>
  <si>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</si>
  <si>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</si>
  <si>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</si>
  <si>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</si>
  <si>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</si>
  <si>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</si>
  <si>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</si>
  <si>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</si>
  <si>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</si>
  <si>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</si>
  <si>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</si>
  <si>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</si>
  <si>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</si>
  <si>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</si>
  <si>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</si>
  <si>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</si>
  <si>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</si>
  <si>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</si>
  <si>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</si>
  <si>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</si>
  <si>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</si>
  <si>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</si>
  <si>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</si>
  <si>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</si>
  <si>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</si>
  <si>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</si>
  <si>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</si>
  <si>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</si>
  <si>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</si>
  <si>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</si>
  <si>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</si>
  <si>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</si>
  <si>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</si>
  <si>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</si>
  <si>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</si>
  <si>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</si>
  <si>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</si>
  <si>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</si>
  <si>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</si>
  <si>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</si>
  <si>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</si>
  <si>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</si>
  <si>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</si>
  <si>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</si>
  <si>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</si>
  <si>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</si>
  <si>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</si>
  <si>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</si>
  <si>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</si>
  <si>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</si>
  <si>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</si>
  <si>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</si>
  <si>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</si>
  <si>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</si>
  <si>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</si>
  <si>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</si>
  <si>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</si>
  <si>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</si>
  <si>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</si>
  <si>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</si>
  <si>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</si>
  <si>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</si>
  <si>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</si>
  <si>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</si>
  <si>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</si>
  <si>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</si>
  <si>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</si>
  <si>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</si>
  <si>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</si>
  <si>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</si>
  <si>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</si>
  <si>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</si>
  <si>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</si>
  <si>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</si>
  <si>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</si>
  <si>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</si>
  <si>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</si>
  <si>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</si>
  <si>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</si>
  <si>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</si>
  <si>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</si>
  <si>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</si>
  <si>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</si>
  <si>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</si>
  <si>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</si>
  <si>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</si>
  <si>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</si>
  <si>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</si>
  <si>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</si>
  <si>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</si>
  <si>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</si>
  <si>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</si>
  <si>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</si>
  <si>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</si>
  <si>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</si>
  <si>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</si>
  <si>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</si>
  <si>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</si>
  <si>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</si>
  <si>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</si>
  <si>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</si>
  <si>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</si>
  <si>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</si>
  <si>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</si>
  <si>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</si>
  <si>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</si>
  <si>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</si>
  <si>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</si>
  <si>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</si>
  <si>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</si>
  <si>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</si>
  <si>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</si>
  <si>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</si>
  <si>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</si>
  <si>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</si>
  <si>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</si>
  <si>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</si>
  <si>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</si>
  <si>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</si>
  <si>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</si>
  <si>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</si>
  <si>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</si>
  <si>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</si>
  <si>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</si>
  <si>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</si>
  <si>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</si>
  <si>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</si>
  <si>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</si>
  <si>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</si>
  <si>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</si>
  <si>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</si>
  <si>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</si>
  <si>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</si>
  <si>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</si>
  <si>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</si>
  <si>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</si>
  <si>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</si>
  <si>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</si>
  <si>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</si>
  <si>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</si>
  <si>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</si>
  <si>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</si>
  <si>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</si>
  <si>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</si>
  <si>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</si>
  <si>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</si>
  <si>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</si>
  <si>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</si>
  <si>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</si>
  <si>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</si>
  <si>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</si>
  <si>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</si>
  <si>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</si>
  <si>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</si>
  <si>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</si>
  <si>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</si>
  <si>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</si>
  <si>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</si>
  <si>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</si>
  <si>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</si>
  <si>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</si>
  <si>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</si>
  <si>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</si>
  <si>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</si>
  <si>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</si>
  <si>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</si>
  <si>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</si>
  <si>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</si>
  <si>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</si>
  <si>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</si>
  <si>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</si>
  <si>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</si>
  <si>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</si>
  <si>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</si>
  <si>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</si>
  <si>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</si>
  <si>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</si>
  <si>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</si>
  <si>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</si>
  <si>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</si>
  <si>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</si>
  <si>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</si>
  <si>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</si>
  <si>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</si>
  <si>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</si>
  <si>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</si>
  <si>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</si>
  <si>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</si>
  <si>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</si>
  <si>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</si>
  <si>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</si>
  <si>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</si>
  <si>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</si>
  <si>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</si>
  <si>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</si>
  <si>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</si>
  <si>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</si>
  <si>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</si>
  <si>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</si>
  <si>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</si>
  <si>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</si>
  <si>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</si>
  <si>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</si>
  <si>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</si>
  <si>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</si>
  <si>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</si>
  <si>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</si>
  <si>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</si>
  <si>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</si>
  <si>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</si>
  <si>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</si>
  <si>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</si>
  <si>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</si>
  <si>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</si>
  <si>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</si>
  <si>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</si>
  <si>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</si>
  <si>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</si>
  <si>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</si>
  <si>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</si>
  <si>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</si>
  <si>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</si>
  <si>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</si>
  <si>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</si>
  <si>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</si>
  <si>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</si>
  <si>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</si>
  <si>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</si>
  <si>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</si>
  <si>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</si>
  <si>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</si>
  <si>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</si>
  <si>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</si>
  <si>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</si>
  <si>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</si>
  <si>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</si>
  <si>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</si>
  <si>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</si>
  <si>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</si>
  <si>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</si>
  <si>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</si>
  <si>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</si>
  <si>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</si>
  <si>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</si>
  <si>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</si>
  <si>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</si>
  <si>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</si>
  <si>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</si>
  <si>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</si>
  <si>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</si>
  <si>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</si>
  <si>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</si>
  <si>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</si>
  <si>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</si>
  <si>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</si>
  <si>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</si>
  <si>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</si>
  <si>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</si>
  <si>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</si>
  <si>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</si>
  <si>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</si>
  <si>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</si>
  <si>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</si>
  <si>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</si>
  <si>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</si>
  <si>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</si>
  <si>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</si>
  <si>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</si>
  <si>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</si>
  <si>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</si>
  <si>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</si>
  <si>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</si>
  <si>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</si>
  <si>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</si>
  <si>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</si>
  <si>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</si>
  <si>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</si>
  <si>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</si>
  <si>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</si>
  <si>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</si>
  <si>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</si>
  <si>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</si>
  <si>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</si>
  <si>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</si>
  <si>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</si>
  <si>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</si>
  <si>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</si>
  <si>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</si>
  <si>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</si>
  <si>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</si>
  <si>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</si>
  <si>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</si>
  <si>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</si>
  <si>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</si>
  <si>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</si>
  <si>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</si>
  <si>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</si>
  <si>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</si>
  <si>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</si>
  <si>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</si>
  <si>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</si>
  <si>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</si>
  <si>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</si>
  <si>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</si>
  <si>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</si>
  <si>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</si>
  <si>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</si>
  <si>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</si>
  <si>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</si>
  <si>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</si>
  <si>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</si>
  <si>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</si>
  <si>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</si>
  <si>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</si>
  <si>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</si>
  <si>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</si>
  <si>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</si>
  <si>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</si>
  <si>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</si>
  <si>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</si>
  <si>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</si>
  <si>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</si>
  <si>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</si>
  <si>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</si>
  <si>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</si>
  <si>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</si>
  <si>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</si>
  <si>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</si>
  <si>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</si>
  <si>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</si>
  <si>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</si>
  <si>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</si>
  <si>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</si>
  <si>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</si>
  <si>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</si>
  <si>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</si>
  <si>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</si>
  <si>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</si>
  <si>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</si>
  <si>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</si>
  <si>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</si>
  <si>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</si>
  <si>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</si>
  <si>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</si>
  <si>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</si>
  <si>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</si>
  <si>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</si>
  <si>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</si>
  <si>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</si>
  <si>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</si>
  <si>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</si>
  <si>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</si>
  <si>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</si>
  <si>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</si>
  <si>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</si>
  <si>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</si>
  <si>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</si>
  <si>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</si>
  <si>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</si>
  <si>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</si>
  <si>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</si>
  <si>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</si>
  <si>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</si>
  <si>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</si>
  <si>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</si>
  <si>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</si>
  <si>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</si>
  <si>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</si>
  <si>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</si>
  <si>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</si>
  <si>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</si>
  <si>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</si>
  <si>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</si>
  <si>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</si>
  <si>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</si>
  <si>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</si>
  <si>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</si>
  <si>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</si>
  <si>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</si>
  <si>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</si>
  <si>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</si>
  <si>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</si>
  <si>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</si>
  <si>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</si>
  <si>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</si>
  <si>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</si>
  <si>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</si>
  <si>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</si>
  <si>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</si>
  <si>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</si>
  <si>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</si>
  <si>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</si>
  <si>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</si>
  <si>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</si>
  <si>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</si>
  <si>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</si>
  <si>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</si>
  <si>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</si>
  <si>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</si>
  <si>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</si>
  <si>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</si>
  <si>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</si>
  <si>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</si>
  <si>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</si>
  <si>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</si>
  <si>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</si>
  <si>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</si>
  <si>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</si>
  <si>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</si>
  <si>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</si>
  <si>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</si>
  <si>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</si>
  <si>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</si>
  <si>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</si>
  <si>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</si>
  <si>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</si>
  <si>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</si>
  <si>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</si>
  <si>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</si>
  <si>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</si>
  <si>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</si>
  <si>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</si>
  <si>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</si>
  <si>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</si>
  <si>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</si>
  <si>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</si>
  <si>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</si>
  <si>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</si>
  <si>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</si>
  <si>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</si>
  <si>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</si>
  <si>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</si>
  <si>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</si>
  <si>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</si>
  <si>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</si>
  <si>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</si>
  <si>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</si>
  <si>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</si>
  <si>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</si>
  <si>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</si>
  <si>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</si>
  <si>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</si>
  <si>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</si>
  <si>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</si>
  <si>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</si>
  <si>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</si>
  <si>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</si>
  <si>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</si>
  <si>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</si>
  <si>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</si>
  <si>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</si>
  <si>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</si>
  <si>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</si>
  <si>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</si>
  <si>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</si>
  <si>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</si>
  <si>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</si>
  <si>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</si>
  <si>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</si>
  <si>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</si>
  <si>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</si>
  <si>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</si>
  <si>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</si>
  <si>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</si>
  <si>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</si>
  <si>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</si>
  <si>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</si>
  <si>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</si>
  <si>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</si>
  <si>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</si>
  <si>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</si>
  <si>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</si>
  <si>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</si>
  <si>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</si>
  <si>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</si>
  <si>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</si>
  <si>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</si>
  <si>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</si>
  <si>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</si>
  <si>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</si>
  <si>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</si>
  <si>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</si>
  <si>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</si>
  <si>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</si>
  <si>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</si>
  <si>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</si>
  <si>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</si>
  <si>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</si>
  <si>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</si>
  <si>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</si>
  <si>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</si>
  <si>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</si>
  <si>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</si>
  <si>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</si>
  <si>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</si>
  <si>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</si>
  <si>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</si>
  <si>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</si>
  <si>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</si>
  <si>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</si>
  <si>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</si>
  <si>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</si>
  <si>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</si>
  <si>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</si>
  <si>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</si>
  <si>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</si>
  <si>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</si>
  <si>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</si>
  <si>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</si>
  <si>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</si>
  <si>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</si>
  <si>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</si>
  <si>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</si>
  <si>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</si>
  <si>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</si>
  <si>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</si>
  <si>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</si>
  <si>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</si>
  <si>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</si>
  <si>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</si>
  <si>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</si>
  <si>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</si>
  <si>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</si>
  <si>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</si>
  <si>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</si>
  <si>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</si>
  <si>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</si>
  <si>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</si>
  <si>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</si>
  <si>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</si>
  <si>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</si>
  <si>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</si>
  <si>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</si>
  <si>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</si>
  <si>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</si>
  <si>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</si>
  <si>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</si>
  <si>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</si>
  <si>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</si>
  <si>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</si>
  <si>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</si>
  <si>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</si>
  <si>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</si>
  <si>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</si>
  <si>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</si>
  <si>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</si>
  <si>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</si>
  <si>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</si>
  <si>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</si>
  <si>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</si>
  <si>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</si>
  <si>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</si>
  <si>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</si>
  <si>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</si>
  <si>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</si>
  <si>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</si>
  <si>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</si>
  <si>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</si>
  <si>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</si>
  <si>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</si>
  <si>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</si>
  <si>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</si>
  <si>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</si>
  <si>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</si>
  <si>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</si>
  <si>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</si>
  <si>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</si>
  <si>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</si>
  <si>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</si>
  <si>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</si>
  <si>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</si>
  <si>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</si>
  <si>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</si>
  <si>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</si>
  <si>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</si>
  <si>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</si>
  <si>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</si>
  <si>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</si>
  <si>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</si>
  <si>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</si>
  <si>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</si>
  <si>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</si>
  <si>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</si>
  <si>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</si>
  <si>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</si>
  <si>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</si>
  <si>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</si>
  <si>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</si>
  <si>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</si>
  <si>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</si>
  <si>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</si>
  <si>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</si>
  <si>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</si>
  <si>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</si>
  <si>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</si>
  <si>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</si>
  <si>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</si>
  <si>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</si>
  <si>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</si>
  <si>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</si>
  <si>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</si>
  <si>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</si>
  <si>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</si>
  <si>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</si>
  <si>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</si>
  <si>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</si>
  <si>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</si>
  <si>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</si>
  <si>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</si>
  <si>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</si>
  <si>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</si>
  <si>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</si>
  <si>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</si>
  <si>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</si>
  <si>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</si>
  <si>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</si>
  <si>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</si>
  <si>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</si>
  <si>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</si>
  <si>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</si>
  <si>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</si>
  <si>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</si>
  <si>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</si>
  <si>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</si>
  <si>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</si>
  <si>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</si>
  <si>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</si>
  <si>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</si>
  <si>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</si>
  <si>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</si>
  <si>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</si>
  <si>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</si>
  <si>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</si>
  <si>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</si>
  <si>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</si>
  <si>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</si>
  <si>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</si>
  <si>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</si>
  <si>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</si>
  <si>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</si>
  <si>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</si>
  <si>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</si>
  <si>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</si>
  <si>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</si>
  <si>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</si>
  <si>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</si>
  <si>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</si>
  <si>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</si>
  <si>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</si>
  <si>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</si>
  <si>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</si>
  <si>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</si>
  <si>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</si>
  <si>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</si>
  <si>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</si>
  <si>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</si>
  <si>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</si>
  <si>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</si>
  <si>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</si>
  <si>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</si>
  <si>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</si>
  <si>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</si>
  <si>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</si>
  <si>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</si>
  <si>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</si>
  <si>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</si>
  <si>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</si>
  <si>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</si>
  <si>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</si>
  <si>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</si>
  <si>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</si>
  <si>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</si>
  <si>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</si>
  <si>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</si>
  <si>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</si>
  <si>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</si>
  <si>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</si>
  <si>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</si>
  <si>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</si>
  <si>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</si>
  <si>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</si>
  <si>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</si>
  <si>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</si>
  <si>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</si>
  <si>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</si>
  <si>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</si>
  <si>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</si>
  <si>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</si>
  <si>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</si>
  <si>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</si>
  <si>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</si>
  <si>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</si>
  <si>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</si>
  <si>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</si>
  <si>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</si>
  <si>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</si>
  <si>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</si>
  <si>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</si>
  <si>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</si>
  <si>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</si>
  <si>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</si>
  <si>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</si>
  <si>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</si>
  <si>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</si>
  <si>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</si>
  <si>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</si>
  <si>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</si>
  <si>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</si>
  <si>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</si>
  <si>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</si>
  <si>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</si>
  <si>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</si>
  <si>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</si>
  <si>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</si>
  <si>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</si>
  <si>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</si>
  <si>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</si>
  <si>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</si>
  <si>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</si>
  <si>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</si>
  <si>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</si>
  <si>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</si>
  <si>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</si>
  <si>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</si>
  <si>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</si>
  <si>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</si>
  <si>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</si>
  <si>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</si>
  <si>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</si>
  <si>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</si>
  <si>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</si>
  <si>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</si>
  <si>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</si>
  <si>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</si>
  <si>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</si>
  <si>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</si>
  <si>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</si>
  <si>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</si>
  <si>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</si>
  <si>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</si>
  <si>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</si>
  <si>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</si>
  <si>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</si>
  <si>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</si>
  <si>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</si>
  <si>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</si>
  <si>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</si>
  <si>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</si>
  <si>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</si>
  <si>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</si>
  <si>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</si>
  <si>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</si>
  <si>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</si>
  <si>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</si>
  <si>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</si>
  <si>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</si>
  <si>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</si>
  <si>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</si>
  <si>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</si>
  <si>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</si>
  <si>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</si>
  <si>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</si>
  <si>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</si>
  <si>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</si>
  <si>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</si>
  <si>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</si>
  <si>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</si>
  <si>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</si>
  <si>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</si>
  <si>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</si>
  <si>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</si>
  <si>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</si>
  <si>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</si>
  <si>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</si>
  <si>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</si>
  <si>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</si>
  <si>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</si>
  <si>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</si>
  <si>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</si>
  <si>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</si>
  <si>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</si>
  <si>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</si>
  <si>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</si>
  <si>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</si>
  <si>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</si>
  <si>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</si>
  <si>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</si>
  <si>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</si>
  <si>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</si>
  <si>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</si>
  <si>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</si>
  <si>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</si>
  <si>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</si>
  <si>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</si>
  <si>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</si>
  <si>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</si>
  <si>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</si>
  <si>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</si>
  <si>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</si>
  <si>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</si>
  <si>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</si>
  <si>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</si>
  <si>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</si>
  <si>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</si>
  <si>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</si>
  <si>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</si>
  <si>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</si>
  <si>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</si>
  <si>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</si>
  <si>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</si>
  <si>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</si>
  <si>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</si>
  <si>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</si>
  <si>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</si>
  <si>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</si>
  <si>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</si>
  <si>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</si>
  <si>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</si>
  <si>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</si>
  <si>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</si>
  <si>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</si>
  <si>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</si>
  <si>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</si>
  <si>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</si>
  <si>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</si>
  <si>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</si>
  <si>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</si>
  <si>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</si>
  <si>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</si>
  <si>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</si>
  <si>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</si>
  <si>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</si>
  <si>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</si>
  <si>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</si>
  <si>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</si>
  <si>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</si>
  <si>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</si>
  <si>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</si>
  <si>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</si>
  <si>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</si>
  <si>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</si>
  <si>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</si>
  <si>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</si>
  <si>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</si>
  <si>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</si>
  <si>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</si>
  <si>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</si>
  <si>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</si>
  <si>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</si>
  <si>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</si>
  <si>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</si>
  <si>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</si>
  <si>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</si>
  <si>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</si>
  <si>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</si>
  <si>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</si>
  <si>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</si>
  <si>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</si>
  <si>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</si>
  <si>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</si>
  <si>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</si>
  <si>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</si>
  <si>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</si>
  <si>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</si>
  <si>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</si>
  <si>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</si>
  <si>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</si>
  <si>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</si>
  <si>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</si>
  <si>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</si>
  <si>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</si>
  <si>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</si>
  <si>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</si>
  <si>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</si>
  <si>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</si>
  <si>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</si>
  <si>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</si>
  <si>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</si>
  <si>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</si>
  <si>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</si>
  <si>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</si>
  <si>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</si>
  <si>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</si>
  <si>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</si>
  <si>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</si>
  <si>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</si>
  <si>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</si>
  <si>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</si>
  <si>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</si>
  <si>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</si>
  <si>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</si>
  <si>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</si>
  <si>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</si>
  <si>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</si>
  <si>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</si>
  <si>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</si>
  <si>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</si>
  <si>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</si>
  <si>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</si>
  <si>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</si>
  <si>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</si>
  <si>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</si>
  <si>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</si>
  <si>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</si>
  <si>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</si>
  <si>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</si>
  <si>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</si>
  <si>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</si>
  <si>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</si>
  <si>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</si>
  <si>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</si>
  <si>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</si>
  <si>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</si>
  <si>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</si>
  <si>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</si>
  <si>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</si>
  <si>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</si>
  <si>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</si>
  <si>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</si>
  <si>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</si>
  <si>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</si>
  <si>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</si>
  <si>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</si>
  <si>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</si>
  <si>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</si>
  <si>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</si>
  <si>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</si>
  <si>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</si>
  <si>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</si>
  <si>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</si>
  <si>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</si>
  <si>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</si>
  <si>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</si>
  <si>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</si>
  <si>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</si>
  <si>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</si>
  <si>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</si>
  <si>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</si>
  <si>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</si>
  <si>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</si>
  <si>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</si>
  <si>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</si>
  <si>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</si>
  <si>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</si>
  <si>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</si>
  <si>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</si>
  <si>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</si>
  <si>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</si>
  <si>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</si>
  <si>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</si>
  <si>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</si>
  <si>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</si>
  <si>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</si>
  <si>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</si>
  <si>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</si>
  <si>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</si>
  <si>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</si>
  <si>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</si>
  <si>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</si>
  <si>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</si>
  <si>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</si>
  <si>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</si>
  <si>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</si>
  <si>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</si>
  <si>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</si>
  <si>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</si>
  <si>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</si>
  <si>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</si>
  <si>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</si>
  <si>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</si>
  <si>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</si>
  <si>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</si>
  <si>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</si>
  <si>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</si>
  <si>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</si>
  <si>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</si>
  <si>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</si>
  <si>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</si>
  <si>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</si>
  <si>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</si>
  <si>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</si>
  <si>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</si>
  <si>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</si>
  <si>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</si>
  <si>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</si>
  <si>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</si>
  <si>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</si>
  <si>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</si>
  <si>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</si>
  <si>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</si>
  <si>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</si>
  <si>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</si>
  <si>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</si>
  <si>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</si>
  <si>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</si>
  <si>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</si>
  <si>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</si>
  <si>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</si>
  <si>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</si>
  <si>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</si>
  <si>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</si>
  <si>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</si>
  <si>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</si>
  <si>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</si>
  <si>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</si>
  <si>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</si>
  <si>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</si>
  <si>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</si>
  <si>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</si>
  <si>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</si>
  <si>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</si>
  <si>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</si>
  <si>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</si>
  <si>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</si>
  <si>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</si>
  <si>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</si>
  <si>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</si>
  <si>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</si>
  <si>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</si>
  <si>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</si>
  <si>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</si>
  <si>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</si>
  <si>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</si>
  <si>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</si>
  <si>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</si>
  <si>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</si>
  <si>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</si>
  <si>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</si>
  <si>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</si>
  <si>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</si>
  <si>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</si>
  <si>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</si>
  <si>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</si>
  <si>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</si>
  <si>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</si>
  <si>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</si>
  <si>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</si>
  <si>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</si>
  <si>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</si>
  <si>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</si>
  <si>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</si>
  <si>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</si>
  <si>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</si>
  <si>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</si>
  <si>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</si>
  <si>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</si>
  <si>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</si>
  <si>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</si>
  <si>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</si>
  <si>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</si>
  <si>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</si>
  <si>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</si>
  <si>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</si>
  <si>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</si>
  <si>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</si>
  <si>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</si>
  <si>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</si>
  <si>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</si>
  <si>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</si>
  <si>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</si>
  <si>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</si>
  <si>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</si>
  <si>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</si>
  <si>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</si>
  <si>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</si>
  <si>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</si>
  <si>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</si>
  <si>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</si>
  <si>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</si>
  <si>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</si>
  <si>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</si>
  <si>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</si>
  <si>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</si>
  <si>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</si>
  <si>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</si>
  <si>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</si>
  <si>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</si>
  <si>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</si>
  <si>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</si>
  <si>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</si>
  <si>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</si>
  <si>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</si>
  <si>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</si>
  <si>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</si>
  <si>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</si>
  <si>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</si>
  <si>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</si>
  <si>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</si>
  <si>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</si>
  <si>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</si>
  <si>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</si>
  <si>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</si>
  <si>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</si>
  <si>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</si>
  <si>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</si>
  <si>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</si>
  <si>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</si>
  <si>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</si>
  <si>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</si>
  <si>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</si>
  <si>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</si>
  <si>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</si>
  <si>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</si>
  <si>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</si>
  <si>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</si>
  <si>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</si>
  <si>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</si>
  <si>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</si>
  <si>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</si>
  <si>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</si>
  <si>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</si>
  <si>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</si>
  <si>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</si>
  <si>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</si>
  <si>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</si>
  <si>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</si>
  <si>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</si>
  <si>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</si>
  <si>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</si>
  <si>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</si>
  <si>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</si>
  <si>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</si>
  <si>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</si>
  <si>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</si>
  <si>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</si>
  <si>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</si>
  <si>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</si>
  <si>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</si>
  <si>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</si>
  <si>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</si>
  <si>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</si>
  <si>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</si>
  <si>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</si>
  <si>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</si>
  <si>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</si>
  <si>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</si>
  <si>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</si>
  <si>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</si>
  <si>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</si>
  <si>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</si>
  <si>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</si>
  <si>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</si>
  <si>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</si>
  <si>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</si>
  <si>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</si>
  <si>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</si>
  <si>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</si>
  <si>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</si>
  <si>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</si>
  <si>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</si>
  <si>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</si>
  <si>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</si>
  <si>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</si>
  <si>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</si>
  <si>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</si>
  <si>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</si>
  <si>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</si>
  <si>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</si>
  <si>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</si>
  <si>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</si>
  <si>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</si>
  <si>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</si>
  <si>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</si>
  <si>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</si>
  <si>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</si>
  <si>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</si>
  <si>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</si>
  <si>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</si>
  <si>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</si>
  <si>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</si>
  <si>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</si>
  <si>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</si>
  <si>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</si>
  <si>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</si>
  <si>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</si>
  <si>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</si>
  <si>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</si>
  <si>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</si>
  <si>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</si>
  <si>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</si>
  <si>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</si>
  <si>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</si>
  <si>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</si>
  <si>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</si>
  <si>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</si>
  <si>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</si>
  <si>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</si>
  <si>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</si>
  <si>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</si>
  <si>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</si>
  <si>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</si>
  <si>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</si>
  <si>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</si>
  <si>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</si>
  <si>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</si>
  <si>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</si>
  <si>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</si>
  <si>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</si>
  <si>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</si>
  <si>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</si>
  <si>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</si>
  <si>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</si>
  <si>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</si>
  <si>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</si>
  <si>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</si>
  <si>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</si>
  <si>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</si>
  <si>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</si>
  <si>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</si>
  <si>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</si>
  <si>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</si>
  <si>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</si>
  <si>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</si>
  <si>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</si>
  <si>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</si>
  <si>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</si>
  <si>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</si>
  <si>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</si>
  <si>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</si>
  <si>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</si>
  <si>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</si>
  <si>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</si>
  <si>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</si>
  <si>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</si>
  <si>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</si>
  <si>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</si>
  <si>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</si>
  <si>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</si>
  <si>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</si>
  <si>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</si>
  <si>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</si>
  <si>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</si>
  <si>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</si>
  <si>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</si>
  <si>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</si>
  <si>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</si>
  <si>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</si>
  <si>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</si>
  <si>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</si>
  <si>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</si>
  <si>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</si>
  <si>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</si>
  <si>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</si>
  <si>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</si>
  <si>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</si>
  <si>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</si>
  <si>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</si>
  <si>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</si>
  <si>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</si>
  <si>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</si>
  <si>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</si>
  <si>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</si>
  <si>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</si>
  <si>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</si>
  <si>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</si>
  <si>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</si>
  <si>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</si>
  <si>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</si>
  <si>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</si>
  <si>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</si>
  <si>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</si>
  <si>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</si>
  <si>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</si>
  <si>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</si>
  <si>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</si>
  <si>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</si>
  <si>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</si>
  <si>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</si>
  <si>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</si>
  <si>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</si>
  <si>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</si>
  <si>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</si>
  <si>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</si>
  <si>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</si>
  <si>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</si>
  <si>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</si>
  <si>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</si>
  <si>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</si>
  <si>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</si>
  <si>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</si>
  <si>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</si>
  <si>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</si>
  <si>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</si>
  <si>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</si>
  <si>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</si>
  <si>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</si>
  <si>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</si>
  <si>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</si>
  <si>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</si>
  <si>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</si>
  <si>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</si>
  <si>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</si>
  <si>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</si>
  <si>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</si>
  <si>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</si>
  <si>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</si>
  <si>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</si>
  <si>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</si>
  <si>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</si>
  <si>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</si>
  <si>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</si>
  <si>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</si>
  <si>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</si>
  <si>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</si>
  <si>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</si>
  <si>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</si>
  <si>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</si>
  <si>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</si>
  <si>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</si>
  <si>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</si>
  <si>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</si>
  <si>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</si>
  <si>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</si>
  <si>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</si>
  <si>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</si>
  <si>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</si>
  <si>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</si>
  <si>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</si>
  <si>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</si>
  <si>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</si>
  <si>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</si>
  <si>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</si>
  <si>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</si>
  <si>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</si>
  <si>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</si>
  <si>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</si>
  <si>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</si>
  <si>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</si>
  <si>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</si>
  <si>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</si>
  <si>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</si>
  <si>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</si>
  <si>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</si>
  <si>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</si>
  <si>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</si>
  <si>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</si>
  <si>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</si>
  <si>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</si>
  <si>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</si>
  <si>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</si>
  <si>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</si>
  <si>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</si>
  <si>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</si>
  <si>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</si>
  <si>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</si>
  <si>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</si>
  <si>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</si>
  <si>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</si>
  <si>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</si>
  <si>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</si>
  <si>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</si>
  <si>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</si>
  <si>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</si>
  <si>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</si>
  <si>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</si>
  <si>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</si>
  <si>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</si>
  <si>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</si>
  <si>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</si>
  <si>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</si>
  <si>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</si>
  <si>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</si>
  <si>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</si>
  <si>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</si>
  <si>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</si>
  <si>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</si>
  <si>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</si>
  <si>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</si>
  <si>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</si>
  <si>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</si>
  <si>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</si>
  <si>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</si>
  <si>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</si>
  <si>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</si>
  <si>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</si>
  <si>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</si>
  <si>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</si>
  <si>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</si>
  <si>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</si>
  <si>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</si>
  <si>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</si>
  <si>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</si>
  <si>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</si>
  <si>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</si>
  <si>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</si>
  <si>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</si>
  <si>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</si>
  <si>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</si>
  <si>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</si>
  <si>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</si>
  <si>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</si>
  <si>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</si>
  <si>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</si>
  <si>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</si>
  <si>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</si>
  <si>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</si>
  <si>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</si>
  <si>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</si>
  <si>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</si>
  <si>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</si>
  <si>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</si>
  <si>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</si>
  <si>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</si>
  <si>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</si>
  <si>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</si>
  <si>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</si>
  <si>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</si>
  <si>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</si>
  <si>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</si>
  <si>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</si>
  <si>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</si>
  <si>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</si>
  <si>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</si>
  <si>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</si>
  <si>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</si>
  <si>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</si>
  <si>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</si>
  <si>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</si>
  <si>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</si>
  <si>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</si>
  <si>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</si>
  <si>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</si>
  <si>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</si>
  <si>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</si>
  <si>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</si>
  <si>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</si>
  <si>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</si>
  <si>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</si>
  <si>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</si>
  <si>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</si>
  <si>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</si>
  <si>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</si>
  <si>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</si>
  <si>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</si>
  <si>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</si>
  <si>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</si>
  <si>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</si>
  <si>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</si>
  <si>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</si>
  <si>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</si>
  <si>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</si>
  <si>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</si>
  <si>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</si>
  <si>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</si>
  <si>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</si>
  <si>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</si>
  <si>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</si>
  <si>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</si>
  <si>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</si>
  <si>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</si>
  <si>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</si>
  <si>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</si>
  <si>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</si>
  <si>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</si>
  <si>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</si>
  <si>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</si>
  <si>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</si>
  <si>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</si>
  <si>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</si>
  <si>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</si>
  <si>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</si>
  <si>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</si>
  <si>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</si>
  <si>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</si>
  <si>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</si>
  <si>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</si>
  <si>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</si>
  <si>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</si>
  <si>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</si>
  <si>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</si>
  <si>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</si>
  <si>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</si>
  <si>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</si>
  <si>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</si>
  <si>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</si>
  <si>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</si>
  <si>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</si>
  <si>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</si>
  <si>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</si>
  <si>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</si>
  <si>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</si>
  <si>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</si>
  <si>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</si>
  <si>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</si>
  <si>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</si>
  <si>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</si>
  <si>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</si>
  <si>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</si>
  <si>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</si>
  <si>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</si>
  <si>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</si>
  <si>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</si>
  <si>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</si>
  <si>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</si>
  <si>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</si>
  <si>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</si>
  <si>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</si>
  <si>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</si>
  <si>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</si>
  <si>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</si>
  <si>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</si>
  <si>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</si>
  <si>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</si>
  <si>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</si>
  <si>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</si>
  <si>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</si>
  <si>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</si>
  <si>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</si>
  <si>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</si>
  <si>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</si>
  <si>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</si>
  <si>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</si>
  <si>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</si>
  <si>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</si>
  <si>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</si>
  <si>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</si>
  <si>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</si>
  <si>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</si>
  <si>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</si>
  <si>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</si>
  <si>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</si>
  <si>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</si>
  <si>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</si>
  <si>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</si>
  <si>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</si>
  <si>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</si>
  <si>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</si>
  <si>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</si>
  <si>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</si>
  <si>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</si>
  <si>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</si>
  <si>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</si>
  <si>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</si>
  <si>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</si>
  <si>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</si>
  <si>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</si>
  <si>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</si>
  <si>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</si>
  <si>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</si>
  <si>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</si>
  <si>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</si>
  <si>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</si>
  <si>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</si>
  <si>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</si>
  <si>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</si>
  <si>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</si>
  <si>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</si>
  <si>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</si>
  <si>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</si>
  <si>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</si>
  <si>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</si>
  <si>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</si>
  <si>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</si>
  <si>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</si>
  <si>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</si>
  <si>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</si>
  <si>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</si>
  <si>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</si>
  <si>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</si>
  <si>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</si>
  <si>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</si>
  <si>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</si>
  <si>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</si>
  <si>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</si>
  <si>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</si>
  <si>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</si>
  <si>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</si>
  <si>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</si>
  <si>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</si>
  <si>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</si>
  <si>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</si>
  <si>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</si>
  <si>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</si>
  <si>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</si>
  <si>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</si>
  <si>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</si>
  <si>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</si>
  <si>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</si>
  <si>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</si>
  <si>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</si>
  <si>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</si>
  <si>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</si>
  <si>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</si>
  <si>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</si>
  <si>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</si>
  <si>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</si>
  <si>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</si>
  <si>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</si>
  <si>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</si>
  <si>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</si>
  <si>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</si>
  <si>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</si>
  <si>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</si>
  <si>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</si>
  <si>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</si>
  <si>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</si>
  <si>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</si>
  <si>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</si>
  <si>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</si>
  <si>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</si>
  <si>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</si>
  <si>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</si>
  <si>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</si>
  <si>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</si>
  <si>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</si>
  <si>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</si>
  <si>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</si>
  <si>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</si>
  <si>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</si>
  <si>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</si>
  <si>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</si>
  <si>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</si>
  <si>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</si>
  <si>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</si>
  <si>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</si>
  <si>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</si>
  <si>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</si>
  <si>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</si>
  <si>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</si>
  <si>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</si>
  <si>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</si>
  <si>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</si>
  <si>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</si>
  <si>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</si>
  <si>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</si>
  <si>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</si>
  <si>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</si>
  <si>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</si>
  <si>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</si>
  <si>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</si>
  <si>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</si>
  <si>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</si>
  <si>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</si>
  <si>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</si>
  <si>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</si>
  <si>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</si>
  <si>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</si>
  <si>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</si>
  <si>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</si>
  <si>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</si>
  <si>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</si>
  <si>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</si>
  <si>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</si>
  <si>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</si>
  <si>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</si>
  <si>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</si>
  <si>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</si>
  <si>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</si>
  <si>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</si>
  <si>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</si>
  <si>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</si>
  <si>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</si>
  <si>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</si>
  <si>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</si>
  <si>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</si>
  <si>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</si>
  <si>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</si>
  <si>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</si>
  <si>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</si>
  <si>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</si>
  <si>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</si>
  <si>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</si>
  <si>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</si>
  <si>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</si>
  <si>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</si>
  <si>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</si>
  <si>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</si>
  <si>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</si>
  <si>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</si>
  <si>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</si>
  <si>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</si>
  <si>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</si>
  <si>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</si>
  <si>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</si>
  <si>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</si>
  <si>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</si>
  <si>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</si>
  <si>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</si>
  <si>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</si>
  <si>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</si>
  <si>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</si>
  <si>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</si>
  <si>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</si>
  <si>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</si>
  <si>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</si>
  <si>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</si>
  <si>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</si>
  <si>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</si>
  <si>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</si>
  <si>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</si>
  <si>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</si>
  <si>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</si>
  <si>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</si>
  <si>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</si>
  <si>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</si>
  <si>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</si>
  <si>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</si>
  <si>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</si>
  <si>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</si>
  <si>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</si>
  <si>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</si>
  <si>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</si>
  <si>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</si>
  <si>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</si>
  <si>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</si>
  <si>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</si>
  <si>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</si>
  <si>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</si>
  <si>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</si>
  <si>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</si>
  <si>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</si>
  <si>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</si>
  <si>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</si>
  <si>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</si>
  <si>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</si>
  <si>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</si>
  <si>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</si>
  <si>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</si>
  <si>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</si>
  <si>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</si>
  <si>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</si>
  <si>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</si>
  <si>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</si>
  <si>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</si>
  <si>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</si>
  <si>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</si>
  <si>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</si>
  <si>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</si>
  <si>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</si>
  <si>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</si>
  <si>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</si>
  <si>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</si>
  <si>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</si>
  <si>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</si>
  <si>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</si>
  <si>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</si>
  <si>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</si>
  <si>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</si>
  <si>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</si>
  <si>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</si>
  <si>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</si>
  <si>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</si>
  <si>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</si>
  <si>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</si>
  <si>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</si>
  <si>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</si>
  <si>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</si>
  <si>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</si>
  <si>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</si>
  <si>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</si>
  <si>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</si>
  <si>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</si>
  <si>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</si>
  <si>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</si>
  <si>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</si>
  <si>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</si>
  <si>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</si>
  <si>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</si>
  <si>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</si>
  <si>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</si>
  <si>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</si>
  <si>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</si>
  <si>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</si>
  <si>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</si>
  <si>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</si>
  <si>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</si>
  <si>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</si>
  <si>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</si>
  <si>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</si>
  <si>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</si>
  <si>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</si>
  <si>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</si>
  <si>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</si>
  <si>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</si>
  <si>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</si>
  <si>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</si>
  <si>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</si>
  <si>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</si>
  <si>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</si>
  <si>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</si>
  <si>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</si>
  <si>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</si>
  <si>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</si>
  <si>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</si>
  <si>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</si>
  <si>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</si>
  <si>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</si>
  <si>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</si>
  <si>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</si>
  <si>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</si>
  <si>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</si>
  <si>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</si>
  <si>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</si>
  <si>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</si>
  <si>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</si>
  <si>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</si>
  <si>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</si>
  <si>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</si>
  <si>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</si>
  <si>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</si>
  <si>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</si>
  <si>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</si>
  <si>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</si>
  <si>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</si>
  <si>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</si>
  <si>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</si>
  <si>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</si>
  <si>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</si>
  <si>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</si>
  <si>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</si>
  <si>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</si>
  <si>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</si>
  <si>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</si>
  <si>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</si>
  <si>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</si>
  <si>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</si>
  <si>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</si>
  <si>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</si>
  <si>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</si>
  <si>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</si>
  <si>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</si>
  <si>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</si>
  <si>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</si>
  <si>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</si>
  <si>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</si>
  <si>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</si>
  <si>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</si>
  <si>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</si>
  <si>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</si>
  <si>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</si>
  <si>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</si>
  <si>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</si>
  <si>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</si>
  <si>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</si>
  <si>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</si>
  <si>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</si>
  <si>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</si>
  <si>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</si>
  <si>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</si>
  <si>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</si>
  <si>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</si>
  <si>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</si>
  <si>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</si>
  <si>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</si>
  <si>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</si>
  <si>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</si>
  <si>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</si>
  <si>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</si>
  <si>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</si>
  <si>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</si>
  <si>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</si>
  <si>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</si>
  <si>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</si>
  <si>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</si>
  <si>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</si>
  <si>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</si>
  <si>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</si>
  <si>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</si>
  <si>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</si>
  <si>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</si>
  <si>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</si>
  <si>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</si>
  <si>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</si>
  <si>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</si>
  <si>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</si>
  <si>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</si>
  <si>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</si>
  <si>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</si>
  <si>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</si>
  <si>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</si>
  <si>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</si>
  <si>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</si>
  <si>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</si>
  <si>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</si>
  <si>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</si>
  <si>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</si>
  <si>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</si>
  <si>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</si>
  <si>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</si>
  <si>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</si>
  <si>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</si>
  <si>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</si>
  <si>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</si>
  <si>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</si>
  <si>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</si>
  <si>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</si>
  <si>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</si>
  <si>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</si>
  <si>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</si>
  <si>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</si>
  <si>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</si>
  <si>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</si>
  <si>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</si>
  <si>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</si>
  <si>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</si>
  <si>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</si>
  <si>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</si>
  <si>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</si>
  <si>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</si>
  <si>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</si>
  <si>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</si>
  <si>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</si>
  <si>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</si>
  <si>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</si>
  <si>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</si>
  <si>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</si>
  <si>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</si>
  <si>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</si>
  <si>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</si>
  <si>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</si>
  <si>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</si>
  <si>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</si>
  <si>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</si>
  <si>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</si>
  <si>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</si>
  <si>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</si>
  <si>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</si>
  <si>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</si>
  <si>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</si>
  <si>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</si>
  <si>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</si>
  <si>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</si>
  <si>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</si>
  <si>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</si>
  <si>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</si>
  <si>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</si>
  <si>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</si>
  <si>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</si>
  <si>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</si>
  <si>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</si>
  <si>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</si>
  <si>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</si>
  <si>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</si>
  <si>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</si>
  <si>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</si>
  <si>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</si>
  <si>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</si>
  <si>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</si>
  <si>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</si>
  <si>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</si>
  <si>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</si>
  <si>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</si>
  <si>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</si>
  <si>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</si>
  <si>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</si>
  <si>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</si>
  <si>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</si>
  <si>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</si>
  <si>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</si>
  <si>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</si>
  <si>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</si>
  <si>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</si>
  <si>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</si>
  <si>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</si>
  <si>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</si>
  <si>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</si>
  <si>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</si>
  <si>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</si>
  <si>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</si>
  <si>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</si>
  <si>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</si>
  <si>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</si>
  <si>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</si>
  <si>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</si>
  <si>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</si>
  <si>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</si>
  <si>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</si>
  <si>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</si>
  <si>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</si>
  <si>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</si>
  <si>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</si>
  <si>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</si>
  <si>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</si>
  <si>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</si>
  <si>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</si>
  <si>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</si>
  <si>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</si>
  <si>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</si>
  <si>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</si>
  <si>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</si>
  <si>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</si>
  <si>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</si>
  <si>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</si>
  <si>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</si>
  <si>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</si>
  <si>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</si>
  <si>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</si>
  <si>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</si>
  <si>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</si>
  <si>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</si>
  <si>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</si>
  <si>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</si>
  <si>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</si>
  <si>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</si>
  <si>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</si>
  <si>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</si>
  <si>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</si>
  <si>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</si>
  <si>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</si>
  <si>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</si>
  <si>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</si>
  <si>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</si>
  <si>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</si>
  <si>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</si>
  <si>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</si>
  <si>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</si>
  <si>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</si>
  <si>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</si>
  <si>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</si>
  <si>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</si>
  <si>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</si>
  <si>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</si>
  <si>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</si>
  <si>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</si>
  <si>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</si>
  <si>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</si>
  <si>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</si>
  <si>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</si>
  <si>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</si>
  <si>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</si>
  <si>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</si>
  <si>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</si>
  <si>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</si>
  <si>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</si>
  <si>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</si>
  <si>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</si>
  <si>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</si>
  <si>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</si>
  <si>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</si>
  <si>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</si>
  <si>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</si>
  <si>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</si>
  <si>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</si>
  <si>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</si>
  <si>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</si>
  <si>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</si>
  <si>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</si>
  <si>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</si>
  <si>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</si>
  <si>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</si>
  <si>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</si>
  <si>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</si>
  <si>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</si>
  <si>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</si>
  <si>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</si>
  <si>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</si>
  <si>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</si>
  <si>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</si>
  <si>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</si>
  <si>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</si>
  <si>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</si>
  <si>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</si>
  <si>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</si>
  <si>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</si>
  <si>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</si>
  <si>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</si>
  <si>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</si>
  <si>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</si>
  <si>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</si>
  <si>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</si>
  <si>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</si>
  <si>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</si>
  <si>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</si>
  <si>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</si>
  <si>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</si>
  <si>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</si>
  <si>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</si>
  <si>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</si>
  <si>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</si>
  <si>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</si>
  <si>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</si>
  <si>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</si>
  <si>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</si>
  <si>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</si>
  <si>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</si>
  <si>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</si>
  <si>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</si>
  <si>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</si>
  <si>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</si>
  <si>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</si>
  <si>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</si>
  <si>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</si>
  <si>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</si>
  <si>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</si>
  <si>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</si>
  <si>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</si>
  <si>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</si>
  <si>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</si>
  <si>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</si>
  <si>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</si>
  <si>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</si>
  <si>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</si>
  <si>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</si>
  <si>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</si>
  <si>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</si>
  <si>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</si>
  <si>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</si>
  <si>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</si>
  <si>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</si>
  <si>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</si>
  <si>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</si>
  <si>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</si>
  <si>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</si>
  <si>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</si>
  <si>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</si>
  <si>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</si>
  <si>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</si>
  <si>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</si>
  <si>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</si>
  <si>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</si>
  <si>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</si>
  <si>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</si>
  <si>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</si>
  <si>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</si>
  <si>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</si>
  <si>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</si>
  <si>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</si>
  <si>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</si>
  <si>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</si>
  <si>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</si>
  <si>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</si>
  <si>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</si>
  <si>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</si>
  <si>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</si>
  <si>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</si>
  <si>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</si>
  <si>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</si>
  <si>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</si>
  <si>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</si>
  <si>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</si>
  <si>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</si>
  <si>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</si>
  <si>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</si>
  <si>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</si>
  <si>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</si>
  <si>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</si>
  <si>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</si>
  <si>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</si>
  <si>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</si>
  <si>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</si>
  <si>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</si>
  <si>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</si>
  <si>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</si>
  <si>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</si>
  <si>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</si>
  <si>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</si>
  <si>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</si>
  <si>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</si>
  <si>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</si>
  <si>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</si>
  <si>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</si>
  <si>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</si>
  <si>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</si>
  <si>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</si>
  <si>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</si>
  <si>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</si>
  <si>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</si>
  <si>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</si>
  <si>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</si>
  <si>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</si>
  <si>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</si>
  <si>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</si>
  <si>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</si>
  <si>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</si>
  <si>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</si>
  <si>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</si>
  <si>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</si>
  <si>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</si>
  <si>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</si>
  <si>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</si>
  <si>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</si>
  <si>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</si>
  <si>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</si>
  <si>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</si>
  <si>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</si>
  <si>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</si>
  <si>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</si>
  <si>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</si>
  <si>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</si>
  <si>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</si>
  <si>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</si>
  <si>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</si>
  <si>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</si>
  <si>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</si>
  <si>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</si>
  <si>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</si>
  <si>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</si>
  <si>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</si>
  <si>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</si>
  <si>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</si>
  <si>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</si>
  <si>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</si>
  <si>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</si>
  <si>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</si>
  <si>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</si>
  <si>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</si>
  <si>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</si>
  <si>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</si>
  <si>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</si>
  <si>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</si>
  <si>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</si>
  <si>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</si>
  <si>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</si>
  <si>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</si>
  <si>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</si>
  <si>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</si>
  <si>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</si>
  <si>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</si>
  <si>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</si>
  <si>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</si>
  <si>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</si>
  <si>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</si>
  <si>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</si>
  <si>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</si>
  <si>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</si>
  <si>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</si>
  <si>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</si>
  <si>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</si>
  <si>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</si>
  <si>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</si>
  <si>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</si>
  <si>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</si>
  <si>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</si>
  <si>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</si>
  <si>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</si>
  <si>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</si>
  <si>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</si>
  <si>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</si>
  <si>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</si>
  <si>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</si>
  <si>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</si>
  <si>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</si>
  <si>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</si>
  <si>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</si>
  <si>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</si>
  <si>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</si>
  <si>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</si>
  <si>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</si>
  <si>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</si>
  <si>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</si>
  <si>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</si>
  <si>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</si>
  <si>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</si>
  <si>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</si>
  <si>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</si>
  <si>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</si>
  <si>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</si>
  <si>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</si>
  <si>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</si>
  <si>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</si>
  <si>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</si>
  <si>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</si>
  <si>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</si>
  <si>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</si>
  <si>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</si>
  <si>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</si>
  <si>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</si>
  <si>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</si>
  <si>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</si>
  <si>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</si>
  <si>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</si>
  <si>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</si>
  <si>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</si>
  <si>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</si>
  <si>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</si>
  <si>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</si>
  <si>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</si>
  <si>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</si>
  <si>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</si>
  <si>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</si>
  <si>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</si>
  <si>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</si>
  <si>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</si>
  <si>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</si>
  <si>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</si>
  <si>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</si>
  <si>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</si>
  <si>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</si>
  <si>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</si>
  <si>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</si>
  <si>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</si>
  <si>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</si>
  <si>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</si>
  <si>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</si>
  <si>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</si>
  <si>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</si>
  <si>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</si>
  <si>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</si>
  <si>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</si>
  <si>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</si>
  <si>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</si>
  <si>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</si>
  <si>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</si>
  <si>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</si>
  <si>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</si>
  <si>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</si>
  <si>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</si>
  <si>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</si>
  <si>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</si>
  <si>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</si>
  <si>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</si>
  <si>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</si>
  <si>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</si>
  <si>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</si>
  <si>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</si>
  <si>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</si>
  <si>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</si>
  <si>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</si>
  <si>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</si>
  <si>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</si>
  <si>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</si>
  <si>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</si>
  <si>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</si>
  <si>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</si>
  <si>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</si>
  <si>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</si>
  <si>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</si>
  <si>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</si>
  <si>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</si>
  <si>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</si>
  <si>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</si>
  <si>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</si>
  <si>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</si>
  <si>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</si>
  <si>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</si>
  <si>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</si>
  <si>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</si>
  <si>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</si>
  <si>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</si>
  <si>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</si>
  <si>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</si>
  <si>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</si>
  <si>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</si>
  <si>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</si>
  <si>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</si>
  <si>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</si>
  <si>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</si>
  <si>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</si>
  <si>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</si>
  <si>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</si>
  <si>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</si>
  <si>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</si>
  <si>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</si>
  <si>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</si>
  <si>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</si>
  <si>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</si>
  <si>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</si>
  <si>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</si>
  <si>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</si>
  <si>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</si>
  <si>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</si>
  <si>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</si>
  <si>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</si>
  <si>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</si>
  <si>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</si>
  <si>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</si>
  <si>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</si>
  <si>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</si>
  <si>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</si>
  <si>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</si>
  <si>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</si>
  <si>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</si>
  <si>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</si>
  <si>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</si>
  <si>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</si>
  <si>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</si>
  <si>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</si>
  <si>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</si>
  <si>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</si>
  <si>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</si>
  <si>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</si>
  <si>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</si>
  <si>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</si>
  <si>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</si>
  <si>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</si>
  <si>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</si>
  <si>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</si>
  <si>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</si>
  <si>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</si>
  <si>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</si>
  <si>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</si>
  <si>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</si>
  <si>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</si>
  <si>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</si>
  <si>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</si>
  <si>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</si>
  <si>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</si>
  <si>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</si>
  <si>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</si>
  <si>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</si>
  <si>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</si>
  <si>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</si>
  <si>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</si>
  <si>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</si>
  <si>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</si>
  <si>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</si>
  <si>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</si>
  <si>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</si>
  <si>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</si>
  <si>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</si>
  <si>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</si>
  <si>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</si>
  <si>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</si>
  <si>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</si>
  <si>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</si>
  <si>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</si>
  <si>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</si>
  <si>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</si>
  <si>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</si>
  <si>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</si>
  <si>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</si>
  <si>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</si>
  <si>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</si>
  <si>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</si>
  <si>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</si>
  <si>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</si>
  <si>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</si>
  <si>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</si>
  <si>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</si>
  <si>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</si>
  <si>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</si>
  <si>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</si>
  <si>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</si>
  <si>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</si>
  <si>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</si>
  <si>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</si>
  <si>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</si>
  <si>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</si>
  <si>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</si>
  <si>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</si>
  <si>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</si>
  <si>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</si>
  <si>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</si>
  <si>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</si>
  <si>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</si>
  <si>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</si>
  <si>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</si>
  <si>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</si>
  <si>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</si>
  <si>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</si>
  <si>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</si>
  <si>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</si>
  <si>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</si>
  <si>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</si>
  <si>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</si>
  <si>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</si>
  <si>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</si>
  <si>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</si>
  <si>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</si>
  <si>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</si>
  <si>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</si>
  <si>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</si>
  <si>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</si>
  <si>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</si>
  <si>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</si>
  <si>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</si>
  <si>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</si>
  <si>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</si>
  <si>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</si>
  <si>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</si>
  <si>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</si>
  <si>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</si>
  <si>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</si>
  <si>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</si>
  <si>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</si>
  <si>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</si>
  <si>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</si>
  <si>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</si>
  <si>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</si>
  <si>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</si>
  <si>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</si>
  <si>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</si>
  <si>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</si>
  <si>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</si>
  <si>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</si>
  <si>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</si>
  <si>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</si>
  <si>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</si>
  <si>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</si>
  <si>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</si>
  <si>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</si>
  <si>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</si>
  <si>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</si>
  <si>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</si>
  <si>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</si>
  <si>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</si>
  <si>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</si>
  <si>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</si>
  <si>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</si>
  <si>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</si>
  <si>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</si>
  <si>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</si>
  <si>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</si>
  <si>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</si>
  <si>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</si>
  <si>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</si>
  <si>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</si>
  <si>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</si>
  <si>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</si>
  <si>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</si>
  <si>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</si>
  <si>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</si>
  <si>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</si>
  <si>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</si>
  <si>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</si>
  <si>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</si>
  <si>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</si>
  <si>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</si>
  <si>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</si>
  <si>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</si>
  <si>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</si>
  <si>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</si>
  <si>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</si>
  <si>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</si>
  <si>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</si>
  <si>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</si>
  <si>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</si>
  <si>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</si>
  <si>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</si>
  <si>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</si>
  <si>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</si>
  <si>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</si>
  <si>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</si>
  <si>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</si>
  <si>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</si>
  <si>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</si>
  <si>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</si>
  <si>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</si>
  <si>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</si>
  <si>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</si>
  <si>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</si>
  <si>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</si>
  <si>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</si>
  <si>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</si>
  <si>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</si>
  <si>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</si>
  <si>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</si>
  <si>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</si>
  <si>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</si>
  <si>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</si>
  <si>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</si>
  <si>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</si>
  <si>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</si>
  <si>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</si>
  <si>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</si>
  <si>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</si>
  <si>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</si>
  <si>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</si>
  <si>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</si>
  <si>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</si>
  <si>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</si>
  <si>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</si>
  <si>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</si>
  <si>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</si>
  <si>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</si>
  <si>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</si>
  <si>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</si>
  <si>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</si>
  <si>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</si>
  <si>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</si>
  <si>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</si>
  <si>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</si>
  <si>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</si>
  <si>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</si>
  <si>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</si>
  <si>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</si>
  <si>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</si>
  <si>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</si>
  <si>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</si>
  <si>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</si>
  <si>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</si>
  <si>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</si>
  <si>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</si>
  <si>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</si>
  <si>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</si>
  <si>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</si>
  <si>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</si>
  <si>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</si>
  <si>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</si>
  <si>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</si>
  <si>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</si>
  <si>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</si>
  <si>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</si>
  <si>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</si>
  <si>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</si>
  <si>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</si>
  <si>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</si>
  <si>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</si>
  <si>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</si>
  <si>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</si>
  <si>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</si>
  <si>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</si>
  <si>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</si>
  <si>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</si>
  <si>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</si>
  <si>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</si>
  <si>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</si>
  <si>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</si>
  <si>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</si>
  <si>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</si>
  <si>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</si>
  <si>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</si>
  <si>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</si>
  <si>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</si>
  <si>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</si>
  <si>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</si>
  <si>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</si>
  <si>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</si>
  <si>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</si>
  <si>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</si>
  <si>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</si>
  <si>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</si>
  <si>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</si>
  <si>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</si>
  <si>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</si>
  <si>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</si>
  <si>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</si>
  <si>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</si>
  <si>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</si>
  <si>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</si>
  <si>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</si>
  <si>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</si>
  <si>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</si>
  <si>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</si>
  <si>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</si>
  <si>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</si>
  <si>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</si>
  <si>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</si>
  <si>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</si>
  <si>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</si>
  <si>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</si>
  <si>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</si>
  <si>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</si>
  <si>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</si>
  <si>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</si>
  <si>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</si>
  <si>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</si>
  <si>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</si>
  <si>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</si>
  <si>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</si>
  <si>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</si>
  <si>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</si>
  <si>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</si>
  <si>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</si>
  <si>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</si>
  <si>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</si>
  <si>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</si>
  <si>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</si>
  <si>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</si>
  <si>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</si>
  <si>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</si>
  <si>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</si>
  <si>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</si>
  <si>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</si>
  <si>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</si>
  <si>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</si>
  <si>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</si>
  <si>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</si>
  <si>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</si>
  <si>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</si>
  <si>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</si>
  <si>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</si>
  <si>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</si>
  <si>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</si>
  <si>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</si>
  <si>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</si>
  <si>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</si>
  <si>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</si>
  <si>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</si>
  <si>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</si>
  <si>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</si>
  <si>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</si>
  <si>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</si>
  <si>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</si>
  <si>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</si>
  <si>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</si>
  <si>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</si>
  <si>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</si>
  <si>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</si>
  <si>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</si>
  <si>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</si>
  <si>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</si>
  <si>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</si>
  <si>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</si>
  <si>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</si>
  <si>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</si>
  <si>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</si>
  <si>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</si>
  <si>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</si>
  <si>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</si>
  <si>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</si>
  <si>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</si>
  <si>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</si>
  <si>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</si>
  <si>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</si>
  <si>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</si>
  <si>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</si>
  <si>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</si>
  <si>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</si>
  <si>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</si>
  <si>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</si>
  <si>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</si>
  <si>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</si>
  <si>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</si>
  <si>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</si>
  <si>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</si>
  <si>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</si>
  <si>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</si>
  <si>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</si>
  <si>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</si>
  <si>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</si>
  <si>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</si>
  <si>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</si>
  <si>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</si>
  <si>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</si>
  <si>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</si>
  <si>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</si>
  <si>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</si>
  <si>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</si>
  <si>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</si>
  <si>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</si>
  <si>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</si>
  <si>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</si>
  <si>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</si>
  <si>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</si>
  <si>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</si>
  <si>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</si>
  <si>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</si>
  <si>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</si>
  <si>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</si>
  <si>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</si>
  <si>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</si>
  <si>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</si>
  <si>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</si>
  <si>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</si>
  <si>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</si>
  <si>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</si>
  <si>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</si>
  <si>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</si>
  <si>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</si>
  <si>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</si>
  <si>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</si>
  <si>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</si>
  <si>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</si>
  <si>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</si>
  <si>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</si>
  <si>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</si>
  <si>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</si>
  <si>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</si>
  <si>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</si>
  <si>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</si>
  <si>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</si>
  <si>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</si>
  <si>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</si>
  <si>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</si>
  <si>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</si>
  <si>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</si>
  <si>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</si>
  <si>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</si>
  <si>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</si>
  <si>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</si>
  <si>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</si>
  <si>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</si>
  <si>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</si>
  <si>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</si>
  <si>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</si>
  <si>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</si>
  <si>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</si>
  <si>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</si>
  <si>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</si>
  <si>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</si>
  <si>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</si>
  <si>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</si>
  <si>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</si>
  <si>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</si>
  <si>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</si>
  <si>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</si>
  <si>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</si>
  <si>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</si>
  <si>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</si>
  <si>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</si>
  <si>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</si>
  <si>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</si>
  <si>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</si>
  <si>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</si>
  <si>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</si>
  <si>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</si>
  <si>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</si>
  <si>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</si>
  <si>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</si>
  <si>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</si>
  <si>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</si>
  <si>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</si>
  <si>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</si>
  <si>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</si>
  <si>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</si>
  <si>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</si>
  <si>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</si>
  <si>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</si>
  <si>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</si>
  <si>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</si>
  <si>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</si>
  <si>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</si>
  <si>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</si>
  <si>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</si>
  <si>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</si>
  <si>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</si>
  <si>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</si>
  <si>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</si>
  <si>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</si>
  <si>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</si>
  <si>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</si>
  <si>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</si>
  <si>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</si>
  <si>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</si>
  <si>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</si>
  <si>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</si>
  <si>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</si>
  <si>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</si>
  <si>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</si>
  <si>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</si>
  <si>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</si>
  <si>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</si>
  <si>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</si>
  <si>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</si>
  <si>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</si>
  <si>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</si>
  <si>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</si>
  <si>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</si>
  <si>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</si>
  <si>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</si>
  <si>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</si>
  <si>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</si>
  <si>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</si>
  <si>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</si>
  <si>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</si>
  <si>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</si>
  <si>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</si>
  <si>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</si>
  <si>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</si>
  <si>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</si>
  <si>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</si>
  <si>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</si>
  <si>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</si>
  <si>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</si>
  <si>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</si>
  <si>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</si>
  <si>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</si>
  <si>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</si>
  <si>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</si>
  <si>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</si>
  <si>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</si>
  <si>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</si>
  <si>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</si>
  <si>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</si>
  <si>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</si>
  <si>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</si>
  <si>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</si>
  <si>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</si>
  <si>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</si>
  <si>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</si>
  <si>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</si>
  <si>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</si>
  <si>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</si>
  <si>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</si>
  <si>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</si>
  <si>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</si>
  <si>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</si>
  <si>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</si>
  <si>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</si>
  <si>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</si>
  <si>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</si>
  <si>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</si>
  <si>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</si>
  <si>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</si>
  <si>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</si>
  <si>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</si>
  <si>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</si>
  <si>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</si>
  <si>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</si>
  <si>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</si>
  <si>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</si>
  <si>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</si>
  <si>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</si>
  <si>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</si>
  <si>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</si>
  <si>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</si>
  <si>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</si>
  <si>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</si>
  <si>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</si>
  <si>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</si>
  <si>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</si>
  <si>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</si>
  <si>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</si>
  <si>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</si>
  <si>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</si>
  <si>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</si>
  <si>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</si>
  <si>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</si>
  <si>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</si>
  <si>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</si>
  <si>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</si>
  <si>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</si>
  <si>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</si>
  <si>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</si>
  <si>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</si>
  <si>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</si>
  <si>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</si>
  <si>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</si>
  <si>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</si>
  <si>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</si>
  <si>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</si>
  <si>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</si>
  <si>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</si>
  <si>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</si>
  <si>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</si>
  <si>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</si>
  <si>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</si>
  <si>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</si>
  <si>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</si>
  <si>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</si>
  <si>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</si>
  <si>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</si>
  <si>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</si>
  <si>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</si>
  <si>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</si>
  <si>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</si>
  <si>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</si>
  <si>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</si>
  <si>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</si>
  <si>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</si>
  <si>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</si>
  <si>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</si>
  <si>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</si>
  <si>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</si>
  <si>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</si>
  <si>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</si>
  <si>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</si>
  <si>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</si>
  <si>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</si>
  <si>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</si>
  <si>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</si>
  <si>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</si>
  <si>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</si>
  <si>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</si>
  <si>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</si>
  <si>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</si>
  <si>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</si>
  <si>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</si>
  <si>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</si>
  <si>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</si>
  <si>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</si>
  <si>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</si>
  <si>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</si>
  <si>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</si>
  <si>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</si>
  <si>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</si>
  <si>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</si>
  <si>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</si>
  <si>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</si>
  <si>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</si>
  <si>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</si>
  <si>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</si>
  <si>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</si>
  <si>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</si>
  <si>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</si>
  <si>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</si>
  <si>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</si>
  <si>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</si>
  <si>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</si>
  <si>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</si>
  <si>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</si>
  <si>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</si>
  <si>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</si>
  <si>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</si>
  <si>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</si>
  <si>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</si>
  <si>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</si>
  <si>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</si>
  <si>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</si>
  <si>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</si>
  <si>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</si>
  <si>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</si>
  <si>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</si>
  <si>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</si>
  <si>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</si>
  <si>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</si>
  <si>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</si>
  <si>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</si>
  <si>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</si>
  <si>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</si>
  <si>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</si>
  <si>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</si>
  <si>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</si>
  <si>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</si>
  <si>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</si>
  <si>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</si>
  <si>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</si>
  <si>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</si>
  <si>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</si>
  <si>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</si>
  <si>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</si>
  <si>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</si>
  <si>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</si>
  <si>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</si>
  <si>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</si>
  <si>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</si>
  <si>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</si>
  <si>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</si>
  <si>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</si>
  <si>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</si>
  <si>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</si>
  <si>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</si>
  <si>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</si>
  <si>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</si>
  <si>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</si>
  <si>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</si>
  <si>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</si>
  <si>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</si>
  <si>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</si>
  <si>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</si>
  <si>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</si>
  <si>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</si>
  <si>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</si>
  <si>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</si>
  <si>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</si>
  <si>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</si>
  <si>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</si>
  <si>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</si>
  <si>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</si>
  <si>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</si>
  <si>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</si>
  <si>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</si>
  <si>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</si>
  <si>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</si>
  <si>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</si>
  <si>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</si>
  <si>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</si>
  <si>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</si>
  <si>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</si>
  <si>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</si>
  <si>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</si>
  <si>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</si>
  <si>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</si>
  <si>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</si>
  <si>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</si>
  <si>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</si>
  <si>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</si>
  <si>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</si>
  <si>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</si>
  <si>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</si>
  <si>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</si>
  <si>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</si>
  <si>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</si>
  <si>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</si>
  <si>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</si>
  <si>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</si>
  <si>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</si>
  <si>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</si>
  <si>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</si>
  <si>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</si>
  <si>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</si>
  <si>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</si>
  <si>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</si>
  <si>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</si>
  <si>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</si>
  <si>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</si>
  <si>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</si>
  <si>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</si>
  <si>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</si>
  <si>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</si>
  <si>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</si>
  <si>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</si>
  <si>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</si>
  <si>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</si>
  <si>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</si>
  <si>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</si>
  <si>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</si>
  <si>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</si>
  <si>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</si>
  <si>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</si>
  <si>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</si>
  <si>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</si>
  <si>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</si>
  <si>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</si>
  <si>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</si>
  <si>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</si>
  <si>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</si>
  <si>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</si>
  <si>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</si>
  <si>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</si>
  <si>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</si>
  <si>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</si>
  <si>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</si>
  <si>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</si>
  <si>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</si>
  <si>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</si>
  <si>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</si>
  <si>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</si>
  <si>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</si>
  <si>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</si>
  <si>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</si>
  <si>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</si>
  <si>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</si>
  <si>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</si>
  <si>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</si>
  <si>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</si>
  <si>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</si>
  <si>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</si>
  <si>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</si>
  <si>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</si>
  <si>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</si>
  <si>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</si>
  <si>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</si>
  <si>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</si>
  <si>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</si>
  <si>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</si>
  <si>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</si>
  <si>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</si>
  <si>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</si>
  <si>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</si>
  <si>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</si>
  <si>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</si>
  <si>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</si>
  <si>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</si>
  <si>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</si>
  <si>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</si>
  <si>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</si>
  <si>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</si>
  <si>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</si>
  <si>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</si>
  <si>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</si>
  <si>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</si>
  <si>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</si>
  <si>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</si>
  <si>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</si>
  <si>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</si>
  <si>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</si>
  <si>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</si>
  <si>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</si>
  <si>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</si>
  <si>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</si>
  <si>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</si>
  <si>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</si>
  <si>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</si>
  <si>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</si>
  <si>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</si>
  <si>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</si>
  <si>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</si>
  <si>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</si>
  <si>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</si>
  <si>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</si>
  <si>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</si>
  <si>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</si>
  <si>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</si>
  <si>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</si>
  <si>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</si>
  <si>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</si>
  <si>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</si>
  <si>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</si>
  <si>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</si>
  <si>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</si>
  <si>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</si>
  <si>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</si>
  <si>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</si>
  <si>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</si>
  <si>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</si>
  <si>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</si>
  <si>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</si>
  <si>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</si>
  <si>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</si>
  <si>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</si>
  <si>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</si>
  <si>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</si>
  <si>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</si>
  <si>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</si>
  <si>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</si>
  <si>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</si>
  <si>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</si>
  <si>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</si>
  <si>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</si>
  <si>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</si>
  <si>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</si>
  <si>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</si>
  <si>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</si>
  <si>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</si>
  <si>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</si>
  <si>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</si>
  <si>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</si>
  <si>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</si>
  <si>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</si>
  <si>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</si>
  <si>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</si>
  <si>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</si>
  <si>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</si>
  <si>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</si>
  <si>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</si>
  <si>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</si>
  <si>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</si>
  <si>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</si>
  <si>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</si>
  <si>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</si>
  <si>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</si>
  <si>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</si>
  <si>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</si>
  <si>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</si>
  <si>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</si>
  <si>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</si>
  <si>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</si>
  <si>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</si>
  <si>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</si>
  <si>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</si>
  <si>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</si>
  <si>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</si>
  <si>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</si>
  <si>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</si>
  <si>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</si>
  <si>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</si>
  <si>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</si>
  <si>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</si>
  <si>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</si>
  <si>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</si>
  <si>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</si>
  <si>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</si>
  <si>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</si>
  <si>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</si>
  <si>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</si>
  <si>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</si>
  <si>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</si>
  <si>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</si>
  <si>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</si>
  <si>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</si>
  <si>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</si>
  <si>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</si>
  <si>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</si>
  <si>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</si>
  <si>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</si>
  <si>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</si>
  <si>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</si>
  <si>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</si>
  <si>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</si>
  <si>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</si>
  <si>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</si>
  <si>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</si>
  <si>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</si>
  <si>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</si>
  <si>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</si>
  <si>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</si>
  <si>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</si>
  <si>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</si>
  <si>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</si>
  <si>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</si>
  <si>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</si>
  <si>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</si>
  <si>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</si>
  <si>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</si>
  <si>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</si>
  <si>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</si>
  <si>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</si>
  <si>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</si>
  <si>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</si>
  <si>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</si>
  <si>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</si>
  <si>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</si>
  <si>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</si>
  <si>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</si>
  <si>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</si>
  <si>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</si>
  <si>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</si>
  <si>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</si>
  <si>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</si>
  <si>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</si>
  <si>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</si>
  <si>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</si>
  <si>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</si>
  <si>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</si>
  <si>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</si>
  <si>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</si>
  <si>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</si>
  <si>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</si>
  <si>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</si>
  <si>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</si>
  <si>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</si>
  <si>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</si>
  <si>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</si>
  <si>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</si>
  <si>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</si>
  <si>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</si>
  <si>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</si>
  <si>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</si>
  <si>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</si>
  <si>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</si>
  <si>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</si>
  <si>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</si>
  <si>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</si>
  <si>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</si>
  <si>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</si>
  <si>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</si>
  <si>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</si>
  <si>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</si>
  <si>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</si>
  <si>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</si>
  <si>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</si>
  <si>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</si>
  <si>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</si>
  <si>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</si>
  <si>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</si>
  <si>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</si>
  <si>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</si>
  <si>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</si>
  <si>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</si>
  <si>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</si>
  <si>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</si>
  <si>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</si>
  <si>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</si>
  <si>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</si>
  <si>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</si>
  <si>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</si>
  <si>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</si>
  <si>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</si>
  <si>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</si>
  <si>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</si>
  <si>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</si>
  <si>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</si>
  <si>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</si>
  <si>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</si>
  <si>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</si>
  <si>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</si>
  <si>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</si>
  <si>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</si>
  <si>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</si>
  <si>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</si>
  <si>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</si>
  <si>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</si>
  <si>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</si>
  <si>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</si>
  <si>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</si>
  <si>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</si>
  <si>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</si>
  <si>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</si>
  <si>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</si>
  <si>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</si>
  <si>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</si>
  <si>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</si>
  <si>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</si>
  <si>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</si>
  <si>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</si>
  <si>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</si>
  <si>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</si>
  <si>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</si>
  <si>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</si>
  <si>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</si>
  <si>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</si>
  <si>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</si>
  <si>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</si>
  <si>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</si>
  <si>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</si>
  <si>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</si>
  <si>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</si>
  <si>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</si>
  <si>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</si>
  <si>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</si>
  <si>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</si>
  <si>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</si>
  <si>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</si>
  <si>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</si>
  <si>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</si>
  <si>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</si>
  <si>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</si>
  <si>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</si>
  <si>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</si>
  <si>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</si>
  <si>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</si>
  <si>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</si>
  <si>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</si>
  <si>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</si>
  <si>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</si>
  <si>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</si>
  <si>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</si>
  <si>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</si>
  <si>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</si>
  <si>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</si>
  <si>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</si>
  <si>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</si>
  <si>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</si>
  <si>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</si>
  <si>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</si>
  <si>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</si>
  <si>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</si>
  <si>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</si>
  <si>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</si>
  <si>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</si>
  <si>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</si>
  <si>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</si>
  <si>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</si>
  <si>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</si>
  <si>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</si>
  <si>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</si>
  <si>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</si>
  <si>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</si>
  <si>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</si>
  <si>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</si>
  <si>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</si>
  <si>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</si>
  <si>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</si>
  <si>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</si>
  <si>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</si>
  <si>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</si>
  <si>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</si>
  <si>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</si>
  <si>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</si>
  <si>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</si>
  <si>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</si>
  <si>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</si>
  <si>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</si>
  <si>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</si>
  <si>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</si>
  <si>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</si>
  <si>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</si>
  <si>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</si>
  <si>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</si>
  <si>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</si>
  <si>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</si>
  <si>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</si>
  <si>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</si>
  <si>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</si>
  <si>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</si>
  <si>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</si>
  <si>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</si>
  <si>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</si>
  <si>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</si>
  <si>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</si>
  <si>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</si>
  <si>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</si>
  <si>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</si>
  <si>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</si>
  <si>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</si>
  <si>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</si>
  <si>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</si>
  <si>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</si>
  <si>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</si>
  <si>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</si>
  <si>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</si>
  <si>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</si>
  <si>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</si>
  <si>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</si>
  <si>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</si>
  <si>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</si>
  <si>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</si>
  <si>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</si>
  <si>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</si>
  <si>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</si>
  <si>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</si>
  <si>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</si>
  <si>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</si>
  <si>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</si>
  <si>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</si>
  <si>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</si>
  <si>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</si>
  <si>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</si>
  <si>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</si>
  <si>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</si>
  <si>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</si>
  <si>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</si>
  <si>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</si>
  <si>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</si>
  <si>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</si>
  <si>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</si>
  <si>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</si>
  <si>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</si>
  <si>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</si>
  <si>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</si>
  <si>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</si>
  <si>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</si>
  <si>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</si>
  <si>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</si>
  <si>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</si>
  <si>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</si>
  <si>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</si>
  <si>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</si>
  <si>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</si>
  <si>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</si>
  <si>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</si>
  <si>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</si>
  <si>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</si>
  <si>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</si>
  <si>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</si>
  <si>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</si>
  <si>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</si>
  <si>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</si>
  <si>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</si>
  <si>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</si>
  <si>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</si>
  <si>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</si>
  <si>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</si>
  <si>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</si>
  <si>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</si>
  <si>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</si>
  <si>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</si>
  <si>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</si>
  <si>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</si>
  <si>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</si>
  <si>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</si>
  <si>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</si>
  <si>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</si>
  <si>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</si>
  <si>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</si>
  <si>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</si>
  <si>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</si>
  <si>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</si>
  <si>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</si>
  <si>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</si>
  <si>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</si>
  <si>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</si>
  <si>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</si>
  <si>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</si>
  <si>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</si>
  <si>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</si>
  <si>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</si>
  <si>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</si>
  <si>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</si>
  <si>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</si>
  <si>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</si>
  <si>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</si>
  <si>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</si>
  <si>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</si>
  <si>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</si>
  <si>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</si>
  <si>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</si>
  <si>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</si>
  <si>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</si>
  <si>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</si>
  <si>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</si>
  <si>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</si>
  <si>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</si>
  <si>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</si>
  <si>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</si>
  <si>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</si>
  <si>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</si>
  <si>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</si>
  <si>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</si>
  <si>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</si>
  <si>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</si>
  <si>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</si>
  <si>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</si>
  <si>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</si>
  <si>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</si>
  <si>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</si>
  <si>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</si>
  <si>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</si>
  <si>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</si>
  <si>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</si>
  <si>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</si>
  <si>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</si>
  <si>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</si>
  <si>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</si>
  <si>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</si>
  <si>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</si>
  <si>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</si>
  <si>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</si>
  <si>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</si>
  <si>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</si>
  <si>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</si>
  <si>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</si>
  <si>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</si>
  <si>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</si>
  <si>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</si>
  <si>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</si>
  <si>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</si>
  <si>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</si>
  <si>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</si>
  <si>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</si>
  <si>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</si>
  <si>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</si>
  <si>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</si>
  <si>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</si>
  <si>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</si>
  <si>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</si>
  <si>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</si>
  <si>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</si>
  <si>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</si>
  <si>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</si>
  <si>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</si>
  <si>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</si>
  <si>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</si>
  <si>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</si>
  <si>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</si>
  <si>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</si>
  <si>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</si>
  <si>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</si>
  <si>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</si>
  <si>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</si>
  <si>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</si>
  <si>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</si>
  <si>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</si>
  <si>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</si>
  <si>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</si>
  <si>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</si>
  <si>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</si>
  <si>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</si>
  <si>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</si>
  <si>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</si>
  <si>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</si>
  <si>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</si>
  <si>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</si>
  <si>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</si>
  <si>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</si>
  <si>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</si>
  <si>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</si>
  <si>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</si>
  <si>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</si>
  <si>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</si>
  <si>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</si>
  <si>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</si>
  <si>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</si>
  <si>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</si>
  <si>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</si>
  <si>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</si>
  <si>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</si>
  <si>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</si>
  <si>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</si>
  <si>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</si>
  <si>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</si>
  <si>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</si>
  <si>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</si>
  <si>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</si>
  <si>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</si>
  <si>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</si>
  <si>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</si>
  <si>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</si>
  <si>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</si>
  <si>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</si>
  <si>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</si>
  <si>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</si>
  <si>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</si>
  <si>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</si>
  <si>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</si>
  <si>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</si>
  <si>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</si>
  <si>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</si>
  <si>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</si>
  <si>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</si>
  <si>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</si>
  <si>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</si>
  <si>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</si>
  <si>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</si>
  <si>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</si>
  <si>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</si>
  <si>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</si>
  <si>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</si>
  <si>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</si>
  <si>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</si>
  <si>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</si>
  <si>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</si>
  <si>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</si>
  <si>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</si>
  <si>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</si>
  <si>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</si>
  <si>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</si>
  <si>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</si>
  <si>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</si>
  <si>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</si>
  <si>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</si>
  <si>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</si>
  <si>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</si>
  <si>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</si>
  <si>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</si>
  <si>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</si>
  <si>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</si>
  <si>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</si>
  <si>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</si>
  <si>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</si>
  <si>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</si>
  <si>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</si>
  <si>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</si>
  <si>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</si>
  <si>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</si>
  <si>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</si>
  <si>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</si>
  <si>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</si>
  <si>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</si>
  <si>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</si>
  <si>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</si>
  <si>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</si>
  <si>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</si>
  <si>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</si>
  <si>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</si>
  <si>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</si>
  <si>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</si>
  <si>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</si>
  <si>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</si>
  <si>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</si>
  <si>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</si>
  <si>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</si>
  <si>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</si>
  <si>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</si>
  <si>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</si>
  <si>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</si>
  <si>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</si>
  <si>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</si>
  <si>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</si>
  <si>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</si>
  <si>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</si>
  <si>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</si>
  <si>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</si>
  <si>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</si>
  <si>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</si>
  <si>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</si>
  <si>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</si>
  <si>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</si>
  <si>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</si>
  <si>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</si>
  <si>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</si>
  <si>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</si>
  <si>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</si>
  <si>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</si>
  <si>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</si>
  <si>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</si>
  <si>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</si>
  <si>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</si>
  <si>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</si>
  <si>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</si>
  <si>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</si>
  <si>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</si>
  <si>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</si>
  <si>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</si>
  <si>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</si>
  <si>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</si>
  <si>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</si>
  <si>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</si>
  <si>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</si>
  <si>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</si>
  <si>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</si>
  <si>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</si>
  <si>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</si>
  <si>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</si>
  <si>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</si>
  <si>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</si>
  <si>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</si>
  <si>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</si>
  <si>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</si>
  <si>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</si>
  <si>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</si>
  <si>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</si>
  <si>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</si>
  <si>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</si>
  <si>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</si>
  <si>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</si>
  <si>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</si>
  <si>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</si>
  <si>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</si>
  <si>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</si>
  <si>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</si>
  <si>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</si>
  <si>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</si>
  <si>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</si>
  <si>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</si>
  <si>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</si>
  <si>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</si>
  <si>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</si>
  <si>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</si>
  <si>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</si>
  <si>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</si>
  <si>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</si>
  <si>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</si>
  <si>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</si>
  <si>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</si>
  <si>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</si>
  <si>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</si>
  <si>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</si>
  <si>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</si>
  <si>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</si>
  <si>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</si>
  <si>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</si>
  <si>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</si>
  <si>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</si>
  <si>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</si>
  <si>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</si>
  <si>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</si>
  <si>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</si>
  <si>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</si>
  <si>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</si>
  <si>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</si>
  <si>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</si>
  <si>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</si>
  <si>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</si>
  <si>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</si>
  <si>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</si>
  <si>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</si>
  <si>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</si>
  <si>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</si>
  <si>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</si>
  <si>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</si>
  <si>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</si>
  <si>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</si>
  <si>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</si>
  <si>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</si>
  <si>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</si>
  <si>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</si>
  <si>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</si>
  <si>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</si>
  <si>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</si>
  <si>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</si>
  <si>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</si>
  <si>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</si>
  <si>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</si>
  <si>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</si>
  <si>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</si>
  <si>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</si>
  <si>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</si>
  <si>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</si>
  <si>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</si>
  <si>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</si>
  <si>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</si>
  <si>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</si>
  <si>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</si>
  <si>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</si>
  <si>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</si>
  <si>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</si>
  <si>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</si>
  <si>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</si>
  <si>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</si>
  <si>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</si>
  <si>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</si>
  <si>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</si>
  <si>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</si>
  <si>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</si>
  <si>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</si>
  <si>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</si>
  <si>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</si>
  <si>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</si>
  <si>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</si>
  <si>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</si>
  <si>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</si>
  <si>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</si>
  <si>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</si>
  <si>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</si>
  <si>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</si>
  <si>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</si>
  <si>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</si>
  <si>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</si>
  <si>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</si>
  <si>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</si>
  <si>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</si>
  <si>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</si>
  <si>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</si>
  <si>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</si>
  <si>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</si>
  <si>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</si>
  <si>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</si>
  <si>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</si>
  <si>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</si>
  <si>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</si>
  <si>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</si>
  <si>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</si>
  <si>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</si>
  <si>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</si>
  <si>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</si>
  <si>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</si>
  <si>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</si>
  <si>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</si>
  <si>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</si>
  <si>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</si>
  <si>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</si>
  <si>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</si>
  <si>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</si>
  <si>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</si>
  <si>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</si>
  <si>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</si>
  <si>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</si>
  <si>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</si>
  <si>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</si>
  <si>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</si>
  <si>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</si>
  <si>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</si>
  <si>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</si>
  <si>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</si>
  <si>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</si>
  <si>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</si>
  <si>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</si>
  <si>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</si>
  <si>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</si>
  <si>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</si>
  <si>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</si>
  <si>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</si>
  <si>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</si>
  <si>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</si>
  <si>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</si>
  <si>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</si>
  <si>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</si>
  <si>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</si>
  <si>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</si>
  <si>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</si>
  <si>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</si>
  <si>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</si>
  <si>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</si>
  <si>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</si>
  <si>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</si>
  <si>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</si>
  <si>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</si>
  <si>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</si>
  <si>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</si>
  <si>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</si>
  <si>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</si>
  <si>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</si>
  <si>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</si>
  <si>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</si>
  <si>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</si>
  <si>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</si>
  <si>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</si>
  <si>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</si>
  <si>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</si>
  <si>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</si>
  <si>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</si>
  <si>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</si>
  <si>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</si>
  <si>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</si>
  <si>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</si>
  <si>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</si>
  <si>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</si>
  <si>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</si>
  <si>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</si>
  <si>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</si>
  <si>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</si>
  <si>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</si>
  <si>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</si>
  <si>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</si>
  <si>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</si>
  <si>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</si>
  <si>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</si>
  <si>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</si>
  <si>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</si>
  <si>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</si>
  <si>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</si>
  <si>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</si>
  <si>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</si>
  <si>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</si>
  <si>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</si>
  <si>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</si>
  <si>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</si>
  <si>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</si>
  <si>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</si>
  <si>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</si>
  <si>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</si>
  <si>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</si>
  <si>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</si>
  <si>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</si>
  <si>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</si>
  <si>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</si>
  <si>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</si>
  <si>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</si>
  <si>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</si>
  <si>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</si>
  <si>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</si>
  <si>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</si>
  <si>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</si>
  <si>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</si>
  <si>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</si>
  <si>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</si>
  <si>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</si>
  <si>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</si>
  <si>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</si>
  <si>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</si>
  <si>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</si>
  <si>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</si>
  <si>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</si>
  <si>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</si>
  <si>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</si>
  <si>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</si>
  <si>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</si>
  <si>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</si>
  <si>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</si>
  <si>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</si>
  <si>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</si>
  <si>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</si>
  <si>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</si>
  <si>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</si>
  <si>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</si>
  <si>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</si>
  <si>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</si>
  <si>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</si>
  <si>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</si>
  <si>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</si>
  <si>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</si>
  <si>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</si>
  <si>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</si>
  <si>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</si>
  <si>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</si>
  <si>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</si>
  <si>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</si>
  <si>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</si>
  <si>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</si>
  <si>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</si>
  <si>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</si>
  <si>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</si>
  <si>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</si>
  <si>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</si>
  <si>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</si>
  <si>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</si>
  <si>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</si>
  <si>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</si>
  <si>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</si>
  <si>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</si>
  <si>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</si>
  <si>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</si>
  <si>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</si>
  <si>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</si>
  <si>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</si>
  <si>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</si>
  <si>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</si>
  <si>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</si>
  <si>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</si>
  <si>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</si>
  <si>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</si>
  <si>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</si>
  <si>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</si>
  <si>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</si>
  <si>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</si>
  <si>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</si>
  <si>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</si>
  <si>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</si>
  <si>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</si>
  <si>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</si>
  <si>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</si>
  <si>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</si>
  <si>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</si>
  <si>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</si>
  <si>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</si>
  <si>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</si>
  <si>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</si>
  <si>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</si>
  <si>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</si>
  <si>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</si>
  <si>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</si>
  <si>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</si>
  <si>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</si>
  <si>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</si>
  <si>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</si>
  <si>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</si>
  <si>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</si>
  <si>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</si>
  <si>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</si>
  <si>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</si>
  <si>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</si>
  <si>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</si>
  <si>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</si>
  <si>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</si>
  <si>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</si>
  <si>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</si>
  <si>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</si>
  <si>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</si>
  <si>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</si>
  <si>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</si>
  <si>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</si>
  <si>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</si>
  <si>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</si>
  <si>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</si>
  <si>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</si>
  <si>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</si>
  <si>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</si>
  <si>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</si>
  <si>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</si>
  <si>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</si>
  <si>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</si>
  <si>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</si>
  <si>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</si>
  <si>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</si>
  <si>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</si>
  <si>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</si>
  <si>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</si>
  <si>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</si>
  <si>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</si>
  <si>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</si>
  <si>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</si>
  <si>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</si>
  <si>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</si>
  <si>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</si>
  <si>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</si>
  <si>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</si>
  <si>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</si>
  <si>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</si>
  <si>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</si>
  <si>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</si>
  <si>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</si>
  <si>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</si>
  <si>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</si>
  <si>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</si>
  <si>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</si>
  <si>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</si>
  <si>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</si>
  <si>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</si>
  <si>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</si>
  <si>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</si>
  <si>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</si>
  <si>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</si>
  <si>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</si>
  <si>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</si>
  <si>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</si>
  <si>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</si>
  <si>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</si>
  <si>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</si>
  <si>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</si>
  <si>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</si>
  <si>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</si>
  <si>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</si>
  <si>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</si>
  <si>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</si>
  <si>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</si>
  <si>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</si>
  <si>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</si>
  <si>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</si>
  <si>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</si>
  <si>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</si>
  <si>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</si>
  <si>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</si>
  <si>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</si>
  <si>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</si>
  <si>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</si>
  <si>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</si>
  <si>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</si>
  <si>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</si>
  <si>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</si>
  <si>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</si>
  <si>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</si>
  <si>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</si>
  <si>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</si>
  <si>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</si>
  <si>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</si>
  <si>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</si>
  <si>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</si>
  <si>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</si>
  <si>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</si>
  <si>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</si>
  <si>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</si>
  <si>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</si>
  <si>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</si>
  <si>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</si>
  <si>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</si>
  <si>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</si>
  <si>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</si>
  <si>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</si>
  <si>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</si>
  <si>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</si>
  <si>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</si>
  <si>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</si>
  <si>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</si>
  <si>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</si>
  <si>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</si>
  <si>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</si>
  <si>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</si>
  <si>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</si>
  <si>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</si>
  <si>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</si>
  <si>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</si>
  <si>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</si>
  <si>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</si>
  <si>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</si>
  <si>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</si>
  <si>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</si>
  <si>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</si>
  <si>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</si>
  <si>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</si>
  <si>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</si>
  <si>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</si>
  <si>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</si>
  <si>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</si>
  <si>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</si>
  <si>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</si>
  <si>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</si>
  <si>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</si>
  <si>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</si>
  <si>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</si>
  <si>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</si>
  <si>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</si>
  <si>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</si>
  <si>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</si>
  <si>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</si>
  <si>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</si>
  <si>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</si>
  <si>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</si>
  <si>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</si>
  <si>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</si>
  <si>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</si>
  <si>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</si>
  <si>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</si>
  <si>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</si>
  <si>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</si>
  <si>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</si>
  <si>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</si>
  <si>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</si>
  <si>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</si>
  <si>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</si>
  <si>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</si>
  <si>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</si>
  <si>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</si>
  <si>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</si>
  <si>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</si>
  <si>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</si>
  <si>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</si>
  <si>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</si>
  <si>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</si>
  <si>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</si>
  <si>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</si>
  <si>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</si>
  <si>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</si>
  <si>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</si>
  <si>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</si>
  <si>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</si>
  <si>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</si>
  <si>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</si>
  <si>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</si>
  <si>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</si>
  <si>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</si>
  <si>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</si>
  <si>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</si>
  <si>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</si>
  <si>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</si>
  <si>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</si>
  <si>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</si>
  <si>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</si>
  <si>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</si>
  <si>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</si>
  <si>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</si>
  <si>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</si>
  <si>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</si>
  <si>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</si>
  <si>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</si>
  <si>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</si>
  <si>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</si>
  <si>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</si>
  <si>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</si>
  <si>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</si>
  <si>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</si>
  <si>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</si>
  <si>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</si>
  <si>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</si>
  <si>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</si>
  <si>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</si>
  <si>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</si>
  <si>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</si>
  <si>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</si>
  <si>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</si>
  <si>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</si>
  <si>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</si>
  <si>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</si>
  <si>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</si>
  <si>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</si>
  <si>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</si>
  <si>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</si>
  <si>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</si>
  <si>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</si>
  <si>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</si>
  <si>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</si>
  <si>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</si>
  <si>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</si>
  <si>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</si>
  <si>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</si>
  <si>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</si>
  <si>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</si>
  <si>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</si>
  <si>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</si>
  <si>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</si>
  <si>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</si>
  <si>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</si>
  <si>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</si>
  <si>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</si>
  <si>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</si>
  <si>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</si>
  <si>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</si>
  <si>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</si>
  <si>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</si>
  <si>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</si>
  <si>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</si>
  <si>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</si>
  <si>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</si>
  <si>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</si>
  <si>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</si>
  <si>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</si>
  <si>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</si>
  <si>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</si>
  <si>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</si>
  <si>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</si>
  <si>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</si>
  <si>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</si>
  <si>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</si>
  <si>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</si>
  <si>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</si>
  <si>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</si>
  <si>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</si>
  <si>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</si>
  <si>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</si>
  <si>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</si>
  <si>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</si>
  <si>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</si>
  <si>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</si>
  <si>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</si>
  <si>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</si>
  <si>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</si>
  <si>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</si>
  <si>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</si>
  <si>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</si>
  <si>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</si>
  <si>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</si>
  <si>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</si>
  <si>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</si>
  <si>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</si>
  <si>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</si>
  <si>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</si>
  <si>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</si>
  <si>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</si>
  <si>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</si>
  <si>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</si>
  <si>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</si>
  <si>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</si>
  <si>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</si>
  <si>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</si>
  <si>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</si>
  <si>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</si>
  <si>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</si>
  <si>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</si>
  <si>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</si>
  <si>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</si>
  <si>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</si>
  <si>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</si>
  <si>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</si>
  <si>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</si>
  <si>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</si>
  <si>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</si>
  <si>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</si>
  <si>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</si>
  <si>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</si>
  <si>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</si>
  <si>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</si>
  <si>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</si>
  <si>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</si>
  <si>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</si>
  <si>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</si>
  <si>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</si>
  <si>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</si>
  <si>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</si>
  <si>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</si>
  <si>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</si>
  <si>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</si>
  <si>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</si>
  <si>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</si>
  <si>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</si>
  <si>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</si>
  <si>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</si>
  <si>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</si>
  <si>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</si>
  <si>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</si>
  <si>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</si>
  <si>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</si>
  <si>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</si>
  <si>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</si>
  <si>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</si>
  <si>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</si>
  <si>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</si>
  <si>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</si>
  <si>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</si>
  <si>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</si>
  <si>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</si>
  <si>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</si>
  <si>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</si>
  <si>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</si>
  <si>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</si>
  <si>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</si>
  <si>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</si>
  <si>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</si>
  <si>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</si>
  <si>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</si>
  <si>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</si>
  <si>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</si>
  <si>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</si>
  <si>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</si>
  <si>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</si>
  <si>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</si>
  <si>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</si>
  <si>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</si>
  <si>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</si>
  <si>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</si>
  <si>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</si>
  <si>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</si>
  <si>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</si>
  <si>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</si>
  <si>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</si>
  <si>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</si>
  <si>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</si>
  <si>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</si>
  <si>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</si>
  <si>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</si>
  <si>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</si>
  <si>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</si>
  <si>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</si>
  <si>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</si>
  <si>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</si>
  <si>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</si>
  <si>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</si>
  <si>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</si>
  <si>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</si>
  <si>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</si>
  <si>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</si>
  <si>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</si>
  <si>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</si>
  <si>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</si>
  <si>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</si>
  <si>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</si>
  <si>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</si>
  <si>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</si>
  <si>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</si>
  <si>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</si>
  <si>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</si>
  <si>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</si>
  <si>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</si>
  <si>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</si>
  <si>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</si>
  <si>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</si>
  <si>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</si>
  <si>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</si>
  <si>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</si>
  <si>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</si>
  <si>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</si>
  <si>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</si>
  <si>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</si>
  <si>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</si>
  <si>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</si>
  <si>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</si>
  <si>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</si>
  <si>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</si>
  <si>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</si>
  <si>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</si>
  <si>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</si>
  <si>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</si>
  <si>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</si>
  <si>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</si>
  <si>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</si>
  <si>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</si>
  <si>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</si>
  <si>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</si>
  <si>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</si>
  <si>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</si>
  <si>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</si>
  <si>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</si>
  <si>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</si>
  <si>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</si>
  <si>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</si>
  <si>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</si>
  <si>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</si>
  <si>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</si>
  <si>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</si>
  <si>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</si>
  <si>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</si>
  <si>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</si>
  <si>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</si>
  <si>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</si>
  <si>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</si>
  <si>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</si>
  <si>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</si>
  <si>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</si>
  <si>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</si>
  <si>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</si>
  <si>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</si>
  <si>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</si>
  <si>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</si>
  <si>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</si>
  <si>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</si>
  <si>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</si>
  <si>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</si>
  <si>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</si>
  <si>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</si>
  <si>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</si>
  <si>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</si>
  <si>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</si>
  <si>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</si>
  <si>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</si>
  <si>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</si>
  <si>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</si>
  <si>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</si>
  <si>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</si>
  <si>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</si>
  <si>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</si>
  <si>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</si>
  <si>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</si>
  <si>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</si>
  <si>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</si>
  <si>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</si>
  <si>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</si>
  <si>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</si>
  <si>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</si>
  <si>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</si>
  <si>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</si>
  <si>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</si>
  <si>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</si>
  <si>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</si>
  <si>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</si>
  <si>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</si>
  <si>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</si>
  <si>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</si>
  <si>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</si>
  <si>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</si>
  <si>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</si>
  <si>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</si>
  <si>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</si>
  <si>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</si>
  <si>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</si>
  <si>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</si>
  <si>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</si>
  <si>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</si>
  <si>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</si>
  <si>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</si>
  <si>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</si>
  <si>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</si>
  <si>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</si>
  <si>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</si>
  <si>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</si>
  <si>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</si>
  <si>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</si>
  <si>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</si>
  <si>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</si>
  <si>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</si>
  <si>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</si>
  <si>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</si>
  <si>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</si>
  <si>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</si>
  <si>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</si>
  <si>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</si>
  <si>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</si>
  <si>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</si>
  <si>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</si>
  <si>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</si>
  <si>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</si>
  <si>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</si>
  <si>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</si>
  <si>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</si>
  <si>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</si>
  <si>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</si>
  <si>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</si>
  <si>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</si>
  <si>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</si>
  <si>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</si>
  <si>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</si>
  <si>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</si>
  <si>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</si>
  <si>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</si>
  <si>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</si>
  <si>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</si>
  <si>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</si>
  <si>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</si>
  <si>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</si>
  <si>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</si>
  <si>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</si>
  <si>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</si>
  <si>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</si>
  <si>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</si>
  <si>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</si>
  <si>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</si>
  <si>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</si>
  <si>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</si>
  <si>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</si>
  <si>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</si>
  <si>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</si>
  <si>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</si>
  <si>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</si>
  <si>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</si>
  <si>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</si>
  <si>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</si>
  <si>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</si>
  <si>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</si>
  <si>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</si>
  <si>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</si>
  <si>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</si>
  <si>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</si>
  <si>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</si>
  <si>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</si>
  <si>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</si>
  <si>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</si>
  <si>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</si>
  <si>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</si>
  <si>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</si>
  <si>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</si>
  <si>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</si>
  <si>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</si>
  <si>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</si>
  <si>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</si>
  <si>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</si>
  <si>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</si>
  <si>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</si>
  <si>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</si>
  <si>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</si>
  <si>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</si>
  <si>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</si>
  <si>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</si>
  <si>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</si>
  <si>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</si>
  <si>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</si>
  <si>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</si>
  <si>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</si>
  <si>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</si>
  <si>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</si>
  <si>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</si>
  <si>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</si>
  <si>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</si>
  <si>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</si>
  <si>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</si>
  <si>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</si>
  <si>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</si>
  <si>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</si>
  <si>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</si>
  <si>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</si>
  <si>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</si>
  <si>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</si>
  <si>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</si>
  <si>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</si>
  <si>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</si>
  <si>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</si>
  <si>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</si>
  <si>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</si>
  <si>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</si>
  <si>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</si>
  <si>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</si>
  <si>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</si>
  <si>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</si>
  <si>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</si>
  <si>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</si>
  <si>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</si>
  <si>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</si>
  <si>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</si>
  <si>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</si>
  <si>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</si>
  <si>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</si>
  <si>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</si>
  <si>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</si>
  <si>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</si>
  <si>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</si>
  <si>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</si>
  <si>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</si>
  <si>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</si>
  <si>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</si>
  <si>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</si>
  <si>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</si>
  <si>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</si>
  <si>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</si>
  <si>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</si>
  <si>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</si>
  <si>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</si>
  <si>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</si>
  <si>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</si>
  <si>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</si>
  <si>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</si>
  <si>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</si>
  <si>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</si>
  <si>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</si>
  <si>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</si>
  <si>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</si>
  <si>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</si>
  <si>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</si>
  <si>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</si>
  <si>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</si>
  <si>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</si>
  <si>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</si>
  <si>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</si>
  <si>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</si>
  <si>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</si>
  <si>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</si>
  <si>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</si>
  <si>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</si>
  <si>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</si>
  <si>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</si>
  <si>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</si>
  <si>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</si>
  <si>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</si>
  <si>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</si>
  <si>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</si>
  <si>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</si>
  <si>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</si>
  <si>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</si>
  <si>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</si>
  <si>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</si>
  <si>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</si>
  <si>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</si>
  <si>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</si>
  <si>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</si>
  <si>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</si>
  <si>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</si>
  <si>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</si>
  <si>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</si>
  <si>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</si>
  <si>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</si>
  <si>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</si>
  <si>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</si>
  <si>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</si>
  <si>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</si>
  <si>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</si>
  <si>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</si>
  <si>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</si>
  <si>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</si>
  <si>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</si>
  <si>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</si>
  <si>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</si>
  <si>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</si>
  <si>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</si>
  <si>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</si>
  <si>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</si>
  <si>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</si>
  <si>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</si>
  <si>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</si>
  <si>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</si>
  <si>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</si>
  <si>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</si>
  <si>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</si>
  <si>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</si>
  <si>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</si>
  <si>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</si>
  <si>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</si>
  <si>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</si>
  <si>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</si>
  <si>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</si>
  <si>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</si>
  <si>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</si>
  <si>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</si>
  <si>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</si>
  <si>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</si>
  <si>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</si>
  <si>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</si>
  <si>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</si>
  <si>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</si>
  <si>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</si>
  <si>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</si>
  <si>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</si>
  <si>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</si>
  <si>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</si>
  <si>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</si>
  <si>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</si>
  <si>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</si>
  <si>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</si>
  <si>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</si>
  <si>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</si>
  <si>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</si>
  <si>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</si>
  <si>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</si>
  <si>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</si>
  <si>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</si>
  <si>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</si>
  <si>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</si>
  <si>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</si>
  <si>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</si>
  <si>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</si>
  <si>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</si>
  <si>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</si>
  <si>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</si>
  <si>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</si>
  <si>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</si>
  <si>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</si>
  <si>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</si>
  <si>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</si>
  <si>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</si>
  <si>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</si>
  <si>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</si>
  <si>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</si>
  <si>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</si>
  <si>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</si>
  <si>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</si>
  <si>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</si>
  <si>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</si>
  <si>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</si>
  <si>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</si>
  <si>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</si>
  <si>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</si>
  <si>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</si>
  <si>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</si>
  <si>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</si>
  <si>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</si>
  <si>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</si>
  <si>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</si>
  <si>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</si>
  <si>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</si>
  <si>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</si>
  <si>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</si>
  <si>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</si>
  <si>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</si>
  <si>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</si>
  <si>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</si>
  <si>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</si>
  <si>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</si>
  <si>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</si>
  <si>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</si>
  <si>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</si>
  <si>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</si>
  <si>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</si>
  <si>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</si>
  <si>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</si>
  <si>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</si>
  <si>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</si>
  <si>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</si>
  <si>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</si>
  <si>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</si>
  <si>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</si>
  <si>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</si>
  <si>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</si>
  <si>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</si>
  <si>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</si>
  <si>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</si>
  <si>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</si>
  <si>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</si>
  <si>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</si>
  <si>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</si>
  <si>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</si>
  <si>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</si>
  <si>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</si>
  <si>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</si>
  <si>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</si>
  <si>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</si>
  <si>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</si>
  <si>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</si>
  <si>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</si>
  <si>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</si>
  <si>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</si>
  <si>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</si>
  <si>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</si>
  <si>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</si>
  <si>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</si>
  <si>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</si>
  <si>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</si>
  <si>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</si>
  <si>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</si>
  <si>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</si>
  <si>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</si>
  <si>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</si>
  <si>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</si>
  <si>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</si>
  <si>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</si>
  <si>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</si>
  <si>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</si>
  <si>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</si>
  <si>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</si>
  <si>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</si>
  <si>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</si>
  <si>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</si>
  <si>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</si>
  <si>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</si>
  <si>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</si>
  <si>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</si>
  <si>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</si>
  <si>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</si>
  <si>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</si>
  <si>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</si>
  <si>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</si>
  <si>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</si>
  <si>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</si>
  <si>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</si>
  <si>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</si>
  <si>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</si>
  <si>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</si>
  <si>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</si>
  <si>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</si>
  <si>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</si>
  <si>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</si>
  <si>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</si>
  <si>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</si>
  <si>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</si>
  <si>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</si>
  <si>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</si>
  <si>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</si>
  <si>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</si>
  <si>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</si>
  <si>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</si>
  <si>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</si>
  <si>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</si>
  <si>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</si>
  <si>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</si>
  <si>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</si>
  <si>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</si>
  <si>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</si>
  <si>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</si>
  <si>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</si>
  <si>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</si>
  <si>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</si>
  <si>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</si>
  <si>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</si>
  <si>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</si>
  <si>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</si>
  <si>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</si>
  <si>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</si>
  <si>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</si>
  <si>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</si>
  <si>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</si>
  <si>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</si>
  <si>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</si>
  <si>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</si>
  <si>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</si>
  <si>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</si>
  <si>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</si>
  <si>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</si>
  <si>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</si>
  <si>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</si>
  <si>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</si>
  <si>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</si>
  <si>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</si>
  <si>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</si>
  <si>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</si>
  <si>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</si>
  <si>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</si>
  <si>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</si>
  <si>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</si>
  <si>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</si>
  <si>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</si>
  <si>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</si>
  <si>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</si>
  <si>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</si>
  <si>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</si>
  <si>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</si>
  <si>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</si>
  <si>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</si>
  <si>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</si>
  <si>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</si>
  <si>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</si>
  <si>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</si>
  <si>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</si>
  <si>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</si>
  <si>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</si>
  <si>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</si>
  <si>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</si>
  <si>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</si>
  <si>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</si>
  <si>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</si>
  <si>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</si>
  <si>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</si>
  <si>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</si>
  <si>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</si>
  <si>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</si>
  <si>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</si>
  <si>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</si>
  <si>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</si>
  <si>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</si>
  <si>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</si>
  <si>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</si>
  <si>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</si>
  <si>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</si>
  <si>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</si>
  <si>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</si>
  <si>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</si>
  <si>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</si>
  <si>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</si>
  <si>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</si>
  <si>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</si>
  <si>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</si>
  <si>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</si>
  <si>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</si>
  <si>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</si>
  <si>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</si>
  <si>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</si>
  <si>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</si>
  <si>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</si>
  <si>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</si>
  <si>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</si>
  <si>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</si>
  <si>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</si>
  <si>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</si>
  <si>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</si>
  <si>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</si>
  <si>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</si>
  <si>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</si>
  <si>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</si>
  <si>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</si>
  <si>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</si>
  <si>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</si>
  <si>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</si>
  <si>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</si>
  <si>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</si>
  <si>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</si>
  <si>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</si>
  <si>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</si>
  <si>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</si>
  <si>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</si>
  <si>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</si>
  <si>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</si>
  <si>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</si>
  <si>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</si>
  <si>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</si>
  <si>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</si>
  <si>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</si>
  <si>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</si>
  <si>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</si>
  <si>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</si>
  <si>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</si>
  <si>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</si>
  <si>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</si>
  <si>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</si>
  <si>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</si>
  <si>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</si>
  <si>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</si>
  <si>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</si>
  <si>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</si>
  <si>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</si>
  <si>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</si>
  <si>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</si>
  <si>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</si>
  <si>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</si>
  <si>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</si>
  <si>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</si>
  <si>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</si>
  <si>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</si>
  <si>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</si>
  <si>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</si>
  <si>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</si>
  <si>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</si>
  <si>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</si>
  <si>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</si>
  <si>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</si>
  <si>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</si>
  <si>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</si>
  <si>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</si>
  <si>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</si>
  <si>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</si>
  <si>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</si>
  <si>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</si>
  <si>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</si>
  <si>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</si>
  <si>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</si>
  <si>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</si>
  <si>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</si>
  <si>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</si>
  <si>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</si>
  <si>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</si>
  <si>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</si>
  <si>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</si>
  <si>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</si>
  <si>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</si>
  <si>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</si>
  <si>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</si>
  <si>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</si>
  <si>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</si>
  <si>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</si>
  <si>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</si>
  <si>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</si>
  <si>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</si>
  <si>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</si>
  <si>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</si>
  <si>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</si>
  <si>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</si>
  <si>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</si>
  <si>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</si>
  <si>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</si>
  <si>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</si>
  <si>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</si>
  <si>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</si>
  <si>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</si>
  <si>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</si>
  <si>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</si>
  <si>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</si>
  <si>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</si>
  <si>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</si>
  <si>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</si>
  <si>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</si>
  <si>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</si>
  <si>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</si>
  <si>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</si>
  <si>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</si>
  <si>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</si>
  <si>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</si>
  <si>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</si>
  <si>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</si>
  <si>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</si>
  <si>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</si>
  <si>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</si>
  <si>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</si>
  <si>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</si>
  <si>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</si>
  <si>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</si>
  <si>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</si>
  <si>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</si>
  <si>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</si>
  <si>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</si>
  <si>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</si>
  <si>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</si>
  <si>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</si>
  <si>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</si>
  <si>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</si>
  <si>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</si>
  <si>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</si>
  <si>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</si>
  <si>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</si>
  <si>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</si>
  <si>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</si>
  <si>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</si>
  <si>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</si>
  <si>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</si>
  <si>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</si>
  <si>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</si>
  <si>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</si>
  <si>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</si>
  <si>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</si>
  <si>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</si>
  <si>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</si>
  <si>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</si>
  <si>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</si>
  <si>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</si>
  <si>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</si>
  <si>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</si>
  <si>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</si>
  <si>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</si>
  <si>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</si>
  <si>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</si>
  <si>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</si>
  <si>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</si>
  <si>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</si>
  <si>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</si>
  <si>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</si>
  <si>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</si>
  <si>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</si>
  <si>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</si>
  <si>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</si>
  <si>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</si>
  <si>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</si>
  <si>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</si>
  <si>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</si>
  <si>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</si>
  <si>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</si>
  <si>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</si>
  <si>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</si>
  <si>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</si>
  <si>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</si>
  <si>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</si>
  <si>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</si>
  <si>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</si>
  <si>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</si>
  <si>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</si>
  <si>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</si>
  <si>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</si>
  <si>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</si>
  <si>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</si>
  <si>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</si>
  <si>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</si>
  <si>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</si>
  <si>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</si>
  <si>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</si>
  <si>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</si>
  <si>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</si>
  <si>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</si>
  <si>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</si>
  <si>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</si>
  <si>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</si>
  <si>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</si>
  <si>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</si>
  <si>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</si>
  <si>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</si>
  <si>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</si>
  <si>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</si>
  <si>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</si>
  <si>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</si>
  <si>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</si>
  <si>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</si>
  <si>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</si>
  <si>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</si>
  <si>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</si>
  <si>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</si>
  <si>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</si>
  <si>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</si>
  <si>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</si>
  <si>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</si>
  <si>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</si>
  <si>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</si>
  <si>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</si>
  <si>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</si>
  <si>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</si>
  <si>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</si>
  <si>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</si>
  <si>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</si>
  <si>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</si>
  <si>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</si>
  <si>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</si>
  <si>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</si>
  <si>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</si>
  <si>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</si>
  <si>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</si>
  <si>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</si>
  <si>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</si>
  <si>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</si>
  <si>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</si>
  <si>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</si>
  <si>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</si>
  <si>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</si>
  <si>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</si>
  <si>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</si>
  <si>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</si>
  <si>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</si>
  <si>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</si>
  <si>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</si>
  <si>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</si>
  <si>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</si>
  <si>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</si>
  <si>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</si>
  <si>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</si>
  <si>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</si>
  <si>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</si>
  <si>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</si>
  <si>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</si>
  <si>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</si>
  <si>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</si>
  <si>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</si>
  <si>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</si>
  <si>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</si>
  <si>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</si>
  <si>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</si>
  <si>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</si>
  <si>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</si>
  <si>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</si>
  <si>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</si>
  <si>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</si>
  <si>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</si>
  <si>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</si>
  <si>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</si>
  <si>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</si>
  <si>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</si>
  <si>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</si>
  <si>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</si>
  <si>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</si>
  <si>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</si>
  <si>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</si>
  <si>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</si>
  <si>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</si>
  <si>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</si>
  <si>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</si>
  <si>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</si>
  <si>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</si>
  <si>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</si>
  <si>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</si>
  <si>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</si>
  <si>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</si>
  <si>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</si>
  <si>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</si>
  <si>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</si>
  <si>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</si>
  <si>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</si>
  <si>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</si>
  <si>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</si>
  <si>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</si>
  <si>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</si>
  <si>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</si>
  <si>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</si>
  <si>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</si>
  <si>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</si>
  <si>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</si>
  <si>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</si>
  <si>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</si>
  <si>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</si>
  <si>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</si>
  <si>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</si>
  <si>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</si>
  <si>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</si>
  <si>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</si>
  <si>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</si>
  <si>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</si>
  <si>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</si>
  <si>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</si>
  <si>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</si>
  <si>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</si>
  <si>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</si>
  <si>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</si>
  <si>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</si>
  <si>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</si>
  <si>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</si>
  <si>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</si>
  <si>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</si>
  <si>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</si>
  <si>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</si>
  <si>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</si>
  <si>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</si>
  <si>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</si>
  <si>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</si>
  <si>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</si>
  <si>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</si>
  <si>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</si>
  <si>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</si>
  <si>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</si>
  <si>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</si>
  <si>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</si>
  <si>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</si>
  <si>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</si>
  <si>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</si>
  <si>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</si>
  <si>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</si>
  <si>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</si>
  <si>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</si>
  <si>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</si>
  <si>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</si>
  <si>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</si>
  <si>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</si>
  <si>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</si>
  <si>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</si>
  <si>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</si>
  <si>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</si>
  <si>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</si>
  <si>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</si>
  <si>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</si>
  <si>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</si>
  <si>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</si>
  <si>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</si>
  <si>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</si>
  <si>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Ceated Conversion</t>
  </si>
  <si>
    <t>Date Ended Conversiion</t>
  </si>
  <si>
    <t>May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</si>
  <si>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</si>
  <si>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</si>
  <si>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</si>
  <si>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</si>
  <si>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</si>
  <si>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</si>
  <si>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</si>
  <si>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</si>
  <si>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:ess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</si>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</sst>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quotePrefix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0">
    <dxf>
      <font>
        <color rgb="FF9C0006"/>
      </font>
      <fill>
        <patternFill>
          <bgColor rgb="FFFFC7CE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7"/>
      </font>
      <fill>
        <patternFill>
          <bgColor theme="7" tint="0.79998168889431442"/>
        </patternFill>
      </fill>
    </dxf>
    <dxf>
      <font>
        <color theme="4"/>
      </font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  <c:pt idx="9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2-B542-BC1B-CD3EB59417B0}"/>
            </c:ext>
          </c:extLst>
        </c:ser>
        <c:ser>
          <c:idx val="1"/>
          <c:order val="1"/>
          <c:tx>
            <c:strRef>
              <c:f>'Category Chart'!$C$4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  <c:pt idx="9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2-B542-BC1B-CD3EB59417B0}"/>
            </c:ext>
          </c:extLst>
        </c:ser>
        <c:ser>
          <c:idx val="2"/>
          <c:order val="2"/>
          <c:tx>
            <c:strRef>
              <c:f>'Category Chart'!$D$4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  <c:pt idx="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2-B542-BC1B-CD3EB59417B0}"/>
            </c:ext>
          </c:extLst>
        </c:ser>
        <c:ser>
          <c:idx val="3"/>
          <c:order val="3"/>
          <c:tx>
            <c:strRef>
              <c:f>'Category Chart'!$E$4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  <c:pt idx="9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52-B542-BC1B-CD3EB59417B0}"/>
            </c:ext>
          </c:extLst>
        </c:ser>
        <c:ser>
          <c:idx val="4"/>
          <c:order val="4"/>
          <c:tx>
            <c:strRef>
              <c:f>'Category Chart'!$F$4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Grand Total</c:v>
                </c:pt>
              </c:strCache>
            </c:strRef>
          </c:cat>
          <c:val>
            <c:numRef>
              <c:f>'Category Chart'!$F$5:$F$14</c:f>
              <c:numCache>
                <c:formatCode>General</c:formatCode>
                <c:ptCount val="10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  <c:pt idx="9">
                  <c:v>4114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52-B542-BC1B-CD3EB5941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886320"/>
        <c:axId val="1561888640"/>
      </c:barChart>
      <c:catAx>
        <c:axId val="156188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888640"/>
        <c:crosses val="autoZero"/>
        <c:auto val="1"/>
        <c:lblAlgn val="ctr"/>
        <c:lblOffset val="100"/>
        <c:noMultiLvlLbl val="0"/>
      </c:catAx>
      <c:valAx>
        <c:axId val="156188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88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Sub-Category by State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Chat'!$B$5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Chat'!$B$6:$B$46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6144-B366-488C11B23AC9}"/>
            </c:ext>
          </c:extLst>
        </c:ser>
        <c:ser>
          <c:idx val="1"/>
          <c:order val="1"/>
          <c:tx>
            <c:strRef>
              <c:f>'Sub-Category Chat'!$C$5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Chat'!$C$6:$C$46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6144-B366-488C11B23AC9}"/>
            </c:ext>
          </c:extLst>
        </c:ser>
        <c:ser>
          <c:idx val="2"/>
          <c:order val="2"/>
          <c:tx>
            <c:strRef>
              <c:f>'Sub-Category Chat'!$D$5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Chat'!$D$6:$D$46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6144-B366-488C11B23AC9}"/>
            </c:ext>
          </c:extLst>
        </c:ser>
        <c:ser>
          <c:idx val="3"/>
          <c:order val="3"/>
          <c:tx>
            <c:strRef>
              <c:f>'Sub-Category Chat'!$E$5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Chat'!$E$6:$E$46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6144-B366-488C11B23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866816"/>
        <c:axId val="1560870080"/>
      </c:barChart>
      <c:catAx>
        <c:axId val="15608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870080"/>
        <c:crosses val="autoZero"/>
        <c:auto val="1"/>
        <c:lblAlgn val="ctr"/>
        <c:lblOffset val="100"/>
        <c:noMultiLvlLbl val="0"/>
      </c:catAx>
      <c:valAx>
        <c:axId val="156087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86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[ExcelHW_Menon.xlsx]Date Conversion Line Graph!PivotTable6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Conversion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5-3044-9EB7-F1C6CB629C95}"/>
            </c:ext>
          </c:extLst>
        </c:ser>
        <c:ser>
          <c:idx val="1"/>
          <c:order val="1"/>
          <c:tx>
            <c:strRef>
              <c:f>'Date Conversion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Conversion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5-3044-9EB7-F1C6CB629C95}"/>
            </c:ext>
          </c:extLst>
        </c:ser>
        <c:ser>
          <c:idx val="2"/>
          <c:order val="2"/>
          <c:tx>
            <c:strRef>
              <c:f>'Date Conversion Line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Conversion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Line Graph'!$D$6:$D$18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5-3044-9EB7-F1C6CB629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4603295"/>
        <c:axId val="787699839"/>
      </c:lineChart>
      <c:catAx>
        <c:axId val="70460329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699839"/>
        <c:crosses val="autoZero"/>
        <c:auto val="1"/>
        <c:lblAlgn val="ctr"/>
        <c:lblOffset val="100"/>
        <c:noMultiLvlLbl val="0"/>
      </c:catAx>
      <c:valAx>
        <c:axId val="78769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0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Successful vs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:ess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0-524D-B287-D9FA5350634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:ess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0-524D-B287-D9FA5350634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:ess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80-524D-B287-D9FA53506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936624"/>
        <c:axId val="1564560560"/>
      </c:lineChart>
      <c:catAx>
        <c:axId val="15239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560560"/>
        <c:crosses val="autoZero"/>
        <c:auto val="1"/>
        <c:lblAlgn val="ctr"/>
        <c:lblOffset val="100"/>
        <c:noMultiLvlLbl val="0"/>
      </c:catAx>
      <c:valAx>
        <c:axId val="156456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93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374650</xdr:colOff>
      <xdr:row>2</xdr:row>
      <xdr:rowOff>152400</xdr:rowOff>
    </xdr:from>
    <xdr:to>
      <xdr:col>11</xdr:col>
      <xdr:colOff>819150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4</xdr:row>
      <xdr:rowOff>139700</xdr:rowOff>
    </xdr:from>
    <xdr:to>
      <xdr:col>11</xdr:col>
      <xdr:colOff>679450</xdr:colOff>
      <xdr:row>19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18</xdr:row>
      <xdr:rowOff>120650</xdr:rowOff>
    </xdr:from>
    <xdr:to>
      <xdr:col>5</xdr:col>
      <xdr:colOff>666750</xdr:colOff>
      <xdr:row>33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E7AA0-0DFE-5D42-80D9-4D8DB9E1E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13</xdr:row>
      <xdr:rowOff>101600</xdr:rowOff>
    </xdr:from>
    <xdr:to>
      <xdr:col>4</xdr:col>
      <xdr:colOff>590550</xdr:colOff>
      <xdr:row>27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Menon" refreshedDate="43668.334239236108" createdVersion="4" refreshedVersion="6" minRefreshableVersion="3" recordCount="4114" xr:uid="{00000000-000A-0000-FFFF-FFFF01000000}">
  <cacheSource type="worksheet">
    <worksheetSource ref="A1:T4115" sheet="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eated Conversion" numFmtId="14">
      <sharedItems containsSemiMixedTypes="0" containsNonDate="0" containsDate="1" containsString="0" minDate="2009-05-16T22:55:13" maxDate="2017-03-15T10:30:07"/>
    </cacheField>
    <cacheField name="Date Ended Conversi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Menon" refreshedDate="43668.334746875" createdVersion="6" refreshedVersion="6" minRefreshableVersion="3" recordCount="4114" xr:uid="{7055AF7B-0AB6-0E46-9FDF-61720A4C28FA}">
  <cacheSource type="worksheet">
    <worksheetSource ref="D1:T4115" sheet="Table"/>
  </cacheSource>
  <cacheFields count="19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8" base="7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1T19:10:11"/>
    <d v="2015-07-22T22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1-31T09:24:43"/>
    <d v="2017-03-02T09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1:51:23"/>
    <d v="2016-02-15T11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7-08T07:21:47"/>
    <d v="2014-08-07T07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15:01:19"/>
    <d v="2015-12-19T15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17:23:27"/>
    <d v="2016-07-29T00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3T20:44:10"/>
    <d v="2014-06-13T20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5T20:07:47"/>
    <d v="2016-07-04T20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08T17:40:12"/>
    <d v="2016-04-15T16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7T21:29:04"/>
    <d v="2016-04-16T21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0T20:37:59"/>
    <d v="2014-06-24T20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3:41:02"/>
    <d v="2016-08-21T22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2:07:05"/>
    <d v="2014-07-15T22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5-18T11:15:09"/>
    <d v="2016-06-23T15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6-17T19:38:08"/>
    <d v="2014-07-13T08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4:24:18"/>
    <d v="2015-09-27T15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4:06:51"/>
    <d v="2014-06-16T00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2:33:42"/>
    <d v="2014-11-04T13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08:00:56"/>
    <d v="2014-09-17T08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4:35:34"/>
    <d v="2015-07-20T14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3:11:52"/>
    <d v="2015-09-13T13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0:03:09"/>
    <d v="2014-09-26T10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4-12-16T16:52:20"/>
    <d v="2015-01-01T02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3:41:41"/>
    <d v="2015-04-30T10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8-13T14:41:03"/>
    <d v="2015-09-15T14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09T19:36:01"/>
    <d v="2016-01-08T19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7-08T07:22:24"/>
    <d v="2014-08-17T07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6T22:57:13"/>
    <d v="2014-11-15T2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1-16T18:08:04"/>
    <d v="2015-12-16T18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1:09:28"/>
    <d v="2014-07-22T11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2:01:55"/>
    <d v="2014-08-21T02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4:00:34"/>
    <d v="2016-01-25T14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0:03:37"/>
    <d v="2016-05-12T22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0:51:41"/>
    <d v="2015-11-08T11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2:43:21"/>
    <d v="2014-08-05T02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04T02:00:14"/>
    <d v="2015-04-27T19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3-05T02:22:05"/>
    <d v="2015-04-04T01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1:37:59"/>
    <d v="2015-02-27T11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0T20:22:24"/>
    <d v="2013-05-10T20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4T20:07:48"/>
    <d v="2014-05-25T17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0:08:08"/>
    <d v="2014-06-18T23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08:39:14"/>
    <d v="2014-10-05T08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0:20:26"/>
    <d v="2014-12-28T10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3:58:06"/>
    <d v="2014-07-12T19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2T21:22:17"/>
    <d v="2014-10-06T21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09:58:27"/>
    <d v="2016-04-27T09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1-15T18:09:34"/>
    <d v="2015-12-15T18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4:40:07"/>
    <d v="2014-12-19T15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07:24:20"/>
    <d v="2015-03-01T07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09-23T23:14:05"/>
    <d v="2015-10-23T23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3:04:18"/>
    <d v="2015-01-30T12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17:17:17"/>
    <d v="2015-08-10T17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1:50:46"/>
    <d v="2014-07-17T11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3-21T08:10:45"/>
    <d v="2014-04-04T17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2:07:01"/>
    <d v="2015-12-25T12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18:15:16"/>
    <d v="2016-05-27T18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5-25T08:10:24"/>
    <d v="2015-06-08T11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4:59:22"/>
    <d v="2015-04-25T14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0-20T12:52:52"/>
    <d v="2014-11-19T13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0:39:36"/>
    <d v="2015-09-14T16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03T16:38:37"/>
    <d v="2014-03-22T19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4:32:37"/>
    <d v="2013-06-06T14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4:11:18"/>
    <d v="2013-03-03T14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16:53:33"/>
    <d v="2013-12-27T23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7T19:26:21"/>
    <d v="2013-07-07T19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7-15T14:42:34"/>
    <d v="2014-08-11T00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6-18T15:23:40"/>
    <d v="2016-07-18T15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09:00:04"/>
    <d v="2012-07-15T09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08:39:51"/>
    <d v="2014-02-23T08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0T23:30:25"/>
    <d v="2011-10-02T01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16:30:45"/>
    <d v="2011-09-04T16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1:30:57"/>
    <d v="2012-05-28T01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5T19:14:41"/>
    <d v="2012-11-14T19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3:09:44"/>
    <d v="2011-05-02T22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06:41:35"/>
    <d v="2016-01-21T06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3-24T00:01:12"/>
    <d v="2013-04-23T00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1:35:58"/>
    <d v="2011-12-27T12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3-28T22:28:37"/>
    <d v="2012-05-20T21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2:32:01"/>
    <d v="2016-09-01T12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3-26T13:38:13"/>
    <d v="2014-04-25T13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1-04T21:00:56"/>
    <d v="2013-12-09T21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09T22:48:47"/>
    <d v="2012-07-13T22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4:41:01"/>
    <d v="2011-10-09T14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09:46:29"/>
    <d v="2015-02-22T06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3:11:26"/>
    <d v="2011-05-15T13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3T22:00:37"/>
    <d v="2011-09-22T22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08:20:45"/>
    <d v="2015-12-27T09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07:56:43"/>
    <d v="2010-06-02T20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0:48:51"/>
    <d v="2014-06-22T10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3:03:12"/>
    <d v="2013-06-02T13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6-12T02:08:19"/>
    <d v="2011-07-12T02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4:39:24"/>
    <d v="2011-05-17T04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6T23:46:23"/>
    <d v="2017-02-01T03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15:35:37"/>
    <d v="2012-07-03T16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2:13:42"/>
    <d v="2014-04-07T12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6T19:07:21"/>
    <d v="2012-02-25T19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0:54:01"/>
    <d v="2010-07-31T22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1T22:14:42"/>
    <d v="2011-07-11T22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4:04:34"/>
    <d v="2012-12-07T18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3-12-23T16:39:59"/>
    <d v="2014-01-22T16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3:04:46"/>
    <d v="2012-11-04T14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3:38:30"/>
    <d v="2013-01-24T13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2T22:08:53"/>
    <d v="2010-12-22T22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2-12T14:20:30"/>
    <d v="2014-03-07T14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3-10T11:41:06"/>
    <d v="2011-04-02T20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2:23:40"/>
    <d v="2016-05-13T19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3-19T13:38:21"/>
    <d v="2012-04-02T13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18:34:47"/>
    <d v="2011-04-24T18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4-01T09:42:50"/>
    <d v="2013-05-31T09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6T19:37:10"/>
    <d v="2011-02-25T19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17:47:33"/>
    <d v="2013-11-14T00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2:59:47"/>
    <d v="2015-05-31T02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19T20:01:58"/>
    <d v="2014-04-12T21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7-29T13:12:08"/>
    <d v="2011-08-06T10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1:34:48"/>
    <d v="2012-01-13T01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1-10T12:44:04"/>
    <d v="2012-02-04T12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06:55:55"/>
    <d v="2011-04-08T05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15:02:24"/>
    <d v="2010-06-09T14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6-28T20:17:16"/>
    <d v="2011-07-28T20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4T20:39:46"/>
    <d v="2011-08-13T18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2T20:11:47"/>
    <d v="2016-10-02T20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1:55:10"/>
    <d v="2015-04-18T05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08-11T05:21:47"/>
    <d v="2016-10-10T05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3:46:04"/>
    <d v="2014-10-28T17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17:17:22"/>
    <d v="2015-05-15T17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18:51:20"/>
    <d v="2017-02-03T18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09:08:57"/>
    <d v="2015-06-10T21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09:59:01"/>
    <d v="2015-04-03T08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09-15T00:28:13"/>
    <d v="2016-10-20T00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17:29:43"/>
    <d v="2014-10-30T17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16:58:12"/>
    <d v="2014-06-16T15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d v="2016-06-20T15:06:01"/>
    <d v="2016-07-05T19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4:30:07"/>
    <d v="2014-11-07T15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01T14:23:04"/>
    <d v="2016-05-31T12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8-05T16:50:18"/>
    <d v="2015-09-04T12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4:09:57"/>
    <d v="2014-07-01T14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4:50:34"/>
    <d v="2015-05-16T05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08:46:33"/>
    <d v="2015-10-12T08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1:10:41"/>
    <d v="2015-07-31T23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02T17:06:12"/>
    <d v="2015-07-12T17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7T23:45:32"/>
    <d v="2015-03-19T22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4-15T22:40:23"/>
    <d v="2015-05-30T22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16:26:18"/>
    <d v="2014-11-16T17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7T20:32:22"/>
    <d v="2016-09-03T00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3:17:52"/>
    <d v="2015-04-13T12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08:00:52"/>
    <d v="2015-08-11T08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8T19:23:18"/>
    <d v="2017-01-17T19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4-11-26T13:25:40"/>
    <d v="2015-01-08T13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1:45:36"/>
    <d v="2016-02-27T01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4T23:07:50"/>
    <d v="2014-12-25T03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3-26T22:53:02"/>
    <d v="2015-05-25T22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08:13:11"/>
    <d v="2015-06-18T08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8-23T20:51:40"/>
    <d v="2014-09-22T20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09:04:04"/>
    <d v="2014-12-02T10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4-21T08:08:15"/>
    <d v="2015-06-03T08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08:25:35"/>
    <d v="2015-07-23T08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3T21:59:56"/>
    <d v="2014-08-02T21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1-27T16:52:52"/>
    <d v="2016-02-26T16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1T20:50:28"/>
    <d v="2014-10-21T20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05:25:45"/>
    <d v="2016-07-03T05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16:54:51"/>
    <d v="2015-08-15T16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1:29:55"/>
    <d v="2014-07-02T11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4T22:02:36"/>
    <d v="2014-08-16T18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18:04:14"/>
    <d v="2015-09-30T19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3:18:21"/>
    <d v="2014-09-19T13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5-12-13T10:48:44"/>
    <d v="2016-01-12T10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6T20:49:22"/>
    <d v="2017-01-15T20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17:15:35"/>
    <d v="2015-08-04T17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15:02:50"/>
    <d v="2015-03-19T14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07:07:39"/>
    <d v="2014-10-18T07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18:28:03"/>
    <d v="2015-08-30T00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2T23:20:14"/>
    <d v="2016-08-11T23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2-12T04:28:43"/>
    <d v="2015-03-19T03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08:45:08"/>
    <d v="2015-02-28T08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3:12:56"/>
    <d v="2015-05-08T13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3:40:11"/>
    <d v="2014-08-29T13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4:46:39"/>
    <d v="2015-08-05T14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06T20:08:46"/>
    <d v="2015-03-23T19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0-27T17:55:45"/>
    <d v="2015-11-26T18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2-02T20:55:55"/>
    <d v="2016-03-03T20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18:47:23"/>
    <d v="2015-04-13T14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2:48:15"/>
    <d v="2015-06-22T12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7T19:17:12"/>
    <d v="2017-01-06T19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0-27T14:26:50"/>
    <d v="2014-11-26T15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3:59:22"/>
    <d v="2014-08-31T22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7-19T16:52:19"/>
    <d v="2016-08-18T16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4:30:34"/>
    <d v="2017-03-03T15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6-27T00:37:37"/>
    <d v="2015-07-21T01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5T23:23:35"/>
    <d v="2014-09-04T23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1:34:37"/>
    <d v="2016-09-03T11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06T10:37:26"/>
    <d v="2016-06-16T10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05:35:38"/>
    <d v="2015-10-02T05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4:00:32"/>
    <d v="2014-10-17T14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17:26:06"/>
    <d v="2014-11-28T18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18:55:31"/>
    <d v="2016-03-06T18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1:05:32"/>
    <d v="2015-07-10T11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08:01:38"/>
    <d v="2015-10-10T16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15:21:40"/>
    <d v="2017-02-17T16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4:12:02"/>
    <d v="2014-10-05T04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1T21:58:22"/>
    <d v="2016-08-31T21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8-15T21:00:03"/>
    <d v="2014-09-14T21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4:38:49"/>
    <d v="2015-02-08T14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09-08T17:16:04"/>
    <d v="2015-10-08T15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15:21:04"/>
    <d v="2015-01-29T15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09:00:03"/>
    <d v="2016-08-04T09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0:10:22"/>
    <d v="2015-10-06T10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7-15T19:06:23"/>
    <d v="2016-08-05T19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4T23:43:58"/>
    <d v="2015-01-03T23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3:52:47"/>
    <d v="2014-12-16T03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17:08:55"/>
    <d v="2015-07-10T17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1T20:33:12"/>
    <d v="2015-10-01T00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19T22:50:17"/>
    <d v="2015-09-18T22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2-16T16:08:40"/>
    <d v="2016-04-16T15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7-17T09:15:47"/>
    <d v="2015-08-16T09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0:22:29"/>
    <d v="2015-03-06T10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0:31:22"/>
    <d v="2016-02-17T18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18:00:37"/>
    <d v="2015-04-22T17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d v="2014-11-27T10:22:29"/>
    <d v="2014-12-28T10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0:04:49"/>
    <d v="2015-05-15T10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2-29T02:50:25"/>
    <d v="2016-04-01T01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0:27:10"/>
    <d v="2015-08-20T15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1-27T15:06:04"/>
    <d v="2015-03-28T14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3:28:38"/>
    <d v="2015-03-26T21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1T20:09:10"/>
    <d v="2016-05-21T20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0:38:46"/>
    <d v="2015-07-10T00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18:04:14"/>
    <d v="2016-04-08T17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4-12T10:59:04"/>
    <d v="2015-05-31T04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16:27:21"/>
    <d v="2015-07-09T16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4-02T11:28:25"/>
    <d v="2015-06-01T11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17:24:57"/>
    <d v="2016-02-13T17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3:39:11"/>
    <d v="2015-06-04T13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18:00:51"/>
    <d v="2016-01-02T18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4:49:06"/>
    <d v="2015-02-27T14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16:52:52"/>
    <d v="2016-09-29T16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1T19:50:59"/>
    <d v="2015-06-20T19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6-09T16:48:17"/>
    <d v="2015-07-09T16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2T21:01:39"/>
    <d v="2016-01-04T19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1-08T08:51:09"/>
    <d v="2016-03-08T08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18:06:00"/>
    <d v="2016-12-30T04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19T21:38:50"/>
    <d v="2015-11-08T07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2:00:11"/>
    <d v="2013-05-05T12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1:45:04"/>
    <d v="2014-12-21T11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06:49:50"/>
    <d v="2011-12-20T06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2T20:08:24"/>
    <d v="2014-02-21T20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2:45:59"/>
    <d v="2010-03-16T02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6T20:16:25"/>
    <d v="2012-08-15T20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3:43:25"/>
    <d v="2010-12-18T04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09:30:14"/>
    <d v="2010-10-15T22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3:35:09"/>
    <d v="2012-01-07T13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17:10:20"/>
    <d v="2010-08-22T12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08:34:51"/>
    <d v="2013-06-06T08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3:54:06"/>
    <d v="2012-05-16T14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3-29T10:54:18"/>
    <d v="2010-05-31T22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0:37:15"/>
    <d v="2012-02-15T10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17:51:50"/>
    <d v="2015-10-16T21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2-14T07:38:02"/>
    <d v="2011-03-16T06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3:27:47"/>
    <d v="2013-03-16T13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0:02:42"/>
    <d v="2016-05-19T10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8T20:14:26"/>
    <d v="2011-06-17T20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2:42:49"/>
    <d v="2015-04-08T12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6-01T13:07:59"/>
    <d v="2010-07-17T04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4-18T16:15:04"/>
    <d v="2012-06-07T09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1-12T00:57:08"/>
    <d v="2011-02-26T00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17:54:54"/>
    <d v="2012-09-27T17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09:53:15"/>
    <d v="2012-05-11T09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0:53:50"/>
    <d v="2010-05-10T15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6T23:11:47"/>
    <d v="2010-04-22T22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05:51:39"/>
    <d v="2014-06-25T05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2T22:39:38"/>
    <d v="2011-11-06T2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2T23:43:42"/>
    <d v="2017-02-21T23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15:47:50"/>
    <d v="2011-05-24T23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3T21:24:21"/>
    <d v="2014-01-02T03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16:36:31"/>
    <d v="2010-04-28T13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06:57:46"/>
    <d v="2011-07-03T06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16:53:49"/>
    <d v="2012-04-05T01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0-10T19:46:06"/>
    <d v="2012-11-09T2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7T20:57:54"/>
    <d v="2012-04-27T19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16:23:39"/>
    <d v="2015-05-23T16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09-11T19:58:59"/>
    <d v="2012-10-11T19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0:51:36"/>
    <d v="2017-02-26T21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09:10:35"/>
    <d v="2014-05-30T09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6T22:55:13"/>
    <d v="2009-08-10T14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1-16T17:04:52"/>
    <d v="2010-02-22T17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5-12T12:02:24"/>
    <d v="2011-05-31T23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2:43:00"/>
    <d v="2012-01-21T12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3:08:48"/>
    <d v="2013-09-19T13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4:35:24"/>
    <d v="2013-03-25T13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0-02T01:40:18"/>
    <d v="2012-11-01T23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1T23:03:13"/>
    <d v="2012-06-25T23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05:57:14"/>
    <d v="2013-11-02T05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0-12-14T03:51:37"/>
    <d v="2011-02-02T02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3:27:26"/>
    <d v="2013-04-30T19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4:16:39"/>
    <d v="2011-10-28T22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1:01:54"/>
    <d v="2014-04-20T11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3T21:01:34"/>
    <d v="2010-07-19T11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1T19:06:49"/>
    <d v="2013-10-31T19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06:24:43"/>
    <d v="2012-09-07T06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2:28:21"/>
    <d v="2015-04-30T22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3-11T06:07:28"/>
    <d v="2014-05-09T16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0:24:20"/>
    <d v="2010-11-17T01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18:02:18"/>
    <d v="2011-04-24T18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2:42:15"/>
    <d v="2013-03-19T11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15:33:58"/>
    <d v="2012-02-24T15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2T20:42:26"/>
    <d v="2012-06-01T20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7-23T21:16:37"/>
    <d v="2012-08-31T21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2-09T10:07:29"/>
    <d v="2012-03-10T10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2-28T15:05:33"/>
    <d v="2013-03-20T14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1-08T17:40:01"/>
    <d v="2013-02-07T17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1:40:10"/>
    <d v="2011-03-10T11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3:02:14"/>
    <d v="2012-09-03T13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4T23:23:43"/>
    <d v="2011-10-19T21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0:16:32"/>
    <d v="2012-01-01T02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16:03:52"/>
    <d v="2013-04-14T16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0:28:14"/>
    <d v="2010-08-11T10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4:59:48"/>
    <d v="2013-03-01T14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3:32:14"/>
    <d v="2012-08-22T13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1-07T17:09:57"/>
    <d v="2014-12-10T23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1-11T11:14:43"/>
    <d v="2013-12-11T11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4T19:55:51"/>
    <d v="2013-03-26T18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15:07:09"/>
    <d v="2010-02-02T02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08:13:53"/>
    <d v="2015-12-22T18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0-04T05:43:06"/>
    <d v="2016-11-08T06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4-13T08:40:48"/>
    <d v="2016-05-13T08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2:42:46"/>
    <d v="2016-12-21T02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6-29T10:01:48"/>
    <d v="2015-08-01T10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4T23:30:33"/>
    <d v="2016-12-19T23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2:33:26"/>
    <d v="2017-03-14T17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0:38:49"/>
    <d v="2015-03-22T03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17:43:08"/>
    <d v="2015-10-31T23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06:12:07"/>
    <d v="2015-11-06T23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07:22:43"/>
    <d v="2013-05-16T22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08:57:14"/>
    <d v="2016-06-17T08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1:19:37"/>
    <d v="2015-10-28T03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0:16:31"/>
    <d v="2016-04-07T09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1:22:37"/>
    <d v="2015-05-15T14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2:41:55"/>
    <d v="2015-05-08T17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09:18:38"/>
    <d v="2015-11-13T10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1T22:05:08"/>
    <d v="2015-03-13T21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3:08:10"/>
    <d v="2016-09-02T20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3:14:28"/>
    <d v="2015-04-29T13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2-06T11:03:27"/>
    <d v="2017-03-08T16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16:06:38"/>
    <d v="2014-09-30T22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3-30T13:44:25"/>
    <d v="2016-04-29T13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2:42:25"/>
    <d v="2014-11-13T22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18:18:14"/>
    <d v="2015-05-31T21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17:39:50"/>
    <d v="2015-05-20T17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07:00:21"/>
    <d v="2015-10-14T07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06:53:29"/>
    <d v="2015-11-14T07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09:05:16"/>
    <d v="2015-08-21T09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1-25T06:58:28"/>
    <d v="2017-02-24T06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3T20:35:09"/>
    <d v="2016-09-10T22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18:09:14"/>
    <d v="2016-04-07T17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7T23:01:08"/>
    <d v="2014-10-07T23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4:00:19"/>
    <d v="2015-11-19T15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4:52:01"/>
    <d v="2016-04-08T13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0-31T02:03:14"/>
    <d v="2014-12-01T03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2-15T14:16:33"/>
    <d v="2016-03-16T13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0:19:57"/>
    <d v="2015-04-24T00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5-17T15:38:41"/>
    <d v="2016-06-15T10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2T20:41:30"/>
    <d v="2014-11-14T00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16:33:00"/>
    <d v="2015-07-22T22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3T19:01:46"/>
    <d v="2014-11-22T2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0:03:11"/>
    <d v="2014-08-07T19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2:52:16"/>
    <d v="2010-05-02T14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15:37:52"/>
    <d v="2014-06-20T22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09:33:19"/>
    <d v="2014-02-28T09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4:01:58"/>
    <d v="2012-05-20T14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08:51:18"/>
    <d v="2013-04-30T23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09:32:02"/>
    <d v="2015-03-15T08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08:14:29"/>
    <d v="2012-01-15T08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4:05:00"/>
    <d v="2017-01-06T14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3:25:39"/>
    <d v="2013-02-01T13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2-25T08:50:44"/>
    <d v="2016-04-05T11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16:53:18"/>
    <d v="2012-07-18T16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16:20:31"/>
    <d v="2011-09-16T16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18:38:31"/>
    <d v="2014-03-01T12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05:51:56"/>
    <d v="2016-08-25T05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0-15T01:01:08"/>
    <d v="2015-11-14T02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08:43:28"/>
    <d v="2016-01-25T18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1:31:12"/>
    <d v="2012-05-03T11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2:16:32"/>
    <d v="2016-01-23T12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1:45:17"/>
    <d v="2012-07-30T00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2:01:40"/>
    <d v="2012-09-06T12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5T21:49:19"/>
    <d v="2014-05-18T21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3:45:47"/>
    <d v="2015-01-06T13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09:01:41"/>
    <d v="2014-11-21T10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17:49:51"/>
    <d v="2015-08-10T17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1:14:18"/>
    <d v="2015-08-15T01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7T20:49:40"/>
    <d v="2016-07-27T20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3T20:30:50"/>
    <d v="2014-03-07T17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7T19:52:52"/>
    <d v="2015-05-07T19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1-17T20:00:51"/>
    <d v="2011-12-17T19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2:12:51"/>
    <d v="2011-09-07T22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09-09T12:00:52"/>
    <d v="2013-10-10T12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4:38:02"/>
    <d v="2016-04-17T13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16:49:20"/>
    <d v="2012-04-27T16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08:33:26"/>
    <d v="2012-07-07T08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3:38:04"/>
    <d v="2010-08-31T22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4:02:06"/>
    <d v="2015-04-29T14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16:01:07"/>
    <d v="2016-12-14T07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0:15:47"/>
    <d v="2014-05-16T22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15:12:50"/>
    <d v="2011-08-07T15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07:56:57"/>
    <d v="2015-11-05T08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6-24T02:27:21"/>
    <d v="2011-08-10T02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1-07T10:04:22"/>
    <d v="2014-02-05T18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2-03T21:02:19"/>
    <d v="2014-03-05T21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4T22:53:57"/>
    <d v="2011-05-09T00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09-20T15:54:10"/>
    <d v="2011-11-19T16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09-26T12:39:50"/>
    <d v="2013-11-05T13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15:42:24"/>
    <d v="2016-07-22T15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18:33:17"/>
    <d v="2015-06-18T18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19T23:13:24"/>
    <d v="2013-12-22T00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2:49:38"/>
    <d v="2012-07-25T12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16:03:31"/>
    <d v="2012-07-19T16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1T20:31:05"/>
    <d v="2013-10-11T20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15:26:42"/>
    <d v="2014-10-17T07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4:30:31"/>
    <d v="2014-02-08T04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18:17:40"/>
    <d v="2013-04-07T23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1:46:37"/>
    <d v="2015-07-23T01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15:13:07"/>
    <d v="2013-06-29T15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0:40:31"/>
    <d v="2014-03-13T23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06:47:36"/>
    <d v="2015-08-21T06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1:14:57"/>
    <d v="2014-09-11T01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5-06T17:13:50"/>
    <d v="2013-06-05T17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4:01:39"/>
    <d v="2012-03-26T03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15:40:04"/>
    <d v="2015-11-27T16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2:05:14"/>
    <d v="2016-03-01T12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16:49:00"/>
    <d v="2015-10-22T13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5-19T13:24:05"/>
    <d v="2014-06-16T17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16:38:02"/>
    <d v="2009-11-26T23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6T21:34:27"/>
    <d v="2013-09-10T21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15:54:43"/>
    <d v="2016-07-05T15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2:26:21"/>
    <d v="2015-10-21T12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0:07:02"/>
    <d v="2015-10-11T10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15:01:42"/>
    <d v="2013-12-01T16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2:56:20"/>
    <d v="2013-09-13T12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3:41:53"/>
    <d v="2013-07-31T03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2:38:46"/>
    <d v="2016-10-08T02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0-19T01:15:58"/>
    <d v="2015-11-18T02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3:16:58"/>
    <d v="2014-10-17T13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2-23T18:39:13"/>
    <d v="2016-03-24T17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4:03:16"/>
    <d v="2013-11-02T14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d v="2015-01-20T16:19:43"/>
    <d v="2015-02-19T16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0T19:21:41"/>
    <d v="2014-02-09T19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1-12-17T16:46:01"/>
    <d v="2012-02-15T16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3:02:55"/>
    <d v="2015-05-21T03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1T21:00:20"/>
    <d v="2015-03-03T21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08:19:23"/>
    <d v="2013-03-23T07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3:11:35"/>
    <d v="2014-05-14T13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08:38:05"/>
    <d v="2013-10-17T08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17:43:20"/>
    <d v="2014-02-14T17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2:09:51"/>
    <d v="2014-01-25T12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4-13T11:53:35"/>
    <d v="2015-05-13T11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4:47:59"/>
    <d v="2015-02-19T14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2:12:51"/>
    <d v="2014-11-26T08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2T19:03:42"/>
    <d v="2012-04-16T19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1:40:01"/>
    <d v="2013-10-21T22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3:25:12"/>
    <d v="2014-08-16T13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1:47:40"/>
    <d v="2013-05-14T11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0:22:07"/>
    <d v="2011-11-13T11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4-30T08:01:15"/>
    <d v="2014-05-31T23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15:19:27"/>
    <d v="2013-06-02T15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0T22:02:21"/>
    <d v="2011-08-09T22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2:02:33"/>
    <d v="2011-09-24T12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4-28T15:22:15"/>
    <d v="2016-05-18T15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10T21:52:54"/>
    <d v="2014-06-26T21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17:37:44"/>
    <d v="2012-09-07T17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1:18:54"/>
    <d v="2012-09-28T11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1T23:01:23"/>
    <d v="2012-07-10T22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7-07T18:45:24"/>
    <d v="2014-09-05T18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6T23:01:29"/>
    <d v="2014-01-15T23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2:19:39"/>
    <d v="2014-04-19T11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17:08:38"/>
    <d v="2014-08-23T17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1:45:19"/>
    <d v="2014-09-17T11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2:53:49"/>
    <d v="2017-02-17T02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5T21:04:03"/>
    <d v="2015-05-05T21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4-28T18:24:01"/>
    <d v="2014-06-02T22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15:02:14"/>
    <d v="2012-05-18T15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16:51:49"/>
    <d v="2015-04-01T15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09-22T04:47:15"/>
    <d v="2014-11-21T05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07:00:15"/>
    <d v="2013-08-09T07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1:08:09"/>
    <d v="2012-10-10T11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3-18T16:31:30"/>
    <d v="2016-04-14T09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29T23:44:32"/>
    <d v="2013-01-28T23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17:32:52"/>
    <d v="2015-11-05T18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4-17T07:08:19"/>
    <d v="2013-05-17T07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17:37:19"/>
    <d v="2014-06-01T17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09:16:34"/>
    <d v="2016-12-25T10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6-12-09T20:18:20"/>
    <d v="2017-01-08T20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06:33:36"/>
    <d v="2012-01-05T06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d v="2012-07-23T18:14:45"/>
    <d v="2012-08-22T18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18:34:59"/>
    <d v="2016-01-27T18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3T19:50:30"/>
    <d v="2016-10-12T19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2:25:38"/>
    <d v="2015-05-20T12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4:56:05"/>
    <d v="2014-07-02T22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4:51:45"/>
    <d v="2015-07-16T14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3-12-12T17:21:14"/>
    <d v="2014-02-10T17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1-01T19:54:25"/>
    <d v="2014-12-25T00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3:17:29"/>
    <d v="2011-12-23T13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d v="2009-08-18T16:29:28"/>
    <d v="2009-10-12T15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16:15:51"/>
    <d v="2010-05-08T17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0:37:31"/>
    <d v="2011-07-09T00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08:17:05"/>
    <d v="2012-03-18T07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07:38:23"/>
    <d v="2015-01-17T07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18:36:27"/>
    <d v="2012-04-10T17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09T21:21:26"/>
    <d v="2015-12-24T21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7-11T08:15:20"/>
    <d v="2013-08-10T08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18:00:57"/>
    <d v="2012-10-19T18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6T19:35:01"/>
    <d v="2012-05-25T09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5-29T10:09:30"/>
    <d v="2015-06-28T10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0T23:13:59"/>
    <d v="2016-02-29T23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2:16:22"/>
    <d v="2013-04-06T01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2:48:47"/>
    <d v="2016-11-20T13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7-01T10:41:45"/>
    <d v="2016-08-15T02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09:44:07"/>
    <d v="2014-08-09T09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1-19T06:46:41"/>
    <d v="2015-12-29T06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3-28T13:41:20"/>
    <d v="2015-05-27T13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09:46:01"/>
    <d v="2017-02-02T09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09:47:04"/>
    <d v="2015-09-06T09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4:23:41"/>
    <d v="2012-12-05T04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1:51:01"/>
    <d v="2015-12-10T11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2T21:13:39"/>
    <d v="2016-10-31T23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2-29T19:58:45"/>
    <d v="2016-03-20T18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1T22:11:16"/>
    <d v="2015-09-20T22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2:12:49"/>
    <d v="2016-06-01T12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4:37:21"/>
    <d v="2014-09-13T04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09:12:24"/>
    <d v="2015-08-07T12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7T23:56:06"/>
    <d v="2017-02-17T11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5-31T17:05:07"/>
    <d v="2015-06-21T16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0T19:44:54"/>
    <d v="2017-01-11T00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09:11:08"/>
    <d v="2015-06-23T21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1T20:33:49"/>
    <d v="2016-12-17T01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2T19:10:08"/>
    <d v="2016-05-12T19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05:26:05"/>
    <d v="2016-05-16T05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4:27:50"/>
    <d v="2015-11-01T18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6-12-07T08:05:05"/>
    <d v="2017-01-06T08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3:16:47"/>
    <d v="2015-08-03T13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3:26:31"/>
    <d v="2015-11-04T14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4:04:23"/>
    <d v="2016-05-13T14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3T20:11:47"/>
    <d v="2016-07-04T20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4:36:46"/>
    <d v="2015-02-04T14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09-28T20:07:14"/>
    <d v="2015-10-28T20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2:41:56"/>
    <d v="2016-05-03T11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1T21:12:42"/>
    <d v="2014-10-31T21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0:46:00"/>
    <d v="2016-07-04T10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09:13:09"/>
    <d v="2015-11-15T10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1:01:55"/>
    <d v="2015-10-17T11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1:42:44"/>
    <d v="2016-02-10T11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16:40:48"/>
    <d v="2015-10-29T16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0:17:02"/>
    <d v="2015-07-08T10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1:17:25"/>
    <d v="2017-01-31T00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1:37:04"/>
    <d v="2015-08-01T12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5-11-10T09:48:16"/>
    <d v="2016-01-09T09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2:16:31"/>
    <d v="2014-11-14T13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1:26:12"/>
    <d v="2014-10-19T11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3:29:03"/>
    <d v="2016-06-12T03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5-12-07T15:38:37"/>
    <d v="2016-01-06T15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17:36:43"/>
    <d v="2016-12-02T18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16:11:45"/>
    <d v="2015-03-24T15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1:47:40"/>
    <d v="2015-12-13T01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3:30:45"/>
    <d v="2014-12-17T13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0:48:33"/>
    <d v="2015-10-26T10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4:20:15"/>
    <d v="2016-12-18T04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7T20:40:47"/>
    <d v="2015-02-16T20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17:37:55"/>
    <d v="2016-03-12T17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3:50:49"/>
    <d v="2015-07-10T13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1:25:33"/>
    <d v="2016-07-14T11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15:13:14"/>
    <d v="2015-01-01T15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17:07:03"/>
    <d v="2016-01-16T06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15:20:12"/>
    <d v="2016-01-01T15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1-19T14:09:29"/>
    <d v="2016-02-18T14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4:35:23"/>
    <d v="2015-07-26T22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2:11:28"/>
    <d v="2015-11-04T13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19T20:12:11"/>
    <d v="2015-01-17T20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05:38:27"/>
    <d v="2016-10-19T05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1:37:23"/>
    <d v="2015-06-13T11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06:19:12"/>
    <d v="2015-03-28T05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09:08:22"/>
    <d v="2016-05-20T09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8-14T08:53:13"/>
    <d v="2015-09-07T08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1-25T15:27:03"/>
    <d v="2014-12-25T15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16:47:47"/>
    <d v="2016-09-22T16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2T19:18:24"/>
    <d v="2015-08-01T19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2:45:19"/>
    <d v="2015-03-15T13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2-17T17:31:27"/>
    <d v="2015-03-19T16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2-14T12:11:56"/>
    <d v="2015-03-16T11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0-06T04:22:57"/>
    <d v="2015-11-30T19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1-16T15:30:07"/>
    <d v="2015-02-15T15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3:10:33"/>
    <d v="2015-04-16T13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3:28:06"/>
    <d v="2016-11-17T14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6-23T09:44:59"/>
    <d v="2015-07-08T09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08:18:51"/>
    <d v="2016-02-08T08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08:02:10"/>
    <d v="2015-07-22T08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0:34:20"/>
    <d v="2014-12-03T00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1:15:45"/>
    <d v="2015-04-06T10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3-17T13:43:26"/>
    <d v="2016-04-16T13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19T20:40:38"/>
    <d v="2015-05-03T20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0-03T16:31:32"/>
    <d v="2016-11-02T16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1:55:35"/>
    <d v="2016-07-31T11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1-04T19:03:01"/>
    <d v="2014-12-04T19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4:30:02"/>
    <d v="2015-03-08T10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3-10T14:09:22"/>
    <d v="2015-05-09T14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15:35:39"/>
    <d v="2014-12-26T15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4:03:35"/>
    <d v="2015-06-18T14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0:20:23"/>
    <d v="2014-08-14T10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8T19:50:56"/>
    <d v="2014-08-27T19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7-09T03:35:08"/>
    <d v="2015-08-23T03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0:36:49"/>
    <d v="2015-05-24T10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4:48:56"/>
    <d v="2015-11-22T15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17:06:20"/>
    <d v="2015-06-15T17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29T19:49:04"/>
    <d v="2015-11-28T2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3-23T14:56:26"/>
    <d v="2015-04-22T14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08:27:17"/>
    <d v="2016-01-19T08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8-02T19:45:46"/>
    <d v="2016-09-01T19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06:55:20"/>
    <d v="2015-09-30T23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4T20:29:00"/>
    <d v="2016-06-23T20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8-25T21:55:59"/>
    <d v="2015-09-24T21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4:01:47"/>
    <d v="2017-02-25T04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3:14:03"/>
    <d v="2015-05-08T03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4:26:43"/>
    <d v="2015-12-09T14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09-26T10:36:30"/>
    <d v="2014-11-25T11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2:12:18"/>
    <d v="2014-08-25T12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18:42:17"/>
    <d v="2016-07-07T18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3:35:38"/>
    <d v="2016-07-01T13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7T19:13:17"/>
    <d v="2015-05-27T19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18:44:01"/>
    <d v="2015-05-14T18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16:29:37"/>
    <d v="2017-03-26T15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08:25:39"/>
    <d v="2015-08-15T08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2:21:51"/>
    <d v="2016-03-14T18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1:37:37"/>
    <d v="2014-07-13T11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0:18:28"/>
    <d v="2016-05-14T10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09:52:01"/>
    <d v="2015-09-06T00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4-29T13:32:09"/>
    <d v="2016-05-28T13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0-26T10:49:25"/>
    <d v="2015-11-25T11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2:11:02"/>
    <d v="2016-06-17T18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1-27T17:17:09"/>
    <d v="2015-02-26T17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3-12T21:12:42"/>
    <d v="2015-04-11T21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5-07T05:55:50"/>
    <d v="2015-06-06T05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18:05:18"/>
    <d v="2017-02-25T18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d v="2017-01-24T09:14:22"/>
    <d v="2017-03-25T08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08-14T08:59:55"/>
    <d v="2014-10-13T08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05:05:15"/>
    <d v="2016-11-24T18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08:40:48"/>
    <d v="2015-08-13T08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0:37:54"/>
    <d v="2015-08-19T10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4-06T10:24:35"/>
    <d v="2015-05-31T10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0:58:59"/>
    <d v="2014-10-28T20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7-12T19:37:54"/>
    <d v="2016-08-11T19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15:27:47"/>
    <d v="2014-08-11T15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3:25:49"/>
    <d v="2016-03-17T12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09-09T11:38:28"/>
    <d v="2014-10-14T11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16:53:33"/>
    <d v="2014-09-16T16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19T19:53:04"/>
    <d v="2014-12-18T2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2T19:25:11"/>
    <d v="2014-12-12T19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1:34:10"/>
    <d v="2016-12-01T12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09:50:40"/>
    <d v="2015-08-20T09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17:58:33"/>
    <d v="2015-07-08T17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2-10T17:58:32"/>
    <d v="2015-03-12T16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4:18:39"/>
    <d v="2016-04-17T13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15:17:52"/>
    <d v="2015-12-23T15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3T22:51:29"/>
    <d v="2015-07-26T13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7-24T09:14:55"/>
    <d v="2015-08-23T09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2:47:59"/>
    <d v="2014-11-09T13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0:29:19"/>
    <d v="2016-10-23T10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4-12-17T05:30:47"/>
    <d v="2015-01-16T05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15:14:16"/>
    <d v="2015-07-18T15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0:59:35"/>
    <d v="2015-04-13T10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2:04:21"/>
    <d v="2017-01-13T12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4:58:18"/>
    <d v="2014-08-17T14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3:57:43"/>
    <d v="2016-10-29T03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4:57:02"/>
    <d v="2015-05-11T14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0:00:58"/>
    <d v="2016-07-06T10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2:02:00"/>
    <d v="2016-06-19T03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1:37:32"/>
    <d v="2015-01-13T23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0:16:04"/>
    <d v="2014-12-31T23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15:10:17"/>
    <d v="2014-09-01T15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6-12T21:47:07"/>
    <d v="2014-08-11T21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17:20:04"/>
    <d v="2015-01-01T01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3:26:21"/>
    <d v="2015-02-07T13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4:41:35"/>
    <d v="2016-06-28T04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4:02:18"/>
    <d v="2016-05-21T04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1:41:49"/>
    <d v="2016-09-03T11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07:02:11"/>
    <d v="2014-09-17T07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4:20:04"/>
    <d v="2016-10-26T14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3:22:02"/>
    <d v="2017-03-14T12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16:36:04"/>
    <d v="2016-10-31T16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6-19T06:21:31"/>
    <d v="2014-07-24T22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15:47:52"/>
    <d v="2015-01-12T15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1:09:30"/>
    <d v="2015-08-03T11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3:00:53"/>
    <d v="2017-02-05T13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4T21:30:53"/>
    <d v="2015-10-14T21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1:01:37"/>
    <d v="2016-12-07T23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7-28T10:14:01"/>
    <d v="2016-09-09T01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2T19:40:46"/>
    <d v="2015-06-30T19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4:01:03"/>
    <d v="2016-12-22T04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3-31T14:23:47"/>
    <d v="2015-04-30T14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0:55:59"/>
    <d v="2017-02-01T10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07:30:20"/>
    <d v="2014-10-31T07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6-25T17:15:02"/>
    <d v="2014-07-25T17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07:33:09"/>
    <d v="2016-02-03T07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17:20:45"/>
    <d v="2014-09-17T21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06:39:08"/>
    <d v="2013-11-22T11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1:31:21"/>
    <d v="2017-01-10T11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0:54:40"/>
    <d v="2014-07-23T10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2:26:27"/>
    <d v="2016-11-24T13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17:49:09"/>
    <d v="2017-01-31T18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6-12-21T23:37:48"/>
    <d v="2017-02-19T23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6-12-22T06:47:58"/>
    <d v="2017-01-21T06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18:53:03"/>
    <d v="2016-12-14T13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0:55:27"/>
    <d v="2017-01-01T10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08:56:40"/>
    <d v="2014-09-13T08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1-04T19:59:19"/>
    <d v="2014-12-04T19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7-17T18:38:22"/>
    <d v="2014-08-19T19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06:01:08"/>
    <d v="2016-12-14T07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1:20:32"/>
    <d v="2016-02-14T11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07:42:12"/>
    <d v="2016-06-05T07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3:54:42"/>
    <d v="2017-02-28T13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5T21:10:40"/>
    <d v="2015-11-04T2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0-28T10:48:27"/>
    <d v="2014-11-30T19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8-06T15:30:02"/>
    <d v="2014-09-05T15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15:17:27"/>
    <d v="2017-02-18T00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8T19:57:56"/>
    <d v="2016-02-22T19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0:34:51"/>
    <d v="2012-01-29T10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08:43:27"/>
    <d v="2014-08-01T08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4:19:38"/>
    <d v="2012-04-08T13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6-29T14:35:49"/>
    <d v="2015-07-29T22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0:19:23"/>
    <d v="2011-06-30T10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0:01:52"/>
    <d v="2015-12-13T10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2T20:01:27"/>
    <d v="2013-04-11T20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3T19:29:09"/>
    <d v="2013-01-14T16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7-07T15:05:57"/>
    <d v="2011-08-21T15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0T23:27:41"/>
    <d v="2012-09-18T23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1-07T12:53:11"/>
    <d v="2011-12-07T12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4:05:47"/>
    <d v="2012-01-22T01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05:11:01"/>
    <d v="2013-09-29T05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05:04:52"/>
    <d v="2013-12-20T05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4-07T22:57:00"/>
    <d v="2015-05-09T00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2T19:42:26"/>
    <d v="2014-12-03T19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2:37:20"/>
    <d v="2013-11-20T23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1:36:27"/>
    <d v="2014-02-14T15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0-31T09:29:54"/>
    <d v="2014-11-30T23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07:03:49"/>
    <d v="2014-08-11T07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6T22:31:22"/>
    <d v="2015-06-20T22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5-07T10:33:26"/>
    <d v="2013-06-11T10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17:01:52"/>
    <d v="2014-03-21T16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2:01:25"/>
    <d v="2012-04-16T16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1-13T17:58:23"/>
    <d v="2012-12-13T17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08:44:05"/>
    <d v="2013-05-03T08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04T20:01:49"/>
    <d v="2012-09-22T22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08:10:19"/>
    <d v="2015-01-15T05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15:19:26"/>
    <d v="2014-08-10T15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17:35:30"/>
    <d v="2017-01-28T17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16:04:32"/>
    <d v="2013-02-24T16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0:07:55"/>
    <d v="2011-08-04T10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05:06:57"/>
    <d v="2016-10-16T06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09:09:51"/>
    <d v="2015-02-14T09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2:58:41"/>
    <d v="2013-01-05T12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09:31:17"/>
    <d v="2013-05-19T19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3:24:19"/>
    <d v="2011-04-18T12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1T20:18:34"/>
    <d v="2012-12-05T20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09-08T15:04:28"/>
    <d v="2010-10-08T15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2:55:39"/>
    <d v="2014-07-09T02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3:20:13"/>
    <d v="2016-11-26T14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3:02:06"/>
    <d v="2014-02-02T13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15:36:10"/>
    <d v="2016-12-04T01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05:43:28"/>
    <d v="2013-08-15T05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0T23:09:21"/>
    <d v="2015-09-09T23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08:01:24"/>
    <d v="2014-10-19T08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3:48:03"/>
    <d v="2015-02-16T13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0T22:26:50"/>
    <d v="2015-05-20T22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5T23:58:10"/>
    <d v="2013-12-15T23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18:54:54"/>
    <d v="2013-12-26T18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18:59:29"/>
    <d v="2013-02-24T18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4:46:42"/>
    <d v="2016-01-30T14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1T20:21:59"/>
    <d v="2009-10-31T22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2:39:45"/>
    <d v="2015-05-10T18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3:43:38"/>
    <d v="2014-02-23T13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1-15T20:26:35"/>
    <d v="2011-12-15T20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1:27:25"/>
    <d v="2015-10-11T00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18:32:57"/>
    <d v="2013-07-31T18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3-31T11:51:20"/>
    <d v="2014-04-30T11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1:25:05"/>
    <d v="2010-10-14T23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4-03T11:10:25"/>
    <d v="2011-05-03T11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5-08T19:01:14"/>
    <d v="2013-06-07T19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3:11:42"/>
    <d v="2012-08-25T13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3:34:09"/>
    <d v="2012-04-27T17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4T22:35:19"/>
    <d v="2014-03-16T21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09:15:15"/>
    <d v="2013-02-28T09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3-14T20:20:34"/>
    <d v="2012-05-11T10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0:03:46"/>
    <d v="2013-11-01T10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29T19:09:48"/>
    <d v="2012-07-06T22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2T23:28:00"/>
    <d v="2013-01-21T02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1T20:08:59"/>
    <d v="2013-01-31T20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3:44:06"/>
    <d v="2013-11-13T00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0-08T15:58:03"/>
    <d v="2013-11-07T16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2:47:24"/>
    <d v="2013-07-02T23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1T21:45:37"/>
    <d v="2011-09-05T12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09:42:46"/>
    <d v="2012-04-06T23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16:11:25"/>
    <d v="2013-09-15T16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18:51:28"/>
    <d v="2012-04-28T23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09:09:47"/>
    <d v="2014-09-30T09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1:00:46"/>
    <d v="2012-04-27T11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05:24:14"/>
    <d v="2014-09-11T05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4:05:20"/>
    <d v="2011-07-01T14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1T19:32:04"/>
    <d v="2012-09-16T23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17:47:58"/>
    <d v="2011-05-28T20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5T21:32:06"/>
    <d v="2011-07-22T22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4:45:12"/>
    <d v="2011-07-16T18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8-08T11:35:39"/>
    <d v="2011-09-07T11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1-24T10:05:11"/>
    <d v="2017-02-28T21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8T21:24:46"/>
    <d v="2014-12-21T23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3-12-20T15:00:30"/>
    <d v="2014-01-19T15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1T20:21:02"/>
    <d v="2012-08-31T20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6-18T10:26:42"/>
    <d v="2013-07-10T11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7T19:25:52"/>
    <d v="2013-03-01T08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6-20T18:02:45"/>
    <d v="2012-07-20T18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2:50:01"/>
    <d v="2011-05-31T13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0-02T17:01:43"/>
    <d v="2014-11-01T17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3-08T15:54:03"/>
    <d v="2013-04-09T01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09:23:31"/>
    <d v="2012-03-10T23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16:11:21"/>
    <d v="2012-08-07T12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11T18:57:34"/>
    <d v="2013-12-20T23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5-09T15:12:22"/>
    <d v="2014-06-09T00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17:07:45"/>
    <d v="2015-05-03T23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09-05T17:44:10"/>
    <d v="2012-10-05T17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18:20:52"/>
    <d v="2015-03-22T17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0:48:38"/>
    <d v="2010-04-18T01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04T02:21:24"/>
    <d v="2012-10-29T02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4T19:55:30"/>
    <d v="2012-03-25T18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06:21:47"/>
    <d v="2012-02-14T14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2T20:13:02"/>
    <d v="2012-06-25T11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4:14:00"/>
    <d v="2016-07-13T14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07:37:05"/>
    <d v="2013-03-22T06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3-28T10:31:34"/>
    <d v="2012-04-27T10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1:12:15"/>
    <d v="2012-01-21T03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3-20T16:04:35"/>
    <d v="2014-04-19T16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4:44:52"/>
    <d v="2013-06-30T22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05:59:18"/>
    <d v="2012-05-18T22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09-06T20:21:58"/>
    <d v="2013-10-06T20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4-01T18:57:42"/>
    <d v="2014-05-01T18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16:33:05"/>
    <d v="2012-01-17T16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8-23T13:19:16"/>
    <d v="2012-09-22T13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0:26:27"/>
    <d v="2016-09-24T00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15:07:43"/>
    <d v="2014-11-10T16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09:13:03"/>
    <d v="2013-10-13T22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1:11:20"/>
    <d v="2016-12-08T03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1:25:52"/>
    <d v="2014-10-31T23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7-26T23:56:36"/>
    <d v="2016-09-04T22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2-24T04:24:15"/>
    <d v="2014-03-10T09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6-10T14:09:36"/>
    <d v="2015-07-10T14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4:00:33"/>
    <d v="2015-04-14T14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5T22:34:24"/>
    <d v="2015-03-15T21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3-23T14:51:57"/>
    <d v="2016-04-24T23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6-01T16:07:33"/>
    <d v="2016-07-31T14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13T14:19:55"/>
    <d v="2016-10-24T16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4:58:29"/>
    <d v="2015-02-16T14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1-28T00:05:46"/>
    <d v="2016-12-28T00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6-23T22:00:17"/>
    <d v="2016-07-23T22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2:29:16"/>
    <d v="2016-10-25T14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0-14T08:57:11"/>
    <d v="2015-11-25T09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2:53:38"/>
    <d v="2015-04-15T17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5-04T14:41:08"/>
    <d v="2015-06-03T19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06:35:13"/>
    <d v="2013-11-22T07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18:10:04"/>
    <d v="2016-09-16T18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0-12T08:19:08"/>
    <d v="2013-11-11T09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1-12T21:49:26"/>
    <d v="2012-02-11T21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3T21:33:58"/>
    <d v="2013-10-16T04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3:33:17"/>
    <d v="2013-01-16T13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1-21T10:18:38"/>
    <d v="2015-02-28T10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1T21:31:46"/>
    <d v="2009-11-30T23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7T19:39:58"/>
    <d v="2014-01-06T19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15:17:37"/>
    <d v="2013-04-08T14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1T19:32:03"/>
    <d v="2013-08-31T19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08:28:15"/>
    <d v="2013-11-29T09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4:48:47"/>
    <d v="2011-03-10T14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0-01T23:00:40"/>
    <d v="2012-11-11T00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09:00:34"/>
    <d v="2013-05-04T09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2:22:11"/>
    <d v="2015-09-21T12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1-02T06:55:27"/>
    <d v="2013-02-04T06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3:56:00"/>
    <d v="2013-12-19T13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0:35:24"/>
    <d v="2010-12-23T00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4:55:05"/>
    <d v="2012-05-29T14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2:42:18"/>
    <d v="2012-10-30T02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1:01:26"/>
    <d v="2012-01-14T01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15:39:10"/>
    <d v="2011-09-06T15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17:27:15"/>
    <d v="2016-03-02T17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3-13T14:15:46"/>
    <d v="2012-05-11T21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17:35:11"/>
    <d v="2016-12-30T17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15:53:33"/>
    <d v="2016-09-15T15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18:00:55"/>
    <d v="2012-05-27T18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3:04:45"/>
    <d v="2011-09-01T01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3:49:03"/>
    <d v="2014-10-05T13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1:46:19"/>
    <d v="2013-11-21T12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1T19:45:30"/>
    <d v="2014-08-20T19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5T23:48:03"/>
    <d v="2010-07-31T23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16:32:43"/>
    <d v="2015-04-01T15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18:33:30"/>
    <d v="2016-06-05T18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09T22:03:49"/>
    <d v="2010-10-24T22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15:57:06"/>
    <d v="2015-08-27T23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1:31:48"/>
    <d v="2012-11-28T12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3:11:50"/>
    <d v="2012-01-15T13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4-12T21:22:42"/>
    <d v="2011-05-27T21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2-29T15:23:22"/>
    <d v="2016-03-30T14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4:28:34"/>
    <d v="2010-06-08T14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18:10:22"/>
    <d v="2014-08-30T10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4:06:20"/>
    <d v="2012-09-22T21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3T20:55:37"/>
    <d v="2016-01-02T20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0-11-25T00:45:26"/>
    <d v="2011-01-24T00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2-10T23:33:10"/>
    <d v="2014-03-12T22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8-11T23:37:03"/>
    <d v="2011-09-10T23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6-11T14:14:15"/>
    <d v="2010-07-26T23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1:34:00"/>
    <d v="2012-07-22T23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08:05:19"/>
    <d v="2017-03-03T08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2T19:07:25"/>
    <d v="2014-01-23T19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0-11T21:37:27"/>
    <d v="2012-12-10T2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4T22:20:19"/>
    <d v="2012-05-04T22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7-26T13:19:07"/>
    <d v="2012-08-25T13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1:18:34"/>
    <d v="2012-02-29T23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09-13T15:28:54"/>
    <d v="2010-10-22T00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17:38:50"/>
    <d v="2014-07-13T21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16:59:21"/>
    <d v="2014-12-01T17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1-14T10:24:05"/>
    <d v="2012-12-19T10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0-15T11:07:02"/>
    <d v="2013-11-14T12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0T23:06:16"/>
    <d v="2011-12-12T00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07:43:13"/>
    <d v="2014-10-01T07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18:02:03"/>
    <d v="2014-11-21T19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17:37:49"/>
    <d v="2013-02-13T17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16:08:31"/>
    <d v="2013-11-27T17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8T19:28:50"/>
    <d v="2010-07-08T17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4-14T14:44:55"/>
    <d v="2012-05-14T14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09-28T15:41:53"/>
    <d v="2012-11-17T19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0:42:49"/>
    <d v="2012-04-08T23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16:58:26"/>
    <d v="2010-06-25T16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3:38:22"/>
    <d v="2014-03-16T17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2-05T18:15:45"/>
    <d v="2013-03-22T17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2T23:03:29"/>
    <d v="2014-05-11T23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2:41:24"/>
    <d v="2014-05-04T01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3:00:29"/>
    <d v="2016-01-29T03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1-12-05T19:34:49"/>
    <d v="2012-01-18T15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4:09:17"/>
    <d v="2013-11-03T15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8-03T06:30:48"/>
    <d v="2012-09-02T06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3:18:58"/>
    <d v="2013-06-30T14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6T19:12:06"/>
    <d v="2015-08-10T19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0T21:19:05"/>
    <d v="2017-02-09T21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15:14:20"/>
    <d v="2016-02-18T15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0-30T11:01:45"/>
    <d v="2016-11-29T12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09:00:50"/>
    <d v="2016-04-18T09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15:57:06"/>
    <d v="2017-02-18T18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8-10T13:00:48"/>
    <d v="2016-09-09T13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3:45:06"/>
    <d v="2016-06-30T13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4:52:44"/>
    <d v="2016-03-12T14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2T20:02:56"/>
    <d v="2016-02-20T20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3:01:01"/>
    <d v="2016-01-17T13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4-20T10:41:12"/>
    <d v="2016-06-04T10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0-19T09:43:32"/>
    <d v="2016-11-18T10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5T22:56:39"/>
    <d v="2015-01-24T22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15:00:39"/>
    <d v="2015-08-20T15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2:05:00"/>
    <d v="2016-09-13T02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16:55:59"/>
    <d v="2015-04-26T15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0-17T08:15:33"/>
    <d v="2016-11-17T09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4:16:03"/>
    <d v="2015-04-09T23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19T23:11:05"/>
    <d v="2015-01-18T23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0:02:35"/>
    <d v="2017-03-14T09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1-05T11:38:55"/>
    <d v="2017-02-20T14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2:05:53"/>
    <d v="2016-02-11T12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09-12T10:15:19"/>
    <d v="2016-10-17T10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0:05:19"/>
    <d v="2015-09-01T10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3T19:24:06"/>
    <d v="2016-10-25T22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0:15:32"/>
    <d v="2016-10-06T10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2-22T01:06:14"/>
    <d v="2016-04-22T00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15:20:34"/>
    <d v="2014-08-15T15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1-07T02:16:47"/>
    <d v="2017-02-09T02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0:17:33"/>
    <d v="2017-01-22T23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2:01:00"/>
    <d v="2015-06-01T12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15:46:38"/>
    <d v="2014-09-04T01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09T19:21:33"/>
    <d v="2015-11-08T2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2:59:16"/>
    <d v="2016-03-25T11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1:43:05"/>
    <d v="2016-06-28T11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29T20:24:57"/>
    <d v="2015-08-13T20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17:36:37"/>
    <d v="2016-02-21T17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2:25:01"/>
    <d v="2016-02-25T02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05:00:28"/>
    <d v="2016-06-20T13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16:42:02"/>
    <d v="2014-11-30T17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17:43:42"/>
    <d v="2014-08-09T17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09-02T13:04:46"/>
    <d v="2016-10-02T13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1:01:25"/>
    <d v="2016-08-23T15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5T21:46:48"/>
    <d v="2015-03-27T20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18:13:30"/>
    <d v="2015-12-31T18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3:25:00"/>
    <d v="2016-01-09T19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2:04:10"/>
    <d v="2014-06-23T02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3:33:45"/>
    <d v="2016-10-01T03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8-29T17:24:55"/>
    <d v="2016-09-28T17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3:49:24"/>
    <d v="2014-09-03T13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3:09:48"/>
    <d v="2016-07-12T13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3-08T17:11:59"/>
    <d v="2016-05-07T16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18:09:28"/>
    <d v="2016-11-12T00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1:18:50"/>
    <d v="2014-11-30T17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17:34:40"/>
    <d v="2014-11-29T11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6-27T15:47:40"/>
    <d v="2014-07-27T10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0-28T21:28:17"/>
    <d v="2014-11-27T2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0-04T23:03:21"/>
    <d v="2015-11-19T00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0-14T02:11:30"/>
    <d v="2014-11-13T03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3T20:26:00"/>
    <d v="2017-03-14T19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2:16:53"/>
    <d v="2017-01-30T12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1:25:14"/>
    <d v="2015-12-17T00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2-14T12:01:01"/>
    <d v="2017-03-16T11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1-19T12:00:27"/>
    <d v="2016-02-18T12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09-29T09:59:43"/>
    <d v="2015-10-30T09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3T19:57:52"/>
    <d v="2014-12-12T02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09:00:23"/>
    <d v="2016-12-14T10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4:25:15"/>
    <d v="2016-12-28T14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09:30:46"/>
    <d v="2016-06-19T09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4:54:22"/>
    <d v="2016-09-04T21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16:33:15"/>
    <d v="2014-12-18T16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05:34:12"/>
    <d v="2017-01-24T05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15:00:56"/>
    <d v="2015-12-29T15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4-11-11T19:03:35"/>
    <d v="2014-12-31T19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0-26T16:04:55"/>
    <d v="2015-11-25T17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1T21:34:16"/>
    <d v="2016-04-06T20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1:12:15"/>
    <d v="2015-11-21T12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6-14T06:48:53"/>
    <d v="2016-07-14T06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1-05T18:22:29"/>
    <d v="2015-02-04T18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2T20:40:09"/>
    <d v="2015-06-01T19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09-24T01:02:51"/>
    <d v="2015-10-16T23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4-17T10:31:17"/>
    <d v="2015-05-17T10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5-21T17:04:21"/>
    <d v="2015-06-20T17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08:56:03"/>
    <d v="2016-01-31T08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2-14T15:00:37"/>
    <d v="2015-03-16T14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4:46:56"/>
    <d v="2016-03-31T03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2T19:49:07"/>
    <d v="2014-10-22T19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0:03:25"/>
    <d v="2017-03-06T15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2-09T12:05:07"/>
    <d v="2015-04-04T16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8-29T06:35:49"/>
    <d v="2016-09-12T06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3:20:10"/>
    <d v="2015-12-16T13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5-24T11:00:25"/>
    <d v="2016-06-23T11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2:34:40"/>
    <d v="2016-12-12T12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3T23:00:04"/>
    <d v="2016-08-04T22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0:23:40"/>
    <d v="2015-02-11T10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2-12-06T05:46:30"/>
    <d v="2013-01-07T03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4:44:22"/>
    <d v="2015-05-18T00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0:33:43"/>
    <d v="2016-03-18T23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7T21:37:26"/>
    <d v="2016-12-13T02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2:00:09"/>
    <d v="2016-08-27T12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10T20:26:32"/>
    <d v="2014-07-30T20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1:42:28"/>
    <d v="2014-09-12T05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4-20T01:04:15"/>
    <d v="2015-05-20T01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17:13:21"/>
    <d v="2015-03-05T15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7-24T15:59:10"/>
    <d v="2014-08-23T15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15:26:00"/>
    <d v="2015-12-26T15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4:38:35"/>
    <d v="2014-11-05T15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5T20:16:29"/>
    <d v="2016-09-24T20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d v="2016-01-13T05:20:45"/>
    <d v="2016-02-12T05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8-15T14:07:57"/>
    <d v="2015-09-14T14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29T19:20:25"/>
    <d v="2014-08-26T19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4:08:15"/>
    <d v="2016-06-06T15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8T23:08:52"/>
    <d v="2017-03-05T23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15:26:39"/>
    <d v="2014-08-10T17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18:49:05"/>
    <d v="2016-03-07T18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2:16:17"/>
    <d v="2015-04-24T11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1-04T15:54:43"/>
    <d v="2016-12-04T16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16:37:23"/>
    <d v="2015-03-25T19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2-11T13:57:36"/>
    <d v="2015-03-13T12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16:54:53"/>
    <d v="2015-04-15T16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3-03T01:38:28"/>
    <d v="2016-05-01T20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05T14:22:21"/>
    <d v="2016-07-12T14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7-31T19:44:22"/>
    <d v="2016-08-30T19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0:28:23"/>
    <d v="2013-07-07T00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4:08:42"/>
    <d v="2014-02-19T04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18:06:22"/>
    <d v="2013-08-04T18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15:32:11"/>
    <d v="2013-12-21T15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3:54:24"/>
    <d v="2016-04-10T02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0-25T00:30:59"/>
    <d v="2013-11-26T01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0T19:17:02"/>
    <d v="2012-09-30T19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3:04:53"/>
    <d v="2015-11-17T14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4:58:17"/>
    <d v="2014-02-05T14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09-16T18:09:01"/>
    <d v="2011-10-16T18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4T23:09:05"/>
    <d v="2014-01-03T23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4-06T16:41:56"/>
    <d v="2012-05-06T16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4:04:10"/>
    <d v="2014-09-11T04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5-12-14T23:00:11"/>
    <d v="2016-01-13T23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6T23:42:01"/>
    <d v="2011-07-21T23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08:35:36"/>
    <d v="2016-05-14T08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4-10T22:18:53"/>
    <d v="2014-05-10T22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4-12-29T17:14:52"/>
    <d v="2015-01-28T17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7-11T16:44:48"/>
    <d v="2012-08-10T16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0:49:43"/>
    <d v="2014-08-02T10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7-09T16:53:24"/>
    <d v="2014-08-08T16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2-13T11:06:15"/>
    <d v="2016-03-14T10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7-25T15:48:11"/>
    <d v="2014-08-24T15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2:08:07"/>
    <d v="2014-06-15T12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3-25T14:11:07"/>
    <d v="2014-04-24T14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5-26T23:32:55"/>
    <d v="2015-06-25T23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8T23:27:33"/>
    <d v="2015-05-28T23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4:41:12"/>
    <d v="2016-04-10T13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6T19:37:18"/>
    <d v="2013-01-05T19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18:22:17"/>
    <d v="2016-02-11T18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2:07:13"/>
    <d v="2011-10-09T12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07:53:40"/>
    <d v="2013-08-30T07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07:25:54"/>
    <d v="2014-10-03T22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4:01:17"/>
    <d v="2014-03-02T14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3-14T13:18:15"/>
    <d v="2014-04-13T13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15:04:28"/>
    <d v="2015-05-13T15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4T21:39:31"/>
    <d v="2016-02-13T21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6-17T13:32:18"/>
    <d v="2016-07-14T13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29T20:05:25"/>
    <d v="2013-12-09T00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0:19:50"/>
    <d v="2016-06-18T00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4:50:21"/>
    <d v="2014-06-11T04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1T22:15:27"/>
    <d v="2014-03-23T21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2:46:15"/>
    <d v="2012-04-04T11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15:40:24"/>
    <d v="2014-07-23T15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0:17:15"/>
    <d v="2012-04-13T09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3:03:10"/>
    <d v="2016-11-18T14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17:23:42"/>
    <d v="2012-12-07T17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8T23:53:10"/>
    <d v="2016-01-07T23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3:13:31"/>
    <d v="2015-01-19T03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18:27:00"/>
    <d v="2014-08-14T18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3:18:07"/>
    <d v="2013-10-09T03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1:41:35"/>
    <d v="2016-03-30T10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4-10T15:20:08"/>
    <d v="2012-06-09T15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1-25T09:21:53"/>
    <d v="2015-12-25T09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5T22:59:39"/>
    <d v="2014-04-04T21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4:01:04"/>
    <d v="2014-04-06T14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09-13T15:56:40"/>
    <d v="2011-10-28T15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2-12T17:25:16"/>
    <d v="2016-03-13T16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1:53:45"/>
    <d v="2013-05-30T11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07:34:08"/>
    <d v="2014-04-19T07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1:00:51"/>
    <d v="2015-04-30T11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09:58:50"/>
    <d v="2015-09-25T09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6-14T02:51:34"/>
    <d v="2016-07-14T02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15:30:00"/>
    <d v="2014-11-14T16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d v="2014-07-08T10:35:17"/>
    <d v="2014-08-07T10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1:21:33"/>
    <d v="2016-06-05T01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18:55:00"/>
    <d v="2014-11-25T19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16:47:48"/>
    <d v="2015-12-24T16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1T21:46:11"/>
    <d v="2016-12-31T21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4:46:21"/>
    <d v="2014-07-31T04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15T01:50:28"/>
    <d v="2014-11-28T23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18:44:54"/>
    <d v="2016-08-06T18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1:07:09"/>
    <d v="2015-12-19T11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4:40:21"/>
    <d v="2016-04-23T14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16:45:31"/>
    <d v="2017-01-21T16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3:20:26"/>
    <d v="2015-01-01T03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06:05:21"/>
    <d v="2015-08-06T06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6-09T11:47:30"/>
    <d v="2015-07-09T11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7T19:08:47"/>
    <d v="2015-02-16T19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6T23:38:46"/>
    <d v="2015-12-16T23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3-29T23:22:00"/>
    <d v="2015-04-28T23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08-03T12:56:32"/>
    <d v="2014-10-02T12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3-25T17:52:53"/>
    <d v="2014-05-02T17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18:19:43"/>
    <d v="2014-10-19T18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0-31T23:06:21"/>
    <d v="2016-12-01T00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5-17T12:02:46"/>
    <d v="2016-06-16T12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5-11-09T17:54:35"/>
    <d v="2016-01-08T17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7T21:27:43"/>
    <d v="2015-09-06T21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4-15T12:01:52"/>
    <d v="2015-05-15T12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5-19T12:08:25"/>
    <d v="2015-06-18T12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6T21:36:46"/>
    <d v="2015-09-05T21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3:20:08"/>
    <d v="2014-08-14T13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4T20:42:42"/>
    <d v="2015-02-23T20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0:04:40"/>
    <d v="2014-12-05T11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8T21:12:08"/>
    <d v="2014-12-08T21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2:26:05"/>
    <d v="2015-06-30T10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5T22:43:06"/>
    <d v="2015-03-27T21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0:06:29"/>
    <d v="2015-05-19T10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1:24:24"/>
    <d v="2014-09-25T11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2:22:00"/>
    <d v="2014-08-09T12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2:23:02"/>
    <d v="2016-06-18T12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0:08:50"/>
    <d v="2014-07-06T00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06:39:02"/>
    <d v="2015-06-25T23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8-12T12:38:15"/>
    <d v="2014-09-12T12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2T20:17:45"/>
    <d v="2016-09-21T20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3:29:23"/>
    <d v="2015-02-22T03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16:26:11"/>
    <d v="2015-05-30T16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0-26T14:18:47"/>
    <d v="2014-11-13T15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7-21T11:22:32"/>
    <d v="2014-08-20T11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8T23:27:37"/>
    <d v="2015-08-02T23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4-08T15:12:07"/>
    <d v="2016-05-08T15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2:28:59"/>
    <d v="2015-07-15T12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0T19:28:18"/>
    <d v="2017-03-06T08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0:51:36"/>
    <d v="2014-10-15T10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16:44:12"/>
    <d v="2014-08-16T16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2:17:07"/>
    <d v="2015-10-28T12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5-22T14:21:54"/>
    <d v="2014-06-28T14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1-30T03:08:41"/>
    <d v="2015-03-01T03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4:51:28"/>
    <d v="2017-01-12T11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15:40:23"/>
    <d v="2016-11-01T22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09:23:31"/>
    <d v="2017-02-06T09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15:45:49"/>
    <d v="2015-06-07T23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15:43:15"/>
    <d v="2015-06-01T17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16:28:43"/>
    <d v="2015-05-17T13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07T11:49:00"/>
    <d v="2016-12-28T11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18:29:55"/>
    <d v="2016-06-29T18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01T10:58:45"/>
    <d v="2014-08-31T10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09:29:20"/>
    <d v="2016-03-20T08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1-12T07:09:38"/>
    <d v="2017-02-11T07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3:37:33"/>
    <d v="2016-04-09T12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06:42:59"/>
    <d v="2015-04-08T06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3:20:53"/>
    <d v="2015-12-20T04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1-18T14:38:59"/>
    <d v="2015-12-18T14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0:57:14"/>
    <d v="2016-06-13T00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09:51:26"/>
    <d v="2015-12-30T22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3:30:00"/>
    <d v="2015-07-08T13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06:27:36"/>
    <d v="2015-04-16T06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09:34:06"/>
    <d v="2016-07-15T09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1:55:54"/>
    <d v="2015-06-27T01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09:45:27"/>
    <d v="2015-05-31T09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2:57:13"/>
    <d v="2015-12-04T00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07:09:11"/>
    <d v="2015-06-13T07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3:37:33"/>
    <d v="2017-03-11T08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01T05:19:33"/>
    <d v="2016-03-31T05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2:01:04"/>
    <d v="2016-03-24T11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15:18:25"/>
    <d v="2017-02-25T15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08T17:36:12"/>
    <d v="2015-05-31T16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15:47:41"/>
    <d v="2016-06-09T15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17:48:15"/>
    <d v="2015-11-26T20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3:08:20"/>
    <d v="2017-01-31T13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15:10:05"/>
    <d v="2015-06-09T15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17:09:16"/>
    <d v="2014-05-30T17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08-31T09:47:37"/>
    <d v="2015-10-02T18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4:25:40"/>
    <d v="2016-07-14T14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0:53:20"/>
    <d v="2015-10-31T22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09-20T06:05:13"/>
    <d v="2016-10-20T06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7-26T10:05:12"/>
    <d v="2015-08-25T10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06:24:48"/>
    <d v="2016-12-03T19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3-01T12:17:27"/>
    <d v="2016-03-31T23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0-10T23:15:09"/>
    <d v="2016-11-10T00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4-07T08:11:42"/>
    <d v="2014-06-06T08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16:44:38"/>
    <d v="2013-10-22T16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15:59:41"/>
    <d v="2014-04-20T20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17:03:36"/>
    <d v="2014-08-07T02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2:30:08"/>
    <d v="2011-09-28T12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06:02:07"/>
    <d v="2012-04-16T11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18:20:30"/>
    <d v="2011-02-24T18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17:36:08"/>
    <d v="2015-08-27T20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15:21:10"/>
    <d v="2013-10-06T15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17:46:14"/>
    <d v="2012-02-21T17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3:55:42"/>
    <d v="2015-02-02T13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4T22:14:59"/>
    <d v="2013-12-14T22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0T11:19:24"/>
    <d v="2012-07-28T11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1:47:45"/>
    <d v="2012-08-24T01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09:38:56"/>
    <d v="2011-08-06T09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1-12-06T18:06:07"/>
    <d v="2012-01-05T18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5-14T19:57:37"/>
    <d v="2013-07-12T16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15:06:20"/>
    <d v="2014-11-03T00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6T22:58:22"/>
    <d v="2011-09-11T08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16:06:11"/>
    <d v="2011-07-08T16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3-22T14:48:43"/>
    <d v="2013-04-22T16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09:23:54"/>
    <d v="2014-06-14T09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1T20:02:29"/>
    <d v="2011-12-05T2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4-06T02:00:55"/>
    <d v="2013-05-06T02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5-08T10:45:53"/>
    <d v="2014-06-13T01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2:46:51"/>
    <d v="2012-07-07T12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0:25:31"/>
    <d v="2014-09-06T10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7-27T14:32:47"/>
    <d v="2011-09-25T14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18:42:49"/>
    <d v="2013-10-24T18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3:48:27"/>
    <d v="2014-09-03T13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09:54:46"/>
    <d v="2010-12-31T23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15:17:32"/>
    <d v="2013-12-01T16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17:03:51"/>
    <d v="2012-02-12T17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2T21:03:10"/>
    <d v="2011-04-02T20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09:40:12"/>
    <d v="2013-08-31T09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5-07T18:17:44"/>
    <d v="2014-06-08T22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15:13:40"/>
    <d v="2014-02-26T15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3-12-30T03:13:47"/>
    <d v="2014-01-29T03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3:18:12"/>
    <d v="2014-02-16T13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2-21T21:01:10"/>
    <d v="2014-03-28T20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0:54:43"/>
    <d v="2013-10-29T10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0:43:35"/>
    <d v="2010-11-30T10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3-12-12T16:02:25"/>
    <d v="2014-01-11T16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09:02:38"/>
    <d v="2013-07-24T09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8-21T15:17:27"/>
    <d v="2013-09-20T15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4:45:12"/>
    <d v="2016-04-15T19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1-25T15:34:02"/>
    <d v="2012-03-25T14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1:24:19"/>
    <d v="2013-11-13T12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2:52:59"/>
    <d v="2010-06-14T23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01T12:31:31"/>
    <d v="2014-08-31T12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1:33:45"/>
    <d v="2012-08-30T11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15:49:47"/>
    <d v="2013-08-07T15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7-13T11:54:07"/>
    <d v="2009-08-31T23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08:29:07"/>
    <d v="2012-09-04T08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08:19:26"/>
    <d v="2014-06-24T21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1T21:22:50"/>
    <d v="2014-03-23T20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3:10:54"/>
    <d v="2011-03-01T13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2:50:36"/>
    <d v="2013-07-28T12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06:24:15"/>
    <d v="2013-12-08T23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2-15T12:13:09"/>
    <d v="2013-03-10T23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0:38:02"/>
    <d v="2016-12-31T11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08:59:35"/>
    <d v="2015-06-20T08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4:13:47"/>
    <d v="2015-02-17T09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09:54:16"/>
    <d v="2015-06-12T09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09T22:42:43"/>
    <d v="2016-08-09T23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6-12-04T22:14:05"/>
    <d v="2017-01-03T22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3-23T09:45:31"/>
    <d v="2015-04-23T01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0:39:51"/>
    <d v="2015-04-07T02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3:20:28"/>
    <d v="2015-10-06T17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1:49:31"/>
    <d v="2015-11-14T12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05:53:17"/>
    <d v="2015-10-19T06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08:44:57"/>
    <d v="2015-07-29T12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2T20:12:53"/>
    <d v="2016-03-13T19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2:55:58"/>
    <d v="2016-05-01T12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1:20:32"/>
    <d v="2016-04-28T11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4:32:39"/>
    <d v="2015-07-14T14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1:12:18"/>
    <d v="2016-06-01T13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2:59:38"/>
    <d v="2015-07-20T22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0-31T20:23:31"/>
    <d v="2016-11-30T2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15T05:35:20"/>
    <d v="2016-07-31T06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1T23:40:05"/>
    <d v="2017-03-12T22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0:58:28"/>
    <d v="2016-07-21T12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05:58:54"/>
    <d v="2014-12-04T05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1-18T07:04:39"/>
    <d v="2016-02-17T07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08-29T09:43:32"/>
    <d v="2016-10-08T09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09-10T16:11:08"/>
    <d v="2015-10-15T16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7-05T11:00:50"/>
    <d v="2016-08-19T11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4:15:19"/>
    <d v="2016-11-30T15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1:52:02"/>
    <d v="2015-04-18T11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2:01:54"/>
    <d v="2016-03-03T12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1:04:20"/>
    <d v="2016-10-21T11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0-01T06:57:28"/>
    <d v="2015-11-05T20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18:05:09"/>
    <d v="2016-02-28T18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0:39:06"/>
    <d v="2016-07-21T09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4-12-11T20:02:52"/>
    <d v="2015-01-10T20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4:29:25"/>
    <d v="2014-07-11T11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1:34:06"/>
    <d v="2016-12-30T18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2:58:57"/>
    <d v="2016-12-23T12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0:45:25"/>
    <d v="2015-05-21T10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1:45:46"/>
    <d v="2016-04-26T01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0:12:32"/>
    <d v="2016-10-13T10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29T21:03:55"/>
    <d v="2016-12-29T21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4:00:28"/>
    <d v="2015-01-15T14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1:17:15"/>
    <d v="2015-05-29T11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0:25:34"/>
    <d v="2016-10-14T10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0:19:05"/>
    <d v="2014-12-02T01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1:38:29"/>
    <d v="2016-07-01T23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07:05:54"/>
    <d v="2016-08-17T07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7T20:26:48"/>
    <d v="2017-01-26T20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5T21:33:45"/>
    <d v="2014-07-15T21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2-10T13:34:47"/>
    <d v="2016-03-11T13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17:28:22"/>
    <d v="2015-12-05T17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15:43:48"/>
    <d v="2014-12-17T15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08:51:19"/>
    <d v="2017-03-03T08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4:17:13"/>
    <d v="2015-08-02T14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0-24T10:31:55"/>
    <d v="2014-12-08T11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7-16T09:17:33"/>
    <d v="2014-08-15T09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09:58:37"/>
    <d v="2016-10-01T09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4:35:39"/>
    <d v="2015-07-17T14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07:38:03"/>
    <d v="2016-08-18T22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3:57:19"/>
    <d v="2016-06-30T13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4:32:39"/>
    <d v="2014-07-14T14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5-27T20:49:11"/>
    <d v="2013-06-26T20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0:18:45"/>
    <d v="2015-03-07T10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07:08:53"/>
    <d v="2014-12-18T07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2:58:55"/>
    <d v="2015-12-16T01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5T19:18:54"/>
    <d v="2015-12-25T19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1-13T12:45:44"/>
    <d v="2016-02-12T12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08:52:46"/>
    <d v="2015-09-04T22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2-03T21:49:48"/>
    <d v="2013-03-10T19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4:22:59"/>
    <d v="2016-06-11T14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1:06:45"/>
    <d v="2012-11-30T05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4T19:56:00"/>
    <d v="2013-07-04T19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18:05:37"/>
    <d v="2013-03-01T00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5-26T08:42:03"/>
    <d v="2011-06-25T08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4:33:10"/>
    <d v="2011-07-06T14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7-05T16:37:00"/>
    <d v="2012-08-02T16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2:12:52"/>
    <d v="2014-06-21T12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7-09T17:25:31"/>
    <d v="2013-09-07T17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15:15:27"/>
    <d v="2016-02-15T02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1:41:46"/>
    <d v="2015-01-07T11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2:35:52"/>
    <d v="2015-03-16T11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0-12T18:54:23"/>
    <d v="2014-11-26T19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0-14T19:04:10"/>
    <d v="2015-11-13T2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1T23:34:54"/>
    <d v="2015-06-14T23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09:15:46"/>
    <d v="2014-04-11T09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09-30T19:04:50"/>
    <d v="2013-10-15T19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3:12:22"/>
    <d v="2015-05-07T13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6-12T12:45:32"/>
    <d v="2012-07-12T12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1-30T17:50:33"/>
    <d v="2016-12-30T17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3T22:53:08"/>
    <d v="2016-03-24T21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5T20:35:19"/>
    <d v="2017-01-14T20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1-03T11:03:26"/>
    <d v="2016-12-03T12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0:16:10"/>
    <d v="2017-02-02T23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7-17T13:13:30"/>
    <d v="2016-08-01T13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5-06T06:47:56"/>
    <d v="2015-06-05T06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5-17T13:18:26"/>
    <d v="2015-06-08T21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0:08:45"/>
    <d v="2016-12-29T00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4:12:16"/>
    <d v="2013-05-06T14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2T20:47:58"/>
    <d v="2016-12-22T20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2:38:42"/>
    <d v="2015-07-05T12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1:32:01"/>
    <d v="2016-04-29T07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6-29T10:31:29"/>
    <d v="2015-07-29T10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17:06:35"/>
    <d v="2015-06-02T23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09:45:17"/>
    <d v="2016-10-17T11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7-14T06:32:37"/>
    <d v="2016-08-13T06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3-24T14:16:46"/>
    <d v="2015-04-27T12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7-08T10:36:58"/>
    <d v="2015-08-21T23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1-31T22:43:06"/>
    <d v="2016-03-02T22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7-02T11:22:03"/>
    <d v="2016-08-01T11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6T22:28:46"/>
    <d v="2017-02-28T22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6-12-15T16:48:01"/>
    <d v="2017-01-14T16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18:58:02"/>
    <d v="2015-02-13T18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17:01:50"/>
    <d v="2016-10-27T16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15:58:54"/>
    <d v="2016-07-05T15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6T19:06:13"/>
    <d v="2014-10-06T19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3:11:13"/>
    <d v="2016-06-12T00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18:54:34"/>
    <d v="2013-05-26T18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1T20:16:51"/>
    <d v="2015-04-30T19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5T20:30:35"/>
    <d v="2013-07-25T20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07:14:45"/>
    <d v="2015-02-22T07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0-29T11:20:01"/>
    <d v="2014-11-28T12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0-20T05:23:27"/>
    <d v="2015-12-12T05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07:52:58"/>
    <d v="2014-08-12T07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15:55:56"/>
    <d v="2015-11-13T16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1T22:12:15"/>
    <d v="2014-12-31T2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2:38:40"/>
    <d v="2016-06-03T02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8T20:25:00"/>
    <d v="2015-02-05T20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1-03T20:31:39"/>
    <d v="2014-12-03T20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05:29:30"/>
    <d v="2016-02-20T05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1:04:27"/>
    <d v="2017-01-03T01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1:13:11"/>
    <d v="2015-08-16T11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17:13:39"/>
    <d v="2015-11-21T18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5T22:36:14"/>
    <d v="2015-09-15T06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05:57:14"/>
    <d v="2016-02-25T05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05:56:59"/>
    <d v="2016-10-09T05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03T11:01:26"/>
    <d v="2016-06-28T11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16:58:29"/>
    <d v="2015-02-08T16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0:45:04"/>
    <d v="2016-09-21T00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3:38:51"/>
    <d v="2016-01-01T03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2:13:22"/>
    <d v="2016-11-15T13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29T22:09:19"/>
    <d v="2015-04-28T22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4:22:00"/>
    <d v="2015-08-24T04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15:26:25"/>
    <d v="2016-09-18T15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4:06:57"/>
    <d v="2016-04-02T03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3-10T20:27:22"/>
    <d v="2015-04-09T20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1-18T14:31:28"/>
    <d v="2014-12-19T14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0:03:36"/>
    <d v="2015-11-26T01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3:43:48"/>
    <d v="2015-07-20T13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0:01:15"/>
    <d v="2016-12-10T06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3:24:38"/>
    <d v="2015-06-08T10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09-11T13:43:40"/>
    <d v="2015-10-11T13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3:24:17"/>
    <d v="2016-02-21T03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07:45:39"/>
    <d v="2014-07-12T23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15:54:59"/>
    <d v="2016-04-27T08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4:55:01"/>
    <d v="2015-03-07T14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2:57:43"/>
    <d v="2016-05-26T12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3:22:49"/>
    <d v="2015-09-11T13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0:29:18"/>
    <d v="2016-05-25T10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17:13:29"/>
    <d v="2017-01-02T17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7-14T15:57:42"/>
    <d v="2015-09-12T15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08:00:55"/>
    <d v="2015-06-14T08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05:44:38"/>
    <d v="2016-04-21T05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6-08T12:32:14"/>
    <d v="2016-07-08T12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17:28:38"/>
    <d v="2015-05-22T00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4:28:25"/>
    <d v="2015-05-10T14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0T23:06:37"/>
    <d v="2016-02-19T23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0-19T18:00:59"/>
    <d v="2014-11-18T19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6-28T11:52:43"/>
    <d v="2014-07-28T11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1:42:27"/>
    <d v="2017-04-15T10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15:48:00"/>
    <d v="2016-04-24T16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1:08:40"/>
    <d v="2014-09-05T08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6-12-04T11:02:45"/>
    <d v="2017-01-03T11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0-12T16:30:44"/>
    <d v="2015-11-11T17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1:56:00"/>
    <d v="2014-08-10T23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3T23:54:56"/>
    <d v="2015-12-02T12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0-03T16:31:38"/>
    <d v="2014-11-30T18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09-17T10:29:14"/>
    <d v="2014-10-20T19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3-11T10:54:31"/>
    <d v="2013-04-10T10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16:52:18"/>
    <d v="2013-04-07T15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1-17T10:52:38"/>
    <d v="2013-02-16T10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2:37:32"/>
    <d v="2012-03-21T22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1T23:07:46"/>
    <d v="2016-01-12T00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1-25T14:14:45"/>
    <d v="2012-03-25T13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2T19:20:49"/>
    <d v="2011-06-11T19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1-16T09:21:49"/>
    <d v="2013-02-15T09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4:51:03"/>
    <d v="2012-12-28T14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17:58:54"/>
    <d v="2015-04-09T17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08:01:43"/>
    <d v="2013-10-16T08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1-31T18:30:39"/>
    <d v="2012-03-01T18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2:28:12"/>
    <d v="2013-09-13T12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2:21:03"/>
    <d v="2014-12-19T23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8-10T20:00:22"/>
    <d v="2011-09-09T20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09:46:44"/>
    <d v="2011-12-22T22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15:55:13"/>
    <d v="2013-05-14T15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2:53:09"/>
    <d v="2014-05-09T22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17:24:59"/>
    <d v="2013-07-26T12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17:09:05"/>
    <d v="2013-11-02T17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15:35:36"/>
    <d v="2012-09-07T02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6T23:37:55"/>
    <d v="2016-07-21T23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5-23T23:49:23"/>
    <d v="2012-07-21T09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4:06:13"/>
    <d v="2015-06-20T14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7T23:02:41"/>
    <d v="2015-02-26T23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17:01:11"/>
    <d v="2016-08-02T17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3-12-06T08:31:00"/>
    <d v="2014-01-05T08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09:40:52"/>
    <d v="2012-11-15T10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08:27:54"/>
    <d v="2013-10-02T08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4-12-18T12:07:23"/>
    <d v="2015-02-15T10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16:14:06"/>
    <d v="2011-06-18T16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5-17T15:47:55"/>
    <d v="2013-06-16T15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2:20:13"/>
    <d v="2015-04-03T10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7-28T13:57:11"/>
    <d v="2011-08-27T13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06:24:19"/>
    <d v="2014-09-16T06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0:25:22"/>
    <d v="2013-07-31T14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18:36:18"/>
    <d v="2014-09-03T18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5T19:10:33"/>
    <d v="2016-08-04T19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16:42:37"/>
    <d v="2013-05-01T16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6-08T09:00:23"/>
    <d v="2015-07-08T09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08:01:20"/>
    <d v="2016-03-25T17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3:20:01"/>
    <d v="2016-10-23T03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5-13T10:47:04"/>
    <d v="2014-06-10T03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05:38:23"/>
    <d v="2016-03-22T15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3:51:44"/>
    <d v="2014-07-24T13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05:48:29"/>
    <d v="2010-05-15T03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09:44:41"/>
    <d v="2014-06-27T09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07:48:05"/>
    <d v="2017-02-14T17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4:14:38"/>
    <d v="2014-07-19T04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09:00:04"/>
    <d v="2015-11-18T10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1:25:39"/>
    <d v="2017-02-05T11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0:17:46"/>
    <d v="2014-07-16T10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09:20:40"/>
    <d v="2015-09-27T09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1:04:57"/>
    <d v="2016-03-16T00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06:11:32"/>
    <d v="2016-10-06T09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08:35:53"/>
    <d v="2014-12-06T01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01T14:40:52"/>
    <d v="2014-05-31T14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2:48:03"/>
    <d v="2014-06-20T16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1-12T15:35:13"/>
    <d v="2014-12-18T23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2T23:01:31"/>
    <d v="2016-06-06T23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4:55:39"/>
    <d v="2014-10-17T14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3:01:56"/>
    <d v="2014-12-22T19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1-21T07:01:30"/>
    <d v="2017-02-20T07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1:52:18"/>
    <d v="2016-08-18T11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1:37:27"/>
    <d v="2016-01-19T01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2-14T09:24:46"/>
    <d v="2017-03-14T08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1-01T12:35:22"/>
    <d v="2017-01-31T19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2-17T10:05:20"/>
    <d v="2015-03-19T09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3:24:55"/>
    <d v="2015-10-23T13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4:15:26"/>
    <d v="2014-11-30T22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06:24:25"/>
    <d v="2016-02-15T10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3-13T19:02:57"/>
    <d v="2016-05-01T22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1:11:02"/>
    <d v="2015-09-04T11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4:53:51"/>
    <d v="2016-05-23T17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4:15:10"/>
    <d v="2015-08-27T14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7-01T02:33:47"/>
    <d v="2016-08-06T13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3:46:10"/>
    <d v="2015-01-22T13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17:03:39"/>
    <d v="2017-01-03T17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6T19:10:16"/>
    <d v="2014-11-25T20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01T12:05:38"/>
    <d v="2014-12-31T12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18:55:00"/>
    <d v="2015-06-30T18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07:13:54"/>
    <d v="2014-11-22T08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7T20:13:44"/>
    <d v="2015-03-31T19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1-27T16:13:54"/>
    <d v="2015-03-02T16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0:06:39"/>
    <d v="2014-09-17T00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16T05:14:42"/>
    <d v="2017-02-23T05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0-09T16:10:20"/>
    <d v="2015-11-08T17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0-03T22:15:59"/>
    <d v="2015-11-02T2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05:47:14"/>
    <d v="2016-05-12T05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4:47:19"/>
    <d v="2015-05-27T14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1:31:48"/>
    <d v="2014-09-30T22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1:47:27"/>
    <d v="2015-09-02T01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1:03:10"/>
    <d v="2015-08-02T01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8-25T09:43:52"/>
    <d v="2015-09-17T12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6-03T22:40:24"/>
    <d v="2016-07-03T22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8-20T10:40:33"/>
    <d v="2014-09-20T10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6-30T04:32:39"/>
    <d v="2015-08-28T07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13T20:16:39"/>
    <d v="2015-04-28T20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3T19:29:53"/>
    <d v="2014-11-12T2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7T20:00:03"/>
    <d v="2013-11-06T2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08:35:16"/>
    <d v="2009-12-01T19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2:49:11"/>
    <d v="2014-03-14T11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3:48:29"/>
    <d v="2015-05-28T15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2:31:01"/>
    <d v="2011-06-08T12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6-28T17:00:04"/>
    <d v="2016-07-27T17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17:29:05"/>
    <d v="2014-02-16T19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8T20:29:45"/>
    <d v="2014-12-23T20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4-25T11:18:34"/>
    <d v="2013-05-25T11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3-09T14:31:22"/>
    <d v="2016-04-08T13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3:28:03"/>
    <d v="2015-06-19T13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3T19:47:39"/>
    <d v="2016-02-28T18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19T19:00:02"/>
    <d v="2017-03-31T22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17:15:29"/>
    <d v="2015-02-17T17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07:34:56"/>
    <d v="2014-07-09T07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5-16T16:06:08"/>
    <d v="2015-06-30T16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15:20:48"/>
    <d v="2012-07-24T15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8T20:34:51"/>
    <d v="2010-09-01T21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7-26T18:54:51"/>
    <d v="2013-08-28T18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1T20:12:06"/>
    <d v="2012-05-20T20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05:46:30"/>
    <d v="2015-12-19T05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08-30T13:57:33"/>
    <d v="2015-10-26T16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16:43:11"/>
    <d v="2014-09-25T16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0:35:01"/>
    <d v="2014-05-30T10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16:29:28"/>
    <d v="2016-12-25T06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3-05T21:30:22"/>
    <d v="2015-04-04T20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17:49:25"/>
    <d v="2014-12-13T17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01T00:59:59"/>
    <d v="2015-01-31T15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09-09T18:38:06"/>
    <d v="2015-10-09T18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8-24T15:34:24"/>
    <d v="2015-09-23T15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2:25:41"/>
    <d v="2016-04-03T11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2-10T20:44:45"/>
    <d v="2015-03-27T19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1-29T15:17:35"/>
    <d v="2015-02-28T15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3-16T12:06:22"/>
    <d v="2016-05-15T11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0T20:12:08"/>
    <d v="2014-06-18T15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0-29T05:19:29"/>
    <d v="2014-12-13T06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3:29:57"/>
    <d v="2016-09-20T03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1:00:58"/>
    <d v="2015-07-26T11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3-09T07:56:16"/>
    <d v="2016-04-08T06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5-31T20:22:32"/>
    <d v="2014-07-15T00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4-04T21:13:53"/>
    <d v="2011-05-04T21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09-02T02:08:37"/>
    <d v="2011-10-14T18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1-11-28T23:04:19"/>
    <d v="2012-01-27T23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15:17:15"/>
    <d v="2012-03-17T14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2T19:18:33"/>
    <d v="2011-08-01T02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3T21:40:38"/>
    <d v="2011-03-23T20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4:24:11"/>
    <d v="2012-06-14T14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3-11-29T14:56:26"/>
    <d v="2014-01-01T00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09T19:01:49"/>
    <d v="2011-11-02T03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1-15T17:11:50"/>
    <d v="2012-12-15T17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5-14T19:00:32"/>
    <d v="2013-06-04T19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2-12-03T15:59:44"/>
    <d v="2013-01-02T15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1T20:40:02"/>
    <d v="2012-07-21T20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18:32:49"/>
    <d v="2014-08-03T12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0-28T20:13:16"/>
    <d v="2011-12-12T2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0-12T12:10:21"/>
    <d v="2012-11-22T17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09-29T10:56:28"/>
    <d v="2013-11-01T14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1-27T10:42:15"/>
    <d v="2013-03-08T10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4T23:28:06"/>
    <d v="2014-09-14T23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16T03:09:00"/>
    <d v="2013-02-23T03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09:33:35"/>
    <d v="2012-05-27T22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2:04:34"/>
    <d v="2014-12-17T02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1:31:29"/>
    <d v="2013-08-27T11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2-11-30T03:48:55"/>
    <d v="2013-01-09T03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1:47:33"/>
    <d v="2012-09-11T11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15:21:07"/>
    <d v="2013-12-01T16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1:58:09"/>
    <d v="2012-11-25T23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5-15T12:41:22"/>
    <d v="2014-06-17T12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1-06T15:48:53"/>
    <d v="2014-02-20T15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15:06:15"/>
    <d v="2012-03-02T01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15:37:41"/>
    <d v="2012-10-12T15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3:10:54"/>
    <d v="2011-09-24T03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16:12:36"/>
    <d v="2012-01-16T00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4-24T23:33:21"/>
    <d v="2011-06-02T00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15:51:01"/>
    <d v="2016-07-11T15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29T21:04:48"/>
    <d v="2011-06-11T23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3:02:20"/>
    <d v="2009-12-31T18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1-14T11:29:28"/>
    <d v="2013-02-28T16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0:39:25"/>
    <d v="2012-03-03T10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0:32:35"/>
    <d v="2010-08-02T20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1-19T09:19:04"/>
    <d v="2014-12-19T09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4T19:35:27"/>
    <d v="2011-06-13T19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8-25T14:46:52"/>
    <d v="2012-09-24T14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2T20:26:00"/>
    <d v="2012-11-21T2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09:49:00"/>
    <d v="2013-09-18T09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05:48:23"/>
    <d v="2014-08-14T13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4:49:37"/>
    <d v="2012-06-09T04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1:54:42"/>
    <d v="2011-03-20T10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1:25:55"/>
    <d v="2014-05-23T11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09-09T05:27:17"/>
    <d v="2013-10-09T05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16:37:00"/>
    <d v="2011-04-26T01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06:49:53"/>
    <d v="2013-11-24T07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15:01:36"/>
    <d v="2011-04-24T15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16:22:40"/>
    <d v="2012-04-18T16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3-06T14:00:20"/>
    <d v="2012-04-05T13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17:17:32"/>
    <d v="2012-12-13T17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3:46:08"/>
    <d v="2012-05-24T13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0:19:27"/>
    <d v="2012-12-18T09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16:55:21"/>
    <d v="2013-12-17T07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1:39:10"/>
    <d v="2016-04-30T16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18:57:11"/>
    <d v="2016-01-17T16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0-31T23:45:36"/>
    <d v="2011-12-31T00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1-01T19:31:47"/>
    <d v="2015-01-31T19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3:16:58"/>
    <d v="2012-03-15T22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0:35:13"/>
    <d v="2011-02-21T22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2-26T01:04:33"/>
    <d v="2013-03-28T00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1T20:41:38"/>
    <d v="2014-03-11T01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8T22:35:39"/>
    <d v="2011-11-27T2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16:14:36"/>
    <d v="2016-05-31T16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17:19:59"/>
    <d v="2010-07-04T23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7-02T08:03:34"/>
    <d v="2016-08-01T08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5-05T10:45:30"/>
    <d v="2012-06-04T10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16:04:52"/>
    <d v="2015-03-06T16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09:31:46"/>
    <d v="2016-08-18T01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09-16T12:35:40"/>
    <d v="2011-10-16T17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3-05T12:25:47"/>
    <d v="2012-04-20T22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4:46:16"/>
    <d v="2016-04-16T00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1-23T15:31:11"/>
    <d v="2014-02-06T15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8T20:39:05"/>
    <d v="2011-07-21T20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6-12T13:11:07"/>
    <d v="2014-07-12T13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7T21:54:44"/>
    <d v="2017-03-28T21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2-13T00:07:40"/>
    <d v="2017-04-13T23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3-14T13:45:38"/>
    <d v="2017-04-07T13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2-17T14:34:01"/>
    <d v="2017-03-17T13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1:00:23"/>
    <d v="2017-03-24T00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15:15:19"/>
    <d v="2017-04-27T14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7T20:07:25"/>
    <d v="2017-04-10T15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07:49:54"/>
    <d v="2017-04-09T06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2-14T17:37:10"/>
    <d v="2017-03-16T16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05:20:42"/>
    <d v="2017-04-06T04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1:50:08"/>
    <d v="2017-04-02T20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1T22:37:47"/>
    <d v="2017-03-26T18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17:05:12"/>
    <d v="2017-04-09T15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1:04:34"/>
    <d v="2017-03-26T23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6T19:45:14"/>
    <d v="2017-04-09T20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1T20:40:11"/>
    <d v="2017-03-31T19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0T19:47:28"/>
    <d v="2017-04-09T18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1T23:59:20"/>
    <d v="2017-03-25T22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15:44:05"/>
    <d v="2017-04-11T15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1T20:43:10"/>
    <d v="2017-03-31T23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0:56:45"/>
    <d v="2015-01-15T10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2-28T15:52:30"/>
    <d v="2015-03-30T14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1:45:37"/>
    <d v="2015-08-31T01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1-16T22:21:13"/>
    <d v="2015-02-15T22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8-28T19:24:06"/>
    <d v="2015-09-09T11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2:21:12"/>
    <d v="2015-08-23T02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2:18:15"/>
    <d v="2016-03-28T11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15:48:26"/>
    <d v="2016-05-01T15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7-21T08:31:54"/>
    <d v="2014-08-31T14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5-12-03T09:11:28"/>
    <d v="2016-01-18T08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0:30:34"/>
    <d v="2014-09-01T10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16:55:53"/>
    <d v="2015-06-30T16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4:13:32"/>
    <d v="2014-10-05T14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17:02:41"/>
    <d v="2015-05-01T17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0:13:05"/>
    <d v="2015-03-30T22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08:51:39"/>
    <d v="2016-12-09T09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3-31T18:33:58"/>
    <d v="2016-04-20T23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3-31T09:39:09"/>
    <d v="2016-05-13T23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07:49:51"/>
    <d v="2014-09-17T07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3:47:51"/>
    <d v="2014-11-09T14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06:04:23"/>
    <d v="2015-12-11T06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18:03:49"/>
    <d v="2016-04-02T19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4:48:35"/>
    <d v="2015-07-01T01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17:22:42"/>
    <d v="2014-10-30T17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18:14:09"/>
    <d v="2014-08-24T18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5-29T17:04:24"/>
    <d v="2014-06-27T17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17:16:17"/>
    <d v="2015-04-05T06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0:01:14"/>
    <d v="2015-10-21T10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0T20:15:06"/>
    <d v="2016-06-09T20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4T21:06:23"/>
    <d v="2015-10-24T21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5-28T16:45:52"/>
    <d v="2015-06-11T10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1:24:41"/>
    <d v="2016-01-16T00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1:12:54"/>
    <d v="2016-09-13T16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7T19:52:36"/>
    <d v="2015-05-07T19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4:32:25"/>
    <d v="2016-08-07T14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0-09T15:40:33"/>
    <d v="2015-11-08T16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17:46:32"/>
    <d v="2015-07-20T17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09-02T15:59:02"/>
    <d v="2014-10-02T15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15:58:52"/>
    <d v="2016-05-04T14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4:37:02"/>
    <d v="2015-07-16T14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4-26T10:04:31"/>
    <d v="2015-06-10T10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16:02:50"/>
    <d v="2017-01-07T16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04T17:12:55"/>
    <d v="2016-08-26T22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09:31:17"/>
    <d v="2015-03-08T08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1:13:58"/>
    <d v="2016-12-21T21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4T23:14:27"/>
    <d v="2016-11-23T21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05:27:10"/>
    <d v="2015-11-13T10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8-03T17:49:03"/>
    <d v="2015-09-02T17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1-23T18:25:21"/>
    <d v="2017-03-01T14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15:05:04"/>
    <d v="2016-04-19T15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2-17T13:45:23"/>
    <d v="2015-03-19T12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09-14T01:04:42"/>
    <d v="2016-10-14T01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2:59:28"/>
    <d v="2016-03-21T11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16:02:33"/>
    <d v="2015-04-03T15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3:56:01"/>
    <d v="2015-10-05T13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19T23:01:09"/>
    <d v="2016-08-28T23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6-12-29T14:51:23"/>
    <d v="2017-01-28T14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17:56:32"/>
    <d v="2016-07-14T17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05T14:53:49"/>
    <d v="2015-03-25T13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1:08:33"/>
    <d v="2016-02-25T11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7-24T08:37:40"/>
    <d v="2015-09-12T08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2-10T18:34:05"/>
    <d v="2016-03-11T18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15:50:40"/>
    <d v="2016-10-23T15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06:39:39"/>
    <d v="2014-08-03T06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18:31:52"/>
    <d v="2014-08-13T18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04T15:38:08"/>
    <d v="2014-08-25T15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7-04T10:48:04"/>
    <d v="2014-08-03T10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08:27:24"/>
    <d v="2014-09-27T08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4:39:19"/>
    <d v="2015-01-13T14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3:43:14"/>
    <d v="2014-10-14T13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18:30:40"/>
    <d v="2014-10-23T18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5-07T12:13:56"/>
    <d v="2014-07-06T12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3:14:58"/>
    <d v="2015-01-19T13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0:14:52"/>
    <d v="2014-11-29T09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18:26:00"/>
    <d v="2014-10-24T18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17:57:51"/>
    <d v="2014-10-29T17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3:34:13"/>
    <d v="2015-02-20T03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15:43:15"/>
    <d v="2015-03-27T14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1:36:20"/>
    <d v="2016-09-02T11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09:25:10"/>
    <d v="2016-07-02T09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09:49:05"/>
    <d v="2016-09-15T09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08:48:09"/>
    <d v="2016-02-21T08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17:47:58"/>
    <d v="2015-05-21T17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0:44:00"/>
    <d v="2015-01-30T22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4T22:14:15"/>
    <d v="2014-10-15T19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08:12:57"/>
    <d v="2014-12-15T08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3-05T10:43:57"/>
    <d v="2015-04-04T09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01T17:45:42"/>
    <d v="2014-10-31T17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1:00:03"/>
    <d v="2015-01-12T01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1-06T11:11:18"/>
    <d v="2015-02-05T11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4-11-30T12:46:05"/>
    <d v="2015-01-29T12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7-03T19:44:42"/>
    <d v="2015-08-10T01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16:24:00"/>
    <d v="2014-11-27T17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08:13:42"/>
    <d v="2015-02-11T08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09-15T01:55:41"/>
    <d v="2016-10-14T11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05:32:46"/>
    <d v="2016-07-24T05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08:39:49"/>
    <d v="2016-12-15T08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2:50:33"/>
    <d v="2016-02-04T02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0-22T15:13:28"/>
    <d v="2014-11-11T16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09:32:50"/>
    <d v="2016-10-10T09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0:51:08"/>
    <d v="2015-12-15T07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04T06:20:30"/>
    <d v="2015-06-27T16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3T20:43:02"/>
    <d v="2015-02-13T20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1:16:44"/>
    <d v="2015-11-14T12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4:17:38"/>
    <d v="2015-10-02T13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0:19:09"/>
    <d v="2014-09-30T10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8-28T20:38:33"/>
    <d v="2014-09-27T20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1:20:30"/>
    <d v="2017-02-11T11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16:47:19"/>
    <d v="2015-03-01T16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09T16:50:26"/>
    <d v="2014-08-21T16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08-25T05:24:30"/>
    <d v="2014-10-23T23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2:38:56"/>
    <d v="2016-07-03T02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7-09T16:20:12"/>
    <d v="2014-08-08T16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2:32:16"/>
    <d v="2015-02-28T02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16:45:37"/>
    <d v="2015-07-01T16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6-27T16:01:43"/>
    <d v="2016-07-25T14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6-12-01T10:53:27"/>
    <d v="2017-01-30T01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3-04T00:37:30"/>
    <d v="2015-04-02T23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3:03:16"/>
    <d v="2014-07-30T13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1T21:01:30"/>
    <d v="2015-03-31T20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2:39:27"/>
    <d v="2012-03-03T02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3-12-26T14:07:42"/>
    <d v="2014-01-31T14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1:26:16"/>
    <d v="2012-10-24T11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3-12-18T16:59:27"/>
    <d v="2014-01-07T21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15:01:43"/>
    <d v="2013-07-11T15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1-18T17:10:17"/>
    <d v="2014-02-17T17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2:49:21"/>
    <d v="2011-03-03T02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16:35:30"/>
    <d v="2014-05-09T17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3T21:06:11"/>
    <d v="2011-01-21T17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1:25:07"/>
    <d v="2014-02-24T11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18:54:23"/>
    <d v="2012-05-12T18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07:57:07"/>
    <d v="2011-03-04T07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8T20:03:23"/>
    <d v="2013-03-02T02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4-12-15T18:08:15"/>
    <d v="2015-01-24T18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1:51:11"/>
    <d v="2016-03-31T10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1-31T14:25:29"/>
    <d v="2013-02-17T14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7T20:08:55"/>
    <d v="2012-03-17T19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3:52:37"/>
    <d v="2011-09-30T22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2:19:42"/>
    <d v="2016-10-01T12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7T21:18:30"/>
    <d v="2013-05-06T23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4-16T15:17:25"/>
    <d v="2014-05-19T23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0:09:41"/>
    <d v="2015-03-02T00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18:52:34"/>
    <d v="2011-02-20T18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18:21:54"/>
    <d v="2011-06-10T22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2:59:58"/>
    <d v="2016-06-16T23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0:36:17"/>
    <d v="2012-12-15T10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0:40:32"/>
    <d v="2015-04-21T00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3:54:48"/>
    <d v="2011-07-31T01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09-17T15:17:39"/>
    <d v="2012-10-17T15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18:01:40"/>
    <d v="2014-07-10T18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16:45:38"/>
    <d v="2014-07-27T20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3:30:52"/>
    <d v="2015-04-24T19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4T20:26:57"/>
    <d v="2012-11-13T2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3T19:30:37"/>
    <d v="2013-05-23T19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07:55:40"/>
    <d v="2014-01-06T07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15:31:12"/>
    <d v="2014-07-18T15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3:26:53"/>
    <d v="2014-09-12T13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6T23:48:41"/>
    <d v="2011-12-16T00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8-23T13:28:49"/>
    <d v="2011-09-22T13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1-16T12:01:24"/>
    <d v="2014-02-06T12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2:12:21"/>
    <d v="2015-01-26T02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06:49:34"/>
    <d v="2017-03-08T02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5-13T14:08:05"/>
    <d v="2014-06-12T14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2:11:40"/>
    <d v="2014-05-04T12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3:49:07"/>
    <d v="2016-11-06T04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0:54:57"/>
    <d v="2017-02-28T23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17:11:52"/>
    <d v="2016-11-05T17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3:42:05"/>
    <d v="2015-12-15T02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4T19:04:09"/>
    <d v="2017-01-03T19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3:32:15"/>
    <d v="2016-01-30T23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3:48:21"/>
    <d v="2014-11-20T14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0T22:06:42"/>
    <d v="2015-06-29T22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09:46:50"/>
    <d v="2015-07-08T11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18:15:33"/>
    <d v="2016-06-28T18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6-07T16:35:08"/>
    <d v="2016-08-06T16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1:50:05"/>
    <d v="2014-06-16T01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1-30T19:42:05"/>
    <d v="2015-02-28T19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3T19:12:35"/>
    <d v="2014-06-12T19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0:35:29"/>
    <d v="2016-03-14T09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01T08:36:20"/>
    <d v="2016-03-30T07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2-07T22:39:49"/>
    <d v="2015-03-09T21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17:46:52"/>
    <d v="2012-07-10T18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17:45:08"/>
    <d v="2012-04-08T16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2T23:45:35"/>
    <d v="2012-11-27T07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8T21:15:10"/>
    <d v="2012-08-10T17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16:45:38"/>
    <d v="2014-11-12T17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4:12:12"/>
    <d v="2015-12-03T16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0:45:32"/>
    <d v="2010-05-31T23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4:02:26"/>
    <d v="2013-03-11T13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3:52:08"/>
    <d v="2012-12-15T13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4:09:14"/>
    <d v="2010-07-22T01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5-08T10:18:01"/>
    <d v="2011-06-07T10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17:36:25"/>
    <d v="2011-04-15T22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1-12T16:43:03"/>
    <d v="2012-02-12T16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2:55:22"/>
    <d v="2015-10-20T12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2:02:45"/>
    <d v="2012-04-12T12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09:00:06"/>
    <d v="2014-03-04T16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7T23:37:53"/>
    <d v="2016-02-01T13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17:36:06"/>
    <d v="2015-03-25T16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15:55:31"/>
    <d v="2012-10-06T04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08:02:09"/>
    <d v="2015-05-22T08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3:57:27"/>
    <d v="2015-03-04T13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3:29:51"/>
    <d v="2017-01-27T13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1:27:01"/>
    <d v="2016-01-02T11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17:13:14"/>
    <d v="2014-09-07T17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1:06:23"/>
    <d v="2016-06-23T11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08T09:05:25"/>
    <d v="2014-05-23T09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17:01:40"/>
    <d v="2016-12-29T17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05:17:59"/>
    <d v="2014-10-23T05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18:06:57"/>
    <d v="2015-10-31T17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09T19:48:54"/>
    <d v="2014-08-08T19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0:26:00"/>
    <d v="2015-06-04T00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09-08T07:16:18"/>
    <d v="2014-10-08T07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6T23:11:13"/>
    <d v="2014-10-31T22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2T20:10:22"/>
    <d v="2014-09-01T20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0-13T12:12:55"/>
    <d v="2016-11-07T13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1-11T01:28:53"/>
    <d v="2017-02-10T01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3:57:31"/>
    <d v="2014-08-12T13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16:00:49"/>
    <d v="2015-05-19T16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09-23T16:01:01"/>
    <d v="2015-10-21T18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6-14T00:19:03"/>
    <d v="2012-07-14T00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1-12T01:08:27"/>
    <d v="2013-12-12T01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8-17T15:22:12"/>
    <d v="2011-09-26T23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3:15:55"/>
    <d v="2014-01-15T14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09-18T16:38:08"/>
    <d v="2013-10-10T19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17:54:16"/>
    <d v="2010-11-01T19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2-21T15:40:39"/>
    <d v="2012-03-07T23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4-07T10:33:14"/>
    <d v="2013-05-07T10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5-23T19:31:06"/>
    <d v="2011-07-04T19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5-08T08:24:42"/>
    <d v="2013-07-07T08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08T16:25:09"/>
    <d v="2012-05-21T22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4:26:13"/>
    <d v="2012-01-24T14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7T22:08:27"/>
    <d v="2014-09-26T22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15:48:41"/>
    <d v="2011-12-25T00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17:22:51"/>
    <d v="2014-06-20T23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16:21:10"/>
    <d v="2011-12-06T00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29T21:51:21"/>
    <d v="2012-06-14T22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1:13:51"/>
    <d v="2013-07-02T00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18:38:28"/>
    <d v="2013-03-10T17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07:10:33"/>
    <d v="2011-06-14T22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1:58:51"/>
    <d v="2014-05-15T01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4:52:20"/>
    <d v="2011-07-04T14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1:28:36"/>
    <d v="2016-08-11T01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09:01:30"/>
    <d v="2014-05-01T09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1:02:38"/>
    <d v="2015-07-12T01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8T22:36:01"/>
    <d v="2014-04-19T21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17:02:00"/>
    <d v="2009-11-23T00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4-13T09:30:09"/>
    <d v="2016-06-06T12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6-10T05:09:11"/>
    <d v="2014-07-10T05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1T23:21:13"/>
    <d v="2011-04-21T23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05:05:37"/>
    <d v="2016-11-07T06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09:33:35"/>
    <d v="2013-10-16T09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2-01T23:47:45"/>
    <d v="2012-03-01T22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1-25T08:56:16"/>
    <d v="2016-03-12T00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1:31:21"/>
    <d v="2012-05-23T14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17:10:05"/>
    <d v="2015-04-18T16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09-26T21:21:53"/>
    <d v="2012-10-26T21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18:42:41"/>
    <d v="2013-03-23T17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15:17:40"/>
    <d v="2014-09-30T19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3:42:21"/>
    <d v="2014-12-21T03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6T23:40:17"/>
    <d v="2012-10-05T22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3:43:56"/>
    <d v="2014-05-13T13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05:18:54"/>
    <d v="2014-09-16T05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1:32:52"/>
    <d v="2016-04-22T01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0T21:08:30"/>
    <d v="2012-01-11T20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07:58:18"/>
    <d v="2014-08-14T07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0:55:29"/>
    <d v="2014-05-01T10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1-02T09:05:15"/>
    <d v="2016-12-03T10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4:01:08"/>
    <d v="2016-08-05T14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2-18T23:38:21"/>
    <d v="2013-04-19T22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07:01:01"/>
    <d v="2013-11-14T23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8T19:17:24"/>
    <d v="2012-11-17T2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2:21:04"/>
    <d v="2016-08-06T02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3:01:09"/>
    <d v="2013-08-19T03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2-08T13:07:31"/>
    <d v="2013-03-10T13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6-13T16:35:25"/>
    <d v="2013-07-13T16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1-03T00:12:20"/>
    <d v="2015-12-19T02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0:24:52"/>
    <d v="2012-06-12T02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0-13T06:02:26"/>
    <d v="2015-11-18T23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2-23T08:01:02"/>
    <d v="2016-04-03T07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2:24:25"/>
    <d v="2014-07-09T12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1-04T09:04:47"/>
    <d v="2016-12-04T10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0T19:16:58"/>
    <d v="2016-09-02T02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3:58:01"/>
    <d v="2014-11-30T14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1:46:11"/>
    <d v="2016-08-02T18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05:24:43"/>
    <d v="2016-03-14T04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1-30T10:21:16"/>
    <d v="2015-03-01T10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7-21T13:19:02"/>
    <d v="2015-08-20T13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1:20:08"/>
    <d v="2016-12-11T11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8T23:42:12"/>
    <d v="2016-02-12T23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6-12T16:26:26"/>
    <d v="2015-07-03T16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1-18T22:26:31"/>
    <d v="2015-02-17T22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09:07:17"/>
    <d v="2015-12-21T09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7T19:09:02"/>
    <d v="2016-12-06T2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16:38:56"/>
    <d v="2015-07-16T16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4:40:11"/>
    <d v="2014-07-10T14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17:20:12"/>
    <d v="2014-08-26T17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6T21:50:38"/>
    <d v="2014-07-31T21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0-14T06:35:08"/>
    <d v="2014-11-13T07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17:50:13"/>
    <d v="2016-01-06T17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5-12T00:01:56"/>
    <d v="2015-06-12T15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2:05:43"/>
    <d v="2017-01-23T12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7T22:00:52"/>
    <d v="2010-07-02T18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09:31:03"/>
    <d v="2014-07-10T09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4:30:18"/>
    <d v="2013-10-15T22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07:00:45"/>
    <d v="2014-12-03T08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15:06:26"/>
    <d v="2010-08-23T23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09:30:22"/>
    <d v="2011-09-19T09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2:45:43"/>
    <d v="2016-11-23T03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7-19T18:54:51"/>
    <d v="2016-08-18T18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3:36:13"/>
    <d v="2016-01-11T18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4:44:01"/>
    <d v="2015-02-05T14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18:03:34"/>
    <d v="2016-07-08T18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0:08:59"/>
    <d v="2013-03-24T23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16:02:43"/>
    <d v="2011-09-09T16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2-07T16:08:19"/>
    <d v="2013-03-09T16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1T20:22:35"/>
    <d v="2012-03-23T23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3:46:49"/>
    <d v="2015-08-13T03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2:00:21"/>
    <d v="2016-09-22T12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7T21:20:24"/>
    <d v="2014-05-14T18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09T20:41:37"/>
    <d v="2014-09-23T20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08:39:32"/>
    <d v="2016-06-11T08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05:05:53"/>
    <d v="2015-06-11T05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18:12:24"/>
    <d v="2012-08-12T22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1T23:25:46"/>
    <d v="2015-06-10T23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3-06T12:39:45"/>
    <d v="2014-04-20T22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4:31:59"/>
    <d v="2015-03-30T13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2-06T17:03:26"/>
    <d v="2010-03-15T16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7-27T19:31:21"/>
    <d v="2014-08-26T19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18:54:56"/>
    <d v="2012-11-29T18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4-12-02T02:54:13"/>
    <d v="2015-01-08T20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08:34:34"/>
    <d v="2016-12-15T00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6T20:58:38"/>
    <d v="2014-04-25T20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2T22:07:13"/>
    <d v="2015-05-07T01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0:00:07"/>
    <d v="2015-12-18T20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15:45:19"/>
    <d v="2014-05-09T15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0:02:33"/>
    <d v="2013-12-30T01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1:30:21"/>
    <d v="2013-07-01T13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1-01T05:32:05"/>
    <d v="2016-11-30T23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0-31T17:15:03"/>
    <d v="2013-11-15T18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07:37:07"/>
    <d v="2016-11-10T08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1:59:34"/>
    <d v="2016-01-22T11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7T23:14:37"/>
    <d v="2016-12-10T23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1:25:14"/>
    <d v="2015-06-13T11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8T21:07:27"/>
    <d v="2012-07-08T21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2T23:07:24"/>
    <d v="2013-05-22T23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16:41:10"/>
    <d v="2015-04-16T19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0:38:11"/>
    <d v="2013-05-23T10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0-28T07:39:23"/>
    <d v="2013-12-02T17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0T20:42:58"/>
    <d v="2015-05-30T20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5T19:32:17"/>
    <d v="2013-12-25T19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5T21:00:53"/>
    <d v="2016-02-19T21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09:49:11"/>
    <d v="2015-11-25T10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07:30:10"/>
    <d v="2014-05-02T07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1:10:43"/>
    <d v="2014-12-02T23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3:15:42"/>
    <d v="2013-04-17T13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06:52:12"/>
    <d v="2016-02-26T06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1-22T03:53:50"/>
    <d v="2015-03-02T15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09:27:34"/>
    <d v="2016-01-31T16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0:25:50"/>
    <d v="2014-07-23T10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3:20:54"/>
    <d v="2016-12-31T13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4:11:38"/>
    <d v="2016-03-24T03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4-12T12:35:01"/>
    <d v="2016-05-15T12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3:45:23"/>
    <d v="2013-05-31T07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3:00:29"/>
    <d v="2013-12-25T03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3:31:23"/>
    <d v="2014-08-23T13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4-21T15:29:36"/>
    <d v="2015-05-24T15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15:11:55"/>
    <d v="2016-10-20T15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18:19:51"/>
    <d v="2016-01-02T18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0:45:23"/>
    <d v="2016-06-28T10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1:41:24"/>
    <d v="2016-10-02T01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08:57:12"/>
    <d v="2016-05-07T08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1:01:58"/>
    <d v="2015-05-08T11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4-06T14:49:42"/>
    <d v="2016-05-06T14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6-25T11:21:28"/>
    <d v="2013-07-25T11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6-13T16:08:09"/>
    <d v="2014-07-23T16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4-08T20:01:16"/>
    <d v="2015-06-05T16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3:30:57"/>
    <d v="2016-12-18T13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2:03:13"/>
    <d v="2015-06-25T14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17:58:20"/>
    <d v="2015-11-11T18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4T22:45:55"/>
    <d v="2012-05-15T23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4T21:53:16"/>
    <d v="2011-11-23T2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2:19:55"/>
    <d v="2012-06-04T12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4:59:42"/>
    <d v="2014-05-04T01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15:03:07"/>
    <d v="2012-07-15T15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1-13T11:05:32"/>
    <d v="2011-12-13T23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8T23:54:18"/>
    <d v="2011-09-07T23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2:09:12"/>
    <d v="2010-09-10T22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6-27T20:49:54"/>
    <d v="2013-08-01T20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4:09:15"/>
    <d v="2013-02-24T04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2:44:38"/>
    <d v="2011-03-01T15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1:58:52"/>
    <d v="2011-10-07T11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15:30:32"/>
    <d v="2012-12-22T16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0T19:28:50"/>
    <d v="2012-03-04T22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2:36:13"/>
    <d v="2011-10-02T12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3:12:15"/>
    <d v="2012-10-25T22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09:02:15"/>
    <d v="2011-12-01T10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6T21:43:55"/>
    <d v="2012-03-07T21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6-18T12:54:44"/>
    <d v="2015-07-01T22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15:02:21"/>
    <d v="2012-06-29T22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4T22:35:14"/>
    <d v="2012-02-12T22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15:50:48"/>
    <d v="2011-05-05T15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0-10T13:07:07"/>
    <d v="2012-11-09T14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29T20:47:14"/>
    <d v="2013-05-30T19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08T13:55:53"/>
    <d v="2014-11-20T23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0:09:34"/>
    <d v="2013-01-26T00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2:03:13"/>
    <d v="2014-11-12T13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3T23:13:00"/>
    <d v="2012-09-09T22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6-05T12:00:17"/>
    <d v="2015-07-05T12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4-30T11:06:09"/>
    <d v="2014-05-27T23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8T23:43:45"/>
    <d v="2011-08-14T20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17:16:33"/>
    <d v="2013-04-15T17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8-19T15:46:16"/>
    <d v="2014-09-23T15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4:34:30"/>
    <d v="2010-12-08T23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0T20:56:41"/>
    <d v="2011-02-19T20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3:40:03"/>
    <d v="2012-10-02T13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2T20:25:49"/>
    <d v="2015-10-26T23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6-24T15:08:56"/>
    <d v="2011-07-24T15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7-16T22:07:25"/>
    <d v="2012-08-15T22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3-11-13T18:08:56"/>
    <d v="2014-01-01T18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6-12-12T12:49:08"/>
    <d v="2017-01-11T12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6-12-08T02:12:49"/>
    <d v="2017-01-07T02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05:11:47"/>
    <d v="2010-03-15T01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2T19:40:35"/>
    <d v="2010-11-30T00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7-05T19:33:53"/>
    <d v="2015-08-04T19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18:21:27"/>
    <d v="2014-12-08T18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2-10T07:07:43"/>
    <d v="2015-03-12T06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3:32:49"/>
    <d v="2014-09-21T13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8T19:35:00"/>
    <d v="2016-03-09T19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7-11T21:04:23"/>
    <d v="2014-08-15T21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6-11T23:58:11"/>
    <d v="2015-07-11T23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06:41:32"/>
    <d v="2014-02-03T06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6T21:19:59"/>
    <d v="2011-04-24T01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16:16:31"/>
    <d v="2013-04-27T16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18:07:13"/>
    <d v="2012-10-04T18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09-19T07:13:06"/>
    <d v="2013-10-19T07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3:30:29"/>
    <d v="2014-12-05T13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0-09T19:18:59"/>
    <d v="2013-11-08T2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3:00:08"/>
    <d v="2016-11-03T13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15:00:24"/>
    <d v="2013-01-11T15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0:39:19"/>
    <d v="2014-11-14T01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1:50:10"/>
    <d v="2015-12-30T11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16:16:52"/>
    <d v="2010-07-21T14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8-13T08:07:20"/>
    <d v="2013-09-14T08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0:41:54"/>
    <d v="2013-11-27T01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1:18:30"/>
    <d v="2016-02-11T11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0-15T02:05:48"/>
    <d v="2014-11-16T03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2:36:22"/>
    <d v="2015-04-02T11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5T19:35:56"/>
    <d v="2010-07-30T19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6-13T01:49:59"/>
    <d v="2016-07-13T01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15:20:14"/>
    <d v="2016-06-29T15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4:58:29"/>
    <d v="2014-03-15T13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16:51:58"/>
    <d v="2015-01-10T02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08T10:10:27"/>
    <d v="2014-01-28T10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01T12:56:25"/>
    <d v="2016-03-31T11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8-02T15:30:06"/>
    <d v="2013-09-16T15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1-20T18:33:03"/>
    <d v="2016-12-23T02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15:29:34"/>
    <d v="2013-02-04T15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2:32:54"/>
    <d v="2011-07-16T12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2:05:05"/>
    <d v="2012-05-19T12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8-24T15:27:39"/>
    <d v="2015-09-23T15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3:23:11"/>
    <d v="2014-07-24T13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16:35:20"/>
    <d v="2015-06-07T22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5-25T12:13:34"/>
    <d v="2016-06-24T22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1:00:35"/>
    <d v="2016-04-08T10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15:06:58"/>
    <d v="2014-12-05T16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8-31T20:35:37"/>
    <d v="2012-09-14T20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1-10T09:24:21"/>
    <d v="2017-02-10T00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1:49:11"/>
    <d v="2017-03-02T11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7-13T13:00:22"/>
    <d v="2015-08-22T13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5-17T17:58:15"/>
    <d v="2015-06-22T00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08:55:20"/>
    <d v="2015-04-18T08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1:37:23"/>
    <d v="2013-09-09T22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08:01:47"/>
    <d v="2016-05-05T08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3T19:13:06"/>
    <d v="2016-07-20T19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0:11:49"/>
    <d v="2015-05-02T10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1:01:07"/>
    <d v="2016-06-06T01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0:16:37"/>
    <d v="2017-01-18T10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3-11T23:06:32"/>
    <d v="2015-04-10T23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0-02T11:04:28"/>
    <d v="2015-11-13T12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6T19:07:33"/>
    <d v="2017-02-20T19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08-28T16:37:05"/>
    <d v="2014-10-02T16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3:46:17"/>
    <d v="2017-02-09T00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1:34:01"/>
    <d v="2016-01-25T11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3:23:59"/>
    <d v="2013-03-26T03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8-01T09:45:43"/>
    <d v="2016-09-06T21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0:01:06"/>
    <d v="2015-04-02T22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09:04:01"/>
    <d v="2016-10-25T12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3:55:00"/>
    <d v="2016-04-21T17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0:00:04"/>
    <d v="2016-03-23T01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15:00:27"/>
    <d v="2017-02-14T15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15:25:44"/>
    <d v="2016-12-15T18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4:44:32"/>
    <d v="2016-11-20T23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3:11:30"/>
    <d v="2016-03-26T12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7-12T13:31:40"/>
    <d v="2015-08-11T13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1-01T06:41:42"/>
    <d v="2016-12-02T02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09:00:59"/>
    <d v="2015-02-28T09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07:20:00"/>
    <d v="2015-11-14T08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09-15T04:59:58"/>
    <d v="2015-10-15T04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0:01:08"/>
    <d v="2015-07-05T22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15:19:25"/>
    <d v="2013-01-16T15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0-02T15:22:48"/>
    <d v="2012-11-01T15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15:38:02"/>
    <d v="2015-09-24T15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2:28:39"/>
    <d v="2013-03-09T02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4:43:09"/>
    <d v="2012-06-01T14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1:10:24"/>
    <d v="2012-04-16T01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6T23:39:33"/>
    <d v="2013-11-16T00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16:10:26"/>
    <d v="2012-04-06T23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03T06:30:44"/>
    <d v="2014-04-14T18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6T20:35:10"/>
    <d v="2012-04-14T12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3:50:25"/>
    <d v="2014-04-10T01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2:56:17"/>
    <d v="2013-11-03T20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4:49:39"/>
    <d v="2015-05-15T14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4:00:48"/>
    <d v="2014-02-06T14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2-19T12:12:52"/>
    <d v="2012-03-13T01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3:02:25"/>
    <d v="2015-07-23T13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3:38:33"/>
    <d v="2015-11-02T03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4:29:43"/>
    <d v="2012-08-28T19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2:15:12"/>
    <d v="2015-08-19T12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6-26T20:27:16"/>
    <d v="2013-07-26T20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1:00:09"/>
    <d v="2016-04-22T19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3:54:07"/>
    <d v="2012-01-28T13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0:22:48"/>
    <d v="2015-06-27T10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1:01:15"/>
    <d v="2016-10-29T14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4:00:15"/>
    <d v="2014-09-21T14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4:10:22"/>
    <d v="2016-02-11T23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4:22:35"/>
    <d v="2013-11-13T15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1:40:36"/>
    <d v="2015-08-16T01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0:56:31"/>
    <d v="2013-09-02T23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16:08:47"/>
    <d v="2014-04-25T16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16:51:41"/>
    <d v="2013-06-25T00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4:03:28"/>
    <d v="2014-07-18T22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4:05:39"/>
    <d v="2015-12-13T19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4:47:27"/>
    <d v="2017-01-05T14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2-26T19:31:51"/>
    <d v="2015-03-28T18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1-02T09:48:43"/>
    <d v="2016-02-01T09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2T19:04:43"/>
    <d v="2014-11-12T02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2-08T09:55:16"/>
    <d v="2017-03-10T09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0-25T18:00:14"/>
    <d v="2013-11-30T23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4:49:04"/>
    <d v="2016-04-22T14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4:51:40"/>
    <d v="2017-03-02T14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0-22T08:48:53"/>
    <d v="2013-11-26T22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3:01:30"/>
    <d v="2017-03-12T22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4:39:06"/>
    <d v="2016-10-16T15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1-21T12:00:17"/>
    <d v="2014-02-21T13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4:00:10"/>
    <d v="2015-09-04T14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15T10:59:25"/>
    <d v="2015-07-29T10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16:01:18"/>
    <d v="2016-12-14T16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3-03T11:52:45"/>
    <d v="2013-04-02T10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2T19:07:53"/>
    <d v="2016-12-02T2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3:17:57"/>
    <d v="2014-08-16T03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2:52:18"/>
    <d v="2016-08-06T02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0:09:07"/>
    <d v="2015-11-18T11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17T10:32:48"/>
    <d v="2017-01-24T10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4-07T17:50:51"/>
    <d v="2016-05-07T17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05:50:46"/>
    <d v="2016-11-22T05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17:28:49"/>
    <d v="2016-06-19T18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5-12T13:01:27"/>
    <d v="2015-06-11T13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4:18:56"/>
    <d v="2016-12-08T14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4T19:24:10"/>
    <d v="2014-03-26T18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2:23:40"/>
    <d v="2017-02-14T12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0-14T09:02:38"/>
    <d v="2014-11-17T19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4:58:33"/>
    <d v="2015-01-31T14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08:58:34"/>
    <d v="2016-05-22T22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15:28:27"/>
    <d v="2016-11-22T15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09T15:59:52"/>
    <d v="2016-04-26T21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4:54:57"/>
    <d v="2014-12-20T20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09T20:58:35"/>
    <d v="2017-03-11T20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1:54:23"/>
    <d v="2017-03-07T00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15:51:53"/>
    <d v="2017-01-10T16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09T19:00:04"/>
    <d v="2016-12-09T19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1:47:16"/>
    <d v="2015-12-07T11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08:10:42"/>
    <d v="2017-03-12T07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07:00:57"/>
    <d v="2014-02-23T07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09:47:59"/>
    <d v="2014-12-22T09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0:38:09"/>
    <d v="2014-01-05T10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1:17:03"/>
    <d v="2012-02-27T11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5-11-30T12:01:07"/>
    <d v="2016-01-03T17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4:21:39"/>
    <d v="2015-02-03T23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09:59:51"/>
    <d v="2015-09-17T09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1:51:37"/>
    <d v="2011-07-25T01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5-11-14T23:11:26"/>
    <d v="2016-01-13T23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09T22:00:04"/>
    <d v="2012-05-08T21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2-11T14:07:25"/>
    <d v="2011-03-11T23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29T23:27:23"/>
    <d v="2012-06-28T23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18:07:34"/>
    <d v="2013-09-05T22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1:01:00"/>
    <d v="2014-06-23T11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4:51:29"/>
    <d v="2012-06-26T13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18:57:40"/>
    <d v="2013-12-06T18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1:05:30"/>
    <d v="2009-12-01T12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18:26:58"/>
    <d v="2012-04-22T23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1:44:36"/>
    <d v="2012-04-18T11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8-30T11:59:59"/>
    <d v="2012-09-24T22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2:21:20"/>
    <d v="2013-01-20T12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17:54:16"/>
    <d v="2013-01-26T17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1-19T12:33:46"/>
    <d v="2012-02-23T12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2-08T20:00:49"/>
    <d v="2012-03-13T22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2-24T15:10:33"/>
    <d v="2014-03-26T14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1-21T19:46:49"/>
    <d v="2011-02-05T19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2:26:56"/>
    <d v="2012-06-28T12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5-21T22:31:36"/>
    <d v="2013-06-20T22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15:50:34"/>
    <d v="2013-12-31T02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2T21:39:56"/>
    <d v="2011-12-12T2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4:34:51"/>
    <d v="2010-12-31T23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1:41:12"/>
    <d v="2014-08-08T13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8T23:02:09"/>
    <d v="2012-03-09T23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4:15:33"/>
    <d v="2012-05-05T14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18:06:36"/>
    <d v="2014-08-28T20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2-02T18:42:17"/>
    <d v="2013-03-09T18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4:03:35"/>
    <d v="2013-03-21T13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6T19:06:29"/>
    <d v="2014-05-06T19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3-18T10:11:18"/>
    <d v="2014-04-18T18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4-03T18:00:26"/>
    <d v="2012-05-03T18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08:14:17"/>
    <d v="2012-06-07T08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4-05T12:25:43"/>
    <d v="2012-05-05T12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2:24:10"/>
    <d v="2009-12-09T13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08:00:49"/>
    <d v="2010-02-15T00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0:26:54"/>
    <d v="2009-09-25T22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4T20:58:05"/>
    <d v="2013-12-14T20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4:36:40"/>
    <d v="2014-04-02T13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1:15:01"/>
    <d v="2017-04-04T00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3-10T16:29:29"/>
    <d v="2017-04-09T15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13T13:07:27"/>
    <d v="2017-03-20T13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2-24T16:14:45"/>
    <d v="2017-03-26T15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7T19:32:11"/>
    <d v="2017-03-29T18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09T19:49:08"/>
    <d v="2017-04-30T12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7-22T17:00:40"/>
    <d v="2014-08-26T17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3:45:37"/>
    <d v="2015-06-14T13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09:59:06"/>
    <d v="2014-07-17T09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16:35:43"/>
    <d v="2015-12-24T19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8T19:08:10"/>
    <d v="2014-08-17T19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0:04:31"/>
    <d v="2015-02-06T10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0:36:30"/>
    <d v="2014-05-29T12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1:04:58"/>
    <d v="2014-11-05T12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08:44:03"/>
    <d v="2014-06-11T08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17:11:35"/>
    <d v="2014-03-08T17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5-27T10:22:23"/>
    <d v="2014-06-26T10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16:31:24"/>
    <d v="2014-06-29T16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4:11:49"/>
    <d v="2016-12-19T02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0:25:38"/>
    <d v="2016-10-30T10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6-12T14:31:44"/>
    <d v="2015-07-12T14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1:51:10"/>
    <d v="2014-10-06T00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4:48:25"/>
    <d v="2016-01-08T14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2:27:49"/>
    <d v="2016-06-24T12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4T19:02:36"/>
    <d v="2015-03-31T18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4:10:31"/>
    <d v="2016-10-17T14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7-26T09:34:36"/>
    <d v="2016-08-25T09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17:22:18"/>
    <d v="2016-02-20T17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3:37:08"/>
    <d v="2015-08-11T13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6-12-04T15:12:50"/>
    <d v="2017-01-03T15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3-30T21:25:39"/>
    <d v="2015-04-29T21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0:12:32"/>
    <d v="2015-06-06T10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1:13:42"/>
    <d v="2015-04-21T11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4-11-11T12:21:00"/>
    <d v="2015-01-10T12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17:02:16"/>
    <d v="2015-05-02T17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5-06T13:48:24"/>
    <d v="2015-06-05T13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09-17T09:52:58"/>
    <d v="2015-10-17T09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4-12-05T17:20:36"/>
    <d v="2015-01-30T19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0:35:24"/>
    <d v="2015-08-03T10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1:58:00"/>
    <d v="2016-02-07T11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15:36:48"/>
    <d v="2016-04-30T17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1-11T11:31:10"/>
    <d v="2014-12-11T11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3T19:16:40"/>
    <d v="2015-12-28T19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09-01T17:25:56"/>
    <d v="2015-10-26T17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2:40:25"/>
    <d v="2016-01-17T18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07:45:33"/>
    <d v="2015-10-21T07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18:16:56"/>
    <d v="2016-04-25T17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2:19:25"/>
    <d v="2015-04-14T11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4:30:11"/>
    <d v="2016-02-10T14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7T23:32:21"/>
    <d v="2014-12-17T23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3:39:56"/>
    <d v="2015-06-25T13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4T20:39:31"/>
    <d v="2015-04-23T20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7-30T10:53:44"/>
    <d v="2015-08-29T10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15:14:20"/>
    <d v="2015-02-12T15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15:03:57"/>
    <d v="2016-09-09T15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1-10T17:12:46"/>
    <d v="2015-12-10T17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15:53:03"/>
    <d v="2016-11-25T16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7-27T19:18:50"/>
    <d v="2015-08-25T19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08-20T19:23:36"/>
    <d v="2015-10-04T19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4:02:22"/>
    <d v="2015-10-01T14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3-11T17:27:28"/>
    <d v="2015-04-10T17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09T23:30:03"/>
    <d v="2015-08-03T23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2T20:21:47"/>
    <d v="2015-02-21T20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4T20:37:23"/>
    <d v="2014-11-13T2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1:50:32"/>
    <d v="2015-08-05T11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15:07:04"/>
    <d v="2015-01-10T15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0:02:20"/>
    <d v="2016-07-22T10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15:29:19"/>
    <d v="2015-01-15T14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0:40:52"/>
    <d v="2015-07-25T16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1:17:44"/>
    <d v="2015-01-04T01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01T14:04:04"/>
    <d v="2015-03-31T13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8T21:53:43"/>
    <d v="2015-10-28T21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0:33:37"/>
    <d v="2015-08-08T10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3:41:33"/>
    <d v="2015-02-26T03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6-12-12T21:54:47"/>
    <d v="2017-01-10T03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15:22:38"/>
    <d v="2015-10-15T15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16:14:16"/>
    <d v="2015-01-02T16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16:59:44"/>
    <d v="2015-07-02T16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15:28:26"/>
    <d v="2014-12-18T15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1:26:04"/>
    <d v="2016-04-14T01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4:44:56"/>
    <d v="2016-03-05T14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4-13T11:18:51"/>
    <d v="2015-05-13T11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16:10:58"/>
    <d v="2016-03-30T15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3T19:56:47"/>
    <d v="2016-01-02T19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8-13T09:02:55"/>
    <d v="2016-09-03T09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09T21:39:50"/>
    <d v="2015-01-18T21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08:48:48"/>
    <d v="2015-04-11T01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0-06T22:22:37"/>
    <d v="2014-11-05T2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7-19T16:01:15"/>
    <d v="2015-08-18T16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4:47:55"/>
    <d v="2015-09-07T04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2:34:42"/>
    <d v="2015-08-25T12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2:41:13"/>
    <d v="2016-11-26T13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4-30T21:38:02"/>
    <d v="2014-05-31T18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1:41:00"/>
    <d v="2015-08-21T22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15:42:26"/>
    <d v="2016-07-15T15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2:42:23"/>
    <d v="2015-03-14T10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16:13:07"/>
    <d v="2014-08-10T16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1-23T15:34:04"/>
    <d v="2015-03-24T14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2:43:09"/>
    <d v="2015-02-18T12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09-10T19:41:35"/>
    <d v="2014-11-09T2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1-22T11:29:56"/>
    <d v="2015-02-21T11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2-09T12:23:56"/>
    <d v="2015-03-11T11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01T11:54:50"/>
    <d v="2014-12-31T11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09-27T16:25:08"/>
    <d v="2014-10-27T16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16:55:49"/>
    <d v="2016-05-27T17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8T23:04:52"/>
    <d v="2015-08-07T23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2-12T02:38:53"/>
    <d v="2016-03-23T01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2-10T13:49:11"/>
    <d v="2015-03-12T12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16:06:06"/>
    <d v="2017-02-05T11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2T22:08:24"/>
    <d v="2016-02-11T22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4-28T21:23:33"/>
    <d v="2016-06-27T21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2-06T00:14:57"/>
    <d v="2015-03-08T00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16:35:43"/>
    <d v="2016-02-27T16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4T23:27:54"/>
    <d v="2015-08-03T23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1:39:46"/>
    <d v="2015-10-05T01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09:46:10"/>
    <d v="2016-01-29T09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1-27T18:09:48"/>
    <d v="2015-03-17T13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16:57:42"/>
    <d v="2015-12-07T17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4:38:49"/>
    <d v="2015-10-18T14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1-14T16:35:13"/>
    <d v="2016-02-13T16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01T22:00:54"/>
    <d v="2015-07-22T23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2-17T11:00:28"/>
    <d v="2015-03-19T10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0:00:22"/>
    <d v="2014-08-15T10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3:06:31"/>
    <d v="2016-05-25T13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6T23:33:41"/>
    <d v="2015-09-25T23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09:27:51"/>
    <d v="2016-11-26T10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06:16:33"/>
    <d v="2016-11-11T23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2:35:13"/>
    <d v="2016-08-31T00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0T22:25:15"/>
    <d v="2014-11-29T2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19T20:44:16"/>
    <d v="2014-10-27T22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16:48:10"/>
    <d v="2017-03-05T16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15:15:00"/>
    <d v="2015-12-29T18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1:36:49"/>
    <d v="2017-02-02T11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3T23:50:08"/>
    <d v="2017-03-10T23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3:45:50"/>
    <d v="2016-04-20T13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18:03:59"/>
    <d v="2017-02-25T18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09:27:36"/>
    <d v="2016-03-24T08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15:55:18"/>
    <d v="2016-06-09T14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0:18:05"/>
    <d v="2016-03-23T09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29T23:29:27"/>
    <d v="2017-01-02T23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8T19:18:17"/>
    <d v="2011-09-30T22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8T23:28:16"/>
    <d v="2012-07-18T23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3-07T21:40:25"/>
    <d v="2013-04-16T14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01T16:36:37"/>
    <d v="2015-09-30T14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8-24T12:15:48"/>
    <d v="2012-09-23T12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8T21:27:33"/>
    <d v="2013-05-08T21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4-26T15:58:51"/>
    <d v="2012-05-10T12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09-21T22:42:01"/>
    <d v="2012-10-28T00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05:18:49"/>
    <d v="2011-02-08T05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3T20:47:35"/>
    <d v="2012-05-23T20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18:49:52"/>
    <d v="2012-01-25T18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4T21:46:20"/>
    <d v="2010-09-03T20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2:57:49"/>
    <d v="2012-11-10T13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6T19:16:16"/>
    <d v="2010-10-10T19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5-12T01:54:15"/>
    <d v="2010-07-10T17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2:52:50"/>
    <d v="2014-11-03T03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6-28T11:35:45"/>
    <d v="2012-08-12T11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17:48:33"/>
    <d v="2013-01-13T17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17T12:26:34"/>
    <d v="2012-07-27T21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17:28:04"/>
    <d v="2015-10-10T17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0:30:08"/>
    <d v="2012-04-30T10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3:46:23"/>
    <d v="2011-08-01T13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3-02T13:00:03"/>
    <d v="2012-05-01T12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17:00:03"/>
    <d v="2011-09-15T17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18:57:59"/>
    <d v="2011-10-12T18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1:59:36"/>
    <d v="2012-04-22T11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6T20:59:57"/>
    <d v="2012-05-26T20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0:11:48"/>
    <d v="2011-11-16T11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1:33:59"/>
    <d v="2013-05-09T11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0:27:56"/>
    <d v="2012-06-23T00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15:08:34"/>
    <d v="2011-01-15T20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4-25T18:39:48"/>
    <d v="2012-06-16T04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4T23:02:20"/>
    <d v="2013-04-28T23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0:29:04"/>
    <d v="2012-05-23T10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17:42:55"/>
    <d v="2012-06-06T17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2-22T18:54:52"/>
    <d v="2013-03-29T17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16:05:38"/>
    <d v="2011-08-05T16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18:13:07"/>
    <d v="2015-01-27T18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0:33:57"/>
    <d v="2012-12-31T13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3:32:55"/>
    <d v="2012-06-23T13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3:38:24"/>
    <d v="2015-09-27T13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4:48:38"/>
    <d v="2014-09-21T14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16:35:08"/>
    <d v="2016-06-07T16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0-15T19:22:14"/>
    <d v="2014-11-14T2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1T20:20:16"/>
    <d v="2015-03-13T19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2:07:49"/>
    <d v="2015-10-03T16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4-10T20:45:04"/>
    <d v="2015-05-10T20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17:50:34"/>
    <d v="2014-08-14T17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4:25:49"/>
    <d v="2015-04-20T13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18:56:12"/>
    <d v="2015-05-14T18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05:43:33"/>
    <d v="2016-02-01T05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16:02:41"/>
    <d v="2014-12-13T16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7T19:09:49"/>
    <d v="2017-02-25T19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4:21:17"/>
    <d v="2014-08-20T04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15:09:13"/>
    <d v="2015-02-22T15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0:40:52"/>
    <d v="2014-11-29T11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4:15:30"/>
    <d v="2015-03-19T13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1:20:28"/>
    <d v="2014-11-13T12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6-18T22:43:24"/>
    <d v="2014-07-18T22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09:24:45"/>
    <d v="2016-10-15T14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18:13:41"/>
    <d v="2015-10-13T18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08:46:00"/>
    <d v="2016-04-22T09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18:24:52"/>
    <d v="2014-11-17T19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1-18T14:22:37"/>
    <d v="2014-12-20T23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5-29T15:16:11"/>
    <d v="2012-06-28T15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1-09T21:11:14"/>
    <d v="2014-12-07T23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09-29T13:01:31"/>
    <d v="2013-10-17T22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15:01:43"/>
    <d v="2015-08-20T06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2-08T20:56:15"/>
    <d v="2012-03-24T19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15:45:05"/>
    <d v="2015-04-19T23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1:19:14"/>
    <d v="2015-08-14T22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15:22:46"/>
    <d v="2012-08-16T15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3:01:51"/>
    <d v="2013-03-01T13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1:48:32"/>
    <d v="2010-01-01T01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0-31T13:59:05"/>
    <d v="2014-12-01T14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8T21:32:46"/>
    <d v="2013-07-29T21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0:34:15"/>
    <d v="2011-08-01T10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1-24T07:14:21"/>
    <d v="2013-02-23T23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16:39:12"/>
    <d v="2015-02-02T16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1:12:01"/>
    <d v="2011-10-29T11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05:46:58"/>
    <d v="2013-09-26T05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05:14:17"/>
    <d v="2013-09-30T22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1T21:34:58"/>
    <d v="2011-01-01T22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6-08T07:29:29"/>
    <d v="2012-07-08T07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2T22:18:58"/>
    <d v="2015-02-26T19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09-07T15:36:19"/>
    <d v="2013-10-05T00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3:33:23"/>
    <d v="2012-04-04T12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0:00:37"/>
    <d v="2016-09-29T23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3:11:10"/>
    <d v="2013-05-31T12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0:13:26"/>
    <d v="2015-10-07T22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1:03:05"/>
    <d v="2012-03-21T15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4:26:21"/>
    <d v="2017-03-05T14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2T23:46:47"/>
    <d v="2012-09-20T23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4-30T20:52:43"/>
    <d v="2015-05-31T22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0:43:13"/>
    <d v="2012-05-28T10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18:47:37"/>
    <d v="2012-12-24T18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4-15T12:53:06"/>
    <d v="2014-05-15T12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3-30T15:38:26"/>
    <d v="2015-05-01T08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15:58:04"/>
    <d v="2011-11-15T14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17:49:34"/>
    <d v="2015-03-06T17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07:41:29"/>
    <d v="2015-10-13T07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07:35:39"/>
    <d v="2016-10-11T07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5-30T22:20:51"/>
    <d v="2015-07-29T22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1T19:58:19"/>
    <d v="2014-07-31T19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0:36:29"/>
    <d v="2016-05-09T15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18:32:28"/>
    <d v="2014-08-21T18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16:05:38"/>
    <d v="2015-04-23T16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0:59:54"/>
    <d v="2016-09-01T10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8-17T21:31:52"/>
    <d v="2015-09-16T21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16:40:35"/>
    <d v="2017-02-08T16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3:12:01"/>
    <d v="2016-05-19T03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3-13T21:51:57"/>
    <d v="2015-04-12T21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09:12:29"/>
    <d v="2014-08-23T09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4:49:05"/>
    <d v="2016-05-18T14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2T21:36:34"/>
    <d v="2015-01-11T21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2-24T19:14:07"/>
    <d v="2015-04-10T18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4:41:37"/>
    <d v="2014-08-04T14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1T19:32:59"/>
    <d v="2015-10-09T12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4:55:03"/>
    <d v="2014-09-15T14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2:50:03"/>
    <d v="2015-05-15T22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0:04:58"/>
    <d v="2015-11-16T11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09-29T18:43:54"/>
    <d v="2016-10-29T18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1-15T13:28:00"/>
    <d v="2015-03-16T12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5-15T23:09:29"/>
    <d v="2015-06-14T23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18:07:12"/>
    <d v="2014-07-05T18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1-25T02:55:36"/>
    <d v="2015-12-25T02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1:12:33"/>
    <d v="2015-12-30T11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1:13:46"/>
    <d v="2015-03-31T08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07:52:07"/>
    <d v="2016-03-23T06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09:08:17"/>
    <d v="2016-01-26T09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16:45:24"/>
    <d v="2016-03-13T15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4:13:41"/>
    <d v="2014-10-05T14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15:17:06"/>
    <d v="2015-04-25T15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18:13:48"/>
    <d v="2014-08-07T18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1-25T00:51:40"/>
    <d v="2017-02-24T00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0:56:49"/>
    <d v="2014-08-07T10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3:11:57"/>
    <d v="2016-06-19T03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8-24T15:10:01"/>
    <d v="2015-09-23T15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6-19T13:05:47"/>
    <d v="2014-08-03T13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1-25T16:36:40"/>
    <d v="2016-03-25T15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16:39:09"/>
    <d v="2012-09-12T22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2:56:08"/>
    <d v="2014-11-12T16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09T16:54:14"/>
    <d v="2013-12-23T16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29T20:13:43"/>
    <d v="2012-04-28T20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07:59:50"/>
    <d v="2016-06-17T07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2:06:22"/>
    <d v="2014-04-29T12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15:59:32"/>
    <d v="2015-08-11T21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4:14:28"/>
    <d v="2017-03-14T19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0:42:31"/>
    <d v="2012-07-15T00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7-13T16:08:45"/>
    <d v="2016-08-22T01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3:03:34"/>
    <d v="2017-01-02T17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8T22:26:10"/>
    <d v="2015-01-08T22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4:38:14"/>
    <d v="2012-09-21T14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2:00:12"/>
    <d v="2014-04-30T00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06:56:04"/>
    <d v="2016-04-30T07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18:52:09"/>
    <d v="2015-08-25T18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15:59:11"/>
    <d v="2014-10-20T15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0-02T14:01:01"/>
    <d v="2015-12-01T15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16:13:24"/>
    <d v="2015-10-23T06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3T23:00:42"/>
    <d v="2015-10-10T20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2:56:28"/>
    <d v="2015-05-21T12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2:50:16"/>
    <d v="2016-12-30T12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1:09:26"/>
    <d v="2016-12-02T01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05:07:02"/>
    <d v="2012-09-13T05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4:26:48"/>
    <d v="2016-11-09T15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5-04T10:04:29"/>
    <d v="2015-06-03T10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4:54:21"/>
    <d v="2015-11-26T15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10T18:11:07"/>
    <d v="2014-11-30T18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4-14T07:55:22"/>
    <d v="2015-05-14T07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2T21:31:52"/>
    <d v="2016-06-30T05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01T23:03:47"/>
    <d v="2015-08-29T23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03T20:28:59"/>
    <d v="2016-05-28T20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4:45:32"/>
    <d v="2014-02-27T18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0:45:21"/>
    <d v="2016-09-29T10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17:49:21"/>
    <d v="2015-03-09T16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09:45:14"/>
    <d v="2016-10-15T20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09-26T08:11:15"/>
    <d v="2016-10-12T08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16:54:55"/>
    <d v="2015-01-15T16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15:45:48"/>
    <d v="2015-02-19T15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8T22:51:14"/>
    <d v="2015-06-07T22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8-29T14:51:03"/>
    <d v="2014-09-15T15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0:55:08"/>
    <d v="2016-07-15T01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08:58:35"/>
    <d v="2016-12-21T02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4:00:35"/>
    <d v="2017-03-10T14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15:13:23"/>
    <d v="2014-11-08T16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2:31:09"/>
    <d v="2015-09-09T02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1:16:59"/>
    <d v="2015-08-14T01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2:09:20"/>
    <d v="2016-03-09T12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5-12-03T18:55:41"/>
    <d v="2016-02-01T18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09:59:03"/>
    <d v="2016-12-21T09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4:20:09"/>
    <d v="2015-12-17T14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09T22:48:45"/>
    <d v="2014-12-09T22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5-12T10:38:47"/>
    <d v="2014-06-12T23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09:25:26"/>
    <d v="2015-04-21T08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1-12T15:47:27"/>
    <d v="2016-02-09T15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2-01T11:31:28"/>
    <d v="2017-03-12T14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17:17:33"/>
    <d v="2016-08-02T20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16:13:14"/>
    <d v="2016-07-30T16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3-18T20:40:10"/>
    <d v="2015-04-17T20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2:06:58"/>
    <d v="2015-11-24T13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18:00:10"/>
    <d v="2013-10-25T18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2:55:13"/>
    <d v="2015-08-21T12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09:56:47"/>
    <d v="2015-09-04T10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4T19:36:37"/>
    <d v="2015-12-09T01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16:29:34"/>
    <d v="2015-05-04T16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3:20:39"/>
    <d v="2015-09-25T16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17:13:36"/>
    <d v="2016-02-10T17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09-28T09:07:45"/>
    <d v="2015-11-09T09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0T19:51:36"/>
    <d v="2016-01-09T19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6-30T19:29:40"/>
    <d v="2014-07-28T19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2:58:36"/>
    <d v="2014-12-19T14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16:13:10"/>
    <d v="2015-12-28T01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07:59:59"/>
    <d v="2014-10-29T17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0:11:10"/>
    <d v="2016-07-04T23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15:34:49"/>
    <d v="2014-11-10T16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09:59:34"/>
    <d v="2016-05-22T09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2T19:42:23"/>
    <d v="2014-07-02T19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4:09:25"/>
    <d v="2015-09-24T14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8T19:01:34"/>
    <d v="2015-02-27T19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3-07T00:04:51"/>
    <d v="2016-04-05T23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6-15T16:29:10"/>
    <d v="2014-07-10T16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0-20T15:55:40"/>
    <d v="2014-11-22T00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3:07:20"/>
    <d v="2015-03-01T13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16:57:05"/>
    <d v="2014-08-09T16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1:42:10"/>
    <d v="2015-04-27T10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18:23:43"/>
    <d v="2014-09-30T18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5-30T10:21:58"/>
    <d v="2015-06-29T10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1-23T21:51:10"/>
    <d v="2015-02-23T22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18:04:50"/>
    <d v="2016-07-30T18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8T21:31:16"/>
    <d v="2015-06-02T21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3-26T12:22:37"/>
    <d v="2015-05-10T12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3:01:00"/>
    <d v="2015-03-25T02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3T22:19:26"/>
    <d v="2014-08-12T22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6T22:22:19"/>
    <d v="2014-09-25T22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2-12T23:21:58"/>
    <d v="2015-04-13T22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15:16:00"/>
    <d v="2014-12-25T15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7-02T17:33:43"/>
    <d v="2015-08-02T17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16:33:28"/>
    <d v="2014-06-27T16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7-09T16:31:03"/>
    <d v="2014-08-08T16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15:59:32"/>
    <d v="2014-09-18T15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3:35:34"/>
    <d v="2017-04-07T12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4:14:37"/>
    <d v="2017-04-05T13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1-21T11:33:50"/>
    <d v="2017-03-22T10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15:41:54"/>
    <d v="2017-04-05T14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2-07T16:59:18"/>
    <d v="2017-03-24T15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2:04:43"/>
    <d v="2014-10-16T01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4-27T13:47:23"/>
    <d v="2013-05-27T01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5-22T11:45:26"/>
    <d v="2016-07-21T11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29T22:35:41"/>
    <d v="2016-10-03T22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7-08T00:30:28"/>
    <d v="2014-08-08T21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2:53:10"/>
    <d v="2014-06-20T17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6T20:29:20"/>
    <d v="2013-07-13T13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0:41:24"/>
    <d v="2015-12-24T10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09-16T10:43:16"/>
    <d v="2016-10-14T18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4:33:48"/>
    <d v="2016-02-21T04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2:59:53"/>
    <d v="2015-10-08T02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16:57:29"/>
    <d v="2014-12-06T17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09:19:05"/>
    <d v="2016-05-03T18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7T19:44:54"/>
    <d v="2016-04-17T18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0-12T06:10:53"/>
    <d v="2016-11-11T07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08:03:18"/>
    <d v="2013-09-06T14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15:34:13"/>
    <d v="2017-01-29T15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15:08:08"/>
    <d v="2014-12-31T16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2:50:59"/>
    <d v="2015-08-15T02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1-10T12:52:15"/>
    <d v="2017-03-01T12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3-23T08:55:11"/>
    <d v="2016-04-22T08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1:14:23"/>
    <d v="2015-08-07T11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1-25T09:23:54"/>
    <d v="2015-12-30T09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4-01T00:46:37"/>
    <d v="2015-05-01T00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3-18T07:59:35"/>
    <d v="2013-04-22T07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07:37:02"/>
    <d v="2014-10-17T23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4:23:48"/>
    <d v="2013-05-27T19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1:32:54"/>
    <d v="2015-04-10T00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1:03:12"/>
    <d v="2016-10-13T16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0T21:54:10"/>
    <d v="2013-03-13T15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0:59:33"/>
    <d v="2014-04-23T10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17:01:27"/>
    <d v="2014-01-15T14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6T22:26:44"/>
    <d v="2016-11-05T22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16:18:37"/>
    <d v="2014-05-05T16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2-09T19:45:52"/>
    <d v="2015-03-11T18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09-29T10:46:42"/>
    <d v="2014-10-19T21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01T12:16:27"/>
    <d v="2012-05-15T12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2:53:27"/>
    <d v="2016-10-19T02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29T20:29:58"/>
    <d v="2012-02-28T20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18:42:48"/>
    <d v="2012-07-14T18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3:45:11"/>
    <d v="2014-08-29T13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0:33:17"/>
    <d v="2012-06-15T22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8-03T12:03:22"/>
    <d v="2016-09-02T12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3-05T14:10:37"/>
    <d v="2015-04-04T13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18T16:35:45"/>
    <d v="2012-06-30T15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16:17:22"/>
    <d v="2014-06-17T16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3:21:44"/>
    <d v="2011-12-18T13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7-27T16:37:03"/>
    <d v="2012-08-26T16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0:15:51"/>
    <d v="2014-09-11T10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3-09T13:58:47"/>
    <d v="2015-04-08T13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16:36:41"/>
    <d v="2014-01-11T16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7-22T10:45:32"/>
    <d v="2016-08-06T10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05:36:23"/>
    <d v="2016-10-10T05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3:47:46"/>
    <d v="2016-07-16T03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06:04:18"/>
    <d v="2013-06-20T06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2-12-03T20:31:33"/>
    <d v="2013-01-02T20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1-18T19:53:15"/>
    <d v="2012-03-18T18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4-09T08:54:44"/>
    <d v="2013-05-24T08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2:00:31"/>
    <d v="2012-05-30T14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12T08:53:48"/>
    <d v="2012-10-28T08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1:01:58"/>
    <d v="2011-08-11T11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6-17T18:00:50"/>
    <d v="2015-08-16T18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09:45:23"/>
    <d v="2012-03-29T08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4:49:50"/>
    <d v="2014-06-05T14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1:55:30"/>
    <d v="2014-03-18T10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07:45:40"/>
    <d v="2013-02-01T12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15:51:34"/>
    <d v="2013-10-05T15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14T15:45:21"/>
    <d v="2016-04-24T15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5T22:02:08"/>
    <d v="2013-03-07T22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5T19:19:14"/>
    <d v="2011-12-15T19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2:07:56"/>
    <d v="2015-06-12T02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1:03:24"/>
    <d v="2015-07-17T11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18:28:26"/>
    <d v="2014-08-25T18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09:03:41"/>
    <d v="2015-11-22T10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2-08T05:44:48"/>
    <d v="2017-03-10T05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1-14T17:35:54"/>
    <d v="2015-02-12T02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1-22T17:11:58"/>
    <d v="2015-02-16T23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07:50:46"/>
    <d v="2015-04-23T07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3:54:03"/>
    <d v="2014-10-29T13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7-06T23:32:47"/>
    <d v="2016-08-05T16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6-25T08:39:40"/>
    <d v="2014-07-09T08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7T23:45:52"/>
    <d v="2014-07-17T23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6-29T11:50:43"/>
    <d v="2016-07-29T11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2-20T19:18:54"/>
    <d v="2015-03-11T23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17:31:43"/>
    <d v="2015-02-11T17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16:35:59"/>
    <d v="2016-09-08T23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0:32:39"/>
    <d v="2015-08-12T00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05:03:25"/>
    <d v="2015-07-21T05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1:35:59"/>
    <d v="2016-03-03T14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07:37:21"/>
    <d v="2014-06-06T18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07:40:28"/>
    <d v="2014-07-05T07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17:34:00"/>
    <d v="2014-07-08T17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1:12:01"/>
    <d v="2015-07-31T11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1:21:10"/>
    <d v="2016-06-17T11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08:16:06"/>
    <d v="2015-01-04T08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09-18T00:50:09"/>
    <d v="2014-10-10T06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0:31:47"/>
    <d v="2015-08-06T10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2T20:34:36"/>
    <d v="2015-07-15T19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05:53:10"/>
    <d v="2014-09-29T05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07:07:53"/>
    <d v="2015-08-22T07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1:24:50"/>
    <d v="2015-08-05T06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5-30T15:57:18"/>
    <d v="2015-06-29T15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15:18:55"/>
    <d v="2015-08-22T15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06:55:25"/>
    <d v="2016-03-30T09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29T22:21:04"/>
    <d v="2014-05-31T22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1-24T06:55:03"/>
    <d v="2015-02-23T06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2:51:38"/>
    <d v="2015-04-05T23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2:49:21"/>
    <d v="2016-12-14T12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4:35:15"/>
    <d v="2015-05-09T04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3:38:29"/>
    <d v="2016-08-07T13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06:13:12"/>
    <d v="2015-08-02T11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0:14:22"/>
    <d v="2015-02-28T10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03T09:21:26"/>
    <d v="2015-09-23T09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07:36:49"/>
    <d v="2015-06-14T07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09:39:49"/>
    <d v="2016-02-25T19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17:08:55"/>
    <d v="2014-09-23T17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1:24:52"/>
    <d v="2015-03-27T10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3T19:16:46"/>
    <d v="2015-03-31T17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5-12T01:29:56"/>
    <d v="2015-06-12T20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4:01:26"/>
    <d v="2015-12-04T14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5T19:50:12"/>
    <d v="2015-07-10T02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1:24:26"/>
    <d v="2016-06-03T11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1:21:09"/>
    <d v="2015-10-02T18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05:25:18"/>
    <d v="2016-06-02T05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4-29T15:09:08"/>
    <d v="2014-05-11T22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6-16T14:47:50"/>
    <d v="2015-07-16T14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2:01:34"/>
    <d v="2014-11-23T17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09-20T22:03:53"/>
    <d v="2015-10-10T21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18:02:10"/>
    <d v="2015-01-30T18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1:53:37"/>
    <d v="2015-12-04T19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1:16:58"/>
    <d v="2017-02-17T23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16:48:04"/>
    <d v="2015-12-09T17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09:34:56"/>
    <d v="2014-08-13T17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0:45:54"/>
    <d v="2014-08-24T23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4T19:51:19"/>
    <d v="2015-03-18T12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2:44:57"/>
    <d v="2015-12-13T13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17:51:35"/>
    <d v="2014-06-21T06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2:42:30"/>
    <d v="2016-06-12T23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08:06:20"/>
    <d v="2017-01-04T08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4-08T19:23:53"/>
    <d v="2015-06-07T19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1:36:34"/>
    <d v="2015-05-29T11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4:21:05"/>
    <d v="2016-05-23T14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0:34:19"/>
    <d v="2015-05-29T10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05:16:40"/>
    <d v="2016-04-23T05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6T19:10:11"/>
    <d v="2014-09-05T19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0T19:03:49"/>
    <d v="2016-01-29T18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5-21T20:05:03"/>
    <d v="2014-06-20T20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5T23:34:57"/>
    <d v="2014-09-13T23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4-17T12:11:59"/>
    <d v="2015-05-07T12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5-12-31T19:11:11"/>
    <d v="2016-01-29T18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09T19:54:07"/>
    <d v="2015-08-08T16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17:04:55"/>
    <d v="2017-02-20T13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1-11T08:04:55"/>
    <d v="2014-12-05T06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08-17T03:41:44"/>
    <d v="2015-10-16T03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4:12:56"/>
    <d v="2016-06-19T14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09:10:48"/>
    <d v="2015-09-24T09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3:57:09"/>
    <d v="2014-06-24T13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1:12:03"/>
    <d v="2014-09-09T11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6-17T09:43:27"/>
    <d v="2015-07-17T08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4-11-06T21:44:19"/>
    <d v="2015-01-05T21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17:55:21"/>
    <d v="2016-10-14T17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09T23:41:12"/>
    <d v="2016-07-03T23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4:50:54"/>
    <d v="2016-10-05T14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09:14:41"/>
    <d v="2016-07-19T09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6T23:32:45"/>
    <d v="2014-05-16T23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2:43:33"/>
    <d v="2014-12-21T12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4-20T21:47:18"/>
    <d v="2015-06-19T21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4:37:11"/>
    <d v="2015-01-28T14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15:16:26"/>
    <d v="2017-01-17T15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4T22:04:53"/>
    <d v="2016-05-04T22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2:51:19"/>
    <d v="2015-07-16T12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17:55:24"/>
    <d v="2016-11-30T12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09:46:35"/>
    <d v="2015-07-03T09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5-12-21T12:24:21"/>
    <d v="2016-01-20T12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16:44:12"/>
    <d v="2015-08-20T12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09:20:36"/>
    <d v="2014-12-03T10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09:18:38"/>
    <d v="2016-05-01T09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16:40:37"/>
    <d v="2016-02-05T23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1-05T12:27:15"/>
    <d v="2014-12-05T12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2-11T20:50:01"/>
    <d v="2015-03-13T19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0:11:24"/>
    <d v="2015-09-18T22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05:15:24"/>
    <d v="2015-01-11T05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07:50:40"/>
    <d v="2014-10-17T23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15:43:05"/>
    <d v="2014-08-29T15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2:49:52"/>
    <d v="2014-08-08T22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16:12:08"/>
    <d v="2016-04-15T15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2:08:24"/>
    <d v="2014-08-25T16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4-11-10T13:33:15"/>
    <d v="2015-01-08T21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2-02T18:40:15"/>
    <d v="2015-04-03T17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08:19:52"/>
    <d v="2014-06-22T16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1-27T16:48:41"/>
    <d v="2016-12-12T01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0:30:58"/>
    <d v="2015-10-11T10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0:57:33"/>
    <d v="2015-10-31T10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4T20:52:38"/>
    <d v="2016-07-23T20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0:37:12"/>
    <d v="2014-08-09T00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16:42:19"/>
    <d v="2015-02-07T16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7-25T05:33:16"/>
    <d v="2015-08-24T05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0T23:00:18"/>
    <d v="2015-09-08T23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18:13:51"/>
    <d v="2014-11-09T07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8-23T20:21:53"/>
    <d v="2016-09-06T20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0:34:26"/>
    <d v="2015-07-31T20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16:03:57"/>
    <d v="2016-05-14T16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2:33:39"/>
    <d v="2016-06-08T12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1:23:21"/>
    <d v="2014-11-25T14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15:11:27"/>
    <d v="2015-06-12T15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3:27:06"/>
    <d v="2015-06-27T13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5T22:09:34"/>
    <d v="2016-01-14T22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17:08:59"/>
    <d v="2014-09-06T17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1-13T16:46:34"/>
    <d v="2015-03-14T15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2-15T04:33:10"/>
    <d v="2016-03-16T03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4-26T06:26:29"/>
    <d v="2014-05-19T06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0:37:27"/>
    <d v="2015-09-16T00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0:06:47"/>
    <d v="2015-10-29T10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7-06T09:52:09"/>
    <d v="2014-08-05T09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4:01:10"/>
    <d v="2015-03-25T13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8-26T16:16:44"/>
    <d v="2014-09-25T16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15:58:47"/>
    <d v="2015-05-18T15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08T22:39:39"/>
    <d v="2015-01-23T22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08:21:50"/>
    <d v="2015-05-08T22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09:01:08"/>
    <d v="2014-09-11T09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3:22:59"/>
    <d v="2015-02-23T13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1:03:49"/>
    <d v="2014-07-15T00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2-03T18:57:26"/>
    <d v="2016-03-04T18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08:32:38"/>
    <d v="2014-05-25T08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09:01:04"/>
    <d v="2015-05-07T09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1:59:23"/>
    <d v="2014-09-15T01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0T22:57:17"/>
    <d v="2015-02-21T06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17:57:33"/>
    <d v="2016-06-04T17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0:16:04"/>
    <d v="2014-06-15T10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09:00:08"/>
    <d v="2016-08-29T12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0:37:03"/>
    <d v="2014-10-12T23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6-13T05:58:33"/>
    <d v="2014-07-13T05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1:53:34"/>
    <d v="2015-01-30T11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4:25:12"/>
    <d v="2014-08-27T20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3:33:38"/>
    <d v="2015-01-18T13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18:02:35"/>
    <d v="2015-03-01T18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4:17:39"/>
    <d v="2015-12-16T15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3-13T22:06:20"/>
    <d v="2015-04-12T22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5-08T16:56:38"/>
    <d v="2015-06-07T16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3T22:21:00"/>
    <d v="2015-05-23T22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07:44:52"/>
    <d v="2016-08-15T07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08:29:27"/>
    <d v="2016-11-24T12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0:34:53"/>
    <d v="2015-06-02T10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4:45:17"/>
    <d v="2015-11-19T15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3:45:52"/>
    <d v="2016-01-23T03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4:16:13"/>
    <d v="2014-10-05T14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1:33:59"/>
    <d v="2016-10-16T23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4:00:21"/>
    <d v="2015-10-08T14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09:00:03"/>
    <d v="2017-03-16T08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5-17T12:47:29"/>
    <d v="2015-06-16T12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18:00:50"/>
    <d v="2016-05-04T18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1-26T19:16:12"/>
    <d v="2015-03-27T18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3-09T13:41:57"/>
    <d v="2016-05-08T12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7T19:12:05"/>
    <d v="2016-06-06T19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3:10:23"/>
    <d v="2014-09-11T13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0:05:59"/>
    <d v="2015-03-25T23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0:51:46"/>
    <d v="2015-03-01T01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06:17:04"/>
    <d v="2015-07-02T06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16:50:19"/>
    <d v="2014-08-06T16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2:30:33"/>
    <d v="2015-07-07T12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2:43:32"/>
    <d v="2015-09-16T12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2-06T23:44:52"/>
    <d v="2015-03-08T22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03T07:34:20"/>
    <d v="2016-08-16T22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3:52:33"/>
    <d v="2015-05-03T17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1:04:11"/>
    <d v="2014-07-18T11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0:47:58"/>
    <d v="2014-08-31T10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1-19T21:38:40"/>
    <d v="2016-12-04T20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4:38:28"/>
    <d v="2015-12-31T23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8T20:27:51"/>
    <d v="2014-09-25T20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1:24:46"/>
    <d v="2014-11-26T22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2-25T12:32:10"/>
    <d v="2016-03-13T07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16:08:54"/>
    <d v="2015-03-22T21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0:22:27"/>
    <d v="2014-10-20T00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4:47:03"/>
    <d v="2015-01-06T01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03T16:58:50"/>
    <d v="2015-08-23T21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08:25:56"/>
    <d v="2015-09-23T08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1-12T11:29:03"/>
    <d v="2016-02-11T11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0:10:36"/>
    <d v="2014-11-11T11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1:41:21"/>
    <d v="2016-08-24T01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18:22:08"/>
    <d v="2016-10-30T23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07:00:06"/>
    <d v="2016-05-01T06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2:22:31"/>
    <d v="2016-10-12T19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3:41:21"/>
    <d v="2016-06-20T03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1-28T19:29:22"/>
    <d v="2015-12-20T23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08:47:00"/>
    <d v="2016-01-07T08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15:05:30"/>
    <d v="2017-01-27T15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3:25:10"/>
    <d v="2016-10-09T13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1-21T15:07:47"/>
    <d v="2016-02-20T15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06:29:32"/>
    <d v="2014-10-03T06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0:57:51"/>
    <d v="2017-01-19T10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3-27T16:54:00"/>
    <d v="2015-05-26T16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2:36:33"/>
    <d v="2017-02-26T23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8T23:38:49"/>
    <d v="2014-06-15T23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2:46:00"/>
    <d v="2017-02-28T21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4:51:10"/>
    <d v="2017-01-31T13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16:29:42"/>
    <d v="2016-07-13T16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1-26T15:04:12"/>
    <d v="2012-12-26T15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15:22:56"/>
    <d v="2016-03-01T00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16:08:44"/>
    <d v="2014-11-15T17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1:11:45"/>
    <d v="2014-10-06T11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1-14T13:09:51"/>
    <d v="2014-12-14T13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04T00:11:23"/>
    <d v="2015-04-25T00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0:05:19"/>
    <d v="2016-01-21T00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08:40:40"/>
    <d v="2014-11-26T09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4:58:39"/>
    <d v="2015-02-21T14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06:15:16"/>
    <d v="2015-12-23T17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1:52:10"/>
    <d v="2015-02-10T11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15:04:09"/>
    <d v="2015-06-21T15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7T21:58:00"/>
    <d v="2014-11-05T00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5-26T12:27:18"/>
    <d v="2014-06-10T23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08:09:12"/>
    <d v="2014-07-18T08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15:24:03"/>
    <d v="2014-08-20T15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2:09:36"/>
    <d v="2015-07-20T17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15:00:20"/>
    <d v="2014-05-26T22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15:18:53"/>
    <d v="2015-08-14T15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09:51:09"/>
    <d v="2016-11-22T00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17:53:29"/>
    <d v="2016-08-27T17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1:13:06"/>
    <d v="2015-06-11T11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18:51:15"/>
    <d v="2012-10-06T18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02T07:13:33"/>
    <d v="2014-05-30T11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06:01:32"/>
    <d v="2017-03-03T06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2-18T11:54:11"/>
    <d v="2015-03-20T10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7-16T01:20:25"/>
    <d v="2016-08-15T01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2:00:47"/>
    <d v="2014-11-17T23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2:56:11"/>
    <d v="2015-09-16T12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16:10:47"/>
    <d v="2016-10-14T16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1T20:04:19"/>
    <d v="2015-09-10T20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7-18T21:38:45"/>
    <d v="2016-08-17T21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07:50:55"/>
    <d v="2016-10-31T22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4-04T08:26:49"/>
    <d v="2013-05-04T08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3:50:44"/>
    <d v="2013-08-16T06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16:26:13"/>
    <d v="2010-10-01T23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1:03:17"/>
    <d v="2016-03-04T01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4:03:58"/>
    <d v="2013-12-29T02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2T14:00:21"/>
    <d v="2015-06-26T18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5-12-21T15:50:48"/>
    <d v="2016-01-20T15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1:30:47"/>
    <d v="2015-10-06T11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19T20:41:39"/>
    <d v="2015-04-15T21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2:26:38"/>
    <d v="2016-02-02T12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2T22:44:15"/>
    <d v="2014-08-21T22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4:16:26"/>
    <d v="2014-09-09T23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3-14T18:44:14"/>
    <d v="2016-04-27T08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16:37:42"/>
    <d v="2014-12-31T16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4T19:20:55"/>
    <d v="2015-06-13T19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4-04T23:02:40"/>
    <d v="2016-05-04T23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4:59:05"/>
    <d v="2017-02-08T04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4-28T11:04:54"/>
    <d v="2015-05-28T10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3:16:53"/>
    <d v="2014-10-01T22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4:59:14"/>
    <d v="2015-03-01T20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17:59:50"/>
    <d v="2015-01-09T17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0:16:24"/>
    <d v="2014-09-29T10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0:36:51"/>
    <d v="2016-04-03T09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3:59:00"/>
    <d v="2016-05-20T03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17:27:26"/>
    <d v="2014-08-08T17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8-29T01:35:34"/>
    <d v="2015-09-28T01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7-14T13:49:08"/>
    <d v="2014-08-13T13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07:51:32"/>
    <d v="2015-09-30T13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09-17T17:08:58"/>
    <d v="2016-10-22T17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0-21T22:07:26"/>
    <d v="2015-11-22T01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4T20:19:32"/>
    <d v="2014-07-29T20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0:28:57"/>
    <d v="2016-07-10T00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17:31:19"/>
    <d v="2015-09-09T17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1:35:52"/>
    <d v="2015-10-16T11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15:00:34"/>
    <d v="2014-12-14T15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1-16T12:36:09"/>
    <d v="2016-12-07T12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2:34:41"/>
    <d v="2015-04-21T00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1:34:22"/>
    <d v="2016-10-29T20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1:25:00"/>
    <d v="2015-06-14T14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08:42:39"/>
    <d v="2016-03-10T08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6-29T21:27:20"/>
    <d v="2016-08-18T21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08-10T10:38:43"/>
    <d v="2015-10-09T10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17:57:58"/>
    <d v="2017-03-02T17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6T22:19:55"/>
    <d v="2015-02-25T22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2:07:15"/>
    <d v="2015-03-22T11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7T19:40:44"/>
    <d v="2014-12-26T2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0T23:21:31"/>
    <d v="2015-09-19T23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17:09:06"/>
    <d v="2015-11-15T18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08:31:18"/>
    <d v="2014-09-01T00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2:22:11"/>
    <d v="2015-05-05T13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16:12:39"/>
    <d v="2015-09-29T16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1:05:59"/>
    <d v="2015-08-17T11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1T22:36:30"/>
    <d v="2016-12-20T2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4-12-08T08:44:07"/>
    <d v="2015-01-08T08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6-07T08:01:23"/>
    <d v="2016-07-08T20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4:39:05"/>
    <d v="2015-05-01T13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17:45:43"/>
    <d v="2016-08-14T17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09:51:52"/>
    <d v="2015-10-15T17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16:49:01"/>
    <d v="2014-05-31T22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7-22T14:05:56"/>
    <d v="2015-09-20T14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1T19:36:20"/>
    <d v="2016-07-31T19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4:48:46"/>
    <d v="2015-05-20T14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07:05:01"/>
    <d v="2016-10-07T09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4:00:49"/>
    <d v="2016-02-07T19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2T23:33:11"/>
    <d v="2016-02-11T23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09:56:15"/>
    <d v="2014-10-20T09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4:12:17"/>
    <d v="2015-07-16T02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3:10:18"/>
    <d v="2016-08-23T03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4-12T22:45:06"/>
    <d v="2015-06-11T22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16:48:31"/>
    <d v="2015-02-02T21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2:15:16"/>
    <d v="2014-10-19T00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05:17:56"/>
    <d v="2015-09-16T17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4:32:31"/>
    <d v="2015-05-11T14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2-27T11:19:54"/>
    <d v="2015-04-28T10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3T22:00:10"/>
    <d v="2014-08-27T22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1-09T19:45:19"/>
    <d v="2017-02-18T19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09-03T09:17:00"/>
    <d v="2014-10-04T09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1T21:55:34"/>
    <d v="2016-10-31T21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2:33:02"/>
    <d v="2015-04-17T12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0:10:50"/>
    <d v="2014-09-21T10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05:43:47"/>
    <d v="2016-06-05T05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3-18T07:22:05"/>
    <d v="2015-04-01T07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19T03:59:20"/>
    <d v="2016-05-27T08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6-13T10:35:23"/>
    <d v="2016-07-02T10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4T20:05:32"/>
    <d v="2015-03-26T19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3-06T17:36:36"/>
    <d v="2016-05-05T16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7-28T11:18:55"/>
    <d v="2014-09-26T11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4T17:22:12"/>
    <d v="2016-11-09T18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18:49:58"/>
    <d v="2016-07-09T18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4-12-04T13:43:21"/>
    <d v="2015-02-02T13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d v="2015-12-07T23:57:52"/>
    <d v="2016-01-06T23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6T19:26:02"/>
    <d v="2016-03-27T18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15:33:49"/>
    <d v="2015-03-01T15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4:49:01"/>
    <d v="2017-03-16T13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15:13:39"/>
    <d v="2017-04-18T14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3-14T10:21:56"/>
    <d v="2017-04-13T23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3-09T08:54:05"/>
    <d v="2017-04-08T07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2-20T03:24:20"/>
    <d v="2017-04-21T02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2-22T08:33:54"/>
    <d v="2017-03-24T07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2:16:59"/>
    <d v="2017-03-27T11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2T22:38:41"/>
    <d v="2017-04-03T22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06:05:54"/>
    <d v="2017-03-31T17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3-13T16:14:29"/>
    <d v="2017-05-03T14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0:30:07"/>
    <d v="2017-04-03T10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1:29:20"/>
    <d v="2017-03-24T23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2:15:03"/>
    <d v="2017-04-07T11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3:04:48"/>
    <d v="2017-04-16T15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2-17T07:18:59"/>
    <d v="2017-03-19T06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3:35:56"/>
    <d v="2017-04-09T03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07:55:07"/>
    <d v="2017-03-19T01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1-26T19:58:54"/>
    <d v="2017-03-27T18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3-02T11:22:46"/>
    <d v="2017-04-16T10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18:15:55"/>
    <d v="2014-11-06T19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09-09T10:58:04"/>
    <d v="2014-09-30T23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2T19:25:00"/>
    <d v="2012-12-06T21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1:20:03"/>
    <d v="2011-01-24T23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8-11T15:09:34"/>
    <d v="2014-09-10T15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15:49:27"/>
    <d v="2013-11-02T15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3-30T22:42:17"/>
    <d v="2011-04-30T23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16:00:58"/>
    <d v="2012-04-01T15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1-20T06:58:45"/>
    <d v="2012-12-20T06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17:52:24"/>
    <d v="2012-06-01T17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09T13:55:05"/>
    <d v="2014-07-19T00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6-22T15:09:12"/>
    <d v="2013-07-22T15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1-12-06T20:36:01"/>
    <d v="2012-01-18T18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1:21:27"/>
    <d v="2014-08-12T23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07:52:02"/>
    <d v="2014-10-15T07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1:27:42"/>
    <d v="2014-07-06T21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3:05:25"/>
    <d v="2014-06-15T13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4:20:15"/>
    <d v="2014-06-09T14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0T22:49:20"/>
    <d v="2011-05-02T22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1:35:53"/>
    <d v="2014-11-26T02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7-18T23:13:01"/>
    <d v="2014-08-01T23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2T21:32:33"/>
    <d v="2014-06-13T17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1-13T12:42:41"/>
    <d v="2013-12-12T23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5-29T20:55:44"/>
    <d v="2014-07-01T23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09:35:58"/>
    <d v="2016-05-06T09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2:31:08"/>
    <d v="2012-02-14T12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16:04:52"/>
    <d v="2014-09-26T16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15:45:08"/>
    <d v="2014-08-25T15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16:17:07"/>
    <d v="2011-02-17T16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17:20:31"/>
    <d v="2013-08-18T10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1:00:09"/>
    <d v="2014-06-21T11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09:31:15"/>
    <d v="2014-07-16T09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4-11T11:51:11"/>
    <d v="2013-05-06T11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5-21T04:54:09"/>
    <d v="2014-06-20T04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2:26:27"/>
    <d v="2014-06-15T11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17:47:01"/>
    <d v="2012-01-31T12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05T14:04:29"/>
    <d v="2013-08-23T14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6-01T18:50:31"/>
    <d v="2014-07-01T18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18:27:21"/>
    <d v="2014-07-16T18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17:10:38"/>
    <d v="2014-09-16T16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0:59:33"/>
    <d v="2014-08-04T10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4:58:22"/>
    <d v="2015-06-10T04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3:18:52"/>
    <d v="2015-05-24T03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1-08T22:37:55"/>
    <d v="2016-12-08T2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3:07:49"/>
    <d v="2016-08-16T13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17:34:19"/>
    <d v="2015-02-28T17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18:14:16"/>
    <d v="2015-02-20T18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6T20:29:58"/>
    <d v="2015-07-26T20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09:15:42"/>
    <d v="2015-02-12T09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09:21:15"/>
    <d v="2015-08-01T09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1-05T06:50:18"/>
    <d v="2015-02-04T06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05:11:17"/>
    <d v="2015-02-16T05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8-07T13:16:58"/>
    <d v="2014-09-06T16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2:41:41"/>
    <d v="2016-04-30T00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3:24:37"/>
    <d v="2014-08-31T13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15:29:06"/>
    <d v="2015-12-14T00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8-26T18:43:42"/>
    <d v="2015-09-25T18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1:27:59"/>
    <d v="2015-07-17T11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3:59:32"/>
    <d v="2015-05-01T03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1:37:31"/>
    <d v="2015-09-19T01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1:40:07"/>
    <d v="2015-04-23T00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09:31:17"/>
    <d v="2014-07-28T09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0:17:38"/>
    <d v="2014-06-20T18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17:28:39"/>
    <d v="2012-05-31T22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09:04:40"/>
    <d v="2014-08-14T21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7-09T14:05:51"/>
    <d v="2014-08-08T14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3:19:19"/>
    <d v="2015-07-26T13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4:01:13"/>
    <d v="2016-01-05T18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0:57:51"/>
    <d v="2015-09-09T22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06:06:11"/>
    <d v="2015-07-11T09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0-05T08:06:24"/>
    <d v="2016-11-04T08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7T19:03:06"/>
    <d v="2014-12-30T19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2-15T18:35:47"/>
    <d v="2015-03-22T17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2-06T15:00:04"/>
    <d v="2017-03-12T16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1:43:23"/>
    <d v="2015-07-05T11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09-23T08:58:17"/>
    <d v="2015-10-24T16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7-21T15:02:56"/>
    <d v="2015-08-20T15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15:25:13"/>
    <d v="2017-01-10T00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08:25:38"/>
    <d v="2016-06-03T16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09:00:12"/>
    <d v="2015-10-30T09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16:10:36"/>
    <d v="2017-01-17T16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1-15T12:01:24"/>
    <d v="2015-12-16T23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0-21T01:59:58"/>
    <d v="2014-11-20T02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5T23:02:06"/>
    <d v="2014-09-30T22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17:39:07"/>
    <d v="2016-04-16T17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4:31:57"/>
    <d v="2016-05-03T22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4:19:15"/>
    <d v="2017-03-02T14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3:56:48"/>
    <d v="2017-02-01T18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3:20:51"/>
    <d v="2016-07-01T03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17:00:33"/>
    <d v="2016-12-28T17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05T06:23:04"/>
    <d v="2015-09-28T22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07:14:58"/>
    <d v="2015-07-01T07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09-30T21:08:13"/>
    <d v="2015-10-25T18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1:39:08"/>
    <d v="2017-02-16T18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2:47:50"/>
    <d v="2014-10-14T01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8-20T13:08:12"/>
    <d v="2014-09-19T13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4T21:19:22"/>
    <d v="2015-10-08T19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1:39:42"/>
    <d v="2016-12-01T12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5-11T09:24:18"/>
    <d v="2015-06-11T21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06:20:00"/>
    <d v="2015-09-11T22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05:25:12"/>
    <d v="2015-07-12T05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3-05T16:19:17"/>
    <d v="2015-04-04T15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2:55:14"/>
    <d v="2015-06-20T12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2:48:44"/>
    <d v="2014-11-05T13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2:32:46"/>
    <d v="2015-06-21T12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8-08T06:20:40"/>
    <d v="2016-09-07T06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8-20T08:50:28"/>
    <d v="2016-09-07T22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3T21:03:29"/>
    <d v="2015-03-25T20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3:26:15"/>
    <d v="2014-10-07T13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5-20T08:46:17"/>
    <d v="2015-06-10T22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08:25:52"/>
    <d v="2017-02-22T08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4-12-09T16:17:41"/>
    <d v="2015-01-08T16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3:15:45"/>
    <d v="2016-09-30T22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0-26T11:08:38"/>
    <d v="2015-11-30T12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6-16T12:24:36"/>
    <d v="2015-07-16T12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1-21T02:34:22"/>
    <d v="2014-12-21T23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07T07:23:08"/>
    <d v="2015-10-30T16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12T14:12:18"/>
    <d v="2015-01-28T17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1-03T12:05:15"/>
    <d v="2015-12-03T12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07:52:02"/>
    <d v="2015-06-12T16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3:11:00"/>
    <d v="2015-07-17T13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16:42:08"/>
    <d v="2016-08-24T16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4:29:57"/>
    <d v="2015-06-16T06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07:47:45"/>
    <d v="2015-07-12T07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0-03T05:29:35"/>
    <d v="2014-11-02T06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0-07T07:00:09"/>
    <d v="2015-11-06T08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4:14:02"/>
    <d v="2016-09-14T14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1:54:32"/>
    <d v="2016-03-15T16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16:07:51"/>
    <d v="2015-02-08T23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17:47:59"/>
    <d v="2016-03-31T22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1:23:26"/>
    <d v="2014-11-18T12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15:21:43"/>
    <d v="2015-05-30T15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1T21:27:39"/>
    <d v="2016-03-31T20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3:09:58"/>
    <d v="2015-06-01T00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8-02T19:28:25"/>
    <d v="2015-09-01T19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5T23:39:48"/>
    <d v="2016-04-28T23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2:51:38"/>
    <d v="2016-02-10T16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16:14:13"/>
    <d v="2016-01-29T00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1-27T17:37:06"/>
    <d v="2017-02-28T00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15:09:42"/>
    <d v="2016-08-15T15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03T13:00:28"/>
    <d v="2015-11-28T13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3:35:15"/>
    <d v="2016-06-20T18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3:50:02"/>
    <d v="2017-02-20T03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07:21:31"/>
    <d v="2017-03-11T07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1:51:40"/>
    <d v="2015-09-16T22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0-05T13:29:08"/>
    <d v="2015-12-04T14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05:12:32"/>
    <d v="2017-03-04T05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07:59:14"/>
    <d v="2015-06-16T07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05:37:09"/>
    <d v="2016-09-26T05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3:09:32"/>
    <d v="2015-11-22T17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3:30:56"/>
    <d v="2015-07-27T17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17:59:28"/>
    <d v="2015-09-12T19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17:01:03"/>
    <d v="2015-10-14T17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08T12:51:02"/>
    <d v="2015-04-29T12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2:39:36"/>
    <d v="2016-08-01T01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1-07T03:26:16"/>
    <d v="2016-12-07T03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0:38:04"/>
    <d v="2015-03-28T09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09:59:12"/>
    <d v="2016-12-22T09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15:32:28"/>
    <d v="2015-07-31T15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0:15:42"/>
    <d v="2016-06-09T22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4T20:22:19"/>
    <d v="2016-05-14T20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16:02:45"/>
    <d v="2016-04-13T16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09-15T10:36:18"/>
    <d v="2016-10-16T10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09-06T17:17:05"/>
    <d v="2015-10-06T17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2:00:10"/>
    <d v="2015-10-17T02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4:25:46"/>
    <d v="2016-11-11T17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0:51:57"/>
    <d v="2016-01-26T20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1:25:11"/>
    <d v="2015-05-08T15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2:17:21"/>
    <d v="2016-05-06T02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15:54:35"/>
    <d v="2014-08-08T08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5-08T19:57:04"/>
    <d v="2016-06-07T19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3-02T02:14:53"/>
    <d v="2016-04-10T21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09:03:06"/>
    <d v="2015-01-31T09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5-22T20:05:57"/>
    <d v="2016-06-21T20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1T21:24:25"/>
    <d v="2014-10-15T22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0T19:14:56"/>
    <d v="2016-06-21T22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3:46:48"/>
    <d v="2016-09-25T03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5-22T08:59:50"/>
    <d v="2016-06-05T08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3:51:17"/>
    <d v="2015-04-05T12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2:08:25"/>
    <d v="2015-03-08T11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3:59:26"/>
    <d v="2016-05-08T03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08:48:03"/>
    <d v="2014-07-04T20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17T02:45:08"/>
    <d v="2014-07-27T18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16:17:48"/>
    <d v="2015-04-01T15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1:44:46"/>
    <d v="2015-10-06T11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15:38:50"/>
    <d v="2014-07-19T15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1:14:40"/>
    <d v="2015-06-15T11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6-30T07:30:22"/>
    <d v="2015-07-30T07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1:10:46"/>
    <d v="2014-08-03T18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4:34:06"/>
    <d v="2016-04-05T03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1:46:07"/>
    <d v="2014-10-10T16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03T08:48:00"/>
    <d v="2017-02-24T08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6-28T10:58:38"/>
    <d v="2016-07-28T10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18:22:34"/>
    <d v="2016-12-06T18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4:10:21"/>
    <d v="2016-06-12T12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2-27T02:06:50"/>
    <d v="2015-03-31T23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16:59:44"/>
    <d v="2016-04-13T08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0T23:48:13"/>
    <d v="2014-08-29T23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7T21:32:48"/>
    <d v="2015-04-17T19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8T19:35:10"/>
    <d v="2015-02-25T19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08:14:14"/>
    <d v="2016-05-08T16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08:24:40"/>
    <d v="2016-04-29T22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2T21:39:32"/>
    <d v="2016-06-13T12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1:50:11"/>
    <d v="2015-11-29T18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4:29:25"/>
    <d v="2014-07-23T06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18:49:38"/>
    <d v="2016-07-01T18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05:22:30"/>
    <d v="2016-05-02T18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09-23T12:26:46"/>
    <d v="2015-10-28T23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09:52:07"/>
    <d v="2016-05-10T06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4:34:32"/>
    <d v="2016-07-15T14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05:01:50"/>
    <d v="2014-08-01T05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2:27:59"/>
    <d v="2014-11-19T03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1-10T20:22:14"/>
    <d v="2017-02-24T20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1-22T20:59:03"/>
    <d v="2016-12-14T10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4T19:36:30"/>
    <d v="2014-09-01T10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0T21:11:57"/>
    <d v="2015-03-06T23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3:30:45"/>
    <d v="2014-08-19T11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18:27:29"/>
    <d v="2016-03-15T16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2T21:26:32"/>
    <d v="2015-12-12T21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2T20:37:17"/>
    <d v="2015-05-12T20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17:24:54"/>
    <d v="2015-08-01T17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4-11-25T23:47:39"/>
    <d v="2015-01-01T00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5T19:59:40"/>
    <d v="2017-01-14T19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1-16T03:01:25"/>
    <d v="2016-12-17T03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1-04T15:59:25"/>
    <d v="2015-12-02T15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04T08:09:16"/>
    <d v="2014-08-24T23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15:30:40"/>
    <d v="2015-07-18T11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2:33:36"/>
    <d v="2015-10-28T12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09:39:33"/>
    <d v="2014-05-18T09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1:49:54"/>
    <d v="2015-04-25T10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2:34:59"/>
    <d v="2015-03-20T11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3:31:46"/>
    <d v="2014-08-31T08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07:20:00"/>
    <d v="2015-08-26T18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17:52:58"/>
    <d v="2014-11-29T18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8T23:26:23"/>
    <d v="2015-03-10T22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05:20:56"/>
    <d v="2016-08-01T17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3:47:00"/>
    <d v="2016-06-23T13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4T21:06:08"/>
    <d v="2015-11-20T22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15:49:12"/>
    <d v="2014-12-10T15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0:28:26"/>
    <d v="2014-12-03T10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3:18:08"/>
    <d v="2014-12-14T13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06:04:01"/>
    <d v="2015-06-18T06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5-04T08:31:22"/>
    <d v="2016-06-03T08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3:35:45"/>
    <d v="2014-07-10T13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08:05:48"/>
    <d v="2014-08-08T17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15:17:35"/>
    <d v="2016-05-06T15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17:07:10"/>
    <d v="2014-11-05T19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09:17:25"/>
    <d v="2014-07-27T09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16T12:05:44"/>
    <d v="2015-05-30T13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05:43:09"/>
    <d v="2014-05-31T22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1-09T06:28:49"/>
    <d v="2016-02-18T17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3:02:56"/>
    <d v="2014-11-21T12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17:05:25"/>
    <d v="2015-02-21T17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17:53:34"/>
    <d v="2014-08-28T17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2:22:26"/>
    <d v="2015-08-07T12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09:50:43"/>
    <d v="2015-11-11T21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06:05:24"/>
    <d v="2015-06-25T06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07:05:02"/>
    <d v="2015-06-17T07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09T19:24:46"/>
    <d v="2016-03-01T18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6-01T06:49:36"/>
    <d v="2014-07-16T06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05:08:09"/>
    <d v="2014-07-06T05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18:48:24"/>
    <d v="2014-07-18T18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6-23T14:32:38"/>
    <d v="2016-07-31T15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5-09T19:59:50"/>
    <d v="2016-06-06T02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7T19:32:52"/>
    <d v="2015-10-07T19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18:01:02"/>
    <d v="2014-09-27T18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2:35:38"/>
    <d v="2015-02-27T23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4:58:45"/>
    <d v="2016-12-01T02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06T22:27:36"/>
    <d v="2016-04-17T18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4:54:05"/>
    <d v="2015-04-23T13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16:55:48"/>
    <d v="2014-10-25T19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15:01:47"/>
    <d v="2014-05-23T15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4:43:05"/>
    <d v="2016-04-06T16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04T21:10:02"/>
    <d v="2016-02-13T19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3:59:23"/>
    <d v="2015-03-04T13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08:29:36"/>
    <d v="2015-12-13T19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3-25T16:52:21"/>
    <d v="2015-04-24T16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1:14:44"/>
    <d v="2015-02-05T01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09:48:56"/>
    <d v="2014-10-04T09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1T20:21:43"/>
    <d v="2014-09-20T21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0:29:12"/>
    <d v="2014-07-02T10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2:17:27"/>
    <d v="2015-02-28T12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8T19:31:01"/>
    <d v="2016-11-01T19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17:41:41"/>
    <d v="2014-07-30T17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2:32:33"/>
    <d v="2014-08-18T12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08:56:54"/>
    <d v="2016-02-05T17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5-16T20:30:55"/>
    <d v="2014-06-16T22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4:07:49"/>
    <d v="2014-07-10T04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09:48:13"/>
    <d v="2016-08-06T22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07:59:53"/>
    <d v="2014-08-21T11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2:03:40"/>
    <d v="2015-08-19T12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17:16:07"/>
    <d v="2015-05-02T16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05T16:52:10"/>
    <d v="2016-01-18T23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8T21:57:08"/>
    <d v="2014-07-11T11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05:18:41"/>
    <d v="2015-11-13T15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15:11:12"/>
    <d v="2015-05-30T15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07:35:46"/>
    <d v="2014-09-09T07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1:59:46"/>
    <d v="2016-06-08T08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07:43:56"/>
    <d v="2015-10-23T07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4:58:45"/>
    <d v="2015-02-05T07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2-02T16:20:12"/>
    <d v="2016-03-18T15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6T21:51:29"/>
    <d v="2014-12-16T21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6-10T20:15:38"/>
    <d v="2016-07-08T23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1:54:31"/>
    <d v="2015-04-02T10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2:22:07"/>
    <d v="2015-04-21T12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0:20:26"/>
    <d v="2014-07-22T22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18:29:16"/>
    <d v="2016-08-13T18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1:45:59"/>
    <d v="2014-07-31T11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3:00:27"/>
    <d v="2016-10-13T13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6-30T23:56:07"/>
    <d v="2014-08-01T01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1-12T11:57:37"/>
    <d v="2015-02-12T00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6T23:51:43"/>
    <d v="2015-02-02T23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06:31:00"/>
    <d v="2016-05-20T06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07:39:12"/>
    <d v="2014-08-15T07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0:11:19"/>
    <d v="2016-10-28T22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6-24T16:33:48"/>
    <d v="2015-07-10T13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17:03:05"/>
    <d v="2016-10-10T22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3T22:07:17"/>
    <d v="2016-08-22T22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0:01:12"/>
    <d v="2015-08-09T11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2-19T19:27:30"/>
    <d v="2016-04-19T18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2-18T11:07:12"/>
    <d v="2015-03-20T10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8-23T13:22:09"/>
    <d v="2016-09-20T22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0:24:05"/>
    <d v="2016-04-28T10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6-07T19:31:42"/>
    <d v="2016-07-15T16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4:41:30"/>
    <d v="2014-08-31T15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5T23:05:31"/>
    <d v="2014-11-06T00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15:01:36"/>
    <d v="2015-03-20T15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07:02:11"/>
    <d v="2016-07-20T07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16:08:24"/>
    <d v="2014-11-02T19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1:43:10"/>
    <d v="2014-10-26T22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2:40:43"/>
    <d v="2015-05-16T22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17:00:22"/>
    <d v="2015-03-16T16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15:31:20"/>
    <d v="2014-06-21T15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2:37:07"/>
    <d v="2015-07-10T16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0:56:28"/>
    <d v="2015-01-02T00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3:31:06"/>
    <d v="2014-07-06T13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1:03:01"/>
    <d v="2014-07-03T11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3:14:59"/>
    <d v="2016-06-15T13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1:38:00"/>
    <d v="2016-02-02T11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16:00:01"/>
    <d v="2015-06-03T01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17:34:12"/>
    <d v="2015-06-24T17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3:26:00"/>
    <d v="2015-04-17T11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0:15:31"/>
    <d v="2014-05-24T16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4:15:24"/>
    <d v="2016-04-13T14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0:59:44"/>
    <d v="2015-05-18T00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0T19:13:17"/>
    <d v="2015-10-25T19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15:47:16"/>
    <d v="2014-08-17T00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0:09:35"/>
    <d v="2016-11-26T01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3:18:29"/>
    <d v="2014-11-01T12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15:19:26"/>
    <d v="2016-09-11T15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2:48:24"/>
    <d v="2016-06-02T17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29T22:48:24"/>
    <d v="2016-05-28T16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7T19:52:05"/>
    <d v="2015-07-01T01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17:03:58"/>
    <d v="2016-03-06T23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3:19:55"/>
    <d v="2015-09-11T13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15:08:44"/>
    <d v="2016-03-15T22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06:28:48"/>
    <d v="2016-07-24T06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2:58:11"/>
    <d v="2015-11-19T13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17:27:25"/>
    <d v="2014-05-12T23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2:37:20"/>
    <d v="2014-08-23T12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01T17:08:57"/>
    <d v="2016-05-31T17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2:30:53"/>
    <d v="2016-05-10T16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15:37:46"/>
    <d v="2014-11-20T23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09:54:06"/>
    <d v="2014-07-02T09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0-15T15:58:15"/>
    <d v="2014-11-07T13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07:53:12"/>
    <d v="2015-04-23T06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1T21:18:32"/>
    <d v="2014-06-03T23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15:19:12"/>
    <d v="2015-02-01T23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3:32:51"/>
    <d v="2015-05-31T13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4T19:14:30"/>
    <d v="2014-09-07T22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6-04T14:37:14"/>
    <d v="2014-07-04T06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3:48:19"/>
    <d v="2014-10-02T09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09:22:30"/>
    <d v="2015-03-04T09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8-11T14:46:52"/>
    <d v="2015-09-06T08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3:40:20"/>
    <d v="2014-09-29T03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3:57:26"/>
    <d v="2015-09-15T05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4:32:28"/>
    <d v="2016-09-25T18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3:19:33"/>
    <d v="2014-09-12T23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1:41:46"/>
    <d v="2015-08-09T11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3:02:51"/>
    <d v="2016-04-28T00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1T19:33:25"/>
    <d v="2015-07-10T22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07:01:58"/>
    <d v="2017-01-18T07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3:16:58"/>
    <d v="2015-07-12T20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09:57:37"/>
    <d v="2016-04-10T15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5-31T10:42:14"/>
    <d v="2016-06-30T10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09:23:47"/>
    <d v="2014-09-17T22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3:16:07"/>
    <d v="2015-11-11T14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08-27T10:00:23"/>
    <d v="2015-10-01T10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0:21:50"/>
    <d v="2015-10-02T13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2:27:05"/>
    <d v="2015-12-20T06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3:30:16"/>
    <d v="2014-11-17T02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05:05:40"/>
    <d v="2016-08-17T05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3:08:42"/>
    <d v="2016-09-08T13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6T19:04:51"/>
    <d v="2016-06-25T19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2:31:15"/>
    <d v="2015-08-31T12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09:23:42"/>
    <d v="2014-09-07T09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5-26T13:07:39"/>
    <d v="2015-06-25T13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2-05T14:57:37"/>
    <d v="2015-03-07T14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4:22:39"/>
    <d v="2015-04-11T14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0:51:24"/>
    <d v="2015-03-31T22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19T20:53:21"/>
    <d v="2016-05-13T22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17:36:54"/>
    <d v="2016-03-04T20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4:27:53"/>
    <d v="2015-09-04T04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16:26:38"/>
    <d v="2016-05-02T16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07:22:50"/>
    <d v="2014-05-22T17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09:05:24"/>
    <d v="2014-06-28T09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0T19:41:20"/>
    <d v="2015-08-11T19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1T20:12:39"/>
    <d v="2015-02-11T12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05:36:34"/>
    <d v="2016-11-17T06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0:35:24"/>
    <d v="2014-08-17T10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1:38:31"/>
    <d v="2014-05-05T01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4:36:15"/>
    <d v="2015-06-26T16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8T21:18:28"/>
    <d v="2015-07-31T03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16:21:06"/>
    <d v="2015-05-26T21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1:19:38"/>
    <d v="2015-08-05T13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3:17:07"/>
    <d v="2016-03-13T17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1:07:36"/>
    <d v="2016-08-01T14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08-20T09:57:29"/>
    <d v="2015-10-05T11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2:50:08"/>
    <d v="2014-12-31T12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07:11:23"/>
    <d v="2015-01-23T07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4:27:24"/>
    <d v="2015-06-10T14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2:46:34"/>
    <d v="2014-09-17T12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1:31:36"/>
    <d v="2015-01-08T11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03T02:58:03"/>
    <d v="2014-12-31T02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15:36:53"/>
    <d v="2014-10-30T15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5-22T08:41:22"/>
    <d v="2015-06-21T08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0-09T04:00:46"/>
    <d v="2014-11-08T05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17:37:28"/>
    <d v="2014-11-13T18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3:48:47"/>
    <d v="2016-08-10T22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08:10:54"/>
    <d v="2016-12-05T09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3:53:03"/>
    <d v="2015-04-26T01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2:36:17"/>
    <d v="2016-04-30T12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3:17:36"/>
    <d v="2016-03-31T12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1T23:13:42"/>
    <d v="2015-02-28T23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06:18:30"/>
    <d v="2014-07-30T06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3-21T21:18:02"/>
    <d v="2016-04-04T21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05:13:25"/>
    <d v="2016-04-18T04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2:35:44"/>
    <d v="2015-07-13T02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2:11:30"/>
    <d v="2014-12-21T12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7-25T11:44:30"/>
    <d v="2016-09-23T11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07:57:34"/>
    <d v="2016-06-27T14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07T14:53:30"/>
    <d v="2015-04-29T18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0:32:27"/>
    <d v="2015-05-26T10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3:00:34"/>
    <d v="2014-10-20T03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17:45:44"/>
    <d v="2015-01-23T23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4:55:07"/>
    <d v="2015-02-10T23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16:33:59"/>
    <d v="2015-01-05T15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09T20:36:22"/>
    <d v="2016-09-03T20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2-14T19:12:03"/>
    <d v="2015-03-13T01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2:09:42"/>
    <d v="2014-08-26T12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2-17T09:03:10"/>
    <d v="2016-03-03T00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8-15T14:10:22"/>
    <d v="2014-09-02T23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4:04:37"/>
    <d v="2015-08-29T19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09-15T15:22:44"/>
    <d v="2016-10-13T15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4-12-17T18:58:02"/>
    <d v="2015-01-16T18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16:27:59"/>
    <d v="2016-05-17T16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15:44:40"/>
    <d v="2015-11-05T16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2T19:22:36"/>
    <d v="2016-04-29T01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4:02:06"/>
    <d v="2016-02-13T14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09:30:57"/>
    <d v="2016-08-14T09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1-30T18:08:02"/>
    <d v="2015-12-14T19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2:01:30"/>
    <d v="2016-06-17T09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18:48:05"/>
    <d v="2016-03-30T17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05:22:16"/>
    <d v="2015-08-17T05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3:53:21"/>
    <d v="2015-04-08T03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2:26:51"/>
    <d v="2014-06-09T12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5-29T09:09:34"/>
    <d v="2014-06-28T09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19T20:00:16"/>
    <d v="2015-06-18T20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09:14:56"/>
    <d v="2015-12-10T09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17:47:44"/>
    <d v="2015-03-19T16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09:38:49"/>
    <d v="2017-02-27T19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0:04:10"/>
    <d v="2015-06-03T10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7T22:10:26"/>
    <d v="2016-11-19T17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17:31:01"/>
    <d v="2015-03-04T23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17:27:24"/>
    <d v="2016-09-30T16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8-26T00:19:31"/>
    <d v="2014-09-27T22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08T12:41:10"/>
    <d v="2014-07-26T02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3:34:50"/>
    <d v="2016-08-23T13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0:39:37"/>
    <d v="2015-07-02T10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1:00:57"/>
    <d v="2014-08-16T11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2:48:07"/>
    <d v="2016-05-20T22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4:59:56"/>
    <d v="2015-12-13T15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7T21:16:04"/>
    <d v="2016-05-05T12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15:19:50"/>
    <d v="2014-11-29T16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3:04:57"/>
    <d v="2014-09-22T22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17:29:09"/>
    <d v="2014-11-23T17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0-06T09:57:47"/>
    <d v="2016-11-18T20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6T22:59:34"/>
    <d v="2017-01-13T22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3-21T16:11:16"/>
    <d v="2016-04-20T16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1:40:29"/>
    <d v="2015-09-14T11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1:48:55"/>
    <d v="2015-01-01T11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2-18T11:08:52"/>
    <d v="2015-04-19T10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1:15:06"/>
    <d v="2016-10-07T10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3:45:30"/>
    <d v="2015-05-10T13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0:02:59"/>
    <d v="2014-10-05T00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4:35:27"/>
    <d v="2015-11-30T12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7T22:27:19"/>
    <d v="2015-11-16T2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2-09T00:48:07"/>
    <d v="2016-03-07T23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18:17:18"/>
    <d v="2016-11-21T19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05:06:42"/>
    <d v="2015-06-16T18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2:58:47"/>
    <d v="2016-09-30T12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09-05T02:00:45"/>
    <d v="2014-10-05T02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2:06:34"/>
    <d v="2014-06-16T12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06:29:44"/>
    <d v="2016-02-02T06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0:30:42"/>
    <d v="2014-08-10T10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0:28:22"/>
    <d v="2016-08-24T22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3:43:27"/>
    <d v="2015-08-05T03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4:59:46"/>
    <d v="2016-04-03T12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4:16:38"/>
    <d v="2015-07-18T01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16:50:36"/>
    <d v="2017-02-01T17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0:06:59"/>
    <d v="2016-06-01T16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5-16T15:36:20"/>
    <d v="2014-07-01T22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2-20T01:39:10"/>
    <d v="2015-03-19T09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16:08:45"/>
    <d v="2014-12-23T16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16:31:12"/>
    <d v="2016-04-09T23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0:16:54"/>
    <d v="2015-03-30T23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05:50:30"/>
    <d v="2016-12-21T06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0:58:09"/>
    <d v="2016-06-16T00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4:23:42"/>
    <d v="2015-10-28T14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02T16:43:02"/>
    <d v="2014-07-24T02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18:16:59"/>
    <d v="2015-07-18T18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08:20:52"/>
    <d v="2015-07-23T13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1:12:17"/>
    <d v="2015-06-11T11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07:20:11"/>
    <d v="2015-05-31T18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0:04:27"/>
    <d v="2014-07-20T22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17:43:04"/>
    <d v="2014-09-26T17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2:04:57"/>
    <d v="2014-11-05T07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15:57:09"/>
    <d v="2016-09-03T15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09:19:42"/>
    <d v="2016-05-15T18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4:34:44"/>
    <d v="2014-09-12T14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6-12T08:46:58"/>
    <d v="2014-07-02T22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4-26T07:44:58"/>
    <d v="2015-05-31T07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3:16:21"/>
    <d v="2014-06-30T23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09-14T05:53:54"/>
    <d v="2016-10-05T05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0:38:10"/>
    <d v="2016-01-15T10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1:26:58"/>
    <d v="2014-06-16T01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09-19T21:48:16"/>
    <d v="2016-10-19T21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2T23:19:46"/>
    <d v="2015-09-01T23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09:14:19"/>
    <d v="2014-05-19T16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14T10:54:20"/>
    <d v="2015-08-28T22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0:14:15"/>
    <d v="2014-06-27T00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3:53:24"/>
    <d v="2014-08-08T13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4:50:39"/>
    <d v="2015-06-21T17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09:21:23"/>
    <d v="2014-11-27T10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1-16T11:48:49"/>
    <d v="2015-03-01T23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09T18:09:39"/>
    <d v="2014-09-18T19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0-31T23:35:29"/>
    <d v="2015-11-30T17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29T22:12:47"/>
    <d v="2016-06-05T21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15:53:30"/>
    <d v="2015-01-11T15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4-12-15T09:48:36"/>
    <d v="2015-02-13T09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06:10:48"/>
    <d v="2016-05-10T06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2-01T14:21:27"/>
    <d v="2016-03-02T14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09:26:56"/>
    <d v="2014-10-15T09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8-31T09:03:20"/>
    <d v="2014-09-30T11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07:59:53"/>
    <d v="2015-06-04T07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07:54:44"/>
    <d v="2016-07-10T17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07:06:28"/>
    <d v="2016-08-13T01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1:33:14"/>
    <d v="2016-05-31T11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08:01:54"/>
    <d v="2014-06-23T13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8-28T16:55:49"/>
    <d v="2014-09-12T16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6-30T20:09:38"/>
    <d v="2016-07-22T00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19T22:24:46"/>
    <d v="2014-07-03T22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1:59:06"/>
    <d v="2014-06-25T11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3-09T08:49:48"/>
    <d v="2015-04-03T08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5-20T12:22:53"/>
    <d v="2014-06-15T11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09T23:07:47"/>
    <d v="2015-05-31T01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2:42:46"/>
    <d v="2016-06-04T12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08:21:07"/>
    <d v="2015-05-25T22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18:53:39"/>
    <d v="2015-03-31T07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16:18:29"/>
    <d v="2016-01-21T16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4-08T15:47:29"/>
    <d v="2015-05-09T15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2:11:15"/>
    <d v="2015-02-27T12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5-23T12:31:06"/>
    <d v="2015-06-22T12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6-10T18:50:06"/>
    <d v="2015-07-02T18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17:28:04"/>
    <d v="2014-11-05T18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1:07:27"/>
    <d v="2016-02-11T17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0-31T13:04:22"/>
    <d v="2014-11-30T14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06:47:40"/>
    <d v="2016-05-04T18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17:41:07"/>
    <d v="2016-02-18T16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1T22:22:51"/>
    <d v="2016-04-29T16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3:21:34"/>
    <d v="2016-10-19T23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7-19T23:06:16"/>
    <d v="2015-08-18T23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5T23:55:12"/>
    <d v="2015-03-22T22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1:15:59"/>
    <d v="2015-08-17T11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3:04:06"/>
    <d v="2015-01-09T22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4-11-25T11:15:33"/>
    <d v="2015-01-24T07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08T19:35:08"/>
    <d v="2015-04-18T17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16:38:16"/>
    <d v="2015-05-25T16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4-28T11:38:09"/>
    <d v="2015-05-28T11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2:04:53"/>
    <d v="2015-03-23T13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0-20T11:35:03"/>
    <d v="2015-11-12T01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6-23T17:31:45"/>
    <d v="2014-07-15T17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05:47:48"/>
    <d v="2016-07-17T05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2T21:09:15"/>
    <d v="2014-08-11T20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1-17T17:05:50"/>
    <d v="2015-12-17T17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0:09:04"/>
    <d v="2014-09-06T00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6-03T12:02:44"/>
    <d v="2014-07-03T12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4:32:32"/>
    <d v="2014-07-04T22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7-11T11:45:02"/>
    <d v="2014-08-10T11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09-08T04:20:39"/>
    <d v="2016-10-08T04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6-09T02:11:36"/>
    <d v="2015-07-05T17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1:57:16"/>
    <d v="2016-02-16T00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3-28T22:03:08"/>
    <d v="2016-04-28T22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18:33:28"/>
    <d v="2015-02-10T02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2-02T19:51:13"/>
    <d v="2016-04-02T18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4:15:35"/>
    <d v="2016-10-16T16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4:46:40"/>
    <d v="2015-06-02T19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16:08:57"/>
    <d v="2014-07-25T23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15:48:27"/>
    <d v="2016-04-15T15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4:33:18"/>
    <d v="2014-06-11T14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15:25:15"/>
    <d v="2014-12-01T15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4-18T06:18:58"/>
    <d v="2014-05-19T00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6-26T21:35:53"/>
    <d v="2015-08-25T21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07:36:26"/>
    <d v="2014-05-05T07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06:12:17"/>
    <d v="2015-08-10T18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4:31:29"/>
    <d v="2015-08-02T14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3-02T13:00:26"/>
    <d v="2015-04-01T12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09T15:13:52"/>
    <d v="2016-05-28T19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3:38:02"/>
    <d v="2014-07-30T13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5-28T23:00:45"/>
    <d v="2014-07-02T23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4T19:28:17"/>
    <d v="2015-02-28T23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2:28:10"/>
    <d v="2014-06-12T12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09:21:19"/>
    <d v="2016-04-15T09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17:20:10"/>
    <d v="2015-06-13T17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03T15:34:12"/>
    <d v="2016-05-17T19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09:48:26"/>
    <d v="2016-11-29T01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0-12T19:07:27"/>
    <d v="2016-11-14T21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4:00:55"/>
    <d v="2015-04-09T14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17:37:23"/>
    <d v="2015-04-08T23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3:49:38"/>
    <d v="2014-07-31T20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4T21:40:21"/>
    <d v="2014-09-26T23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4-12-16T14:39:40"/>
    <d v="2015-02-14T14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2-25T12:39:00"/>
    <d v="2016-03-26T11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0:16:25"/>
    <d v="2015-07-13T15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16:11:25"/>
    <d v="2014-09-08T16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15:41:37"/>
    <d v="2016-07-24T18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2-19T22:22:00"/>
    <d v="2016-03-15T11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18:32:12"/>
    <d v="2016-07-10T18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0:19:29"/>
    <d v="2016-08-02T05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6T19:54:35"/>
    <d v="2016-05-26T19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07:50:06"/>
    <d v="2015-07-10T22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1:41:59"/>
    <d v="2015-12-23T11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4:10:18"/>
    <d v="2015-06-15T14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1:00:23"/>
    <d v="2016-11-22T12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5-07T11:36:32"/>
    <d v="2014-07-06T11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6-15T05:43:42"/>
    <d v="2015-07-15T05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17:32:09"/>
    <d v="2014-12-16T17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08:55:54"/>
    <d v="2015-06-07T08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05:28:10"/>
    <d v="2015-08-28T17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6-11-14T19:42:36"/>
    <d v="2017-01-13T19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16:09:25"/>
    <d v="2015-04-20T16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2:20:48"/>
    <d v="2014-08-10T12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2-10T17:20:43"/>
    <d v="2016-03-11T17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2:41:23"/>
    <d v="2015-01-10T23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1:13:36"/>
    <d v="2015-01-02T11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1T22:01:46"/>
    <d v="2015-10-21T22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2-03T18:19:28"/>
    <d v="2016-03-04T18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5T19:13:44"/>
    <d v="2016-07-31T02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16:17:20"/>
    <d v="2014-09-27T16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1:13:01"/>
    <d v="2014-06-29T01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16:48:59"/>
    <d v="2015-04-03T16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05:53:39"/>
    <d v="2015-04-25T04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07:38:27"/>
    <d v="2014-07-30T18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15:22:38"/>
    <d v="2015-03-21T14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0:02:53"/>
    <d v="2016-05-31T06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3:01:48"/>
    <d v="2015-05-31T22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1:37:01"/>
    <d v="2016-06-14T16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16:41:52"/>
    <d v="2015-03-31T22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7-22T01:14:17"/>
    <d v="2015-08-20T18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1:33:43"/>
    <d v="2014-07-17T11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1:43:36"/>
    <d v="2015-10-23T22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2-10T15:13:02"/>
    <d v="2015-03-12T14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6-29T00:01:44"/>
    <d v="2015-07-17T16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0:38:37"/>
    <d v="2015-07-05T10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2T23:20:07"/>
    <d v="2016-01-03T23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15:06:57"/>
    <d v="2016-01-19T17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16:50:44"/>
    <d v="2015-07-19T22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0:01:43"/>
    <d v="2016-08-01T08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6T20:40:14"/>
    <d v="2015-06-16T20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4-07T05:09:54"/>
    <d v="2015-05-07T05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17:16:41"/>
    <d v="2015-03-26T19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07:39:47"/>
    <d v="2014-12-31T08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15:46:11"/>
    <d v="2016-08-31T15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13T12:46:51"/>
    <d v="2016-05-27T12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15:22:25"/>
    <d v="2014-11-05T16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5T21:45:35"/>
    <d v="2016-02-19T21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15:56:12"/>
    <d v="2014-12-01T14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05:41:07"/>
    <d v="2015-06-18T05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17:36:48"/>
    <d v="2016-04-21T17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7-02T17:14:12"/>
    <d v="2016-08-02T23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5-28T13:22:38"/>
    <d v="2015-07-03T13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2:03:29"/>
    <d v="2015-05-22T12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0T22:25:24"/>
    <d v="2015-07-29T22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03T11:50:29"/>
    <d v="2016-03-28T10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3:51:27"/>
    <d v="2014-07-20T13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06:50:52"/>
    <d v="2014-05-11T06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6T20:44:24"/>
    <d v="2014-05-31T20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09:48:54"/>
    <d v="2014-06-03T01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0:02:54"/>
    <d v="2015-10-01T10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0:19:02"/>
    <d v="2014-10-04T01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0:23:11"/>
    <d v="2015-07-19T00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4:36:29"/>
    <d v="2015-10-18T14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3:24:44"/>
    <d v="2015-06-11T13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4-12-01T21:59:03"/>
    <d v="2014-12-31T21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05:32:59"/>
    <d v="2015-07-17T05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1T23:34:36"/>
    <d v="2015-03-26T22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7-28T15:09:38"/>
    <d v="2014-09-01T15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4-09T16:14:18"/>
    <d v="2015-05-09T16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18:17:51"/>
    <d v="2015-03-26T17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2:50:03"/>
    <d v="2015-03-08T11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2:41:30"/>
    <d v="2014-08-01T12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05:20:44"/>
    <d v="2015-05-22T16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16:26:47"/>
    <d v="2014-06-25T16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0:51:50"/>
    <d v="2014-08-12T10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0-02T09:09:37"/>
    <d v="2014-11-12T16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8-29T01:15:56"/>
    <d v="2016-09-12T11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0:11:45"/>
    <d v="2015-11-05T11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16:24:14"/>
    <d v="2015-11-17T17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0:38:18"/>
    <d v="2014-08-30T00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2-02T17:43:41"/>
    <d v="2016-03-22T22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4:32:19"/>
    <d v="2016-06-18T14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8-14T10:50:05"/>
    <d v="2014-09-08T10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2-12T12:23:12"/>
    <d v="2015-03-13T22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2T23:07:58"/>
    <d v="2014-07-02T23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1-28T13:44:10"/>
    <d v="2017-03-29T12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4T22:29:56"/>
    <d v="2015-08-13T22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1:42:15"/>
    <d v="2015-10-08T11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2T19:23:42"/>
    <d v="2015-01-23T20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3:19:25"/>
    <d v="2016-09-03T05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09:58:48"/>
    <d v="2016-02-02T09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1:15:52"/>
    <d v="2016-12-08T11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4:39:06"/>
    <d v="2015-06-29T22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15:39:56"/>
    <d v="2015-01-25T15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4:33:40"/>
    <d v="2014-07-30T18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1-20T19:26:39"/>
    <d v="2017-02-19T19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18:36:10"/>
    <d v="2016-01-31T18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09:27:49"/>
    <d v="2014-09-02T09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02T13:59:52"/>
    <d v="2015-03-27T12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4-09T17:49:51"/>
    <d v="2016-05-09T17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d v="2014-11-11T00:28:22"/>
    <d v="2014-12-11T00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15:35:29"/>
    <d v="2015-05-01T17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08:05:58"/>
    <d v="2017-02-26T08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4-12-03T19:07:10"/>
    <d v="2015-01-04T18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3:12:24"/>
    <d v="2015-08-15T13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2-20T22:10:44"/>
    <d v="2015-03-22T23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0:39:17"/>
    <d v="2014-08-24T02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0:47:20"/>
    <d v="2014-07-01T01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18:00:12"/>
    <d v="2016-12-05T23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1:00:18"/>
    <d v="2015-02-28T01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2T23:36:18"/>
    <d v="2014-06-16T23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15:58:03"/>
    <d v="2015-01-08T15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06:34:30"/>
    <d v="2015-08-17T11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7-23T13:36:01"/>
    <d v="2014-08-12T13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5-11T21:13:11"/>
    <d v="2015-06-10T21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4:49:59"/>
    <d v="2015-12-19T14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06:14:02"/>
    <d v="2016-11-14T07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6-30T19:16:05"/>
    <d v="2015-08-14T14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01T00:30:00"/>
    <d v="2015-04-15T00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09:58:23"/>
    <d v="2015-06-11T18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17:01:33"/>
    <d v="2015-06-26T08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09-24T14:40:06"/>
    <d v="2014-10-26T15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3T22:14:56"/>
    <d v="2014-07-28T22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3:37:22"/>
    <d v="2014-09-11T03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3:09:57"/>
    <d v="2015-09-07T13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4:29:37"/>
    <d v="2014-11-26T15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1:28:50"/>
    <d v="2015-04-24T23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0:04:09"/>
    <d v="2015-11-30T01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4:39:16"/>
    <d v="2015-05-10T17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18:38:29"/>
    <d v="2016-06-01T18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06:19:12"/>
    <d v="2016-06-03T06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07:39:21"/>
    <d v="2014-09-11T07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0:57:03"/>
    <d v="2014-08-04T11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1:26:13"/>
    <d v="2016-01-17T19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4:17:40"/>
    <d v="2016-11-13T05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08:00:55"/>
    <d v="2014-10-26T13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3:26:50"/>
    <d v="2015-03-02T18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18:31:11"/>
    <d v="2015-04-09T18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18:02:02"/>
    <d v="2014-06-26T18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15:53:59"/>
    <d v="2014-07-30T15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1-26T21:02:28"/>
    <d v="2014-12-26T21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1:25:04"/>
    <d v="2014-08-09T01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1:23:47"/>
    <d v="2015-10-15T23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4:51:05"/>
    <d v="2016-09-18T14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3:07:48"/>
    <d v="2016-04-01T01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1T22:38:27"/>
    <d v="2015-09-05T22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4T23:02:44"/>
    <d v="2016-03-15T22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18:14:22"/>
    <d v="2016-07-16T19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1:07:19"/>
    <d v="2015-10-01T08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0:45:46"/>
    <d v="2015-10-04T10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1:18:40"/>
    <d v="2016-12-01T02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0:09:20"/>
    <d v="2016-07-11T10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16:44:14"/>
    <d v="2015-06-27T16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4:36:19"/>
    <d v="2014-10-06T23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06:49:11"/>
    <d v="2015-01-02T06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09:05:37"/>
    <d v="2014-11-24T20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16:41:54"/>
    <d v="2015-06-16T16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3:41:08"/>
    <d v="2015-11-02T11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0:54:35"/>
    <d v="2015-08-27T10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4:14:28"/>
    <d v="2015-05-15T14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1-27T15:00:22"/>
    <d v="2015-02-28T03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1T22:25:44"/>
    <d v="2016-10-01T22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2:48:43"/>
    <d v="2014-09-07T02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1T21:53:41"/>
    <d v="2015-02-10T21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1:51:20"/>
    <d v="2016-04-08T13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4:49:02"/>
    <d v="2016-05-03T13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3:58:10"/>
    <d v="2015-10-26T13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8T20:09:46"/>
    <d v="2016-07-29T18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0:37:44"/>
    <d v="2014-07-14T10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15:22:21"/>
    <d v="2015-11-28T16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17:22:07"/>
    <d v="2016-04-24T19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5-23T18:25:54"/>
    <d v="2016-07-08T18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17:48:32"/>
    <d v="2014-08-02T09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3:55:56"/>
    <d v="2014-09-28T13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15:17:36"/>
    <d v="2016-01-03T15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16:23:30"/>
    <d v="2014-05-08T16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09:54:54"/>
    <d v="2015-11-28T09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8T22:41:57"/>
    <d v="2015-11-17T2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2:19:46"/>
    <d v="2015-04-19T11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0:39:40"/>
    <d v="2016-04-13T23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2:04:38"/>
    <d v="2014-07-23T21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1:58:27"/>
    <d v="2017-03-06T01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4:34:33"/>
    <d v="2016-05-22T14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15:30:46"/>
    <d v="2016-08-28T22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15:43:31"/>
    <d v="2016-04-17T15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07:52:06"/>
    <d v="2014-07-21T07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4-12-07T20:37:14"/>
    <d v="2015-02-05T20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1:25:10"/>
    <d v="2016-05-08T23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08:07:28"/>
    <d v="2016-06-02T08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15:48:18"/>
    <d v="2016-07-13T15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15:36:01"/>
    <d v="2014-08-01T02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3:55:32"/>
    <d v="2016-07-22T13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0:25:53"/>
    <d v="2015-01-31T10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16:40:57"/>
    <d v="2015-03-29T15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09:22:27"/>
    <d v="2014-07-05T09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5-17T23:19:09"/>
    <d v="2016-07-16T23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4:26:20"/>
    <d v="2015-07-07T14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15:52:36"/>
    <d v="2014-05-20T01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18:07:24"/>
    <d v="2014-11-07T19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1:58:40"/>
    <d v="2016-02-20T16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08:09:54"/>
    <d v="2016-05-06T08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06T17:11:30"/>
    <d v="2014-05-16T17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13T20:56:53"/>
    <d v="2015-08-28T20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2:59:41"/>
    <d v="2015-11-08T13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1:08:13"/>
    <d v="2016-03-02T11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01T10:28:02"/>
    <d v="2015-05-31T10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0-12T17:34:19"/>
    <d v="2015-12-11T18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4-13T15:45:12"/>
    <d v="2015-05-13T15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6-19T04:21:30"/>
    <d v="2014-07-19T04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1:24:37"/>
    <d v="2015-02-14T06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1:24:24"/>
    <d v="2014-11-20T11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4:23:41"/>
    <d v="2015-04-05T03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2-26T18:07:06"/>
    <d v="2015-03-28T17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4:53:18"/>
    <d v="2014-08-31T14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3-08T10:29:18"/>
    <d v="2016-05-07T09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18:08:28"/>
    <d v="2017-03-01T14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7T20:02:41"/>
    <d v="2014-09-26T20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09:05:47"/>
    <d v="2015-02-15T09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09-07T22:54:17"/>
    <d v="2014-10-07T22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4:23:05"/>
    <d v="2014-10-20T14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3:33:07"/>
    <d v="2016-02-16T13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3:33:01"/>
    <d v="2014-08-26T11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18:08:27"/>
    <d v="2015-07-22T18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1:49:20"/>
    <d v="2014-09-09T11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3:29:26"/>
    <d v="2014-10-26T13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08:04:38"/>
    <d v="2015-01-28T08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08:04:09"/>
    <d v="2015-05-02T08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2:13:43"/>
    <d v="2015-02-16T02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0:54:29"/>
    <d v="2016-03-05T00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3:44:23"/>
    <d v="2015-07-19T13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15:56:40"/>
    <d v="2014-09-17T15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1:07:54"/>
    <d v="2014-09-04T11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09-07T16:51:48"/>
    <d v="2016-10-07T16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1:13:16"/>
    <d v="2016-04-15T11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1T23:34:59"/>
    <d v="2015-03-23T22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08-27T16:52:38"/>
    <d v="2014-10-26T16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4-12-17T09:01:07"/>
    <d v="2015-01-31T21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2-08T18:59:23"/>
    <d v="2016-03-24T17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1:04:57"/>
    <d v="2015-08-31T11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0:42:16"/>
    <d v="2015-07-26T00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0-05T10:43:59"/>
    <d v="2015-12-04T11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18:18:01"/>
    <d v="2017-02-22T20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17:31:40"/>
    <d v="2014-06-05T17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3T19:36:10"/>
    <d v="2015-12-13T19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0:43:19"/>
    <d v="2016-02-03T13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09:02:44"/>
    <d v="2014-12-18T10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4:25:16"/>
    <d v="2015-12-15T15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1:27:04"/>
    <d v="2016-10-02T04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17:44:10"/>
    <d v="2015-04-03T16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09-21T16:11:27"/>
    <d v="2014-10-21T16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17:29:24"/>
    <d v="2014-07-01T17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6T20:41:55"/>
    <d v="2016-05-24T09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4:10:10"/>
    <d v="2014-10-17T14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0-28T11:06:07"/>
    <d v="2015-12-01T00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0:33:24"/>
    <d v="2015-07-17T22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7-08T06:22:34"/>
    <d v="2016-09-06T06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1T21:01:04"/>
    <d v="2015-01-20T14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05T17:58:45"/>
    <d v="2014-11-20T17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0:16:22"/>
    <d v="2015-04-10T00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1T23:49:49"/>
    <d v="2014-08-20T23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0:36:50"/>
    <d v="2014-10-22T10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7T19:32:23"/>
    <d v="2015-01-10T20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07:13:07"/>
    <d v="2016-04-11T06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18:00:15"/>
    <d v="2015-07-14T18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0:16:31"/>
    <d v="2014-10-23T10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4:26:37"/>
    <d v="2014-05-09T01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16:05:16"/>
    <d v="2014-10-13T16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1:33:48"/>
    <d v="2014-11-15T15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15:11:25"/>
    <d v="2016-09-30T23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0:33:51"/>
    <d v="2014-06-19T10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17:23:59"/>
    <d v="2016-07-03T14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18:14:40"/>
    <d v="2015-11-25T18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6T20:27:24"/>
    <d v="2016-03-31T22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8-15T10:22:32"/>
    <d v="2014-09-15T22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1:40:56"/>
    <d v="2014-06-23T11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2-20T22:23:43"/>
    <d v="2016-04-20T21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2:44:28"/>
    <d v="2016-07-02T12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1:21:24"/>
    <d v="2014-06-27T11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09:07:06"/>
    <d v="2015-04-29T09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7-13T17:50:11"/>
    <d v="2014-08-12T17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8T19:56:28"/>
    <d v="2016-05-18T19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8T21:49:10"/>
    <d v="2015-09-27T21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6-12-14T18:07:35"/>
    <d v="2017-01-13T18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0:52:36"/>
    <d v="2015-02-28T07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1-27T11:00:20"/>
    <d v="2015-02-28T22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4:18:51"/>
    <d v="2016-12-26T14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3:35:11"/>
    <d v="2014-08-21T13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3:17:06"/>
    <d v="2015-05-08T23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08:16:15"/>
    <d v="2015-11-05T09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19T20:06:09"/>
    <d v="2014-06-30T12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09-23T14:05:49"/>
    <d v="2014-10-21T14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2:03:14"/>
    <d v="2016-12-21T12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3:54:02"/>
    <d v="2017-01-27T13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17:32:01"/>
    <d v="2016-06-19T17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1:45:16"/>
    <d v="2016-06-14T13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2-06T08:57:05"/>
    <d v="2015-03-08T07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29T23:32:33"/>
    <d v="2015-11-14T18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3:16:56"/>
    <d v="2016-01-14T13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05:28:26"/>
    <d v="2016-10-09T05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09:29:35"/>
    <d v="2015-03-23T22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17:34:59"/>
    <d v="2015-11-20T23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6-17T12:49:46"/>
    <d v="2016-07-17T12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4-12-17T09:42:04"/>
    <d v="2015-01-16T05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2:34:48"/>
    <d v="2015-05-31T12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7-24T11:08:57"/>
    <d v="2015-08-07T10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07:09:11"/>
    <d v="2015-01-16T07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3T23:40:47"/>
    <d v="2015-04-04T22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4:34:53"/>
    <d v="2015-08-22T14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7T21:05:00"/>
    <d v="2014-10-21T23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1-18T19:45:50"/>
    <d v="2016-12-18T19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07:43:39"/>
    <d v="2017-02-28T03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4:47:17"/>
    <d v="2016-01-31T18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5-05T12:19:57"/>
    <d v="2016-06-04T12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15:24:33"/>
    <d v="2016-09-02T15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14T21:59:50"/>
    <d v="2014-10-24T21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16:41:22"/>
    <d v="2017-01-25T16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4-15T15:21:13"/>
    <d v="2016-05-15T15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4:59:26"/>
    <d v="2015-08-26T13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1:40:34"/>
    <d v="2016-10-27T01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2T19:15:09"/>
    <d v="2016-12-25T19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7T20:11:06"/>
    <d v="2015-04-01T20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17:00:01"/>
    <d v="2014-09-24T17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1-31T19:45:37"/>
    <d v="2017-03-03T00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07:56:44"/>
    <d v="2015-11-29T08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0:02:31"/>
    <d v="2016-07-21T10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4T22:15:40"/>
    <d v="2015-02-23T22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17:43:06"/>
    <d v="2016-02-27T19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08:45:23"/>
    <d v="2016-01-08T01:34:00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s v="television"/>
  </r>
  <r>
    <n v="10275"/>
    <n v="14653"/>
    <x v="0"/>
    <s v="US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s v="television"/>
  </r>
  <r>
    <n v="500"/>
    <n v="525"/>
    <x v="0"/>
    <s v="GB"/>
    <s v="GBP"/>
    <n v="1455555083"/>
    <n v="1454691083"/>
    <x v="2"/>
    <d v="2016-02-15T11:51:23"/>
    <b v="0"/>
    <n v="35"/>
    <b v="1"/>
    <s v="film &amp; video/television"/>
    <n v="1.05"/>
    <n v="15"/>
    <x v="0"/>
    <s v="television"/>
  </r>
  <r>
    <n v="10000"/>
    <n v="10390"/>
    <x v="0"/>
    <s v="US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s v="television"/>
  </r>
  <r>
    <n v="44000"/>
    <n v="54116.28"/>
    <x v="0"/>
    <s v="US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s v="television"/>
  </r>
  <r>
    <n v="3999"/>
    <n v="4390"/>
    <x v="0"/>
    <s v="US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s v="television"/>
  </r>
  <r>
    <n v="8000"/>
    <n v="8519"/>
    <x v="0"/>
    <s v="US"/>
    <s v="USD"/>
    <n v="1402710250"/>
    <n v="1401846250"/>
    <x v="6"/>
    <d v="2014-06-13T20:44:10"/>
    <b v="0"/>
    <n v="58"/>
    <b v="1"/>
    <s v="film &amp; video/television"/>
    <n v="1.064875"/>
    <n v="146.87931034482759"/>
    <x v="0"/>
    <s v="television"/>
  </r>
  <r>
    <n v="9000"/>
    <n v="9110"/>
    <x v="0"/>
    <s v="US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s v="television"/>
  </r>
  <r>
    <n v="3500"/>
    <n v="3501.52"/>
    <x v="0"/>
    <s v="US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s v="television"/>
  </r>
  <r>
    <n v="500"/>
    <n v="629.99"/>
    <x v="0"/>
    <s v="US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s v="television"/>
  </r>
  <r>
    <n v="3000"/>
    <n v="3015"/>
    <x v="0"/>
    <s v="US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s v="television"/>
  </r>
  <r>
    <n v="5000"/>
    <n v="6025"/>
    <x v="0"/>
    <s v="US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s v="television"/>
  </r>
  <r>
    <n v="30000"/>
    <n v="49588"/>
    <x v="0"/>
    <s v="US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s v="television"/>
  </r>
  <r>
    <n v="3500"/>
    <n v="5599"/>
    <x v="0"/>
    <s v="US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s v="television"/>
  </r>
  <r>
    <n v="6000"/>
    <n v="6056"/>
    <x v="0"/>
    <s v="AU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s v="television"/>
  </r>
  <r>
    <n v="2000"/>
    <n v="2132"/>
    <x v="0"/>
    <s v="ES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s v="television"/>
  </r>
  <r>
    <n v="12000"/>
    <n v="12029"/>
    <x v="0"/>
    <s v="US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s v="television"/>
  </r>
  <r>
    <n v="1500"/>
    <n v="1510"/>
    <x v="0"/>
    <s v="GB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s v="television"/>
  </r>
  <r>
    <n v="30000"/>
    <n v="31896.33"/>
    <x v="0"/>
    <s v="US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s v="television"/>
  </r>
  <r>
    <n v="850"/>
    <n v="1235"/>
    <x v="0"/>
    <s v="US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s v="television"/>
  </r>
  <r>
    <n v="2000"/>
    <n v="2004"/>
    <x v="0"/>
    <s v="US"/>
    <s v="USD"/>
    <n v="1442167912"/>
    <n v="1436983912"/>
    <x v="20"/>
    <d v="2015-09-13T13:11:52"/>
    <b v="0"/>
    <n v="25"/>
    <b v="1"/>
    <s v="film &amp; video/television"/>
    <n v="1.002"/>
    <n v="80.16"/>
    <x v="0"/>
    <s v="television"/>
  </r>
  <r>
    <n v="18500"/>
    <n v="20190"/>
    <x v="0"/>
    <s v="US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s v="television"/>
  </r>
  <r>
    <n v="350"/>
    <n v="410"/>
    <x v="0"/>
    <s v="US"/>
    <s v="USD"/>
    <n v="1420099140"/>
    <n v="1418766740"/>
    <x v="22"/>
    <d v="2015-01-01T02:59:00"/>
    <b v="0"/>
    <n v="8"/>
    <b v="1"/>
    <s v="film &amp; video/television"/>
    <n v="1.1714285714285715"/>
    <n v="51.25"/>
    <x v="0"/>
    <s v="television"/>
  </r>
  <r>
    <n v="2000"/>
    <n v="2370"/>
    <x v="0"/>
    <s v="US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s v="television"/>
  </r>
  <r>
    <n v="35000"/>
    <n v="38082.69"/>
    <x v="0"/>
    <s v="US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s v="television"/>
  </r>
  <r>
    <n v="600"/>
    <n v="800"/>
    <x v="0"/>
    <s v="US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s v="television"/>
  </r>
  <r>
    <n v="1250"/>
    <n v="1940"/>
    <x v="0"/>
    <s v="US"/>
    <s v="USD"/>
    <n v="1408278144"/>
    <n v="1404822144"/>
    <x v="26"/>
    <d v="2014-08-17T07:22:24"/>
    <b v="0"/>
    <n v="19"/>
    <b v="1"/>
    <s v="film &amp; video/television"/>
    <n v="1.552"/>
    <n v="102.10526315789474"/>
    <x v="0"/>
    <s v="television"/>
  </r>
  <r>
    <n v="20000"/>
    <n v="22345"/>
    <x v="0"/>
    <s v="NZ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s v="television"/>
  </r>
  <r>
    <n v="12000"/>
    <n v="12042"/>
    <x v="0"/>
    <s v="US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s v="television"/>
  </r>
  <r>
    <n v="3000"/>
    <n v="3700"/>
    <x v="0"/>
    <s v="GB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s v="television"/>
  </r>
  <r>
    <n v="4000"/>
    <n v="4051.99"/>
    <x v="0"/>
    <s v="US"/>
    <s v="USD"/>
    <n v="1408604515"/>
    <n v="1406012515"/>
    <x v="30"/>
    <d v="2014-08-21T02:01:55"/>
    <b v="0"/>
    <n v="53"/>
    <b v="1"/>
    <s v="film &amp; video/television"/>
    <n v="1.0129975"/>
    <n v="76.45264150943396"/>
    <x v="0"/>
    <s v="television"/>
  </r>
  <r>
    <n v="13"/>
    <n v="13"/>
    <x v="0"/>
    <s v="US"/>
    <s v="USD"/>
    <n v="1453748434"/>
    <n v="1452193234"/>
    <x v="31"/>
    <d v="2016-01-25T14:00:34"/>
    <b v="0"/>
    <n v="1"/>
    <b v="1"/>
    <s v="film &amp; video/television"/>
    <n v="1"/>
    <n v="13"/>
    <x v="0"/>
    <s v="television"/>
  </r>
  <r>
    <n v="28450"/>
    <n v="28520"/>
    <x v="0"/>
    <s v="US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s v="television"/>
  </r>
  <r>
    <n v="5250"/>
    <n v="5360"/>
    <x v="0"/>
    <s v="US"/>
    <s v="USD"/>
    <n v="1447001501"/>
    <n v="1444405901"/>
    <x v="33"/>
    <d v="2015-11-08T11:51:41"/>
    <b v="0"/>
    <n v="64"/>
    <b v="1"/>
    <s v="film &amp; video/television"/>
    <n v="1.0209523809523811"/>
    <n v="83.75"/>
    <x v="0"/>
    <s v="television"/>
  </r>
  <r>
    <n v="2600"/>
    <n v="3392"/>
    <x v="0"/>
    <s v="US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s v="television"/>
  </r>
  <r>
    <n v="1000"/>
    <n v="1665"/>
    <x v="0"/>
    <s v="US"/>
    <s v="USD"/>
    <n v="1430179200"/>
    <n v="1428130814"/>
    <x v="35"/>
    <d v="2015-04-27T19:00:00"/>
    <b v="0"/>
    <n v="28"/>
    <b v="1"/>
    <s v="film &amp; video/television"/>
    <n v="1.665"/>
    <n v="59.464285714285715"/>
    <x v="0"/>
    <s v="television"/>
  </r>
  <r>
    <n v="6000"/>
    <n v="8529"/>
    <x v="0"/>
    <s v="US"/>
    <s v="USD"/>
    <n v="1428128525"/>
    <n v="1425540125"/>
    <x v="36"/>
    <d v="2015-04-04T01:22:05"/>
    <b v="0"/>
    <n v="44"/>
    <b v="1"/>
    <s v="film &amp; video/television"/>
    <n v="1.4215"/>
    <n v="193.84090909090909"/>
    <x v="0"/>
    <s v="television"/>
  </r>
  <r>
    <n v="22000"/>
    <n v="40357"/>
    <x v="0"/>
    <s v="US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s v="television"/>
  </r>
  <r>
    <n v="2500"/>
    <n v="2751"/>
    <x v="0"/>
    <s v="US"/>
    <s v="USD"/>
    <n v="1368235344"/>
    <n v="1365643344"/>
    <x v="38"/>
    <d v="2013-05-10T20:22:24"/>
    <b v="0"/>
    <n v="66"/>
    <b v="1"/>
    <s v="film &amp; video/television"/>
    <n v="1.1004"/>
    <n v="41.68181818181818"/>
    <x v="0"/>
    <s v="television"/>
  </r>
  <r>
    <n v="25000"/>
    <n v="32745"/>
    <x v="0"/>
    <s v="GB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s v="television"/>
  </r>
  <r>
    <n v="2000"/>
    <n v="2027"/>
    <x v="0"/>
    <s v="US"/>
    <s v="USD"/>
    <n v="1403150400"/>
    <n v="1401426488"/>
    <x v="40"/>
    <d v="2014-06-18T23:00:00"/>
    <b v="0"/>
    <n v="16"/>
    <b v="1"/>
    <s v="film &amp; video/television"/>
    <n v="1.0135000000000001"/>
    <n v="126.6875"/>
    <x v="0"/>
    <s v="television"/>
  </r>
  <r>
    <n v="2000"/>
    <n v="2000"/>
    <x v="0"/>
    <s v="US"/>
    <s v="USD"/>
    <n v="1412516354"/>
    <n v="1409924354"/>
    <x v="41"/>
    <d v="2014-10-05T08:39:14"/>
    <b v="0"/>
    <n v="19"/>
    <b v="1"/>
    <s v="film &amp; video/television"/>
    <n v="1"/>
    <n v="105.26315789473684"/>
    <x v="0"/>
    <s v="television"/>
  </r>
  <r>
    <n v="14000"/>
    <n v="19860"/>
    <x v="0"/>
    <s v="US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s v="television"/>
  </r>
  <r>
    <n v="10000"/>
    <n v="30866"/>
    <x v="0"/>
    <s v="US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s v="television"/>
  </r>
  <r>
    <n v="2000"/>
    <n v="2000"/>
    <x v="0"/>
    <s v="US"/>
    <s v="USD"/>
    <n v="1412648537"/>
    <n v="1408760537"/>
    <x v="44"/>
    <d v="2014-10-06T21:22:17"/>
    <b v="0"/>
    <n v="15"/>
    <b v="1"/>
    <s v="film &amp; video/television"/>
    <n v="1"/>
    <n v="133.33333333333334"/>
    <x v="0"/>
    <s v="television"/>
  </r>
  <r>
    <n v="5000"/>
    <n v="6000"/>
    <x v="0"/>
    <s v="US"/>
    <s v="USD"/>
    <n v="1461769107"/>
    <n v="1459177107"/>
    <x v="45"/>
    <d v="2016-04-27T09:58:27"/>
    <b v="0"/>
    <n v="61"/>
    <b v="1"/>
    <s v="film &amp; video/television"/>
    <n v="1.2"/>
    <n v="98.360655737704917"/>
    <x v="0"/>
    <s v="television"/>
  </r>
  <r>
    <n v="8400"/>
    <n v="8750"/>
    <x v="0"/>
    <s v="AU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s v="television"/>
  </r>
  <r>
    <n v="5000"/>
    <n v="5380.55"/>
    <x v="0"/>
    <s v="US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s v="television"/>
  </r>
  <r>
    <n v="2000"/>
    <n v="2159"/>
    <x v="0"/>
    <s v="GB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s v="television"/>
  </r>
  <r>
    <n v="12000"/>
    <n v="12000"/>
    <x v="0"/>
    <s v="US"/>
    <s v="USD"/>
    <n v="1445660045"/>
    <n v="1443068045"/>
    <x v="49"/>
    <d v="2015-10-23T23:14:05"/>
    <b v="0"/>
    <n v="87"/>
    <b v="1"/>
    <s v="film &amp; video/television"/>
    <n v="1"/>
    <n v="137.93103448275863"/>
    <x v="0"/>
    <s v="television"/>
  </r>
  <r>
    <n v="600"/>
    <n v="600"/>
    <x v="0"/>
    <s v="GB"/>
    <s v="GBP"/>
    <n v="1422637200"/>
    <n v="1419271458"/>
    <x v="50"/>
    <d v="2015-01-30T12:00:00"/>
    <b v="0"/>
    <n v="22"/>
    <b v="1"/>
    <s v="film &amp; video/television"/>
    <n v="1"/>
    <n v="27.272727272727273"/>
    <x v="0"/>
    <s v="television"/>
  </r>
  <r>
    <n v="11000"/>
    <n v="14082"/>
    <x v="0"/>
    <s v="US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s v="television"/>
  </r>
  <r>
    <n v="10000"/>
    <n v="11621"/>
    <x v="0"/>
    <s v="US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s v="television"/>
  </r>
  <r>
    <n v="3000"/>
    <n v="3289"/>
    <x v="0"/>
    <s v="US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s v="television"/>
  </r>
  <r>
    <n v="10000"/>
    <n v="10100"/>
    <x v="0"/>
    <s v="US"/>
    <s v="USD"/>
    <n v="1451063221"/>
    <n v="1448471221"/>
    <x v="54"/>
    <d v="2015-12-25T12:07:01"/>
    <b v="0"/>
    <n v="52"/>
    <b v="1"/>
    <s v="film &amp; video/television"/>
    <n v="1.01"/>
    <n v="194.23076923076923"/>
    <x v="0"/>
    <s v="television"/>
  </r>
  <r>
    <n v="8600"/>
    <n v="11090"/>
    <x v="0"/>
    <s v="US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s v="television"/>
  </r>
  <r>
    <n v="8000"/>
    <n v="8581"/>
    <x v="0"/>
    <s v="GB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s v="television"/>
  </r>
  <r>
    <n v="15000"/>
    <n v="15285"/>
    <x v="0"/>
    <s v="US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s v="television"/>
  </r>
  <r>
    <n v="10000"/>
    <n v="10291"/>
    <x v="0"/>
    <s v="US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s v="television"/>
  </r>
  <r>
    <n v="20000"/>
    <n v="20025.14"/>
    <x v="0"/>
    <s v="US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s v="television"/>
  </r>
  <r>
    <n v="4500"/>
    <n v="4648.33"/>
    <x v="0"/>
    <s v="GB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s v="shorts"/>
  </r>
  <r>
    <n v="5000"/>
    <n v="7415"/>
    <x v="0"/>
    <s v="US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s v="shorts"/>
  </r>
  <r>
    <n v="3000"/>
    <n v="4642"/>
    <x v="0"/>
    <s v="US"/>
    <s v="USD"/>
    <n v="1362337878"/>
    <n v="1360177878"/>
    <x v="62"/>
    <d v="2013-03-03T14:11:18"/>
    <b v="0"/>
    <n v="48"/>
    <b v="1"/>
    <s v="film &amp; video/shorts"/>
    <n v="1.5473333333333332"/>
    <n v="96.708333333333329"/>
    <x v="0"/>
    <s v="shorts"/>
  </r>
  <r>
    <n v="2000"/>
    <n v="2270.37"/>
    <x v="0"/>
    <s v="US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s v="shorts"/>
  </r>
  <r>
    <n v="1200"/>
    <n v="2080"/>
    <x v="0"/>
    <s v="US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s v="shorts"/>
  </r>
  <r>
    <n v="7000"/>
    <n v="7527"/>
    <x v="0"/>
    <s v="CA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s v="shorts"/>
  </r>
  <r>
    <n v="2000"/>
    <n v="2372"/>
    <x v="0"/>
    <s v="US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s v="shorts"/>
  </r>
  <r>
    <n v="2000"/>
    <n v="2325"/>
    <x v="0"/>
    <s v="US"/>
    <s v="USD"/>
    <n v="1342360804"/>
    <n v="1339768804"/>
    <x v="67"/>
    <d v="2012-07-15T09:00:04"/>
    <b v="0"/>
    <n v="20"/>
    <b v="1"/>
    <s v="film &amp; video/shorts"/>
    <n v="1.1625000000000001"/>
    <n v="116.25"/>
    <x v="0"/>
    <s v="shorts"/>
  </r>
  <r>
    <n v="600"/>
    <n v="763"/>
    <x v="0"/>
    <s v="GB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s v="shorts"/>
  </r>
  <r>
    <n v="10000"/>
    <n v="11094.23"/>
    <x v="0"/>
    <s v="US"/>
    <s v="USD"/>
    <n v="1317538740"/>
    <n v="1314765025"/>
    <x v="69"/>
    <d v="2011-10-02T01:59:00"/>
    <b v="0"/>
    <n v="178"/>
    <b v="1"/>
    <s v="film &amp; video/shorts"/>
    <n v="1.109423"/>
    <n v="62.327134831460668"/>
    <x v="0"/>
    <s v="shorts"/>
  </r>
  <r>
    <n v="500"/>
    <n v="636"/>
    <x v="0"/>
    <s v="US"/>
    <s v="USD"/>
    <n v="1315171845"/>
    <n v="1309987845"/>
    <x v="70"/>
    <d v="2011-09-04T16:30:45"/>
    <b v="0"/>
    <n v="17"/>
    <b v="1"/>
    <s v="film &amp; video/shorts"/>
    <n v="1.272"/>
    <n v="37.411764705882355"/>
    <x v="0"/>
    <s v="shorts"/>
  </r>
  <r>
    <n v="1800"/>
    <n v="2231"/>
    <x v="0"/>
    <s v="US"/>
    <s v="USD"/>
    <n v="1338186657"/>
    <n v="1333002657"/>
    <x v="71"/>
    <d v="2012-05-28T01:30:57"/>
    <b v="0"/>
    <n v="32"/>
    <b v="1"/>
    <s v="film &amp; video/shorts"/>
    <n v="1.2394444444444443"/>
    <n v="69.71875"/>
    <x v="0"/>
    <s v="shorts"/>
  </r>
  <r>
    <n v="2200"/>
    <n v="2385"/>
    <x v="0"/>
    <s v="US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s v="shorts"/>
  </r>
  <r>
    <n v="900"/>
    <n v="900"/>
    <x v="0"/>
    <s v="US"/>
    <s v="USD"/>
    <n v="1304395140"/>
    <n v="1297620584"/>
    <x v="73"/>
    <d v="2011-05-02T22:59:00"/>
    <b v="0"/>
    <n v="18"/>
    <b v="1"/>
    <s v="film &amp; video/shorts"/>
    <n v="1"/>
    <n v="50"/>
    <x v="0"/>
    <s v="shorts"/>
  </r>
  <r>
    <n v="500"/>
    <n v="564.66"/>
    <x v="0"/>
    <s v="FR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s v="shorts"/>
  </r>
  <r>
    <n v="3500"/>
    <n v="4040"/>
    <x v="0"/>
    <s v="US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s v="shorts"/>
  </r>
  <r>
    <n v="300"/>
    <n v="460"/>
    <x v="0"/>
    <s v="US"/>
    <s v="USD"/>
    <n v="1325007358"/>
    <n v="1319819758"/>
    <x v="76"/>
    <d v="2011-12-27T12:35:58"/>
    <b v="0"/>
    <n v="15"/>
    <b v="1"/>
    <s v="film &amp; video/shorts"/>
    <n v="1.5333333333333334"/>
    <n v="30.666666666666668"/>
    <x v="0"/>
    <s v="shorts"/>
  </r>
  <r>
    <n v="400"/>
    <n v="1570"/>
    <x v="0"/>
    <s v="US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s v="shorts"/>
  </r>
  <r>
    <n v="50"/>
    <n v="1351"/>
    <x v="0"/>
    <s v="FR"/>
    <s v="EUR"/>
    <n v="1472751121"/>
    <n v="1471887121"/>
    <x v="78"/>
    <d v="2016-09-01T12:32:01"/>
    <b v="0"/>
    <n v="35"/>
    <b v="1"/>
    <s v="film &amp; video/shorts"/>
    <n v="27.02"/>
    <n v="38.6"/>
    <x v="0"/>
    <s v="shorts"/>
  </r>
  <r>
    <n v="1300"/>
    <n v="1651"/>
    <x v="0"/>
    <s v="GB"/>
    <s v="GBP"/>
    <n v="1398451093"/>
    <n v="1395859093"/>
    <x v="79"/>
    <d v="2014-04-25T13:38:13"/>
    <b v="0"/>
    <n v="41"/>
    <b v="1"/>
    <s v="film &amp; video/shorts"/>
    <n v="1.27"/>
    <n v="40.268292682926827"/>
    <x v="0"/>
    <s v="shorts"/>
  </r>
  <r>
    <n v="12000"/>
    <n v="12870"/>
    <x v="0"/>
    <s v="US"/>
    <s v="USD"/>
    <n v="1386640856"/>
    <n v="1383616856"/>
    <x v="80"/>
    <d v="2013-12-09T21:00:56"/>
    <b v="0"/>
    <n v="47"/>
    <b v="1"/>
    <s v="film &amp; video/shorts"/>
    <n v="1.0725"/>
    <n v="273.82978723404256"/>
    <x v="0"/>
    <s v="shorts"/>
  </r>
  <r>
    <n v="750"/>
    <n v="1485"/>
    <x v="0"/>
    <s v="US"/>
    <s v="USD"/>
    <n v="1342234920"/>
    <n v="1341892127"/>
    <x v="81"/>
    <d v="2012-07-13T22:02:00"/>
    <b v="0"/>
    <n v="28"/>
    <b v="1"/>
    <s v="film &amp; video/shorts"/>
    <n v="1.98"/>
    <n v="53.035714285714285"/>
    <x v="0"/>
    <s v="shorts"/>
  </r>
  <r>
    <n v="4000"/>
    <n v="4000.5"/>
    <x v="0"/>
    <s v="US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s v="shorts"/>
  </r>
  <r>
    <n v="200"/>
    <n v="205"/>
    <x v="0"/>
    <s v="GB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s v="shorts"/>
  </r>
  <r>
    <n v="500"/>
    <n v="500"/>
    <x v="0"/>
    <s v="US"/>
    <s v="USD"/>
    <n v="1305483086"/>
    <n v="1302891086"/>
    <x v="84"/>
    <d v="2011-05-15T13:11:26"/>
    <b v="0"/>
    <n v="7"/>
    <b v="1"/>
    <s v="film &amp; video/shorts"/>
    <n v="1"/>
    <n v="71.428571428571431"/>
    <x v="0"/>
    <s v="shorts"/>
  </r>
  <r>
    <n v="1200"/>
    <n v="1506"/>
    <x v="0"/>
    <s v="US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s v="shorts"/>
  </r>
  <r>
    <n v="6000"/>
    <n v="6388"/>
    <x v="0"/>
    <s v="FR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s v="shorts"/>
  </r>
  <r>
    <n v="2500"/>
    <n v="2615"/>
    <x v="0"/>
    <s v="US"/>
    <s v="USD"/>
    <n v="1275529260"/>
    <n v="1274705803"/>
    <x v="87"/>
    <d v="2010-06-02T20:41:00"/>
    <b v="0"/>
    <n v="25"/>
    <b v="1"/>
    <s v="film &amp; video/shorts"/>
    <n v="1.046"/>
    <n v="104.6"/>
    <x v="0"/>
    <s v="shorts"/>
  </r>
  <r>
    <n v="3500"/>
    <n v="3600"/>
    <x v="0"/>
    <s v="US"/>
    <s v="USD"/>
    <n v="1403452131"/>
    <n v="1401205731"/>
    <x v="88"/>
    <d v="2014-06-22T10:48:51"/>
    <b v="0"/>
    <n v="60"/>
    <b v="1"/>
    <s v="film &amp; video/shorts"/>
    <n v="1.0285714285714285"/>
    <n v="60"/>
    <x v="0"/>
    <s v="shorts"/>
  </r>
  <r>
    <n v="6000"/>
    <n v="6904"/>
    <x v="0"/>
    <s v="US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s v="shorts"/>
  </r>
  <r>
    <n v="500"/>
    <n v="502"/>
    <x v="0"/>
    <s v="US"/>
    <s v="USD"/>
    <n v="1310454499"/>
    <n v="1307862499"/>
    <x v="90"/>
    <d v="2011-07-12T02:08:19"/>
    <b v="0"/>
    <n v="16"/>
    <b v="1"/>
    <s v="film &amp; video/shorts"/>
    <n v="1.004"/>
    <n v="31.375"/>
    <x v="0"/>
    <s v="shorts"/>
  </r>
  <r>
    <n v="3000"/>
    <n v="3600"/>
    <x v="0"/>
    <s v="US"/>
    <s v="USD"/>
    <n v="1305625164"/>
    <n v="1300354764"/>
    <x v="91"/>
    <d v="2011-05-17T04:39:24"/>
    <b v="0"/>
    <n v="46"/>
    <b v="1"/>
    <s v="film &amp; video/shorts"/>
    <n v="1.2"/>
    <n v="78.260869565217391"/>
    <x v="0"/>
    <s v="shorts"/>
  </r>
  <r>
    <n v="5000"/>
    <n v="5260"/>
    <x v="0"/>
    <s v="CA"/>
    <s v="CAD"/>
    <n v="1485936000"/>
    <n v="1481949983"/>
    <x v="92"/>
    <d v="2017-02-01T03:00:00"/>
    <b v="0"/>
    <n v="43"/>
    <b v="1"/>
    <s v="film &amp; video/shorts"/>
    <n v="1.052"/>
    <n v="122.32558139534883"/>
    <x v="0"/>
    <s v="shorts"/>
  </r>
  <r>
    <n v="1000"/>
    <n v="1106"/>
    <x v="0"/>
    <s v="US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s v="shorts"/>
  </r>
  <r>
    <n v="250"/>
    <n v="260"/>
    <x v="0"/>
    <s v="GB"/>
    <s v="GBP"/>
    <n v="1396890822"/>
    <n v="1395162822"/>
    <x v="94"/>
    <d v="2014-04-07T12:13:42"/>
    <b v="0"/>
    <n v="12"/>
    <b v="1"/>
    <s v="film &amp; video/shorts"/>
    <n v="1.04"/>
    <n v="21.666666666666668"/>
    <x v="0"/>
    <s v="shorts"/>
  </r>
  <r>
    <n v="350"/>
    <n v="460"/>
    <x v="0"/>
    <s v="US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s v="shorts"/>
  </r>
  <r>
    <n v="1500"/>
    <n v="1720"/>
    <x v="0"/>
    <s v="US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s v="shorts"/>
  </r>
  <r>
    <n v="400"/>
    <n v="425"/>
    <x v="0"/>
    <s v="US"/>
    <s v="USD"/>
    <n v="1310440482"/>
    <n v="1307848482"/>
    <x v="97"/>
    <d v="2011-07-11T22:14:42"/>
    <b v="0"/>
    <n v="8"/>
    <b v="1"/>
    <s v="film &amp; video/shorts"/>
    <n v="1.0625"/>
    <n v="53.125"/>
    <x v="0"/>
    <s v="shorts"/>
  </r>
  <r>
    <n v="3200"/>
    <n v="3400"/>
    <x v="0"/>
    <s v="US"/>
    <s v="USD"/>
    <n v="1354923000"/>
    <n v="1351796674"/>
    <x v="98"/>
    <d v="2012-12-07T18:30:00"/>
    <b v="0"/>
    <n v="60"/>
    <b v="1"/>
    <s v="film &amp; video/shorts"/>
    <n v="1.0625"/>
    <n v="56.666666666666664"/>
    <x v="0"/>
    <s v="shorts"/>
  </r>
  <r>
    <n v="1500"/>
    <n v="1590.29"/>
    <x v="0"/>
    <s v="US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s v="shorts"/>
  </r>
  <r>
    <n v="5000"/>
    <n v="5000"/>
    <x v="0"/>
    <s v="US"/>
    <s v="USD"/>
    <n v="1352055886"/>
    <n v="1350324286"/>
    <x v="100"/>
    <d v="2012-11-04T14:04:46"/>
    <b v="0"/>
    <n v="26"/>
    <b v="1"/>
    <s v="film &amp; video/shorts"/>
    <n v="1"/>
    <n v="192.30769230769232"/>
    <x v="0"/>
    <s v="shorts"/>
  </r>
  <r>
    <n v="3500"/>
    <n v="3500"/>
    <x v="0"/>
    <s v="US"/>
    <s v="USD"/>
    <n v="1359052710"/>
    <n v="1356979110"/>
    <x v="101"/>
    <d v="2013-01-24T13:38:30"/>
    <b v="0"/>
    <n v="35"/>
    <b v="1"/>
    <s v="film &amp; video/shorts"/>
    <n v="1"/>
    <n v="100"/>
    <x v="0"/>
    <s v="shorts"/>
  </r>
  <r>
    <n v="6000"/>
    <n v="7665"/>
    <x v="0"/>
    <s v="US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s v="shorts"/>
  </r>
  <r>
    <n v="1300"/>
    <n v="1367"/>
    <x v="0"/>
    <s v="GB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s v="shorts"/>
  </r>
  <r>
    <n v="500"/>
    <n v="600"/>
    <x v="0"/>
    <s v="US"/>
    <s v="USD"/>
    <n v="1301792400"/>
    <n v="1299775266"/>
    <x v="104"/>
    <d v="2011-04-02T20:00:00"/>
    <b v="0"/>
    <n v="10"/>
    <b v="1"/>
    <s v="film &amp; video/shorts"/>
    <n v="1.2"/>
    <n v="60"/>
    <x v="0"/>
    <s v="shorts"/>
  </r>
  <r>
    <n v="2200"/>
    <n v="2363"/>
    <x v="0"/>
    <s v="US"/>
    <s v="USD"/>
    <n v="1463184000"/>
    <n v="1461605020"/>
    <x v="105"/>
    <d v="2016-05-13T19:00:00"/>
    <b v="0"/>
    <n v="60"/>
    <b v="1"/>
    <s v="film &amp; video/shorts"/>
    <n v="1.074090909090909"/>
    <n v="39.383333333333333"/>
    <x v="0"/>
    <s v="shorts"/>
  </r>
  <r>
    <n v="5000"/>
    <n v="5025"/>
    <x v="0"/>
    <s v="US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s v="shorts"/>
  </r>
  <r>
    <n v="7500"/>
    <n v="7685"/>
    <x v="0"/>
    <s v="US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s v="shorts"/>
  </r>
  <r>
    <n v="1500"/>
    <n v="3700"/>
    <x v="0"/>
    <s v="US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s v="shorts"/>
  </r>
  <r>
    <n v="1000"/>
    <n v="2195"/>
    <x v="0"/>
    <s v="US"/>
    <s v="USD"/>
    <n v="1298680630"/>
    <n v="1296088630"/>
    <x v="109"/>
    <d v="2011-02-25T19:37:10"/>
    <b v="0"/>
    <n v="47"/>
    <b v="1"/>
    <s v="film &amp; video/shorts"/>
    <n v="2.1949999999999998"/>
    <n v="46.702127659574465"/>
    <x v="0"/>
    <s v="shorts"/>
  </r>
  <r>
    <n v="1300"/>
    <n v="1700"/>
    <x v="0"/>
    <s v="US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s v="shorts"/>
  </r>
  <r>
    <n v="3500"/>
    <n v="5410"/>
    <x v="0"/>
    <s v="AU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s v="shorts"/>
  </r>
  <r>
    <n v="5000"/>
    <n v="5200"/>
    <x v="0"/>
    <s v="US"/>
    <s v="USD"/>
    <n v="1397354400"/>
    <n v="1395277318"/>
    <x v="112"/>
    <d v="2014-04-12T21:00:00"/>
    <b v="0"/>
    <n v="81"/>
    <b v="1"/>
    <s v="film &amp; video/shorts"/>
    <n v="1.04"/>
    <n v="64.197530864197532"/>
    <x v="0"/>
    <s v="shorts"/>
  </r>
  <r>
    <n v="5000"/>
    <n v="7050"/>
    <x v="0"/>
    <s v="US"/>
    <s v="USD"/>
    <n v="1312642800"/>
    <n v="1311963128"/>
    <x v="113"/>
    <d v="2011-08-06T10:00:00"/>
    <b v="0"/>
    <n v="78"/>
    <b v="1"/>
    <s v="film &amp; video/shorts"/>
    <n v="1.41"/>
    <n v="90.384615384615387"/>
    <x v="0"/>
    <s v="shorts"/>
  </r>
  <r>
    <n v="3000"/>
    <n v="3100"/>
    <x v="0"/>
    <s v="US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s v="shorts"/>
  </r>
  <r>
    <n v="450"/>
    <n v="632"/>
    <x v="0"/>
    <s v="US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s v="shorts"/>
  </r>
  <r>
    <n v="3500"/>
    <n v="3978"/>
    <x v="0"/>
    <s v="US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s v="shorts"/>
  </r>
  <r>
    <n v="4500"/>
    <n v="4522.22"/>
    <x v="0"/>
    <s v="US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s v="shorts"/>
  </r>
  <r>
    <n v="5000"/>
    <n v="5651.58"/>
    <x v="0"/>
    <s v="US"/>
    <s v="USD"/>
    <n v="1311902236"/>
    <n v="1309310236"/>
    <x v="118"/>
    <d v="2011-07-28T20:17:16"/>
    <b v="0"/>
    <n v="39"/>
    <b v="1"/>
    <s v="film &amp; video/shorts"/>
    <n v="1.1303159999999999"/>
    <n v="144.91230769230768"/>
    <x v="0"/>
    <s v="shorts"/>
  </r>
  <r>
    <n v="3250"/>
    <n v="3398.1"/>
    <x v="0"/>
    <s v="US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s v="shorts"/>
  </r>
  <r>
    <n v="70000"/>
    <n v="10"/>
    <x v="1"/>
    <s v="HK"/>
    <s v="HKD"/>
    <n v="1475457107"/>
    <n v="1472865107"/>
    <x v="120"/>
    <d v="2016-10-02T20:11:47"/>
    <b v="0"/>
    <n v="1"/>
    <b v="0"/>
    <s v="film &amp; video/science fiction"/>
    <n v="1.4285714285714287E-4"/>
    <n v="10"/>
    <x v="0"/>
    <s v="science fiction"/>
  </r>
  <r>
    <n v="3000"/>
    <n v="1"/>
    <x v="1"/>
    <s v="US"/>
    <s v="USD"/>
    <n v="1429352160"/>
    <n v="1427993710"/>
    <x v="121"/>
    <d v="2015-04-18T05:16:00"/>
    <b v="0"/>
    <n v="1"/>
    <b v="0"/>
    <s v="film &amp; video/science fiction"/>
    <n v="3.3333333333333332E-4"/>
    <n v="1"/>
    <x v="0"/>
    <s v="science fiction"/>
  </r>
  <r>
    <n v="100000000"/>
    <n v="0"/>
    <x v="1"/>
    <s v="US"/>
    <s v="USD"/>
    <n v="1476094907"/>
    <n v="1470910907"/>
    <x v="122"/>
    <d v="2016-10-10T05:21:47"/>
    <b v="0"/>
    <n v="0"/>
    <b v="0"/>
    <s v="film &amp; video/science fiction"/>
    <n v="0"/>
    <n v="0"/>
    <x v="0"/>
    <s v="science fiction"/>
  </r>
  <r>
    <n v="55000"/>
    <n v="151"/>
    <x v="1"/>
    <s v="US"/>
    <s v="USD"/>
    <n v="1414533600"/>
    <n v="1411411564"/>
    <x v="123"/>
    <d v="2014-10-28T17:00:00"/>
    <b v="0"/>
    <n v="6"/>
    <b v="0"/>
    <s v="film &amp; video/science fiction"/>
    <n v="2.7454545454545453E-3"/>
    <n v="25.166666666666668"/>
    <x v="0"/>
    <s v="science fiction"/>
  </r>
  <r>
    <n v="4000"/>
    <n v="0"/>
    <x v="1"/>
    <s v="US"/>
    <s v="USD"/>
    <n v="1431728242"/>
    <n v="1429568242"/>
    <x v="124"/>
    <d v="2015-05-15T17:17:22"/>
    <b v="0"/>
    <n v="0"/>
    <b v="0"/>
    <s v="film &amp; video/science fiction"/>
    <n v="0"/>
    <n v="0"/>
    <x v="0"/>
    <s v="science fiction"/>
  </r>
  <r>
    <n v="500"/>
    <n v="70"/>
    <x v="1"/>
    <s v="CA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s v="science fiction"/>
  </r>
  <r>
    <n v="25000"/>
    <n v="1387"/>
    <x v="1"/>
    <s v="US"/>
    <s v="USD"/>
    <n v="1433988000"/>
    <n v="1431353337"/>
    <x v="126"/>
    <d v="2015-06-10T21:00:00"/>
    <b v="0"/>
    <n v="13"/>
    <b v="0"/>
    <s v="film &amp; video/science fiction"/>
    <n v="5.5480000000000002E-2"/>
    <n v="106.69230769230769"/>
    <x v="0"/>
    <s v="science fiction"/>
  </r>
  <r>
    <n v="8000"/>
    <n v="190"/>
    <x v="1"/>
    <s v="US"/>
    <s v="USD"/>
    <n v="1428069541"/>
    <n v="1425481141"/>
    <x v="127"/>
    <d v="2015-04-03T08:59:01"/>
    <b v="0"/>
    <n v="4"/>
    <b v="0"/>
    <s v="film &amp; video/science fiction"/>
    <n v="2.375E-2"/>
    <n v="47.5"/>
    <x v="0"/>
    <s v="science fiction"/>
  </r>
  <r>
    <n v="100000"/>
    <n v="1867"/>
    <x v="1"/>
    <s v="US"/>
    <s v="USD"/>
    <n v="1476941293"/>
    <n v="1473917293"/>
    <x v="128"/>
    <d v="2016-10-20T00:28:13"/>
    <b v="0"/>
    <n v="6"/>
    <b v="0"/>
    <s v="film &amp; video/science fiction"/>
    <n v="1.8669999999999999E-2"/>
    <n v="311.16666666666669"/>
    <x v="0"/>
    <s v="science fiction"/>
  </r>
  <r>
    <n v="20000"/>
    <n v="0"/>
    <x v="1"/>
    <s v="US"/>
    <s v="USD"/>
    <n v="1414708183"/>
    <n v="1409524183"/>
    <x v="129"/>
    <d v="2014-10-30T17:29:43"/>
    <b v="0"/>
    <n v="0"/>
    <b v="0"/>
    <s v="film &amp; video/science fiction"/>
    <n v="0"/>
    <n v="0"/>
    <x v="0"/>
    <s v="science fiction"/>
  </r>
  <r>
    <n v="600"/>
    <n v="0"/>
    <x v="1"/>
    <s v="GB"/>
    <s v="GBP"/>
    <n v="1402949760"/>
    <n v="1400536692"/>
    <x v="130"/>
    <d v="2014-06-16T15:16:00"/>
    <b v="0"/>
    <n v="0"/>
    <b v="0"/>
    <s v="film &amp; video/science fiction"/>
    <n v="0"/>
    <n v="0"/>
    <x v="0"/>
    <s v="science fiction"/>
  </r>
  <r>
    <n v="1200"/>
    <n v="0"/>
    <x v="1"/>
    <s v="US"/>
    <s v="USD"/>
    <n v="1467763200"/>
    <n v="1466453161"/>
    <x v="131"/>
    <d v="2016-07-05T19:00:00"/>
    <b v="0"/>
    <n v="0"/>
    <b v="0"/>
    <s v="film &amp; video/science fiction"/>
    <n v="0"/>
    <n v="0"/>
    <x v="0"/>
    <s v="science fiction"/>
  </r>
  <r>
    <n v="80000"/>
    <n v="7655"/>
    <x v="1"/>
    <s v="US"/>
    <s v="USD"/>
    <n v="1415392207"/>
    <n v="1411500607"/>
    <x v="132"/>
    <d v="2014-11-07T15:30:07"/>
    <b v="0"/>
    <n v="81"/>
    <b v="0"/>
    <s v="film &amp; video/science fiction"/>
    <n v="9.5687499999999995E-2"/>
    <n v="94.506172839506178"/>
    <x v="0"/>
    <s v="science fiction"/>
  </r>
  <r>
    <n v="71764"/>
    <n v="0"/>
    <x v="1"/>
    <s v="US"/>
    <s v="USD"/>
    <n v="1464715860"/>
    <n v="1462130584"/>
    <x v="133"/>
    <d v="2016-05-31T12:31:00"/>
    <b v="0"/>
    <n v="0"/>
    <b v="0"/>
    <s v="film &amp; video/science fiction"/>
    <n v="0"/>
    <n v="0"/>
    <x v="0"/>
    <s v="science fiction"/>
  </r>
  <r>
    <n v="5000"/>
    <n v="0"/>
    <x v="1"/>
    <s v="US"/>
    <s v="USD"/>
    <n v="1441386000"/>
    <n v="1438811418"/>
    <x v="134"/>
    <d v="2015-09-04T12:00:00"/>
    <b v="0"/>
    <n v="0"/>
    <b v="0"/>
    <s v="film &amp; video/science fiction"/>
    <n v="0"/>
    <n v="0"/>
    <x v="0"/>
    <s v="science fiction"/>
  </r>
  <r>
    <n v="3000"/>
    <n v="403"/>
    <x v="1"/>
    <s v="US"/>
    <s v="USD"/>
    <n v="1404241200"/>
    <n v="1401354597"/>
    <x v="135"/>
    <d v="2014-07-01T14:00:00"/>
    <b v="0"/>
    <n v="5"/>
    <b v="0"/>
    <s v="film &amp; video/science fiction"/>
    <n v="0.13433333333333333"/>
    <n v="80.599999999999994"/>
    <x v="0"/>
    <s v="science fiction"/>
  </r>
  <r>
    <n v="3000"/>
    <n v="0"/>
    <x v="1"/>
    <s v="US"/>
    <s v="USD"/>
    <n v="1431771360"/>
    <n v="1427968234"/>
    <x v="136"/>
    <d v="2015-05-16T05:16:00"/>
    <b v="0"/>
    <n v="0"/>
    <b v="0"/>
    <s v="film &amp; video/science fiction"/>
    <n v="0"/>
    <n v="0"/>
    <x v="0"/>
    <s v="science fiction"/>
  </r>
  <r>
    <n v="55000"/>
    <n v="0"/>
    <x v="1"/>
    <s v="DK"/>
    <s v="DKK"/>
    <n v="1444657593"/>
    <n v="1440337593"/>
    <x v="137"/>
    <d v="2015-10-12T08:46:33"/>
    <b v="0"/>
    <n v="0"/>
    <b v="0"/>
    <s v="film &amp; video/science fiction"/>
    <n v="0"/>
    <n v="0"/>
    <x v="0"/>
    <s v="science fiction"/>
  </r>
  <r>
    <n v="150000"/>
    <n v="4712"/>
    <x v="1"/>
    <s v="US"/>
    <s v="USD"/>
    <n v="1438405140"/>
    <n v="1435731041"/>
    <x v="138"/>
    <d v="2015-07-31T23:59:00"/>
    <b v="0"/>
    <n v="58"/>
    <b v="0"/>
    <s v="film &amp; video/science fiction"/>
    <n v="3.1413333333333335E-2"/>
    <n v="81.241379310344826"/>
    <x v="0"/>
    <s v="science fiction"/>
  </r>
  <r>
    <n v="500"/>
    <n v="500"/>
    <x v="1"/>
    <s v="US"/>
    <s v="USD"/>
    <n v="1436738772"/>
    <n v="1435874772"/>
    <x v="139"/>
    <d v="2015-07-12T17:06:12"/>
    <b v="0"/>
    <n v="1"/>
    <b v="0"/>
    <s v="film &amp; video/science fiction"/>
    <n v="1"/>
    <n v="500"/>
    <x v="0"/>
    <s v="science fiction"/>
  </r>
  <r>
    <n v="200000"/>
    <n v="0"/>
    <x v="1"/>
    <s v="US"/>
    <s v="USD"/>
    <n v="1426823132"/>
    <n v="1424234732"/>
    <x v="140"/>
    <d v="2015-03-19T22:45:32"/>
    <b v="0"/>
    <n v="0"/>
    <b v="0"/>
    <s v="film &amp; video/science fiction"/>
    <n v="0"/>
    <n v="0"/>
    <x v="0"/>
    <s v="science fiction"/>
  </r>
  <r>
    <n v="12000"/>
    <n v="1293"/>
    <x v="1"/>
    <s v="US"/>
    <s v="USD"/>
    <n v="1433043623"/>
    <n v="1429155623"/>
    <x v="141"/>
    <d v="2015-05-30T22:40:23"/>
    <b v="0"/>
    <n v="28"/>
    <b v="0"/>
    <s v="film &amp; video/science fiction"/>
    <n v="0.10775"/>
    <n v="46.178571428571431"/>
    <x v="0"/>
    <s v="science fiction"/>
  </r>
  <r>
    <n v="3000"/>
    <n v="10"/>
    <x v="1"/>
    <s v="US"/>
    <s v="USD"/>
    <n v="1416176778"/>
    <n v="1414358778"/>
    <x v="142"/>
    <d v="2014-11-16T17:26:18"/>
    <b v="0"/>
    <n v="1"/>
    <b v="0"/>
    <s v="film &amp; video/science fiction"/>
    <n v="3.3333333333333335E-3"/>
    <n v="10"/>
    <x v="0"/>
    <s v="science fiction"/>
  </r>
  <r>
    <n v="5500"/>
    <n v="0"/>
    <x v="1"/>
    <s v="AU"/>
    <s v="AUD"/>
    <n v="1472882100"/>
    <n v="1467941542"/>
    <x v="143"/>
    <d v="2016-09-03T00:55:00"/>
    <b v="0"/>
    <n v="0"/>
    <b v="0"/>
    <s v="film &amp; video/science fiction"/>
    <n v="0"/>
    <n v="0"/>
    <x v="0"/>
    <s v="science fiction"/>
  </r>
  <r>
    <n v="7500"/>
    <n v="2070"/>
    <x v="1"/>
    <s v="CA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s v="science fiction"/>
  </r>
  <r>
    <n v="4500"/>
    <n v="338"/>
    <x v="1"/>
    <s v="US"/>
    <s v="USD"/>
    <n v="1439298052"/>
    <n v="1436965252"/>
    <x v="145"/>
    <d v="2015-08-11T08:00:52"/>
    <b v="0"/>
    <n v="9"/>
    <b v="0"/>
    <s v="film &amp; video/science fiction"/>
    <n v="7.5111111111111115E-2"/>
    <n v="37.555555555555557"/>
    <x v="0"/>
    <s v="science fiction"/>
  </r>
  <r>
    <n v="20000"/>
    <n v="115"/>
    <x v="1"/>
    <s v="US"/>
    <s v="USD"/>
    <n v="1484698998"/>
    <n v="1479514998"/>
    <x v="146"/>
    <d v="2017-01-17T19:23:18"/>
    <b v="0"/>
    <n v="3"/>
    <b v="0"/>
    <s v="film &amp; video/science fiction"/>
    <n v="5.7499999999999999E-3"/>
    <n v="38.333333333333336"/>
    <x v="0"/>
    <s v="science fiction"/>
  </r>
  <r>
    <n v="7000"/>
    <n v="0"/>
    <x v="1"/>
    <s v="GB"/>
    <s v="GBP"/>
    <n v="1420741080"/>
    <n v="1417026340"/>
    <x v="147"/>
    <d v="2015-01-08T13:18:00"/>
    <b v="0"/>
    <n v="0"/>
    <b v="0"/>
    <s v="film &amp; video/science fiction"/>
    <n v="0"/>
    <n v="0"/>
    <x v="0"/>
    <s v="science fiction"/>
  </r>
  <r>
    <n v="50000"/>
    <n v="40"/>
    <x v="1"/>
    <s v="US"/>
    <s v="USD"/>
    <n v="1456555536"/>
    <n v="1453963536"/>
    <x v="148"/>
    <d v="2016-02-27T01:45:36"/>
    <b v="0"/>
    <n v="2"/>
    <b v="0"/>
    <s v="film &amp; video/science fiction"/>
    <n v="8.0000000000000004E-4"/>
    <n v="20"/>
    <x v="0"/>
    <s v="science fiction"/>
  </r>
  <r>
    <n v="10000"/>
    <n v="92"/>
    <x v="1"/>
    <s v="US"/>
    <s v="USD"/>
    <n v="1419494400"/>
    <n v="1416888470"/>
    <x v="149"/>
    <d v="2014-12-25T03:00:00"/>
    <b v="0"/>
    <n v="6"/>
    <b v="0"/>
    <s v="film &amp; video/science fiction"/>
    <n v="9.1999999999999998E-3"/>
    <n v="15.333333333333334"/>
    <x v="0"/>
    <s v="science fiction"/>
  </r>
  <r>
    <n v="130000"/>
    <n v="30112"/>
    <x v="1"/>
    <s v="US"/>
    <s v="USD"/>
    <n v="1432612382"/>
    <n v="1427428382"/>
    <x v="150"/>
    <d v="2015-05-25T22:53:02"/>
    <b v="0"/>
    <n v="67"/>
    <b v="0"/>
    <s v="film &amp; video/science fiction"/>
    <n v="0.23163076923076922"/>
    <n v="449.43283582089555"/>
    <x v="0"/>
    <s v="science fiction"/>
  </r>
  <r>
    <n v="250000"/>
    <n v="140"/>
    <x v="1"/>
    <s v="AU"/>
    <s v="AUD"/>
    <n v="1434633191"/>
    <n v="1429449191"/>
    <x v="151"/>
    <d v="2015-06-18T08:13:11"/>
    <b v="0"/>
    <n v="5"/>
    <b v="0"/>
    <s v="film &amp; video/science fiction"/>
    <n v="5.5999999999999995E-4"/>
    <n v="28"/>
    <x v="0"/>
    <s v="science fiction"/>
  </r>
  <r>
    <n v="380000"/>
    <n v="30"/>
    <x v="1"/>
    <s v="US"/>
    <s v="USD"/>
    <n v="1411437100"/>
    <n v="1408845100"/>
    <x v="152"/>
    <d v="2014-09-22T20:51:40"/>
    <b v="0"/>
    <n v="2"/>
    <b v="0"/>
    <s v="film &amp; video/science fiction"/>
    <n v="7.8947368421052633E-5"/>
    <n v="15"/>
    <x v="0"/>
    <s v="science fiction"/>
  </r>
  <r>
    <n v="50000"/>
    <n v="359"/>
    <x v="1"/>
    <s v="US"/>
    <s v="USD"/>
    <n v="1417532644"/>
    <n v="1413900244"/>
    <x v="153"/>
    <d v="2014-12-02T10:04:04"/>
    <b v="0"/>
    <n v="10"/>
    <b v="0"/>
    <s v="film &amp; video/science fiction"/>
    <n v="7.1799999999999998E-3"/>
    <n v="35.9"/>
    <x v="0"/>
    <s v="science fiction"/>
  </r>
  <r>
    <n v="1500"/>
    <n v="40"/>
    <x v="1"/>
    <s v="US"/>
    <s v="USD"/>
    <n v="1433336895"/>
    <n v="1429621695"/>
    <x v="154"/>
    <d v="2015-06-03T08:08:15"/>
    <b v="0"/>
    <n v="3"/>
    <b v="0"/>
    <s v="film &amp; video/science fiction"/>
    <n v="2.6666666666666668E-2"/>
    <n v="13.333333333333334"/>
    <x v="0"/>
    <s v="science fiction"/>
  </r>
  <r>
    <n v="1350000"/>
    <n v="81"/>
    <x v="1"/>
    <s v="US"/>
    <s v="USD"/>
    <n v="1437657935"/>
    <n v="1434201935"/>
    <x v="155"/>
    <d v="2015-07-23T08:25:35"/>
    <b v="0"/>
    <n v="4"/>
    <b v="0"/>
    <s v="film &amp; video/science fiction"/>
    <n v="6.0000000000000002E-5"/>
    <n v="20.25"/>
    <x v="0"/>
    <s v="science fiction"/>
  </r>
  <r>
    <n v="35000"/>
    <n v="1785"/>
    <x v="1"/>
    <s v="CA"/>
    <s v="CAD"/>
    <n v="1407034796"/>
    <n v="1401850796"/>
    <x v="156"/>
    <d v="2014-08-02T21:59:56"/>
    <b v="0"/>
    <n v="15"/>
    <b v="0"/>
    <s v="film &amp; video/science fiction"/>
    <n v="5.0999999999999997E-2"/>
    <n v="119"/>
    <x v="0"/>
    <s v="science fiction"/>
  </r>
  <r>
    <n v="2995"/>
    <n v="8"/>
    <x v="1"/>
    <s v="US"/>
    <s v="USD"/>
    <n v="1456523572"/>
    <n v="1453931572"/>
    <x v="157"/>
    <d v="2016-02-26T16:52:52"/>
    <b v="0"/>
    <n v="2"/>
    <b v="0"/>
    <s v="film &amp; video/science fiction"/>
    <n v="2.671118530884808E-3"/>
    <n v="4"/>
    <x v="0"/>
    <s v="science fiction"/>
  </r>
  <r>
    <n v="5000"/>
    <n v="0"/>
    <x v="1"/>
    <s v="US"/>
    <s v="USD"/>
    <n v="1413942628"/>
    <n v="1411350628"/>
    <x v="158"/>
    <d v="2014-10-21T20:50:28"/>
    <b v="0"/>
    <n v="0"/>
    <b v="0"/>
    <s v="film &amp; video/science fiction"/>
    <n v="0"/>
    <n v="0"/>
    <x v="0"/>
    <s v="science fiction"/>
  </r>
  <r>
    <n v="500000"/>
    <n v="10"/>
    <x v="1"/>
    <s v="US"/>
    <s v="USD"/>
    <n v="1467541545"/>
    <n v="1464085545"/>
    <x v="159"/>
    <d v="2016-07-03T05:25:45"/>
    <b v="0"/>
    <n v="1"/>
    <b v="0"/>
    <s v="film &amp; video/science fiction"/>
    <n v="2.0000000000000002E-5"/>
    <n v="10"/>
    <x v="0"/>
    <s v="science fiction"/>
  </r>
  <r>
    <n v="5000"/>
    <n v="0"/>
    <x v="2"/>
    <s v="US"/>
    <s v="USD"/>
    <n v="1439675691"/>
    <n v="1434491691"/>
    <x v="160"/>
    <d v="2015-08-15T16:54:51"/>
    <b v="0"/>
    <n v="0"/>
    <b v="0"/>
    <s v="film &amp; video/drama"/>
    <n v="0"/>
    <n v="0"/>
    <x v="0"/>
    <s v="drama"/>
  </r>
  <r>
    <n v="50000"/>
    <n v="5"/>
    <x v="2"/>
    <s v="US"/>
    <s v="USD"/>
    <n v="1404318595"/>
    <n v="1401726595"/>
    <x v="161"/>
    <d v="2014-07-02T11:29:55"/>
    <b v="0"/>
    <n v="1"/>
    <b v="0"/>
    <s v="film &amp; video/drama"/>
    <n v="1E-4"/>
    <n v="5"/>
    <x v="0"/>
    <s v="drama"/>
  </r>
  <r>
    <n v="2800"/>
    <n v="435"/>
    <x v="2"/>
    <s v="US"/>
    <s v="USD"/>
    <n v="1408232520"/>
    <n v="1405393356"/>
    <x v="162"/>
    <d v="2014-08-16T18:42:00"/>
    <b v="0"/>
    <n v="10"/>
    <b v="0"/>
    <s v="film &amp; video/drama"/>
    <n v="0.15535714285714286"/>
    <n v="43.5"/>
    <x v="0"/>
    <s v="drama"/>
  </r>
  <r>
    <n v="2000000"/>
    <n v="0"/>
    <x v="2"/>
    <s v="US"/>
    <s v="USD"/>
    <n v="1443657600"/>
    <n v="1440716654"/>
    <x v="163"/>
    <d v="2015-09-30T19:00:00"/>
    <b v="0"/>
    <n v="0"/>
    <b v="0"/>
    <s v="film &amp; video/drama"/>
    <n v="0"/>
    <n v="0"/>
    <x v="0"/>
    <s v="drama"/>
  </r>
  <r>
    <n v="120000"/>
    <n v="640"/>
    <x v="2"/>
    <s v="US"/>
    <s v="USD"/>
    <n v="1411150701"/>
    <n v="1405966701"/>
    <x v="164"/>
    <d v="2014-09-19T13:18:21"/>
    <b v="0"/>
    <n v="7"/>
    <b v="0"/>
    <s v="film &amp; video/drama"/>
    <n v="5.3333333333333332E-3"/>
    <n v="91.428571428571431"/>
    <x v="0"/>
    <s v="drama"/>
  </r>
  <r>
    <n v="17000"/>
    <n v="0"/>
    <x v="2"/>
    <s v="GB"/>
    <s v="GBP"/>
    <n v="1452613724"/>
    <n v="1450021724"/>
    <x v="165"/>
    <d v="2016-01-12T10:48:44"/>
    <b v="0"/>
    <n v="0"/>
    <b v="0"/>
    <s v="film &amp; video/drama"/>
    <n v="0"/>
    <n v="0"/>
    <x v="0"/>
    <s v="drama"/>
  </r>
  <r>
    <n v="5000"/>
    <n v="3000"/>
    <x v="2"/>
    <s v="US"/>
    <s v="USD"/>
    <n v="1484531362"/>
    <n v="1481939362"/>
    <x v="166"/>
    <d v="2017-01-15T20:49:22"/>
    <b v="0"/>
    <n v="1"/>
    <b v="0"/>
    <s v="film &amp; video/drama"/>
    <n v="0.6"/>
    <n v="3000"/>
    <x v="0"/>
    <s v="drama"/>
  </r>
  <r>
    <n v="110000"/>
    <n v="11"/>
    <x v="2"/>
    <s v="US"/>
    <s v="USD"/>
    <n v="1438726535"/>
    <n v="1433542535"/>
    <x v="167"/>
    <d v="2015-08-04T17:15:35"/>
    <b v="0"/>
    <n v="2"/>
    <b v="0"/>
    <s v="film &amp; video/drama"/>
    <n v="1E-4"/>
    <n v="5.5"/>
    <x v="0"/>
    <s v="drama"/>
  </r>
  <r>
    <n v="8000"/>
    <n v="325"/>
    <x v="2"/>
    <s v="US"/>
    <s v="USD"/>
    <n v="1426791770"/>
    <n v="1424203370"/>
    <x v="168"/>
    <d v="2015-03-19T14:02:50"/>
    <b v="0"/>
    <n v="3"/>
    <b v="0"/>
    <s v="film &amp; video/drama"/>
    <n v="4.0625000000000001E-2"/>
    <n v="108.33333333333333"/>
    <x v="0"/>
    <s v="drama"/>
  </r>
  <r>
    <n v="2500"/>
    <n v="560"/>
    <x v="2"/>
    <s v="GB"/>
    <s v="GBP"/>
    <n v="1413634059"/>
    <n v="1411042059"/>
    <x v="169"/>
    <d v="2014-10-18T07:07:39"/>
    <b v="0"/>
    <n v="10"/>
    <b v="0"/>
    <s v="film &amp; video/drama"/>
    <n v="0.224"/>
    <n v="56"/>
    <x v="0"/>
    <s v="drama"/>
  </r>
  <r>
    <n v="10000"/>
    <n v="325"/>
    <x v="2"/>
    <s v="US"/>
    <s v="USD"/>
    <n v="1440912480"/>
    <n v="1438385283"/>
    <x v="170"/>
    <d v="2015-08-30T00:28:00"/>
    <b v="0"/>
    <n v="10"/>
    <b v="0"/>
    <s v="film &amp; video/drama"/>
    <n v="3.2500000000000001E-2"/>
    <n v="32.5"/>
    <x v="0"/>
    <s v="drama"/>
  </r>
  <r>
    <n v="50000"/>
    <n v="1"/>
    <x v="2"/>
    <s v="US"/>
    <s v="USD"/>
    <n v="1470975614"/>
    <n v="1465791614"/>
    <x v="171"/>
    <d v="2016-08-11T23:20:14"/>
    <b v="0"/>
    <n v="1"/>
    <b v="0"/>
    <s v="film &amp; video/drama"/>
    <n v="2.0000000000000002E-5"/>
    <n v="1"/>
    <x v="0"/>
    <s v="drama"/>
  </r>
  <r>
    <n v="95000"/>
    <n v="0"/>
    <x v="2"/>
    <s v="US"/>
    <s v="USD"/>
    <n v="1426753723"/>
    <n v="1423733323"/>
    <x v="172"/>
    <d v="2015-03-19T03:28:43"/>
    <b v="0"/>
    <n v="0"/>
    <b v="0"/>
    <s v="film &amp; video/drama"/>
    <n v="0"/>
    <n v="0"/>
    <x v="0"/>
    <s v="drama"/>
  </r>
  <r>
    <n v="1110"/>
    <n v="0"/>
    <x v="2"/>
    <s v="GB"/>
    <s v="GBP"/>
    <n v="1425131108"/>
    <n v="1422539108"/>
    <x v="173"/>
    <d v="2015-02-28T08:45:08"/>
    <b v="0"/>
    <n v="0"/>
    <b v="0"/>
    <s v="film &amp; video/drama"/>
    <n v="0"/>
    <n v="0"/>
    <x v="0"/>
    <s v="drama"/>
  </r>
  <r>
    <n v="6000"/>
    <n v="0"/>
    <x v="2"/>
    <s v="NL"/>
    <s v="EUR"/>
    <n v="1431108776"/>
    <n v="1425924776"/>
    <x v="174"/>
    <d v="2015-05-08T13:12:56"/>
    <b v="0"/>
    <n v="0"/>
    <b v="0"/>
    <s v="film &amp; video/drama"/>
    <n v="0"/>
    <n v="0"/>
    <x v="0"/>
    <s v="drama"/>
  </r>
  <r>
    <n v="20000"/>
    <n v="1297"/>
    <x v="2"/>
    <s v="GB"/>
    <s v="GBP"/>
    <n v="1409337611"/>
    <n v="1407177611"/>
    <x v="175"/>
    <d v="2014-08-29T13:40:11"/>
    <b v="0"/>
    <n v="26"/>
    <b v="0"/>
    <s v="film &amp; video/drama"/>
    <n v="6.4850000000000005E-2"/>
    <n v="49.884615384615387"/>
    <x v="0"/>
    <s v="drama"/>
  </r>
  <r>
    <n v="1500"/>
    <n v="0"/>
    <x v="2"/>
    <s v="US"/>
    <s v="USD"/>
    <n v="1438803999"/>
    <n v="1436211999"/>
    <x v="176"/>
    <d v="2015-08-05T14:46:39"/>
    <b v="0"/>
    <n v="0"/>
    <b v="0"/>
    <s v="film &amp; video/drama"/>
    <n v="0"/>
    <n v="0"/>
    <x v="0"/>
    <s v="drama"/>
  </r>
  <r>
    <n v="450"/>
    <n v="180"/>
    <x v="2"/>
    <s v="US"/>
    <s v="USD"/>
    <n v="1427155726"/>
    <n v="1425690526"/>
    <x v="177"/>
    <d v="2015-03-23T19:08:46"/>
    <b v="0"/>
    <n v="7"/>
    <b v="0"/>
    <s v="film &amp; video/drama"/>
    <n v="0.4"/>
    <n v="25.714285714285715"/>
    <x v="0"/>
    <s v="drama"/>
  </r>
  <r>
    <n v="500000"/>
    <n v="0"/>
    <x v="2"/>
    <s v="ES"/>
    <s v="EUR"/>
    <n v="1448582145"/>
    <n v="1445986545"/>
    <x v="178"/>
    <d v="2015-11-26T18:55:45"/>
    <b v="0"/>
    <n v="0"/>
    <b v="0"/>
    <s v="film &amp; video/drama"/>
    <n v="0"/>
    <n v="0"/>
    <x v="0"/>
    <s v="drama"/>
  </r>
  <r>
    <n v="1000"/>
    <n v="200"/>
    <x v="2"/>
    <s v="US"/>
    <s v="USD"/>
    <n v="1457056555"/>
    <n v="1454464555"/>
    <x v="179"/>
    <d v="2016-03-03T20:55:55"/>
    <b v="0"/>
    <n v="2"/>
    <b v="0"/>
    <s v="film &amp; video/drama"/>
    <n v="0.2"/>
    <n v="100"/>
    <x v="0"/>
    <s v="drama"/>
  </r>
  <r>
    <n v="1200"/>
    <n v="401"/>
    <x v="2"/>
    <s v="GB"/>
    <s v="GBP"/>
    <n v="1428951600"/>
    <n v="1425512843"/>
    <x v="180"/>
    <d v="2015-04-13T14:00:00"/>
    <b v="0"/>
    <n v="13"/>
    <b v="0"/>
    <s v="film &amp; video/drama"/>
    <n v="0.33416666666666667"/>
    <n v="30.846153846153847"/>
    <x v="0"/>
    <s v="drama"/>
  </r>
  <r>
    <n v="3423"/>
    <n v="722"/>
    <x v="2"/>
    <s v="GB"/>
    <s v="GBP"/>
    <n v="1434995295"/>
    <n v="1432403295"/>
    <x v="181"/>
    <d v="2015-06-22T12:48:15"/>
    <b v="0"/>
    <n v="4"/>
    <b v="0"/>
    <s v="film &amp; video/drama"/>
    <n v="0.21092608822670172"/>
    <n v="180.5"/>
    <x v="0"/>
    <s v="drama"/>
  </r>
  <r>
    <n v="1000"/>
    <n v="0"/>
    <x v="2"/>
    <s v="US"/>
    <s v="USD"/>
    <n v="1483748232"/>
    <n v="1481156232"/>
    <x v="182"/>
    <d v="2017-01-06T19:17:12"/>
    <b v="0"/>
    <n v="0"/>
    <b v="0"/>
    <s v="film &amp; video/drama"/>
    <n v="0"/>
    <n v="0"/>
    <x v="0"/>
    <s v="drama"/>
  </r>
  <r>
    <n v="12500"/>
    <n v="4482"/>
    <x v="2"/>
    <s v="GB"/>
    <s v="GBP"/>
    <n v="1417033610"/>
    <n v="1414438010"/>
    <x v="183"/>
    <d v="2014-11-26T15:26:50"/>
    <b v="0"/>
    <n v="12"/>
    <b v="0"/>
    <s v="film &amp; video/drama"/>
    <n v="0.35855999999999999"/>
    <n v="373.5"/>
    <x v="0"/>
    <s v="drama"/>
  </r>
  <r>
    <n v="1500"/>
    <n v="51"/>
    <x v="2"/>
    <s v="CA"/>
    <s v="CAD"/>
    <n v="1409543940"/>
    <n v="1404586762"/>
    <x v="184"/>
    <d v="2014-08-31T22:59:00"/>
    <b v="0"/>
    <n v="2"/>
    <b v="0"/>
    <s v="film &amp; video/drama"/>
    <n v="3.4000000000000002E-2"/>
    <n v="25.5"/>
    <x v="0"/>
    <s v="drama"/>
  </r>
  <r>
    <n v="40000"/>
    <n v="2200"/>
    <x v="2"/>
    <s v="NO"/>
    <s v="NOK"/>
    <n v="1471557139"/>
    <n v="1468965139"/>
    <x v="185"/>
    <d v="2016-08-18T16:52:19"/>
    <b v="0"/>
    <n v="10"/>
    <b v="0"/>
    <s v="film &amp; video/drama"/>
    <n v="5.5E-2"/>
    <n v="220"/>
    <x v="0"/>
    <s v="drama"/>
  </r>
  <r>
    <n v="5000"/>
    <n v="0"/>
    <x v="2"/>
    <s v="US"/>
    <s v="USD"/>
    <n v="1488571200"/>
    <n v="1485977434"/>
    <x v="186"/>
    <d v="2017-03-03T15:00:00"/>
    <b v="0"/>
    <n v="0"/>
    <b v="0"/>
    <s v="film &amp; video/drama"/>
    <n v="0"/>
    <n v="0"/>
    <x v="0"/>
    <s v="drama"/>
  </r>
  <r>
    <n v="5000"/>
    <n v="800"/>
    <x v="2"/>
    <s v="US"/>
    <s v="USD"/>
    <n v="1437461940"/>
    <n v="1435383457"/>
    <x v="187"/>
    <d v="2015-07-21T01:59:00"/>
    <b v="0"/>
    <n v="5"/>
    <b v="0"/>
    <s v="film &amp; video/drama"/>
    <n v="0.16"/>
    <n v="160"/>
    <x v="0"/>
    <s v="drama"/>
  </r>
  <r>
    <n v="1500"/>
    <n v="0"/>
    <x v="2"/>
    <s v="US"/>
    <s v="USD"/>
    <n v="1409891015"/>
    <n v="1407299015"/>
    <x v="188"/>
    <d v="2014-09-04T23:23:35"/>
    <b v="0"/>
    <n v="0"/>
    <b v="0"/>
    <s v="film &amp; video/drama"/>
    <n v="0"/>
    <n v="0"/>
    <x v="0"/>
    <s v="drama"/>
  </r>
  <r>
    <n v="500000"/>
    <n v="345"/>
    <x v="2"/>
    <s v="US"/>
    <s v="USD"/>
    <n v="1472920477"/>
    <n v="1467736477"/>
    <x v="189"/>
    <d v="2016-09-03T11:34:37"/>
    <b v="0"/>
    <n v="5"/>
    <b v="0"/>
    <s v="film &amp; video/drama"/>
    <n v="6.8999999999999997E-4"/>
    <n v="69"/>
    <x v="0"/>
    <s v="drama"/>
  </r>
  <r>
    <n v="12000"/>
    <n v="50"/>
    <x v="2"/>
    <s v="US"/>
    <s v="USD"/>
    <n v="1466091446"/>
    <n v="1465227446"/>
    <x v="190"/>
    <d v="2016-06-16T10:37:26"/>
    <b v="0"/>
    <n v="1"/>
    <b v="0"/>
    <s v="film &amp; video/drama"/>
    <n v="4.1666666666666666E-3"/>
    <n v="50"/>
    <x v="0"/>
    <s v="drama"/>
  </r>
  <r>
    <n v="5000"/>
    <n v="250"/>
    <x v="2"/>
    <s v="AU"/>
    <s v="AUD"/>
    <n v="1443782138"/>
    <n v="1440326138"/>
    <x v="191"/>
    <d v="2015-10-02T05:35:38"/>
    <b v="0"/>
    <n v="3"/>
    <b v="0"/>
    <s v="film &amp; video/drama"/>
    <n v="0.05"/>
    <n v="83.333333333333329"/>
    <x v="0"/>
    <s v="drama"/>
  </r>
  <r>
    <n v="1000000"/>
    <n v="17"/>
    <x v="2"/>
    <s v="US"/>
    <s v="USD"/>
    <n v="1413572432"/>
    <n v="1410980432"/>
    <x v="192"/>
    <d v="2014-10-17T14:00:32"/>
    <b v="0"/>
    <n v="3"/>
    <b v="0"/>
    <s v="film &amp; video/drama"/>
    <n v="1.7E-5"/>
    <n v="5.666666666666667"/>
    <x v="0"/>
    <s v="drama"/>
  </r>
  <r>
    <n v="1000"/>
    <n v="0"/>
    <x v="2"/>
    <s v="GB"/>
    <s v="GBP"/>
    <n v="1417217166"/>
    <n v="1412029566"/>
    <x v="193"/>
    <d v="2014-11-28T18:26:06"/>
    <b v="0"/>
    <n v="0"/>
    <b v="0"/>
    <s v="film &amp; video/drama"/>
    <n v="0"/>
    <n v="0"/>
    <x v="0"/>
    <s v="drama"/>
  </r>
  <r>
    <n v="2500"/>
    <n v="3"/>
    <x v="2"/>
    <s v="GB"/>
    <s v="GBP"/>
    <n v="1457308531"/>
    <n v="1452124531"/>
    <x v="194"/>
    <d v="2016-03-06T18:55:31"/>
    <b v="0"/>
    <n v="3"/>
    <b v="0"/>
    <s v="film &amp; video/drama"/>
    <n v="1.1999999999999999E-3"/>
    <n v="1"/>
    <x v="0"/>
    <s v="drama"/>
  </r>
  <r>
    <n v="2000000"/>
    <n v="0"/>
    <x v="2"/>
    <s v="US"/>
    <s v="USD"/>
    <n v="1436544332"/>
    <n v="1431360332"/>
    <x v="195"/>
    <d v="2015-07-10T11:05:32"/>
    <b v="0"/>
    <n v="0"/>
    <b v="0"/>
    <s v="film &amp; video/drama"/>
    <n v="0"/>
    <n v="0"/>
    <x v="0"/>
    <s v="drama"/>
  </r>
  <r>
    <n v="3500"/>
    <n v="1465"/>
    <x v="2"/>
    <s v="GB"/>
    <s v="GBP"/>
    <n v="1444510800"/>
    <n v="1442062898"/>
    <x v="196"/>
    <d v="2015-10-10T16:00:00"/>
    <b v="0"/>
    <n v="19"/>
    <b v="0"/>
    <s v="film &amp; video/drama"/>
    <n v="0.41857142857142859"/>
    <n v="77.10526315789474"/>
    <x v="0"/>
    <s v="drama"/>
  </r>
  <r>
    <n v="2500"/>
    <n v="262"/>
    <x v="2"/>
    <s v="GB"/>
    <s v="GBP"/>
    <n v="1487365200"/>
    <n v="1483734100"/>
    <x v="197"/>
    <d v="2017-02-17T16:00:00"/>
    <b v="0"/>
    <n v="8"/>
    <b v="0"/>
    <s v="film &amp; video/drama"/>
    <n v="0.1048"/>
    <n v="32.75"/>
    <x v="0"/>
    <s v="drama"/>
  </r>
  <r>
    <n v="25000"/>
    <n v="279"/>
    <x v="2"/>
    <s v="US"/>
    <s v="USD"/>
    <n v="1412500322"/>
    <n v="1409908322"/>
    <x v="198"/>
    <d v="2014-10-05T04:12:02"/>
    <b v="0"/>
    <n v="6"/>
    <b v="0"/>
    <s v="film &amp; video/drama"/>
    <n v="1.116E-2"/>
    <n v="46.5"/>
    <x v="0"/>
    <s v="drama"/>
  </r>
  <r>
    <n v="10000"/>
    <n v="0"/>
    <x v="2"/>
    <s v="US"/>
    <s v="USD"/>
    <n v="1472698702"/>
    <n v="1470106702"/>
    <x v="199"/>
    <d v="2016-08-31T21:58:22"/>
    <b v="0"/>
    <n v="0"/>
    <b v="0"/>
    <s v="film &amp; video/drama"/>
    <n v="0"/>
    <n v="0"/>
    <x v="0"/>
    <s v="drama"/>
  </r>
  <r>
    <n v="6000"/>
    <n v="1571.55"/>
    <x v="2"/>
    <s v="US"/>
    <s v="USD"/>
    <n v="1410746403"/>
    <n v="1408154403"/>
    <x v="200"/>
    <d v="2014-09-14T21:00:03"/>
    <b v="0"/>
    <n v="18"/>
    <b v="0"/>
    <s v="film &amp; video/drama"/>
    <n v="0.26192500000000002"/>
    <n v="87.308333333333337"/>
    <x v="0"/>
    <s v="drama"/>
  </r>
  <r>
    <n v="650"/>
    <n v="380"/>
    <x v="2"/>
    <s v="US"/>
    <s v="USD"/>
    <n v="1423424329"/>
    <n v="1421696329"/>
    <x v="201"/>
    <d v="2015-02-08T14:38:49"/>
    <b v="0"/>
    <n v="7"/>
    <b v="0"/>
    <s v="film &amp; video/drama"/>
    <n v="0.58461538461538465"/>
    <n v="54.285714285714285"/>
    <x v="0"/>
    <s v="drama"/>
  </r>
  <r>
    <n v="6000"/>
    <n v="0"/>
    <x v="2"/>
    <s v="US"/>
    <s v="USD"/>
    <n v="1444337940"/>
    <n v="1441750564"/>
    <x v="202"/>
    <d v="2015-10-08T15:59:00"/>
    <b v="0"/>
    <n v="0"/>
    <b v="0"/>
    <s v="film &amp; video/drama"/>
    <n v="0"/>
    <n v="0"/>
    <x v="0"/>
    <s v="drama"/>
  </r>
  <r>
    <n v="2500"/>
    <n v="746"/>
    <x v="2"/>
    <s v="GB"/>
    <s v="GBP"/>
    <n v="1422562864"/>
    <n v="1417378864"/>
    <x v="203"/>
    <d v="2015-01-29T15:21:04"/>
    <b v="0"/>
    <n v="8"/>
    <b v="0"/>
    <s v="film &amp; video/drama"/>
    <n v="0.2984"/>
    <n v="93.25"/>
    <x v="0"/>
    <s v="drama"/>
  </r>
  <r>
    <n v="300000"/>
    <n v="152165"/>
    <x v="2"/>
    <s v="AU"/>
    <s v="AUD"/>
    <n v="1470319203"/>
    <n v="1467727203"/>
    <x v="204"/>
    <d v="2016-08-04T09:00:03"/>
    <b v="0"/>
    <n v="1293"/>
    <b v="0"/>
    <s v="film &amp; video/drama"/>
    <n v="0.50721666666666665"/>
    <n v="117.68368136117556"/>
    <x v="0"/>
    <s v="drama"/>
  </r>
  <r>
    <n v="8000"/>
    <n v="1300"/>
    <x v="2"/>
    <s v="US"/>
    <s v="USD"/>
    <n v="1444144222"/>
    <n v="1441120222"/>
    <x v="205"/>
    <d v="2015-10-06T10:10:22"/>
    <b v="0"/>
    <n v="17"/>
    <b v="0"/>
    <s v="film &amp; video/drama"/>
    <n v="0.16250000000000001"/>
    <n v="76.470588235294116"/>
    <x v="0"/>
    <s v="drama"/>
  </r>
  <r>
    <n v="12700"/>
    <n v="0"/>
    <x v="2"/>
    <s v="US"/>
    <s v="USD"/>
    <n v="1470441983"/>
    <n v="1468627583"/>
    <x v="206"/>
    <d v="2016-08-05T19:06:23"/>
    <b v="0"/>
    <n v="0"/>
    <b v="0"/>
    <s v="film &amp; video/drama"/>
    <n v="0"/>
    <n v="0"/>
    <x v="0"/>
    <s v="drama"/>
  </r>
  <r>
    <n v="14000"/>
    <n v="2130"/>
    <x v="2"/>
    <s v="CA"/>
    <s v="CAD"/>
    <n v="1420346638"/>
    <n v="1417754638"/>
    <x v="207"/>
    <d v="2015-01-03T23:43:58"/>
    <b v="0"/>
    <n v="13"/>
    <b v="0"/>
    <s v="film &amp; video/drama"/>
    <n v="0.15214285714285714"/>
    <n v="163.84615384615384"/>
    <x v="0"/>
    <s v="drama"/>
  </r>
  <r>
    <n v="50000"/>
    <n v="0"/>
    <x v="2"/>
    <s v="AU"/>
    <s v="AUD"/>
    <n v="1418719967"/>
    <n v="1416127967"/>
    <x v="208"/>
    <d v="2014-12-16T03:52:47"/>
    <b v="0"/>
    <n v="0"/>
    <b v="0"/>
    <s v="film &amp; video/drama"/>
    <n v="0"/>
    <n v="0"/>
    <x v="0"/>
    <s v="drama"/>
  </r>
  <r>
    <n v="25000"/>
    <n v="0"/>
    <x v="2"/>
    <s v="US"/>
    <s v="USD"/>
    <n v="1436566135"/>
    <n v="1433974135"/>
    <x v="209"/>
    <d v="2015-07-10T17:08:55"/>
    <b v="0"/>
    <n v="0"/>
    <b v="0"/>
    <s v="film &amp; video/drama"/>
    <n v="0"/>
    <n v="0"/>
    <x v="0"/>
    <s v="drama"/>
  </r>
  <r>
    <n v="12000"/>
    <n v="3030"/>
    <x v="2"/>
    <s v="US"/>
    <s v="USD"/>
    <n v="1443675600"/>
    <n v="1441157592"/>
    <x v="210"/>
    <d v="2015-10-01T00:00:00"/>
    <b v="0"/>
    <n v="33"/>
    <b v="0"/>
    <s v="film &amp; video/drama"/>
    <n v="0.2525"/>
    <n v="91.818181818181813"/>
    <x v="0"/>
    <s v="drama"/>
  </r>
  <r>
    <n v="5000"/>
    <n v="2230"/>
    <x v="2"/>
    <s v="US"/>
    <s v="USD"/>
    <n v="1442634617"/>
    <n v="1440042617"/>
    <x v="211"/>
    <d v="2015-09-18T22:50:17"/>
    <b v="0"/>
    <n v="12"/>
    <b v="0"/>
    <s v="film &amp; video/drama"/>
    <n v="0.44600000000000001"/>
    <n v="185.83333333333334"/>
    <x v="0"/>
    <s v="drama"/>
  </r>
  <r>
    <n v="6300"/>
    <n v="1"/>
    <x v="2"/>
    <s v="US"/>
    <s v="USD"/>
    <n v="1460837320"/>
    <n v="1455656920"/>
    <x v="212"/>
    <d v="2016-04-16T15:08:40"/>
    <b v="0"/>
    <n v="1"/>
    <b v="0"/>
    <s v="film &amp; video/drama"/>
    <n v="1.5873015873015873E-4"/>
    <n v="1"/>
    <x v="0"/>
    <s v="drama"/>
  </r>
  <r>
    <n v="50000"/>
    <n v="20"/>
    <x v="2"/>
    <s v="US"/>
    <s v="USD"/>
    <n v="1439734001"/>
    <n v="1437142547"/>
    <x v="213"/>
    <d v="2015-08-16T09:06:41"/>
    <b v="0"/>
    <n v="1"/>
    <b v="0"/>
    <s v="film &amp; video/drama"/>
    <n v="4.0000000000000002E-4"/>
    <n v="20"/>
    <x v="0"/>
    <s v="drama"/>
  </r>
  <r>
    <n v="12500"/>
    <n v="1"/>
    <x v="2"/>
    <s v="US"/>
    <s v="USD"/>
    <n v="1425655349"/>
    <n v="1420471349"/>
    <x v="214"/>
    <d v="2015-03-06T10:22:29"/>
    <b v="0"/>
    <n v="1"/>
    <b v="0"/>
    <s v="film &amp; video/drama"/>
    <n v="8.0000000000000007E-5"/>
    <n v="1"/>
    <x v="0"/>
    <s v="drama"/>
  </r>
  <r>
    <n v="4400"/>
    <n v="10"/>
    <x v="2"/>
    <s v="GB"/>
    <s v="GBP"/>
    <n v="1455753540"/>
    <n v="1452058282"/>
    <x v="215"/>
    <d v="2016-02-17T18:59:00"/>
    <b v="0"/>
    <n v="1"/>
    <b v="0"/>
    <s v="film &amp; video/drama"/>
    <n v="2.2727272727272726E-3"/>
    <n v="10"/>
    <x v="0"/>
    <s v="drama"/>
  </r>
  <r>
    <n v="50000"/>
    <n v="27849.22"/>
    <x v="2"/>
    <s v="US"/>
    <s v="USD"/>
    <n v="1429740037"/>
    <n v="1425423637"/>
    <x v="216"/>
    <d v="2015-04-22T17:00:37"/>
    <b v="0"/>
    <n v="84"/>
    <b v="0"/>
    <s v="film &amp; video/drama"/>
    <n v="0.55698440000000005"/>
    <n v="331.53833333333336"/>
    <x v="0"/>
    <s v="drama"/>
  </r>
  <r>
    <n v="100000"/>
    <n v="11943"/>
    <x v="2"/>
    <s v="SE"/>
    <s v="SEK"/>
    <n v="1419780149"/>
    <n v="1417101749"/>
    <x v="217"/>
    <d v="2014-12-28T10:22:29"/>
    <b v="0"/>
    <n v="38"/>
    <b v="0"/>
    <s v="film &amp; video/drama"/>
    <n v="0.11942999999999999"/>
    <n v="314.28947368421052"/>
    <x v="0"/>
    <s v="drama"/>
  </r>
  <r>
    <n v="5000"/>
    <n v="100"/>
    <x v="2"/>
    <s v="US"/>
    <s v="USD"/>
    <n v="1431702289"/>
    <n v="1426518289"/>
    <x v="218"/>
    <d v="2015-05-15T10:04:49"/>
    <b v="0"/>
    <n v="1"/>
    <b v="0"/>
    <s v="film &amp; video/drama"/>
    <n v="0.02"/>
    <n v="100"/>
    <x v="0"/>
    <s v="drama"/>
  </r>
  <r>
    <n v="50000"/>
    <n v="8815"/>
    <x v="2"/>
    <s v="US"/>
    <s v="USD"/>
    <n v="1459493940"/>
    <n v="1456732225"/>
    <x v="219"/>
    <d v="2016-04-01T01:59:00"/>
    <b v="0"/>
    <n v="76"/>
    <b v="0"/>
    <s v="film &amp; video/drama"/>
    <n v="0.17630000000000001"/>
    <n v="115.98684210526316"/>
    <x v="0"/>
    <s v="drama"/>
  </r>
  <r>
    <n v="50000"/>
    <n v="360"/>
    <x v="2"/>
    <s v="US"/>
    <s v="USD"/>
    <n v="1440101160"/>
    <n v="1436542030"/>
    <x v="220"/>
    <d v="2015-08-20T15:06:00"/>
    <b v="0"/>
    <n v="3"/>
    <b v="0"/>
    <s v="film &amp; video/drama"/>
    <n v="7.1999999999999998E-3"/>
    <n v="120"/>
    <x v="0"/>
    <s v="drama"/>
  </r>
  <r>
    <n v="50000"/>
    <n v="0"/>
    <x v="2"/>
    <s v="US"/>
    <s v="USD"/>
    <n v="1427569564"/>
    <n v="1422389164"/>
    <x v="221"/>
    <d v="2015-03-28T14:06:04"/>
    <b v="0"/>
    <n v="0"/>
    <b v="0"/>
    <s v="film &amp; video/drama"/>
    <n v="0"/>
    <n v="0"/>
    <x v="0"/>
    <s v="drama"/>
  </r>
  <r>
    <n v="1000"/>
    <n v="130"/>
    <x v="2"/>
    <s v="US"/>
    <s v="USD"/>
    <n v="1427423940"/>
    <n v="1422383318"/>
    <x v="222"/>
    <d v="2015-03-26T21:39:00"/>
    <b v="0"/>
    <n v="2"/>
    <b v="0"/>
    <s v="film &amp; video/drama"/>
    <n v="0.13"/>
    <n v="65"/>
    <x v="0"/>
    <s v="drama"/>
  </r>
  <r>
    <n v="1500000"/>
    <n v="0"/>
    <x v="2"/>
    <s v="US"/>
    <s v="USD"/>
    <n v="1463879100"/>
    <n v="1461287350"/>
    <x v="223"/>
    <d v="2016-05-21T20:05:00"/>
    <b v="0"/>
    <n v="0"/>
    <b v="0"/>
    <s v="film &amp; video/drama"/>
    <n v="0"/>
    <n v="0"/>
    <x v="0"/>
    <s v="drama"/>
  </r>
  <r>
    <n v="6000000"/>
    <n v="0"/>
    <x v="2"/>
    <s v="AU"/>
    <s v="AUD"/>
    <n v="1436506726"/>
    <n v="1431322726"/>
    <x v="224"/>
    <d v="2015-07-10T00:38:46"/>
    <b v="0"/>
    <n v="0"/>
    <b v="0"/>
    <s v="film &amp; video/drama"/>
    <n v="0"/>
    <n v="0"/>
    <x v="0"/>
    <s v="drama"/>
  </r>
  <r>
    <n v="200"/>
    <n v="0"/>
    <x v="2"/>
    <s v="US"/>
    <s v="USD"/>
    <n v="1460153054"/>
    <n v="1457564654"/>
    <x v="225"/>
    <d v="2016-04-08T17:04:14"/>
    <b v="0"/>
    <n v="0"/>
    <b v="0"/>
    <s v="film &amp; video/drama"/>
    <n v="0"/>
    <n v="0"/>
    <x v="0"/>
    <s v="drama"/>
  </r>
  <r>
    <n v="29000"/>
    <n v="250"/>
    <x v="2"/>
    <s v="GB"/>
    <s v="GBP"/>
    <n v="1433064540"/>
    <n v="1428854344"/>
    <x v="226"/>
    <d v="2015-05-31T04:29:00"/>
    <b v="0"/>
    <n v="2"/>
    <b v="0"/>
    <s v="film &amp; video/drama"/>
    <n v="8.6206896551724137E-3"/>
    <n v="125"/>
    <x v="0"/>
    <s v="drama"/>
  </r>
  <r>
    <n v="28000"/>
    <n v="0"/>
    <x v="2"/>
    <s v="US"/>
    <s v="USD"/>
    <n v="1436477241"/>
    <n v="1433885241"/>
    <x v="227"/>
    <d v="2015-07-09T16:27:21"/>
    <b v="0"/>
    <n v="0"/>
    <b v="0"/>
    <s v="film &amp; video/drama"/>
    <n v="0"/>
    <n v="0"/>
    <x v="0"/>
    <s v="drama"/>
  </r>
  <r>
    <n v="8000"/>
    <n v="0"/>
    <x v="2"/>
    <s v="GB"/>
    <s v="GBP"/>
    <n v="1433176105"/>
    <n v="1427992105"/>
    <x v="228"/>
    <d v="2015-06-01T11:28:25"/>
    <b v="0"/>
    <n v="0"/>
    <b v="0"/>
    <s v="film &amp; video/drama"/>
    <n v="0"/>
    <n v="0"/>
    <x v="0"/>
    <s v="drama"/>
  </r>
  <r>
    <n v="3000"/>
    <n v="0"/>
    <x v="2"/>
    <s v="DE"/>
    <s v="EUR"/>
    <n v="1455402297"/>
    <n v="1452810297"/>
    <x v="229"/>
    <d v="2016-02-13T17:24:57"/>
    <b v="0"/>
    <n v="0"/>
    <b v="0"/>
    <s v="film &amp; video/drama"/>
    <n v="0"/>
    <n v="0"/>
    <x v="0"/>
    <s v="drama"/>
  </r>
  <r>
    <n v="15000"/>
    <n v="60"/>
    <x v="2"/>
    <s v="US"/>
    <s v="USD"/>
    <n v="1433443151"/>
    <n v="1430851151"/>
    <x v="230"/>
    <d v="2015-06-04T13:39:11"/>
    <b v="0"/>
    <n v="2"/>
    <b v="0"/>
    <s v="film &amp; video/drama"/>
    <n v="4.0000000000000001E-3"/>
    <n v="30"/>
    <x v="0"/>
    <s v="drama"/>
  </r>
  <r>
    <n v="1500000"/>
    <n v="0"/>
    <x v="2"/>
    <s v="US"/>
    <s v="USD"/>
    <n v="1451775651"/>
    <n v="1449183651"/>
    <x v="231"/>
    <d v="2016-01-02T18:00:51"/>
    <b v="0"/>
    <n v="0"/>
    <b v="0"/>
    <s v="film &amp; video/drama"/>
    <n v="0"/>
    <n v="0"/>
    <x v="0"/>
    <s v="drama"/>
  </r>
  <r>
    <n v="4000"/>
    <n v="110"/>
    <x v="2"/>
    <s v="GB"/>
    <s v="GBP"/>
    <n v="1425066546"/>
    <n v="1422474546"/>
    <x v="232"/>
    <d v="2015-02-27T14:49:06"/>
    <b v="0"/>
    <n v="7"/>
    <b v="0"/>
    <s v="film &amp; video/drama"/>
    <n v="2.75E-2"/>
    <n v="15.714285714285714"/>
    <x v="0"/>
    <s v="drama"/>
  </r>
  <r>
    <n v="350000"/>
    <n v="0"/>
    <x v="2"/>
    <s v="US"/>
    <s v="USD"/>
    <n v="1475185972"/>
    <n v="1472593972"/>
    <x v="233"/>
    <d v="2016-09-29T16:52:52"/>
    <b v="0"/>
    <n v="0"/>
    <b v="0"/>
    <s v="film &amp; video/drama"/>
    <n v="0"/>
    <n v="0"/>
    <x v="0"/>
    <s v="drama"/>
  </r>
  <r>
    <n v="1000"/>
    <n v="401"/>
    <x v="2"/>
    <s v="US"/>
    <s v="USD"/>
    <n v="1434847859"/>
    <n v="1431391859"/>
    <x v="234"/>
    <d v="2015-06-20T19:50:59"/>
    <b v="0"/>
    <n v="5"/>
    <b v="0"/>
    <s v="film &amp; video/drama"/>
    <n v="0.40100000000000002"/>
    <n v="80.2"/>
    <x v="0"/>
    <s v="drama"/>
  </r>
  <r>
    <n v="10000"/>
    <n v="0"/>
    <x v="2"/>
    <s v="US"/>
    <s v="USD"/>
    <n v="1436478497"/>
    <n v="1433886497"/>
    <x v="235"/>
    <d v="2015-07-09T16:48:17"/>
    <b v="0"/>
    <n v="0"/>
    <b v="0"/>
    <s v="film &amp; video/drama"/>
    <n v="0"/>
    <n v="0"/>
    <x v="0"/>
    <s v="drama"/>
  </r>
  <r>
    <n v="150000"/>
    <n v="0"/>
    <x v="2"/>
    <s v="US"/>
    <s v="USD"/>
    <n v="1451952000"/>
    <n v="1447380099"/>
    <x v="236"/>
    <d v="2016-01-04T19:00:00"/>
    <b v="0"/>
    <n v="0"/>
    <b v="0"/>
    <s v="film &amp; video/drama"/>
    <n v="0"/>
    <n v="0"/>
    <x v="0"/>
    <s v="drama"/>
  </r>
  <r>
    <n v="15000"/>
    <n v="50"/>
    <x v="2"/>
    <s v="US"/>
    <s v="USD"/>
    <n v="1457445069"/>
    <n v="1452261069"/>
    <x v="237"/>
    <d v="2016-03-08T08:51:09"/>
    <b v="0"/>
    <n v="1"/>
    <b v="0"/>
    <s v="film &amp; video/drama"/>
    <n v="3.3333333333333335E-3"/>
    <n v="50"/>
    <x v="0"/>
    <s v="drama"/>
  </r>
  <r>
    <n v="26000"/>
    <n v="0"/>
    <x v="2"/>
    <s v="US"/>
    <s v="USD"/>
    <n v="1483088400"/>
    <n v="1481324760"/>
    <x v="238"/>
    <d v="2016-12-30T04:00:00"/>
    <b v="0"/>
    <n v="0"/>
    <b v="0"/>
    <s v="film &amp; video/drama"/>
    <n v="0"/>
    <n v="0"/>
    <x v="0"/>
    <s v="drama"/>
  </r>
  <r>
    <n v="1000"/>
    <n v="250"/>
    <x v="2"/>
    <s v="AU"/>
    <s v="AUD"/>
    <n v="1446984000"/>
    <n v="1445308730"/>
    <x v="239"/>
    <d v="2015-11-08T07:00:00"/>
    <b v="0"/>
    <n v="5"/>
    <b v="0"/>
    <s v="film &amp; video/drama"/>
    <n v="0.25"/>
    <n v="50"/>
    <x v="0"/>
    <s v="drama"/>
  </r>
  <r>
    <n v="15000"/>
    <n v="16145.12"/>
    <x v="0"/>
    <s v="US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s v="documentary"/>
  </r>
  <r>
    <n v="36400"/>
    <n v="41000"/>
    <x v="0"/>
    <s v="US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s v="documentary"/>
  </r>
  <r>
    <n v="13000"/>
    <n v="14750"/>
    <x v="0"/>
    <s v="US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s v="documentary"/>
  </r>
  <r>
    <n v="25000"/>
    <n v="25648"/>
    <x v="0"/>
    <s v="US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s v="documentary"/>
  </r>
  <r>
    <n v="3500"/>
    <n v="3981.5"/>
    <x v="0"/>
    <s v="US"/>
    <s v="USD"/>
    <n v="1268723160"/>
    <n v="1265269559"/>
    <x v="244"/>
    <d v="2010-03-16T02:06:00"/>
    <b v="1"/>
    <n v="84"/>
    <b v="1"/>
    <s v="film &amp; video/documentary"/>
    <n v="1.1375714285714287"/>
    <n v="47.398809523809526"/>
    <x v="0"/>
    <s v="documentary"/>
  </r>
  <r>
    <n v="5000"/>
    <n v="5186"/>
    <x v="0"/>
    <s v="US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s v="documentary"/>
  </r>
  <r>
    <n v="5000"/>
    <n v="15273"/>
    <x v="0"/>
    <s v="US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s v="documentary"/>
  </r>
  <r>
    <n v="5000"/>
    <n v="6705"/>
    <x v="0"/>
    <s v="US"/>
    <s v="USD"/>
    <n v="1287200340"/>
    <n v="1284042614"/>
    <x v="247"/>
    <d v="2010-10-15T22:39:00"/>
    <b v="1"/>
    <n v="62"/>
    <b v="1"/>
    <s v="film &amp; video/documentary"/>
    <n v="1.341"/>
    <n v="108.14516129032258"/>
    <x v="0"/>
    <s v="documentary"/>
  </r>
  <r>
    <n v="85000"/>
    <n v="86133"/>
    <x v="0"/>
    <s v="US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s v="documentary"/>
  </r>
  <r>
    <n v="10000"/>
    <n v="11292"/>
    <x v="0"/>
    <s v="US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s v="documentary"/>
  </r>
  <r>
    <n v="30000"/>
    <n v="31675"/>
    <x v="0"/>
    <s v="US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s v="documentary"/>
  </r>
  <r>
    <n v="3500"/>
    <n v="4395"/>
    <x v="0"/>
    <s v="US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s v="documentary"/>
  </r>
  <r>
    <n v="5000"/>
    <n v="9228"/>
    <x v="0"/>
    <s v="US"/>
    <s v="USD"/>
    <n v="1275364740"/>
    <n v="1269878058"/>
    <x v="252"/>
    <d v="2010-05-31T22:59:00"/>
    <b v="1"/>
    <n v="108"/>
    <b v="1"/>
    <s v="film &amp; video/documentary"/>
    <n v="1.8455999999999999"/>
    <n v="85.444444444444443"/>
    <x v="0"/>
    <s v="documentary"/>
  </r>
  <r>
    <n v="1500"/>
    <n v="1511"/>
    <x v="0"/>
    <s v="US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s v="documentary"/>
  </r>
  <r>
    <n v="24000"/>
    <n v="28067.34"/>
    <x v="0"/>
    <s v="US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s v="documentary"/>
  </r>
  <r>
    <n v="8000"/>
    <n v="8538.66"/>
    <x v="0"/>
    <s v="US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s v="documentary"/>
  </r>
  <r>
    <n v="13000"/>
    <n v="18083"/>
    <x v="0"/>
    <s v="US"/>
    <s v="USD"/>
    <n v="1363458467"/>
    <n v="1360866467"/>
    <x v="256"/>
    <d v="2013-03-16T13:27:47"/>
    <b v="1"/>
    <n v="275"/>
    <b v="1"/>
    <s v="film &amp; video/documentary"/>
    <n v="1.391"/>
    <n v="65.756363636363631"/>
    <x v="0"/>
    <s v="documentary"/>
  </r>
  <r>
    <n v="35000"/>
    <n v="37354.269999999997"/>
    <x v="0"/>
    <s v="US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s v="documentary"/>
  </r>
  <r>
    <n v="30000"/>
    <n v="57342"/>
    <x v="0"/>
    <s v="US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s v="documentary"/>
  </r>
  <r>
    <n v="75000"/>
    <n v="98953.42"/>
    <x v="0"/>
    <s v="US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s v="documentary"/>
  </r>
  <r>
    <n v="10000"/>
    <n v="10640"/>
    <x v="0"/>
    <s v="US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s v="documentary"/>
  </r>
  <r>
    <n v="20000"/>
    <n v="21480"/>
    <x v="0"/>
    <s v="US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s v="documentary"/>
  </r>
  <r>
    <n v="2500"/>
    <n v="6000"/>
    <x v="0"/>
    <s v="US"/>
    <s v="USD"/>
    <n v="1298699828"/>
    <n v="1294811828"/>
    <x v="262"/>
    <d v="2011-02-26T00:57:08"/>
    <b v="1"/>
    <n v="145"/>
    <b v="1"/>
    <s v="film &amp; video/documentary"/>
    <n v="2.4"/>
    <n v="41.379310344827587"/>
    <x v="0"/>
    <s v="documentary"/>
  </r>
  <r>
    <n v="25000"/>
    <n v="29520.27"/>
    <x v="0"/>
    <s v="US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s v="documentary"/>
  </r>
  <r>
    <n v="5000"/>
    <n v="5910"/>
    <x v="0"/>
    <s v="US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s v="documentary"/>
  </r>
  <r>
    <n v="5000"/>
    <n v="5555"/>
    <x v="0"/>
    <s v="US"/>
    <s v="USD"/>
    <n v="1273522560"/>
    <n v="1269928430"/>
    <x v="265"/>
    <d v="2010-05-10T15:16:00"/>
    <b v="1"/>
    <n v="58"/>
    <b v="1"/>
    <s v="film &amp; video/documentary"/>
    <n v="1.111"/>
    <n v="95.775862068965523"/>
    <x v="0"/>
    <s v="documentary"/>
  </r>
  <r>
    <n v="1000"/>
    <n v="1455"/>
    <x v="0"/>
    <s v="US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s v="documentary"/>
  </r>
  <r>
    <n v="9850"/>
    <n v="12965.44"/>
    <x v="0"/>
    <s v="GB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s v="documentary"/>
  </r>
  <r>
    <n v="5000"/>
    <n v="5570"/>
    <x v="0"/>
    <s v="US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s v="documentary"/>
  </r>
  <r>
    <n v="100000"/>
    <n v="147233.76999999999"/>
    <x v="0"/>
    <s v="AU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s v="documentary"/>
  </r>
  <r>
    <n v="2300"/>
    <n v="3510"/>
    <x v="0"/>
    <s v="US"/>
    <s v="USD"/>
    <n v="1306296000"/>
    <n v="1301950070"/>
    <x v="270"/>
    <d v="2011-05-24T23:00:00"/>
    <b v="1"/>
    <n v="61"/>
    <b v="1"/>
    <s v="film &amp; video/documentary"/>
    <n v="1.5260869565217392"/>
    <n v="57.540983606557376"/>
    <x v="0"/>
    <s v="documentary"/>
  </r>
  <r>
    <n v="30000"/>
    <n v="31404"/>
    <x v="0"/>
    <s v="US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s v="documentary"/>
  </r>
  <r>
    <n v="3000"/>
    <n v="5323.01"/>
    <x v="0"/>
    <s v="US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s v="documentary"/>
  </r>
  <r>
    <n v="5000"/>
    <n v="5388.79"/>
    <x v="0"/>
    <s v="US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s v="documentary"/>
  </r>
  <r>
    <n v="4000"/>
    <n v="6240"/>
    <x v="0"/>
    <s v="US"/>
    <s v="USD"/>
    <n v="1333609140"/>
    <n v="1330638829"/>
    <x v="274"/>
    <d v="2012-04-05T01:59:00"/>
    <b v="1"/>
    <n v="113"/>
    <b v="1"/>
    <s v="film &amp; video/documentary"/>
    <n v="1.56"/>
    <n v="55.221238938053098"/>
    <x v="0"/>
    <s v="documentary"/>
  </r>
  <r>
    <n v="20000"/>
    <n v="21679"/>
    <x v="0"/>
    <s v="US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s v="documentary"/>
  </r>
  <r>
    <n v="4000"/>
    <n v="5904"/>
    <x v="0"/>
    <s v="US"/>
    <s v="USD"/>
    <n v="1335574674"/>
    <n v="1330394274"/>
    <x v="276"/>
    <d v="2012-04-27T19:57:54"/>
    <b v="1"/>
    <n v="62"/>
    <b v="1"/>
    <s v="film &amp; video/documentary"/>
    <n v="1.476"/>
    <n v="95.225806451612897"/>
    <x v="0"/>
    <s v="documentary"/>
  </r>
  <r>
    <n v="65000"/>
    <n v="71748"/>
    <x v="0"/>
    <s v="US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s v="documentary"/>
  </r>
  <r>
    <n v="27000"/>
    <n v="40594"/>
    <x v="0"/>
    <s v="US"/>
    <s v="USD"/>
    <n v="1350003539"/>
    <n v="1347411539"/>
    <x v="278"/>
    <d v="2012-10-11T19:58:59"/>
    <b v="1"/>
    <n v="415"/>
    <b v="1"/>
    <s v="film &amp; video/documentary"/>
    <n v="1.5034814814814814"/>
    <n v="97.816867469879512"/>
    <x v="0"/>
    <s v="documentary"/>
  </r>
  <r>
    <n v="17000"/>
    <n v="26744.11"/>
    <x v="0"/>
    <s v="US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s v="documentary"/>
  </r>
  <r>
    <n v="75000"/>
    <n v="117108"/>
    <x v="0"/>
    <s v="US"/>
    <s v="USD"/>
    <n v="1401459035"/>
    <n v="1397571035"/>
    <x v="280"/>
    <d v="2014-05-30T09:10:35"/>
    <b v="1"/>
    <n v="2139"/>
    <b v="1"/>
    <s v="film &amp; video/documentary"/>
    <n v="1.5614399999999999"/>
    <n v="54.748948106591868"/>
    <x v="0"/>
    <s v="documentary"/>
  </r>
  <r>
    <n v="5500"/>
    <n v="6632.32"/>
    <x v="0"/>
    <s v="US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s v="documentary"/>
  </r>
  <r>
    <n v="45000"/>
    <n v="45535"/>
    <x v="0"/>
    <s v="US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s v="documentary"/>
  </r>
  <r>
    <n v="18000"/>
    <n v="20569.05"/>
    <x v="0"/>
    <s v="US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s v="documentary"/>
  </r>
  <r>
    <n v="40000"/>
    <n v="41850.46"/>
    <x v="0"/>
    <s v="US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s v="documentary"/>
  </r>
  <r>
    <n v="14000"/>
    <n v="32035.51"/>
    <x v="0"/>
    <s v="US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s v="documentary"/>
  </r>
  <r>
    <n v="15000"/>
    <n v="16373"/>
    <x v="0"/>
    <s v="US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s v="documentary"/>
  </r>
  <r>
    <n v="15000"/>
    <n v="26445"/>
    <x v="0"/>
    <s v="US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s v="documentary"/>
  </r>
  <r>
    <n v="50000"/>
    <n v="51605.31"/>
    <x v="0"/>
    <s v="US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s v="documentary"/>
  </r>
  <r>
    <n v="15000"/>
    <n v="15723"/>
    <x v="0"/>
    <s v="GB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s v="documentary"/>
  </r>
  <r>
    <n v="4500"/>
    <n v="4800.8"/>
    <x v="0"/>
    <s v="US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s v="documentary"/>
  </r>
  <r>
    <n v="5000"/>
    <n v="6001"/>
    <x v="0"/>
    <s v="US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s v="documentary"/>
  </r>
  <r>
    <n v="75000"/>
    <n v="76130.2"/>
    <x v="0"/>
    <s v="US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s v="documentary"/>
  </r>
  <r>
    <n v="26000"/>
    <n v="26360"/>
    <x v="0"/>
    <s v="US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s v="documentary"/>
  </r>
  <r>
    <n v="5000"/>
    <n v="5000"/>
    <x v="0"/>
    <s v="US"/>
    <s v="USD"/>
    <n v="1279555200"/>
    <n v="1276480894"/>
    <x v="294"/>
    <d v="2010-07-19T11:00:00"/>
    <b v="1"/>
    <n v="50"/>
    <b v="1"/>
    <s v="film &amp; video/documentary"/>
    <n v="1"/>
    <n v="100"/>
    <x v="0"/>
    <s v="documentary"/>
  </r>
  <r>
    <n v="50000"/>
    <n v="66554.559999999998"/>
    <x v="0"/>
    <s v="US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s v="documentary"/>
  </r>
  <r>
    <n v="25000"/>
    <n v="29681.55"/>
    <x v="0"/>
    <s v="US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s v="documentary"/>
  </r>
  <r>
    <n v="20000"/>
    <n v="20128"/>
    <x v="0"/>
    <s v="US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s v="documentary"/>
  </r>
  <r>
    <n v="126000"/>
    <n v="137254.84"/>
    <x v="0"/>
    <s v="US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s v="documentary"/>
  </r>
  <r>
    <n v="10000"/>
    <n v="17895.25"/>
    <x v="0"/>
    <s v="US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s v="documentary"/>
  </r>
  <r>
    <n v="25000"/>
    <n v="25430.66"/>
    <x v="0"/>
    <s v="US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s v="documentary"/>
  </r>
  <r>
    <n v="13000"/>
    <n v="15435.55"/>
    <x v="0"/>
    <s v="US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s v="documentary"/>
  </r>
  <r>
    <n v="10000"/>
    <n v="10046"/>
    <x v="0"/>
    <s v="US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s v="documentary"/>
  </r>
  <r>
    <n v="3000"/>
    <n v="4124"/>
    <x v="0"/>
    <s v="US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s v="documentary"/>
  </r>
  <r>
    <n v="3400"/>
    <n v="7876"/>
    <x v="0"/>
    <s v="US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s v="documentary"/>
  </r>
  <r>
    <n v="7500"/>
    <n v="9775"/>
    <x v="0"/>
    <s v="US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s v="documentary"/>
  </r>
  <r>
    <n v="1000"/>
    <n v="2929"/>
    <x v="0"/>
    <s v="US"/>
    <s v="USD"/>
    <n v="1363806333"/>
    <n v="1362081933"/>
    <x v="306"/>
    <d v="2013-03-20T14:05:33"/>
    <b v="1"/>
    <n v="80"/>
    <b v="1"/>
    <s v="film &amp; video/documentary"/>
    <n v="2.9289999999999998"/>
    <n v="36.612499999999997"/>
    <x v="0"/>
    <s v="documentary"/>
  </r>
  <r>
    <n v="22000"/>
    <n v="24490"/>
    <x v="0"/>
    <s v="US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s v="documentary"/>
  </r>
  <r>
    <n v="12000"/>
    <n v="12668"/>
    <x v="0"/>
    <s v="US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s v="documentary"/>
  </r>
  <r>
    <n v="18000"/>
    <n v="21410"/>
    <x v="0"/>
    <s v="US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s v="documentary"/>
  </r>
  <r>
    <n v="1000"/>
    <n v="1041.29"/>
    <x v="0"/>
    <s v="US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s v="documentary"/>
  </r>
  <r>
    <n v="20000"/>
    <n v="20820.330000000002"/>
    <x v="0"/>
    <s v="US"/>
    <s v="USD"/>
    <n v="1325404740"/>
    <n v="1321852592"/>
    <x v="311"/>
    <d v="2012-01-01T02:59:00"/>
    <b v="1"/>
    <n v="150"/>
    <b v="1"/>
    <s v="film &amp; video/documentary"/>
    <n v="1.0410165"/>
    <n v="138.8022"/>
    <x v="0"/>
    <s v="documentary"/>
  </r>
  <r>
    <n v="8000"/>
    <n v="8950"/>
    <x v="0"/>
    <s v="US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s v="documentary"/>
  </r>
  <r>
    <n v="17000"/>
    <n v="17805"/>
    <x v="0"/>
    <s v="US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s v="documentary"/>
  </r>
  <r>
    <n v="1000"/>
    <n v="3851.5"/>
    <x v="0"/>
    <s v="US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s v="documentary"/>
  </r>
  <r>
    <n v="25000"/>
    <n v="25312"/>
    <x v="0"/>
    <s v="US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s v="documentary"/>
  </r>
  <r>
    <n v="15000"/>
    <n v="17066"/>
    <x v="0"/>
    <s v="CA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s v="documentary"/>
  </r>
  <r>
    <n v="30000"/>
    <n v="30241"/>
    <x v="0"/>
    <s v="US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s v="documentary"/>
  </r>
  <r>
    <n v="5000"/>
    <n v="14166"/>
    <x v="0"/>
    <s v="US"/>
    <s v="USD"/>
    <n v="1364342151"/>
    <n v="1361753751"/>
    <x v="318"/>
    <d v="2013-03-26T18:55:51"/>
    <b v="1"/>
    <n v="284"/>
    <b v="1"/>
    <s v="film &amp; video/documentary"/>
    <n v="2.8332000000000002"/>
    <n v="49.880281690140848"/>
    <x v="0"/>
    <s v="documentary"/>
  </r>
  <r>
    <n v="5000"/>
    <n v="5634"/>
    <x v="0"/>
    <s v="US"/>
    <s v="USD"/>
    <n v="1265097540"/>
    <n v="1257538029"/>
    <x v="319"/>
    <d v="2010-02-02T02:59:00"/>
    <b v="1"/>
    <n v="51"/>
    <b v="1"/>
    <s v="film &amp; video/documentary"/>
    <n v="1.1268"/>
    <n v="110.47058823529412"/>
    <x v="0"/>
    <s v="documentary"/>
  </r>
  <r>
    <n v="20000"/>
    <n v="21316"/>
    <x v="0"/>
    <s v="GB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s v="documentary"/>
  </r>
  <r>
    <n v="35000"/>
    <n v="35932"/>
    <x v="0"/>
    <s v="DE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s v="documentary"/>
  </r>
  <r>
    <n v="25000"/>
    <n v="26978"/>
    <x v="0"/>
    <s v="US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s v="documentary"/>
  </r>
  <r>
    <n v="5400"/>
    <n v="6646"/>
    <x v="0"/>
    <s v="US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s v="documentary"/>
  </r>
  <r>
    <n v="8500"/>
    <n v="8636"/>
    <x v="0"/>
    <s v="US"/>
    <s v="USD"/>
    <n v="1438441308"/>
    <n v="1435590108"/>
    <x v="324"/>
    <d v="2015-08-01T10:01:48"/>
    <b v="1"/>
    <n v="82"/>
    <b v="1"/>
    <s v="film &amp; video/documentary"/>
    <n v="1.016"/>
    <n v="105.3170731707317"/>
    <x v="0"/>
    <s v="documentary"/>
  </r>
  <r>
    <n v="50000"/>
    <n v="52198"/>
    <x v="0"/>
    <s v="US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s v="documentary"/>
  </r>
  <r>
    <n v="150000"/>
    <n v="169394.6"/>
    <x v="0"/>
    <s v="US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s v="documentary"/>
  </r>
  <r>
    <n v="4000"/>
    <n v="5456"/>
    <x v="0"/>
    <s v="US"/>
    <s v="USD"/>
    <n v="1427011200"/>
    <n v="1424669929"/>
    <x v="327"/>
    <d v="2015-03-22T03:00:00"/>
    <b v="1"/>
    <n v="34"/>
    <b v="1"/>
    <s v="film &amp; video/documentary"/>
    <n v="1.3640000000000001"/>
    <n v="160.47058823529412"/>
    <x v="0"/>
    <s v="documentary"/>
  </r>
  <r>
    <n v="75000"/>
    <n v="77710.8"/>
    <x v="0"/>
    <s v="US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s v="documentary"/>
  </r>
  <r>
    <n v="10000"/>
    <n v="10550"/>
    <x v="0"/>
    <s v="US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s v="documentary"/>
  </r>
  <r>
    <n v="35000"/>
    <n v="35640"/>
    <x v="0"/>
    <s v="US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s v="documentary"/>
  </r>
  <r>
    <n v="40000"/>
    <n v="42642"/>
    <x v="0"/>
    <s v="US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s v="documentary"/>
  </r>
  <r>
    <n v="100000"/>
    <n v="113015"/>
    <x v="0"/>
    <s v="US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s v="documentary"/>
  </r>
  <r>
    <n v="40000"/>
    <n v="50091"/>
    <x v="0"/>
    <s v="US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s v="documentary"/>
  </r>
  <r>
    <n v="10000"/>
    <n v="10119"/>
    <x v="0"/>
    <s v="US"/>
    <s v="USD"/>
    <n v="1431716400"/>
    <n v="1428423757"/>
    <x v="334"/>
    <d v="2015-05-15T14:00:00"/>
    <b v="1"/>
    <n v="69"/>
    <b v="1"/>
    <s v="film &amp; video/documentary"/>
    <n v="1.0119"/>
    <n v="146.65217391304347"/>
    <x v="0"/>
    <s v="documentary"/>
  </r>
  <r>
    <n v="8500"/>
    <n v="8735"/>
    <x v="0"/>
    <s v="US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s v="documentary"/>
  </r>
  <r>
    <n v="25000"/>
    <n v="29209.78"/>
    <x v="0"/>
    <s v="US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s v="documentary"/>
  </r>
  <r>
    <n v="3000"/>
    <n v="3035.05"/>
    <x v="0"/>
    <s v="US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s v="documentary"/>
  </r>
  <r>
    <n v="15000"/>
    <n v="16520.04"/>
    <x v="0"/>
    <s v="US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s v="documentary"/>
  </r>
  <r>
    <n v="6000"/>
    <n v="6485"/>
    <x v="0"/>
    <s v="US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s v="documentary"/>
  </r>
  <r>
    <n v="35000"/>
    <n v="43758"/>
    <x v="0"/>
    <s v="US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s v="documentary"/>
  </r>
  <r>
    <n v="3500"/>
    <n v="3735"/>
    <x v="0"/>
    <s v="US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s v="documentary"/>
  </r>
  <r>
    <n v="55000"/>
    <n v="55201.52"/>
    <x v="0"/>
    <s v="US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s v="documentary"/>
  </r>
  <r>
    <n v="30000"/>
    <n v="30608.59"/>
    <x v="0"/>
    <s v="US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s v="documentary"/>
  </r>
  <r>
    <n v="33500"/>
    <n v="34198"/>
    <x v="0"/>
    <s v="US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s v="documentary"/>
  </r>
  <r>
    <n v="14500"/>
    <n v="17875"/>
    <x v="0"/>
    <s v="US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s v="documentary"/>
  </r>
  <r>
    <n v="10000"/>
    <n v="17028.88"/>
    <x v="0"/>
    <s v="US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s v="documentary"/>
  </r>
  <r>
    <n v="40000"/>
    <n v="44636.2"/>
    <x v="0"/>
    <s v="US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s v="documentary"/>
  </r>
  <r>
    <n v="10000"/>
    <n v="10300"/>
    <x v="0"/>
    <s v="US"/>
    <s v="USD"/>
    <n v="1440165916"/>
    <n v="1437573916"/>
    <x v="348"/>
    <d v="2015-08-21T09:05:16"/>
    <b v="1"/>
    <n v="119"/>
    <b v="1"/>
    <s v="film &amp; video/documentary"/>
    <n v="1.03"/>
    <n v="86.554621848739501"/>
    <x v="0"/>
    <s v="documentary"/>
  </r>
  <r>
    <n v="11260"/>
    <n v="12007.18"/>
    <x v="0"/>
    <s v="US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s v="documentary"/>
  </r>
  <r>
    <n v="25000"/>
    <n v="28690"/>
    <x v="0"/>
    <s v="US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s v="documentary"/>
  </r>
  <r>
    <n v="34000"/>
    <n v="43296"/>
    <x v="0"/>
    <s v="ES"/>
    <s v="EUR"/>
    <n v="1460066954"/>
    <n v="1456614554"/>
    <x v="351"/>
    <d v="2016-04-07T17:09:14"/>
    <b v="1"/>
    <n v="964"/>
    <b v="1"/>
    <s v="film &amp; video/documentary"/>
    <n v="1.2734117647058822"/>
    <n v="44.912863070539416"/>
    <x v="0"/>
    <s v="documentary"/>
  </r>
  <r>
    <n v="10000"/>
    <n v="11656"/>
    <x v="0"/>
    <s v="US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s v="documentary"/>
  </r>
  <r>
    <n v="58425"/>
    <n v="63460.18"/>
    <x v="0"/>
    <s v="US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s v="documentary"/>
  </r>
  <r>
    <n v="3500"/>
    <n v="3638"/>
    <x v="0"/>
    <s v="US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s v="documentary"/>
  </r>
  <r>
    <n v="35000"/>
    <n v="40690"/>
    <x v="0"/>
    <s v="US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s v="documentary"/>
  </r>
  <r>
    <n v="7500"/>
    <n v="7701.93"/>
    <x v="0"/>
    <s v="US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s v="documentary"/>
  </r>
  <r>
    <n v="15000"/>
    <n v="26100"/>
    <x v="0"/>
    <s v="US"/>
    <s v="USD"/>
    <n v="1429852797"/>
    <n v="1426396797"/>
    <x v="357"/>
    <d v="2015-04-24T00:19:57"/>
    <b v="1"/>
    <n v="303"/>
    <b v="1"/>
    <s v="film &amp; video/documentary"/>
    <n v="1.74"/>
    <n v="86.138613861386133"/>
    <x v="0"/>
    <s v="documentary"/>
  </r>
  <r>
    <n v="50000"/>
    <n v="51544"/>
    <x v="0"/>
    <s v="US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s v="documentary"/>
  </r>
  <r>
    <n v="24200"/>
    <n v="25375"/>
    <x v="0"/>
    <s v="US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s v="documentary"/>
  </r>
  <r>
    <n v="12000"/>
    <n v="12165"/>
    <x v="0"/>
    <s v="US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s v="documentary"/>
  </r>
  <r>
    <n v="35000"/>
    <n v="38876.949999999997"/>
    <x v="0"/>
    <s v="US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s v="documentary"/>
  </r>
  <r>
    <n v="9665"/>
    <n v="12000"/>
    <x v="0"/>
    <s v="US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s v="documentary"/>
  </r>
  <r>
    <n v="8925"/>
    <n v="9044"/>
    <x v="0"/>
    <s v="US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s v="documentary"/>
  </r>
  <r>
    <n v="7000"/>
    <n v="7711.3"/>
    <x v="0"/>
    <s v="US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s v="documentary"/>
  </r>
  <r>
    <n v="15000"/>
    <n v="15596"/>
    <x v="0"/>
    <s v="GB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s v="documentary"/>
  </r>
  <r>
    <n v="38000"/>
    <n v="38500"/>
    <x v="0"/>
    <s v="US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s v="documentary"/>
  </r>
  <r>
    <n v="10000"/>
    <n v="10335.01"/>
    <x v="0"/>
    <s v="US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s v="documentary"/>
  </r>
  <r>
    <n v="12500"/>
    <n v="13014"/>
    <x v="0"/>
    <s v="US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s v="documentary"/>
  </r>
  <r>
    <n v="6500"/>
    <n v="7160.12"/>
    <x v="0"/>
    <s v="US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s v="documentary"/>
  </r>
  <r>
    <n v="25000"/>
    <n v="30505"/>
    <x v="0"/>
    <s v="US"/>
    <s v="USD"/>
    <n v="1483729500"/>
    <n v="1481137500"/>
    <x v="370"/>
    <d v="2017-01-06T14:05:00"/>
    <b v="0"/>
    <n v="43"/>
    <b v="1"/>
    <s v="film &amp; video/documentary"/>
    <n v="1.2202"/>
    <n v="709.41860465116281"/>
    <x v="0"/>
    <s v="documentary"/>
  </r>
  <r>
    <n v="150000"/>
    <n v="171253"/>
    <x v="0"/>
    <s v="US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s v="documentary"/>
  </r>
  <r>
    <n v="300"/>
    <n v="376"/>
    <x v="0"/>
    <s v="GB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s v="documentary"/>
  </r>
  <r>
    <n v="7500"/>
    <n v="8000"/>
    <x v="0"/>
    <s v="US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s v="documentary"/>
  </r>
  <r>
    <n v="6000"/>
    <n v="7839"/>
    <x v="0"/>
    <s v="US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s v="documentary"/>
  </r>
  <r>
    <n v="500"/>
    <n v="600"/>
    <x v="0"/>
    <s v="US"/>
    <s v="USD"/>
    <n v="1393694280"/>
    <n v="1390088311"/>
    <x v="375"/>
    <d v="2014-03-01T12:18:00"/>
    <b v="0"/>
    <n v="14"/>
    <b v="1"/>
    <s v="film &amp; video/documentary"/>
    <n v="1.2"/>
    <n v="42.857142857142854"/>
    <x v="0"/>
    <s v="documentary"/>
  </r>
  <r>
    <n v="2450"/>
    <n v="2596"/>
    <x v="0"/>
    <s v="GB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s v="documentary"/>
  </r>
  <r>
    <n v="12000"/>
    <n v="13728"/>
    <x v="0"/>
    <s v="US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s v="documentary"/>
  </r>
  <r>
    <n v="3000"/>
    <n v="3353"/>
    <x v="0"/>
    <s v="CA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s v="documentary"/>
  </r>
  <r>
    <n v="15000"/>
    <n v="17412"/>
    <x v="0"/>
    <s v="US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s v="documentary"/>
  </r>
  <r>
    <n v="4000"/>
    <n v="5660"/>
    <x v="0"/>
    <s v="US"/>
    <s v="USD"/>
    <n v="1453569392"/>
    <n v="1451409392"/>
    <x v="380"/>
    <d v="2016-01-23T12:16:32"/>
    <b v="0"/>
    <n v="49"/>
    <b v="1"/>
    <s v="film &amp; video/documentary"/>
    <n v="1.415"/>
    <n v="115.51020408163265"/>
    <x v="0"/>
    <s v="documentary"/>
  </r>
  <r>
    <n v="25000"/>
    <n v="26182.5"/>
    <x v="0"/>
    <s v="US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s v="documentary"/>
  </r>
  <r>
    <n v="600"/>
    <n v="1535"/>
    <x v="0"/>
    <s v="US"/>
    <s v="USD"/>
    <n v="1346950900"/>
    <n v="1345741300"/>
    <x v="382"/>
    <d v="2012-09-06T12:01:40"/>
    <b v="0"/>
    <n v="22"/>
    <b v="1"/>
    <s v="film &amp; video/documentary"/>
    <n v="2.5583333333333331"/>
    <n v="69.772727272727266"/>
    <x v="0"/>
    <s v="documentary"/>
  </r>
  <r>
    <n v="999"/>
    <n v="2065"/>
    <x v="0"/>
    <s v="US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s v="documentary"/>
  </r>
  <r>
    <n v="20000"/>
    <n v="22421"/>
    <x v="0"/>
    <s v="US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s v="documentary"/>
  </r>
  <r>
    <n v="25000"/>
    <n v="26495.5"/>
    <x v="0"/>
    <s v="US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s v="documentary"/>
  </r>
  <r>
    <n v="600"/>
    <n v="601"/>
    <x v="0"/>
    <s v="US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s v="documentary"/>
  </r>
  <r>
    <n v="38000"/>
    <n v="81316"/>
    <x v="0"/>
    <s v="US"/>
    <s v="USD"/>
    <n v="1439618400"/>
    <n v="1436976858"/>
    <x v="387"/>
    <d v="2015-08-15T01:00:00"/>
    <b v="0"/>
    <n v="562"/>
    <b v="1"/>
    <s v="film &amp; video/documentary"/>
    <n v="2.1398947368421051"/>
    <n v="144.69039145907473"/>
    <x v="0"/>
    <s v="documentary"/>
  </r>
  <r>
    <n v="5000"/>
    <n v="6308"/>
    <x v="0"/>
    <s v="US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s v="documentary"/>
  </r>
  <r>
    <n v="68000"/>
    <n v="123444.12"/>
    <x v="0"/>
    <s v="US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s v="documentary"/>
  </r>
  <r>
    <n v="1000"/>
    <n v="1000"/>
    <x v="0"/>
    <s v="US"/>
    <s v="USD"/>
    <n v="1431046372"/>
    <n v="1429318372"/>
    <x v="390"/>
    <d v="2015-05-07T19:52:52"/>
    <b v="0"/>
    <n v="14"/>
    <b v="1"/>
    <s v="film &amp; video/documentary"/>
    <n v="1"/>
    <n v="71.428571428571431"/>
    <x v="0"/>
    <s v="documentary"/>
  </r>
  <r>
    <n v="20000"/>
    <n v="20122"/>
    <x v="0"/>
    <s v="US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s v="documentary"/>
  </r>
  <r>
    <n v="18500"/>
    <n v="18667"/>
    <x v="0"/>
    <s v="US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s v="documentary"/>
  </r>
  <r>
    <n v="50000"/>
    <n v="55223"/>
    <x v="0"/>
    <s v="US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s v="documentary"/>
  </r>
  <r>
    <n v="4700"/>
    <n v="5259"/>
    <x v="0"/>
    <s v="ES"/>
    <s v="EUR"/>
    <n v="1460918282"/>
    <n v="1455737882"/>
    <x v="394"/>
    <d v="2016-04-17T13:38:02"/>
    <b v="0"/>
    <n v="50"/>
    <b v="1"/>
    <s v="film &amp; video/documentary"/>
    <n v="1.118936170212766"/>
    <n v="105.18"/>
    <x v="0"/>
    <s v="documentary"/>
  </r>
  <r>
    <n v="10000"/>
    <n v="10804.45"/>
    <x v="0"/>
    <s v="US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s v="documentary"/>
  </r>
  <r>
    <n v="15000"/>
    <n v="16000"/>
    <x v="0"/>
    <s v="US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s v="documentary"/>
  </r>
  <r>
    <n v="12444"/>
    <n v="12929.35"/>
    <x v="0"/>
    <s v="US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s v="documentary"/>
  </r>
  <r>
    <n v="7500"/>
    <n v="9387"/>
    <x v="0"/>
    <s v="US"/>
    <s v="USD"/>
    <n v="1430334126"/>
    <n v="1426446126"/>
    <x v="398"/>
    <d v="2015-04-29T14:02:06"/>
    <b v="0"/>
    <n v="67"/>
    <b v="1"/>
    <s v="film &amp; video/documentary"/>
    <n v="1.2516"/>
    <n v="140.1044776119403"/>
    <x v="0"/>
    <s v="documentary"/>
  </r>
  <r>
    <n v="20000"/>
    <n v="21361"/>
    <x v="0"/>
    <s v="GB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s v="documentary"/>
  </r>
  <r>
    <n v="10000"/>
    <n v="11230.25"/>
    <x v="0"/>
    <s v="US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s v="documentary"/>
  </r>
  <r>
    <n v="50000"/>
    <n v="51906"/>
    <x v="0"/>
    <s v="US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s v="documentary"/>
  </r>
  <r>
    <n v="2000"/>
    <n v="2833"/>
    <x v="0"/>
    <s v="US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s v="documentary"/>
  </r>
  <r>
    <n v="5000"/>
    <n v="5263"/>
    <x v="0"/>
    <s v="US"/>
    <s v="USD"/>
    <n v="1312960080"/>
    <n v="1308900441"/>
    <x v="403"/>
    <d v="2011-08-10T02:08:00"/>
    <b v="0"/>
    <n v="70"/>
    <b v="1"/>
    <s v="film &amp; video/documentary"/>
    <n v="1.0526"/>
    <n v="75.185714285714283"/>
    <x v="0"/>
    <s v="documentary"/>
  </r>
  <r>
    <n v="35000"/>
    <n v="36082"/>
    <x v="0"/>
    <s v="US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s v="documentary"/>
  </r>
  <r>
    <n v="2820"/>
    <n v="3036"/>
    <x v="0"/>
    <s v="US"/>
    <s v="USD"/>
    <n v="1394071339"/>
    <n v="1391479339"/>
    <x v="405"/>
    <d v="2014-03-05T21:02:19"/>
    <b v="0"/>
    <n v="55"/>
    <b v="1"/>
    <s v="film &amp; video/documentary"/>
    <n v="1.0765957446808512"/>
    <n v="55.2"/>
    <x v="0"/>
    <s v="documentary"/>
  </r>
  <r>
    <n v="2800"/>
    <n v="3015.73"/>
    <x v="0"/>
    <s v="US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s v="documentary"/>
  </r>
  <r>
    <n v="2000"/>
    <n v="2031"/>
    <x v="0"/>
    <s v="US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s v="documentary"/>
  </r>
  <r>
    <n v="6000"/>
    <n v="6086.26"/>
    <x v="0"/>
    <s v="US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s v="documentary"/>
  </r>
  <r>
    <n v="500"/>
    <n v="684"/>
    <x v="0"/>
    <s v="GB"/>
    <s v="GBP"/>
    <n v="1469220144"/>
    <n v="1466628144"/>
    <x v="409"/>
    <d v="2016-07-22T15:42:24"/>
    <b v="0"/>
    <n v="15"/>
    <b v="1"/>
    <s v="film &amp; video/documentary"/>
    <n v="1.3680000000000001"/>
    <n v="45.6"/>
    <x v="0"/>
    <s v="documentary"/>
  </r>
  <r>
    <n v="1000"/>
    <n v="1283"/>
    <x v="0"/>
    <s v="CA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s v="documentary"/>
  </r>
  <r>
    <n v="30000"/>
    <n v="30315"/>
    <x v="0"/>
    <s v="US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s v="documentary"/>
  </r>
  <r>
    <n v="2500"/>
    <n v="3171"/>
    <x v="0"/>
    <s v="US"/>
    <s v="USD"/>
    <n v="1343238578"/>
    <n v="1341856178"/>
    <x v="412"/>
    <d v="2012-07-25T12:49:38"/>
    <b v="0"/>
    <n v="55"/>
    <b v="1"/>
    <s v="film &amp; video/documentary"/>
    <n v="1.2684"/>
    <n v="57.654545454545456"/>
    <x v="0"/>
    <s v="documentary"/>
  </r>
  <r>
    <n v="12800"/>
    <n v="13451"/>
    <x v="0"/>
    <s v="US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s v="documentary"/>
  </r>
  <r>
    <n v="18500"/>
    <n v="19028"/>
    <x v="0"/>
    <s v="US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s v="documentary"/>
  </r>
  <r>
    <n v="1400"/>
    <n v="1430.06"/>
    <x v="0"/>
    <s v="CA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s v="documentary"/>
  </r>
  <r>
    <n v="1000"/>
    <n v="1202.17"/>
    <x v="0"/>
    <s v="US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s v="documentary"/>
  </r>
  <r>
    <n v="10500"/>
    <n v="10526"/>
    <x v="0"/>
    <s v="US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s v="documentary"/>
  </r>
  <r>
    <n v="22400"/>
    <n v="22542"/>
    <x v="0"/>
    <s v="US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s v="documentary"/>
  </r>
  <r>
    <n v="8000"/>
    <n v="8035"/>
    <x v="0"/>
    <s v="US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s v="documentary"/>
  </r>
  <r>
    <n v="3300"/>
    <n v="14.5"/>
    <x v="2"/>
    <s v="US"/>
    <s v="USD"/>
    <n v="1394772031"/>
    <n v="1392183631"/>
    <x v="420"/>
    <d v="2014-03-13T23:40:31"/>
    <b v="0"/>
    <n v="3"/>
    <b v="0"/>
    <s v="film &amp; video/animation"/>
    <n v="4.3939393939393936E-3"/>
    <n v="4.833333333333333"/>
    <x v="0"/>
    <s v="animation"/>
  </r>
  <r>
    <n v="15000"/>
    <n v="301"/>
    <x v="2"/>
    <s v="US"/>
    <s v="USD"/>
    <n v="1440157656"/>
    <n v="1434973656"/>
    <x v="421"/>
    <d v="2015-08-21T06:47:36"/>
    <b v="0"/>
    <n v="6"/>
    <b v="0"/>
    <s v="film &amp; video/animation"/>
    <n v="2.0066666666666667E-2"/>
    <n v="50.166666666666664"/>
    <x v="0"/>
    <s v="animation"/>
  </r>
  <r>
    <n v="40000"/>
    <n v="430"/>
    <x v="2"/>
    <s v="US"/>
    <s v="USD"/>
    <n v="1410416097"/>
    <n v="1407824097"/>
    <x v="422"/>
    <d v="2014-09-11T01:14:57"/>
    <b v="0"/>
    <n v="12"/>
    <b v="0"/>
    <s v="film &amp; video/animation"/>
    <n v="1.0749999999999999E-2"/>
    <n v="35.833333333333336"/>
    <x v="0"/>
    <s v="animation"/>
  </r>
  <r>
    <n v="20000"/>
    <n v="153"/>
    <x v="2"/>
    <s v="US"/>
    <s v="USD"/>
    <n v="1370470430"/>
    <n v="1367878430"/>
    <x v="423"/>
    <d v="2013-06-05T17:13:50"/>
    <b v="0"/>
    <n v="13"/>
    <b v="0"/>
    <s v="film &amp; video/animation"/>
    <n v="7.6499999999999997E-3"/>
    <n v="11.76923076923077"/>
    <x v="0"/>
    <s v="animation"/>
  </r>
  <r>
    <n v="3000"/>
    <n v="203.9"/>
    <x v="2"/>
    <s v="US"/>
    <s v="USD"/>
    <n v="1332748899"/>
    <n v="1327568499"/>
    <x v="424"/>
    <d v="2012-03-26T03:01:39"/>
    <b v="0"/>
    <n v="5"/>
    <b v="0"/>
    <s v="film &amp; video/animation"/>
    <n v="6.7966666666666675E-2"/>
    <n v="40.78"/>
    <x v="0"/>
    <s v="animation"/>
  </r>
  <r>
    <n v="50000"/>
    <n v="6"/>
    <x v="2"/>
    <s v="US"/>
    <s v="USD"/>
    <n v="1448660404"/>
    <n v="1443472804"/>
    <x v="425"/>
    <d v="2015-11-27T16:40:04"/>
    <b v="0"/>
    <n v="2"/>
    <b v="0"/>
    <s v="film &amp; video/animation"/>
    <n v="1.2E-4"/>
    <n v="3"/>
    <x v="0"/>
    <s v="animation"/>
  </r>
  <r>
    <n v="10000"/>
    <n v="133"/>
    <x v="2"/>
    <s v="US"/>
    <s v="USD"/>
    <n v="1456851914"/>
    <n v="1454259914"/>
    <x v="426"/>
    <d v="2016-03-01T12:05:14"/>
    <b v="0"/>
    <n v="8"/>
    <b v="0"/>
    <s v="film &amp; video/animation"/>
    <n v="1.3299999999999999E-2"/>
    <n v="16.625"/>
    <x v="0"/>
    <s v="animation"/>
  </r>
  <r>
    <n v="6500"/>
    <n v="0"/>
    <x v="2"/>
    <s v="US"/>
    <s v="USD"/>
    <n v="1445540340"/>
    <n v="1444340940"/>
    <x v="427"/>
    <d v="2015-10-22T13:59:00"/>
    <b v="0"/>
    <n v="0"/>
    <b v="0"/>
    <s v="film &amp; video/animation"/>
    <n v="0"/>
    <n v="0"/>
    <x v="0"/>
    <s v="animation"/>
  </r>
  <r>
    <n v="12000"/>
    <n v="676"/>
    <x v="2"/>
    <s v="US"/>
    <s v="USD"/>
    <n v="1402956000"/>
    <n v="1400523845"/>
    <x v="428"/>
    <d v="2014-06-16T17:00:00"/>
    <b v="0"/>
    <n v="13"/>
    <b v="0"/>
    <s v="film &amp; video/animation"/>
    <n v="5.6333333333333332E-2"/>
    <n v="52"/>
    <x v="0"/>
    <s v="animation"/>
  </r>
  <r>
    <n v="5000"/>
    <n v="0"/>
    <x v="2"/>
    <s v="US"/>
    <s v="USD"/>
    <n v="1259297940"/>
    <n v="1252964282"/>
    <x v="429"/>
    <d v="2009-11-26T23:59:00"/>
    <b v="0"/>
    <n v="0"/>
    <b v="0"/>
    <s v="film &amp; video/animation"/>
    <n v="0"/>
    <n v="0"/>
    <x v="0"/>
    <s v="animation"/>
  </r>
  <r>
    <n v="1000"/>
    <n v="24"/>
    <x v="2"/>
    <s v="US"/>
    <s v="USD"/>
    <n v="1378866867"/>
    <n v="1377570867"/>
    <x v="430"/>
    <d v="2013-09-10T21:34:27"/>
    <b v="0"/>
    <n v="5"/>
    <b v="0"/>
    <s v="film &amp; video/animation"/>
    <n v="2.4E-2"/>
    <n v="4.8"/>
    <x v="0"/>
    <s v="animation"/>
  </r>
  <r>
    <n v="3000"/>
    <n v="415"/>
    <x v="2"/>
    <s v="GB"/>
    <s v="GBP"/>
    <n v="1467752083"/>
    <n v="1465160083"/>
    <x v="431"/>
    <d v="2016-07-05T15:54:43"/>
    <b v="0"/>
    <n v="8"/>
    <b v="0"/>
    <s v="film &amp; video/animation"/>
    <n v="0.13833333333333334"/>
    <n v="51.875"/>
    <x v="0"/>
    <s v="animation"/>
  </r>
  <r>
    <n v="6000"/>
    <n v="570"/>
    <x v="2"/>
    <s v="US"/>
    <s v="USD"/>
    <n v="1445448381"/>
    <n v="1440264381"/>
    <x v="432"/>
    <d v="2015-10-21T12:26:21"/>
    <b v="0"/>
    <n v="8"/>
    <b v="0"/>
    <s v="film &amp; video/animation"/>
    <n v="9.5000000000000001E-2"/>
    <n v="71.25"/>
    <x v="0"/>
    <s v="animation"/>
  </r>
  <r>
    <n v="3000"/>
    <n v="0"/>
    <x v="2"/>
    <s v="US"/>
    <s v="USD"/>
    <n v="1444576022"/>
    <n v="1439392022"/>
    <x v="433"/>
    <d v="2015-10-11T10:07:02"/>
    <b v="0"/>
    <n v="0"/>
    <b v="0"/>
    <s v="film &amp; video/animation"/>
    <n v="0"/>
    <n v="0"/>
    <x v="0"/>
    <s v="animation"/>
  </r>
  <r>
    <n v="2500"/>
    <n v="125"/>
    <x v="2"/>
    <s v="US"/>
    <s v="USD"/>
    <n v="1385931702"/>
    <n v="1383076902"/>
    <x v="434"/>
    <d v="2013-12-01T16:01:42"/>
    <b v="0"/>
    <n v="2"/>
    <b v="0"/>
    <s v="film &amp; video/animation"/>
    <n v="0.05"/>
    <n v="62.5"/>
    <x v="0"/>
    <s v="animation"/>
  </r>
  <r>
    <n v="110000"/>
    <n v="3"/>
    <x v="2"/>
    <s v="US"/>
    <s v="USD"/>
    <n v="1379094980"/>
    <n v="1376502980"/>
    <x v="435"/>
    <d v="2013-09-13T12:56:20"/>
    <b v="0"/>
    <n v="3"/>
    <b v="0"/>
    <s v="film &amp; video/animation"/>
    <n v="2.7272727272727273E-5"/>
    <n v="1"/>
    <x v="0"/>
    <s v="animation"/>
  </r>
  <r>
    <n v="1000"/>
    <n v="0"/>
    <x v="2"/>
    <s v="US"/>
    <s v="USD"/>
    <n v="1375260113"/>
    <n v="1372668113"/>
    <x v="436"/>
    <d v="2013-07-31T03:41:53"/>
    <b v="0"/>
    <n v="0"/>
    <b v="0"/>
    <s v="film &amp; video/animation"/>
    <n v="0"/>
    <n v="0"/>
    <x v="0"/>
    <s v="animation"/>
  </r>
  <r>
    <n v="7000"/>
    <n v="0"/>
    <x v="2"/>
    <s v="CA"/>
    <s v="CAD"/>
    <n v="1475912326"/>
    <n v="1470728326"/>
    <x v="437"/>
    <d v="2016-10-08T02:38:46"/>
    <b v="0"/>
    <n v="0"/>
    <b v="0"/>
    <s v="film &amp; video/animation"/>
    <n v="0"/>
    <n v="0"/>
    <x v="0"/>
    <s v="animation"/>
  </r>
  <r>
    <n v="20000"/>
    <n v="1876"/>
    <x v="2"/>
    <s v="US"/>
    <s v="USD"/>
    <n v="1447830958"/>
    <n v="1445235358"/>
    <x v="438"/>
    <d v="2015-11-18T02:15:58"/>
    <b v="0"/>
    <n v="11"/>
    <b v="0"/>
    <s v="film &amp; video/animation"/>
    <n v="9.3799999999999994E-2"/>
    <n v="170.54545454545453"/>
    <x v="0"/>
    <s v="animation"/>
  </r>
  <r>
    <n v="450"/>
    <n v="0"/>
    <x v="2"/>
    <s v="US"/>
    <s v="USD"/>
    <n v="1413569818"/>
    <n v="1412705818"/>
    <x v="439"/>
    <d v="2014-10-17T13:16:58"/>
    <b v="0"/>
    <n v="0"/>
    <b v="0"/>
    <s v="film &amp; video/animation"/>
    <n v="0"/>
    <n v="0"/>
    <x v="0"/>
    <s v="animation"/>
  </r>
  <r>
    <n v="5000"/>
    <n v="5"/>
    <x v="2"/>
    <s v="US"/>
    <s v="USD"/>
    <n v="1458859153"/>
    <n v="1456270753"/>
    <x v="440"/>
    <d v="2016-03-24T17:39:13"/>
    <b v="0"/>
    <n v="1"/>
    <b v="0"/>
    <s v="film &amp; video/animation"/>
    <n v="1E-3"/>
    <n v="5"/>
    <x v="0"/>
    <s v="animation"/>
  </r>
  <r>
    <n v="400"/>
    <n v="0"/>
    <x v="2"/>
    <s v="GB"/>
    <s v="GBP"/>
    <n v="1383418996"/>
    <n v="1380826996"/>
    <x v="441"/>
    <d v="2013-11-02T14:03:16"/>
    <b v="0"/>
    <n v="0"/>
    <b v="0"/>
    <s v="film &amp; video/animation"/>
    <n v="0"/>
    <n v="0"/>
    <x v="0"/>
    <s v="animation"/>
  </r>
  <r>
    <n v="17000"/>
    <n v="6691"/>
    <x v="2"/>
    <s v="US"/>
    <s v="USD"/>
    <n v="1424380783"/>
    <n v="1421788783"/>
    <x v="442"/>
    <d v="2015-02-19T16:19:43"/>
    <b v="0"/>
    <n v="17"/>
    <b v="0"/>
    <s v="film &amp; video/animation"/>
    <n v="0.39358823529411763"/>
    <n v="393.58823529411762"/>
    <x v="0"/>
    <s v="animation"/>
  </r>
  <r>
    <n v="10000"/>
    <n v="10"/>
    <x v="2"/>
    <s v="CA"/>
    <s v="CAD"/>
    <n v="1391991701"/>
    <n v="1389399701"/>
    <x v="443"/>
    <d v="2014-02-09T19:21:41"/>
    <b v="0"/>
    <n v="2"/>
    <b v="0"/>
    <s v="film &amp; video/animation"/>
    <n v="1E-3"/>
    <n v="5"/>
    <x v="0"/>
    <s v="animation"/>
  </r>
  <r>
    <n v="1000"/>
    <n v="50"/>
    <x v="2"/>
    <s v="US"/>
    <s v="USD"/>
    <n v="1329342361"/>
    <n v="1324158361"/>
    <x v="444"/>
    <d v="2012-02-15T16:46:01"/>
    <b v="0"/>
    <n v="1"/>
    <b v="0"/>
    <s v="film &amp; video/animation"/>
    <n v="0.05"/>
    <n v="50"/>
    <x v="0"/>
    <s v="animation"/>
  </r>
  <r>
    <n v="60000"/>
    <n v="2"/>
    <x v="2"/>
    <s v="US"/>
    <s v="USD"/>
    <n v="1432195375"/>
    <n v="1430899375"/>
    <x v="445"/>
    <d v="2015-05-21T03:02:55"/>
    <b v="0"/>
    <n v="2"/>
    <b v="0"/>
    <s v="film &amp; video/animation"/>
    <n v="3.3333333333333335E-5"/>
    <n v="1"/>
    <x v="0"/>
    <s v="animation"/>
  </r>
  <r>
    <n v="10500"/>
    <n v="766"/>
    <x v="2"/>
    <s v="US"/>
    <s v="USD"/>
    <n v="1425434420"/>
    <n v="1422842420"/>
    <x v="446"/>
    <d v="2015-03-03T21:00:20"/>
    <b v="0"/>
    <n v="16"/>
    <b v="0"/>
    <s v="film &amp; video/animation"/>
    <n v="7.2952380952380949E-2"/>
    <n v="47.875"/>
    <x v="0"/>
    <s v="animation"/>
  </r>
  <r>
    <n v="30000"/>
    <n v="5"/>
    <x v="2"/>
    <s v="GB"/>
    <s v="GBP"/>
    <n v="1364041163"/>
    <n v="1361884763"/>
    <x v="447"/>
    <d v="2013-03-23T07:19:23"/>
    <b v="0"/>
    <n v="1"/>
    <b v="0"/>
    <s v="film &amp; video/animation"/>
    <n v="1.6666666666666666E-4"/>
    <n v="5"/>
    <x v="0"/>
    <s v="animation"/>
  </r>
  <r>
    <n v="2500"/>
    <n v="82.01"/>
    <x v="2"/>
    <s v="US"/>
    <s v="USD"/>
    <n v="1400091095"/>
    <n v="1398363095"/>
    <x v="448"/>
    <d v="2014-05-14T13:11:35"/>
    <b v="0"/>
    <n v="4"/>
    <b v="0"/>
    <s v="film &amp; video/animation"/>
    <n v="3.2804E-2"/>
    <n v="20.502500000000001"/>
    <x v="0"/>
    <s v="animation"/>
  </r>
  <r>
    <n v="2000"/>
    <n v="45"/>
    <x v="2"/>
    <s v="GB"/>
    <s v="GBP"/>
    <n v="1382017085"/>
    <n v="1379425085"/>
    <x v="449"/>
    <d v="2013-10-17T08:38:05"/>
    <b v="0"/>
    <n v="5"/>
    <b v="0"/>
    <s v="film &amp; video/animation"/>
    <n v="2.2499999999999999E-2"/>
    <n v="9"/>
    <x v="0"/>
    <s v="animation"/>
  </r>
  <r>
    <n v="50000"/>
    <n v="396"/>
    <x v="2"/>
    <s v="US"/>
    <s v="USD"/>
    <n v="1392417800"/>
    <n v="1389825800"/>
    <x v="450"/>
    <d v="2014-02-14T17:43:20"/>
    <b v="0"/>
    <n v="7"/>
    <b v="0"/>
    <s v="film &amp; video/animation"/>
    <n v="7.92E-3"/>
    <n v="56.571428571428569"/>
    <x v="0"/>
    <s v="animation"/>
  </r>
  <r>
    <n v="20000"/>
    <n v="0"/>
    <x v="2"/>
    <s v="US"/>
    <s v="USD"/>
    <n v="1390669791"/>
    <n v="1388077791"/>
    <x v="451"/>
    <d v="2014-01-25T12:09:51"/>
    <b v="0"/>
    <n v="0"/>
    <b v="0"/>
    <s v="film &amp; video/animation"/>
    <n v="0"/>
    <n v="0"/>
    <x v="0"/>
    <s v="animation"/>
  </r>
  <r>
    <n v="750"/>
    <n v="480"/>
    <x v="2"/>
    <s v="US"/>
    <s v="USD"/>
    <n v="1431536015"/>
    <n v="1428944015"/>
    <x v="452"/>
    <d v="2015-05-13T11:53:35"/>
    <b v="0"/>
    <n v="12"/>
    <b v="0"/>
    <s v="film &amp; video/animation"/>
    <n v="0.64"/>
    <n v="40"/>
    <x v="0"/>
    <s v="animation"/>
  </r>
  <r>
    <n v="94875"/>
    <n v="26"/>
    <x v="2"/>
    <s v="US"/>
    <s v="USD"/>
    <n v="1424375279"/>
    <n v="1422992879"/>
    <x v="453"/>
    <d v="2015-02-19T14:47:59"/>
    <b v="0"/>
    <n v="2"/>
    <b v="0"/>
    <s v="film &amp; video/animation"/>
    <n v="2.740447957839262E-4"/>
    <n v="13"/>
    <x v="0"/>
    <s v="animation"/>
  </r>
  <r>
    <n v="10000"/>
    <n v="82"/>
    <x v="2"/>
    <s v="US"/>
    <s v="USD"/>
    <n v="1417007640"/>
    <n v="1414343571"/>
    <x v="454"/>
    <d v="2014-11-26T08:14:00"/>
    <b v="0"/>
    <n v="5"/>
    <b v="0"/>
    <s v="film &amp; video/animation"/>
    <n v="8.2000000000000007E-3"/>
    <n v="16.399999999999999"/>
    <x v="0"/>
    <s v="animation"/>
  </r>
  <r>
    <n v="65000"/>
    <n v="45"/>
    <x v="2"/>
    <s v="US"/>
    <s v="USD"/>
    <n v="1334622660"/>
    <n v="1330733022"/>
    <x v="455"/>
    <d v="2012-04-16T19:31:00"/>
    <b v="0"/>
    <n v="2"/>
    <b v="0"/>
    <s v="film &amp; video/animation"/>
    <n v="6.9230769230769226E-4"/>
    <n v="22.5"/>
    <x v="0"/>
    <s v="animation"/>
  </r>
  <r>
    <n v="8888"/>
    <n v="61"/>
    <x v="2"/>
    <s v="US"/>
    <s v="USD"/>
    <n v="1382414340"/>
    <n v="1380559201"/>
    <x v="456"/>
    <d v="2013-10-21T22:59:00"/>
    <b v="0"/>
    <n v="3"/>
    <b v="0"/>
    <s v="film &amp; video/animation"/>
    <n v="6.8631863186318634E-3"/>
    <n v="20.333333333333332"/>
    <x v="0"/>
    <s v="animation"/>
  </r>
  <r>
    <n v="20000"/>
    <n v="0"/>
    <x v="2"/>
    <s v="CA"/>
    <s v="CAD"/>
    <n v="1408213512"/>
    <n v="1405621512"/>
    <x v="457"/>
    <d v="2014-08-16T13:25:12"/>
    <b v="0"/>
    <n v="0"/>
    <b v="0"/>
    <s v="film &amp; video/animation"/>
    <n v="0"/>
    <n v="0"/>
    <x v="0"/>
    <s v="animation"/>
  </r>
  <r>
    <n v="10000"/>
    <n v="821"/>
    <x v="2"/>
    <s v="GB"/>
    <s v="GBP"/>
    <n v="1368550060"/>
    <n v="1365958060"/>
    <x v="458"/>
    <d v="2013-05-14T11:47:40"/>
    <b v="0"/>
    <n v="49"/>
    <b v="0"/>
    <s v="film &amp; video/animation"/>
    <n v="8.2100000000000006E-2"/>
    <n v="16.755102040816325"/>
    <x v="0"/>
    <s v="animation"/>
  </r>
  <r>
    <n v="39000"/>
    <n v="25"/>
    <x v="2"/>
    <s v="US"/>
    <s v="USD"/>
    <n v="1321201327"/>
    <n v="1316013727"/>
    <x v="459"/>
    <d v="2011-11-13T11:22:07"/>
    <b v="0"/>
    <n v="1"/>
    <b v="0"/>
    <s v="film &amp; video/animation"/>
    <n v="6.4102564102564103E-4"/>
    <n v="25"/>
    <x v="0"/>
    <s v="animation"/>
  </r>
  <r>
    <n v="8500"/>
    <n v="25"/>
    <x v="2"/>
    <s v="US"/>
    <s v="USD"/>
    <n v="1401595200"/>
    <n v="1398862875"/>
    <x v="460"/>
    <d v="2014-05-31T23:00:00"/>
    <b v="0"/>
    <n v="2"/>
    <b v="0"/>
    <s v="film &amp; video/animation"/>
    <n v="2.9411764705882353E-3"/>
    <n v="12.5"/>
    <x v="0"/>
    <s v="animation"/>
  </r>
  <r>
    <n v="550"/>
    <n v="0"/>
    <x v="2"/>
    <s v="GB"/>
    <s v="GBP"/>
    <n v="1370204367"/>
    <n v="1368476367"/>
    <x v="461"/>
    <d v="2013-06-02T15:19:27"/>
    <b v="0"/>
    <n v="0"/>
    <b v="0"/>
    <s v="film &amp; video/animation"/>
    <n v="0"/>
    <n v="0"/>
    <x v="0"/>
    <s v="animation"/>
  </r>
  <r>
    <n v="100000"/>
    <n v="0"/>
    <x v="2"/>
    <s v="US"/>
    <s v="USD"/>
    <n v="1312945341"/>
    <n v="1307761341"/>
    <x v="462"/>
    <d v="2011-08-09T22:02:21"/>
    <b v="0"/>
    <n v="0"/>
    <b v="0"/>
    <s v="film &amp; video/animation"/>
    <n v="0"/>
    <n v="0"/>
    <x v="0"/>
    <s v="animation"/>
  </r>
  <r>
    <n v="55000"/>
    <n v="1250"/>
    <x v="2"/>
    <s v="US"/>
    <s v="USD"/>
    <n v="1316883753"/>
    <n v="1311699753"/>
    <x v="463"/>
    <d v="2011-09-24T12:02:33"/>
    <b v="0"/>
    <n v="11"/>
    <b v="0"/>
    <s v="film &amp; video/animation"/>
    <n v="2.2727272727272728E-2"/>
    <n v="113.63636363636364"/>
    <x v="0"/>
    <s v="animation"/>
  </r>
  <r>
    <n v="1010"/>
    <n v="1"/>
    <x v="2"/>
    <s v="DE"/>
    <s v="EUR"/>
    <n v="1463602935"/>
    <n v="1461874935"/>
    <x v="464"/>
    <d v="2016-05-18T15:22:15"/>
    <b v="0"/>
    <n v="1"/>
    <b v="0"/>
    <s v="film &amp; video/animation"/>
    <n v="9.9009900990099011E-4"/>
    <n v="1"/>
    <x v="0"/>
    <s v="animation"/>
  </r>
  <r>
    <n v="512"/>
    <n v="138"/>
    <x v="2"/>
    <s v="US"/>
    <s v="USD"/>
    <n v="1403837574"/>
    <n v="1402455174"/>
    <x v="465"/>
    <d v="2014-06-26T21:52:54"/>
    <b v="0"/>
    <n v="8"/>
    <b v="0"/>
    <s v="film &amp; video/animation"/>
    <n v="0.26953125"/>
    <n v="17.25"/>
    <x v="0"/>
    <s v="animation"/>
  </r>
  <r>
    <n v="10000"/>
    <n v="76"/>
    <x v="2"/>
    <s v="US"/>
    <s v="USD"/>
    <n v="1347057464"/>
    <n v="1344465464"/>
    <x v="466"/>
    <d v="2012-09-07T17:37:44"/>
    <b v="0"/>
    <n v="5"/>
    <b v="0"/>
    <s v="film &amp; video/animation"/>
    <n v="7.6E-3"/>
    <n v="15.2"/>
    <x v="0"/>
    <s v="animation"/>
  </r>
  <r>
    <n v="20000"/>
    <n v="4315"/>
    <x v="2"/>
    <s v="US"/>
    <s v="USD"/>
    <n v="1348849134"/>
    <n v="1344961134"/>
    <x v="467"/>
    <d v="2012-09-28T11:18:54"/>
    <b v="0"/>
    <n v="39"/>
    <b v="0"/>
    <s v="film &amp; video/animation"/>
    <n v="0.21575"/>
    <n v="110.64102564102564"/>
    <x v="0"/>
    <s v="animation"/>
  </r>
  <r>
    <n v="7500"/>
    <n v="0"/>
    <x v="2"/>
    <s v="US"/>
    <s v="USD"/>
    <n v="1341978665"/>
    <n v="1336795283"/>
    <x v="468"/>
    <d v="2012-07-10T22:51:05"/>
    <b v="0"/>
    <n v="0"/>
    <b v="0"/>
    <s v="film &amp; video/animation"/>
    <n v="0"/>
    <n v="0"/>
    <x v="0"/>
    <s v="animation"/>
  </r>
  <r>
    <n v="6000"/>
    <n v="0"/>
    <x v="2"/>
    <s v="GB"/>
    <s v="GBP"/>
    <n v="1409960724"/>
    <n v="1404776724"/>
    <x v="469"/>
    <d v="2014-09-05T18:45:24"/>
    <b v="0"/>
    <n v="0"/>
    <b v="0"/>
    <s v="film &amp; video/animation"/>
    <n v="0"/>
    <n v="0"/>
    <x v="0"/>
    <s v="animation"/>
  </r>
  <r>
    <n v="5000"/>
    <n v="51"/>
    <x v="2"/>
    <s v="US"/>
    <s v="USD"/>
    <n v="1389844800"/>
    <n v="1385524889"/>
    <x v="470"/>
    <d v="2014-01-15T23:00:00"/>
    <b v="0"/>
    <n v="2"/>
    <b v="0"/>
    <s v="film &amp; video/animation"/>
    <n v="1.0200000000000001E-2"/>
    <n v="25.5"/>
    <x v="0"/>
    <s v="animation"/>
  </r>
  <r>
    <n v="55000"/>
    <n v="6541"/>
    <x v="2"/>
    <s v="US"/>
    <s v="USD"/>
    <n v="1397924379"/>
    <n v="1394039979"/>
    <x v="471"/>
    <d v="2014-04-19T11:19:39"/>
    <b v="0"/>
    <n v="170"/>
    <b v="0"/>
    <s v="film &amp; video/animation"/>
    <n v="0.11892727272727273"/>
    <n v="38.476470588235294"/>
    <x v="0"/>
    <s v="animation"/>
  </r>
  <r>
    <n v="800"/>
    <n v="141"/>
    <x v="2"/>
    <s v="US"/>
    <s v="USD"/>
    <n v="1408831718"/>
    <n v="1406239718"/>
    <x v="472"/>
    <d v="2014-08-23T17:08:38"/>
    <b v="0"/>
    <n v="5"/>
    <b v="0"/>
    <s v="film &amp; video/animation"/>
    <n v="0.17624999999999999"/>
    <n v="28.2"/>
    <x v="0"/>
    <s v="animation"/>
  </r>
  <r>
    <n v="30000"/>
    <n v="861"/>
    <x v="2"/>
    <s v="US"/>
    <s v="USD"/>
    <n v="1410972319"/>
    <n v="1408380319"/>
    <x v="473"/>
    <d v="2014-09-17T11:45:19"/>
    <b v="0"/>
    <n v="14"/>
    <b v="0"/>
    <s v="film &amp; video/animation"/>
    <n v="2.87E-2"/>
    <n v="61.5"/>
    <x v="0"/>
    <s v="animation"/>
  </r>
  <r>
    <n v="3300"/>
    <n v="1"/>
    <x v="2"/>
    <s v="US"/>
    <s v="USD"/>
    <n v="1487318029"/>
    <n v="1484726029"/>
    <x v="474"/>
    <d v="2017-02-17T02:53:49"/>
    <b v="0"/>
    <n v="1"/>
    <b v="0"/>
    <s v="film &amp; video/animation"/>
    <n v="3.0303030303030303E-4"/>
    <n v="1"/>
    <x v="0"/>
    <s v="animation"/>
  </r>
  <r>
    <n v="2000"/>
    <n v="0"/>
    <x v="2"/>
    <s v="US"/>
    <s v="USD"/>
    <n v="1430877843"/>
    <n v="1428285843"/>
    <x v="475"/>
    <d v="2015-05-05T21:04:03"/>
    <b v="0"/>
    <n v="0"/>
    <b v="0"/>
    <s v="film &amp; video/animation"/>
    <n v="0"/>
    <n v="0"/>
    <x v="0"/>
    <s v="animation"/>
  </r>
  <r>
    <n v="220000"/>
    <n v="4906.59"/>
    <x v="2"/>
    <s v="US"/>
    <s v="USD"/>
    <n v="1401767940"/>
    <n v="1398727441"/>
    <x v="476"/>
    <d v="2014-06-02T22:59:00"/>
    <b v="0"/>
    <n v="124"/>
    <b v="0"/>
    <s v="film &amp; video/animation"/>
    <n v="2.2302681818181819E-2"/>
    <n v="39.569274193548388"/>
    <x v="0"/>
    <s v="animation"/>
  </r>
  <r>
    <n v="1500"/>
    <n v="0"/>
    <x v="2"/>
    <s v="US"/>
    <s v="USD"/>
    <n v="1337371334"/>
    <n v="1332187334"/>
    <x v="477"/>
    <d v="2012-05-18T15:02:14"/>
    <b v="0"/>
    <n v="0"/>
    <b v="0"/>
    <s v="film &amp; video/animation"/>
    <n v="0"/>
    <n v="0"/>
    <x v="0"/>
    <s v="animation"/>
  </r>
  <r>
    <n v="10000"/>
    <n v="0"/>
    <x v="2"/>
    <s v="US"/>
    <s v="USD"/>
    <n v="1427921509"/>
    <n v="1425333109"/>
    <x v="478"/>
    <d v="2015-04-01T15:51:49"/>
    <b v="0"/>
    <n v="0"/>
    <b v="0"/>
    <s v="film &amp; video/animation"/>
    <n v="0"/>
    <n v="0"/>
    <x v="0"/>
    <s v="animation"/>
  </r>
  <r>
    <n v="15000"/>
    <n v="4884"/>
    <x v="2"/>
    <s v="US"/>
    <s v="USD"/>
    <n v="1416566835"/>
    <n v="1411379235"/>
    <x v="479"/>
    <d v="2014-11-21T05:47:15"/>
    <b v="0"/>
    <n v="55"/>
    <b v="0"/>
    <s v="film &amp; video/animation"/>
    <n v="0.3256"/>
    <n v="88.8"/>
    <x v="0"/>
    <s v="animation"/>
  </r>
  <r>
    <n v="40000"/>
    <n v="7764"/>
    <x v="2"/>
    <s v="US"/>
    <s v="USD"/>
    <n v="1376049615"/>
    <n v="1373457615"/>
    <x v="480"/>
    <d v="2013-08-09T07:00:15"/>
    <b v="0"/>
    <n v="140"/>
    <b v="0"/>
    <s v="film &amp; video/animation"/>
    <n v="0.19409999999999999"/>
    <n v="55.457142857142856"/>
    <x v="0"/>
    <s v="animation"/>
  </r>
  <r>
    <n v="30000"/>
    <n v="1830"/>
    <x v="2"/>
    <s v="US"/>
    <s v="USD"/>
    <n v="1349885289"/>
    <n v="1347293289"/>
    <x v="481"/>
    <d v="2012-10-10T11:08:09"/>
    <b v="0"/>
    <n v="21"/>
    <b v="0"/>
    <s v="film &amp; video/animation"/>
    <n v="6.0999999999999999E-2"/>
    <n v="87.142857142857139"/>
    <x v="0"/>
    <s v="animation"/>
  </r>
  <r>
    <n v="10000"/>
    <n v="10"/>
    <x v="2"/>
    <s v="US"/>
    <s v="USD"/>
    <n v="1460644440"/>
    <n v="1458336690"/>
    <x v="482"/>
    <d v="2016-04-14T09:34:00"/>
    <b v="0"/>
    <n v="1"/>
    <b v="0"/>
    <s v="film &amp; video/animation"/>
    <n v="1E-3"/>
    <n v="10"/>
    <x v="0"/>
    <s v="animation"/>
  </r>
  <r>
    <n v="15000"/>
    <n v="7530"/>
    <x v="2"/>
    <s v="GB"/>
    <s v="GBP"/>
    <n v="1359434672"/>
    <n v="1354250672"/>
    <x v="483"/>
    <d v="2013-01-28T23:44:32"/>
    <b v="0"/>
    <n v="147"/>
    <b v="0"/>
    <s v="film &amp; video/animation"/>
    <n v="0.502"/>
    <n v="51.224489795918366"/>
    <x v="0"/>
    <s v="animation"/>
  </r>
  <r>
    <n v="80000"/>
    <n v="149"/>
    <x v="2"/>
    <s v="GB"/>
    <s v="GBP"/>
    <n v="1446766372"/>
    <n v="1443220372"/>
    <x v="484"/>
    <d v="2015-11-05T18:32:52"/>
    <b v="0"/>
    <n v="11"/>
    <b v="0"/>
    <s v="film &amp; video/animation"/>
    <n v="1.8625E-3"/>
    <n v="13.545454545454545"/>
    <x v="0"/>
    <s v="animation"/>
  </r>
  <r>
    <n v="37956"/>
    <n v="8315.01"/>
    <x v="2"/>
    <s v="GB"/>
    <s v="GBP"/>
    <n v="1368792499"/>
    <n v="1366200499"/>
    <x v="485"/>
    <d v="2013-05-17T07:08:19"/>
    <b v="0"/>
    <n v="125"/>
    <b v="0"/>
    <s v="film &amp; video/animation"/>
    <n v="0.21906971229845085"/>
    <n v="66.520080000000007"/>
    <x v="0"/>
    <s v="animation"/>
  </r>
  <r>
    <n v="550000"/>
    <n v="50"/>
    <x v="2"/>
    <s v="AU"/>
    <s v="AUD"/>
    <n v="1401662239"/>
    <n v="1399070239"/>
    <x v="486"/>
    <d v="2014-06-01T17:37:19"/>
    <b v="0"/>
    <n v="1"/>
    <b v="0"/>
    <s v="film &amp; video/animation"/>
    <n v="9.0909090909090904E-5"/>
    <n v="50"/>
    <x v="0"/>
    <s v="animation"/>
  </r>
  <r>
    <n v="50000"/>
    <n v="0"/>
    <x v="2"/>
    <s v="CA"/>
    <s v="CAD"/>
    <n v="1482678994"/>
    <n v="1477491394"/>
    <x v="487"/>
    <d v="2016-12-25T10:16:34"/>
    <b v="0"/>
    <n v="0"/>
    <b v="0"/>
    <s v="film &amp; video/animation"/>
    <n v="0"/>
    <n v="0"/>
    <x v="0"/>
    <s v="animation"/>
  </r>
  <r>
    <n v="12000"/>
    <n v="0"/>
    <x v="2"/>
    <s v="US"/>
    <s v="USD"/>
    <n v="1483924700"/>
    <n v="1481332700"/>
    <x v="488"/>
    <d v="2017-01-08T20:18:20"/>
    <b v="0"/>
    <n v="0"/>
    <b v="0"/>
    <s v="film &amp; video/animation"/>
    <n v="0"/>
    <n v="0"/>
    <x v="0"/>
    <s v="animation"/>
  </r>
  <r>
    <n v="74997"/>
    <n v="215"/>
    <x v="2"/>
    <s v="US"/>
    <s v="USD"/>
    <n v="1325763180"/>
    <n v="1323084816"/>
    <x v="489"/>
    <d v="2012-01-05T06:33:00"/>
    <b v="0"/>
    <n v="3"/>
    <b v="0"/>
    <s v="film &amp; video/animation"/>
    <n v="2.8667813379201833E-3"/>
    <n v="71.666666666666671"/>
    <x v="0"/>
    <s v="animation"/>
  </r>
  <r>
    <n v="1000"/>
    <n v="0"/>
    <x v="2"/>
    <s v="US"/>
    <s v="USD"/>
    <n v="1345677285"/>
    <n v="1343085285"/>
    <x v="490"/>
    <d v="2012-08-22T18:14:45"/>
    <b v="0"/>
    <n v="0"/>
    <b v="0"/>
    <s v="film &amp; video/animation"/>
    <n v="0"/>
    <n v="0"/>
    <x v="0"/>
    <s v="animation"/>
  </r>
  <r>
    <n v="10000"/>
    <n v="0"/>
    <x v="2"/>
    <s v="US"/>
    <s v="USD"/>
    <n v="1453937699"/>
    <n v="1451345699"/>
    <x v="491"/>
    <d v="2016-01-27T18:34:59"/>
    <b v="0"/>
    <n v="0"/>
    <b v="0"/>
    <s v="film &amp; video/animation"/>
    <n v="0"/>
    <n v="0"/>
    <x v="0"/>
    <s v="animation"/>
  </r>
  <r>
    <n v="10000000"/>
    <n v="0"/>
    <x v="2"/>
    <s v="SE"/>
    <s v="SEK"/>
    <n v="1476319830"/>
    <n v="1471135830"/>
    <x v="492"/>
    <d v="2016-10-12T19:50:30"/>
    <b v="0"/>
    <n v="0"/>
    <b v="0"/>
    <s v="film &amp; video/animation"/>
    <n v="0"/>
    <n v="0"/>
    <x v="0"/>
    <s v="animation"/>
  </r>
  <r>
    <n v="30000"/>
    <n v="0"/>
    <x v="2"/>
    <s v="GB"/>
    <s v="GBP"/>
    <n v="1432142738"/>
    <n v="1429550738"/>
    <x v="493"/>
    <d v="2015-05-20T12:25:38"/>
    <b v="0"/>
    <n v="0"/>
    <b v="0"/>
    <s v="film &amp; video/animation"/>
    <n v="0"/>
    <n v="0"/>
    <x v="0"/>
    <s v="animation"/>
  </r>
  <r>
    <n v="20000"/>
    <n v="31"/>
    <x v="2"/>
    <s v="US"/>
    <s v="USD"/>
    <n v="1404356400"/>
    <n v="1402343765"/>
    <x v="494"/>
    <d v="2014-07-02T22:00:00"/>
    <b v="0"/>
    <n v="3"/>
    <b v="0"/>
    <s v="film &amp; video/animation"/>
    <n v="1.5499999999999999E-3"/>
    <n v="10.333333333333334"/>
    <x v="0"/>
    <s v="animation"/>
  </r>
  <r>
    <n v="7000"/>
    <n v="0"/>
    <x v="2"/>
    <s v="US"/>
    <s v="USD"/>
    <n v="1437076305"/>
    <n v="1434484305"/>
    <x v="495"/>
    <d v="2015-07-16T14:51:45"/>
    <b v="0"/>
    <n v="0"/>
    <b v="0"/>
    <s v="film &amp; video/animation"/>
    <n v="0"/>
    <n v="0"/>
    <x v="0"/>
    <s v="animation"/>
  </r>
  <r>
    <n v="60000"/>
    <n v="1"/>
    <x v="2"/>
    <s v="US"/>
    <s v="USD"/>
    <n v="1392070874"/>
    <n v="1386886874"/>
    <x v="496"/>
    <d v="2014-02-10T17:21:14"/>
    <b v="0"/>
    <n v="1"/>
    <b v="0"/>
    <s v="film &amp; video/animation"/>
    <n v="1.6666666666666667E-5"/>
    <n v="1"/>
    <x v="0"/>
    <s v="animation"/>
  </r>
  <r>
    <n v="4480"/>
    <n v="30"/>
    <x v="2"/>
    <s v="US"/>
    <s v="USD"/>
    <n v="1419483600"/>
    <n v="1414889665"/>
    <x v="497"/>
    <d v="2014-12-25T00:00:00"/>
    <b v="0"/>
    <n v="3"/>
    <b v="0"/>
    <s v="film &amp; video/animation"/>
    <n v="6.6964285714285711E-3"/>
    <n v="10"/>
    <x v="0"/>
    <s v="animation"/>
  </r>
  <r>
    <n v="65108"/>
    <n v="2994"/>
    <x v="2"/>
    <s v="US"/>
    <s v="USD"/>
    <n v="1324664249"/>
    <n v="1321035449"/>
    <x v="498"/>
    <d v="2011-12-23T13:17:29"/>
    <b v="0"/>
    <n v="22"/>
    <b v="0"/>
    <s v="film &amp; video/animation"/>
    <n v="4.5985132395404561E-2"/>
    <n v="136.09090909090909"/>
    <x v="0"/>
    <s v="animation"/>
  </r>
  <r>
    <n v="20000"/>
    <n v="1910"/>
    <x v="2"/>
    <s v="US"/>
    <s v="USD"/>
    <n v="1255381140"/>
    <n v="1250630968"/>
    <x v="499"/>
    <d v="2009-10-12T15:59:00"/>
    <b v="0"/>
    <n v="26"/>
    <b v="0"/>
    <s v="film &amp; video/animation"/>
    <n v="9.5500000000000002E-2"/>
    <n v="73.461538461538467"/>
    <x v="0"/>
    <s v="animation"/>
  </r>
  <r>
    <n v="6500"/>
    <n v="215"/>
    <x v="2"/>
    <s v="US"/>
    <s v="USD"/>
    <n v="1273356960"/>
    <n v="1268255751"/>
    <x v="500"/>
    <d v="2010-05-08T17:16:00"/>
    <b v="0"/>
    <n v="4"/>
    <b v="0"/>
    <s v="film &amp; video/animation"/>
    <n v="3.307692307692308E-2"/>
    <n v="53.75"/>
    <x v="0"/>
    <s v="animation"/>
  </r>
  <r>
    <n v="10000"/>
    <n v="0"/>
    <x v="2"/>
    <s v="US"/>
    <s v="USD"/>
    <n v="1310189851"/>
    <n v="1307597851"/>
    <x v="501"/>
    <d v="2011-07-09T00:37:31"/>
    <b v="0"/>
    <n v="0"/>
    <b v="0"/>
    <s v="film &amp; video/animation"/>
    <n v="0"/>
    <n v="0"/>
    <x v="0"/>
    <s v="animation"/>
  </r>
  <r>
    <n v="20000"/>
    <n v="230"/>
    <x v="2"/>
    <s v="US"/>
    <s v="USD"/>
    <n v="1332073025"/>
    <n v="1329484625"/>
    <x v="502"/>
    <d v="2012-03-18T07:17:05"/>
    <b v="0"/>
    <n v="4"/>
    <b v="0"/>
    <s v="film &amp; video/animation"/>
    <n v="1.15E-2"/>
    <n v="57.5"/>
    <x v="0"/>
    <s v="animation"/>
  </r>
  <r>
    <n v="6500"/>
    <n v="114"/>
    <x v="2"/>
    <s v="GB"/>
    <s v="GBP"/>
    <n v="1421498303"/>
    <n v="1418906303"/>
    <x v="503"/>
    <d v="2015-01-17T07:38:23"/>
    <b v="0"/>
    <n v="9"/>
    <b v="0"/>
    <s v="film &amp; video/animation"/>
    <n v="1.7538461538461537E-2"/>
    <n v="12.666666666666666"/>
    <x v="0"/>
    <s v="animation"/>
  </r>
  <r>
    <n v="24500"/>
    <n v="335"/>
    <x v="2"/>
    <s v="US"/>
    <s v="USD"/>
    <n v="1334097387"/>
    <n v="1328916987"/>
    <x v="504"/>
    <d v="2012-04-10T17:36:27"/>
    <b v="0"/>
    <n v="5"/>
    <b v="0"/>
    <s v="film &amp; video/animation"/>
    <n v="1.3673469387755101E-2"/>
    <n v="67"/>
    <x v="0"/>
    <s v="animation"/>
  </r>
  <r>
    <n v="12000"/>
    <n v="52"/>
    <x v="2"/>
    <s v="US"/>
    <s v="USD"/>
    <n v="1451010086"/>
    <n v="1447122086"/>
    <x v="505"/>
    <d v="2015-12-24T21:21:26"/>
    <b v="0"/>
    <n v="14"/>
    <b v="0"/>
    <s v="film &amp; video/animation"/>
    <n v="4.3333333333333331E-3"/>
    <n v="3.7142857142857144"/>
    <x v="0"/>
    <s v="animation"/>
  </r>
  <r>
    <n v="200000"/>
    <n v="250"/>
    <x v="2"/>
    <s v="US"/>
    <s v="USD"/>
    <n v="1376140520"/>
    <n v="1373548520"/>
    <x v="506"/>
    <d v="2013-08-10T08:15:20"/>
    <b v="0"/>
    <n v="1"/>
    <b v="0"/>
    <s v="film &amp; video/animation"/>
    <n v="1.25E-3"/>
    <n v="250"/>
    <x v="0"/>
    <s v="animation"/>
  </r>
  <r>
    <n v="20000"/>
    <n v="640"/>
    <x v="2"/>
    <s v="US"/>
    <s v="USD"/>
    <n v="1350687657"/>
    <n v="1346799657"/>
    <x v="507"/>
    <d v="2012-10-19T18:00:57"/>
    <b v="0"/>
    <n v="10"/>
    <b v="0"/>
    <s v="film &amp; video/animation"/>
    <n v="3.2000000000000001E-2"/>
    <n v="64"/>
    <x v="0"/>
    <s v="animation"/>
  </r>
  <r>
    <n v="50000"/>
    <n v="400"/>
    <x v="2"/>
    <s v="US"/>
    <s v="USD"/>
    <n v="1337955240"/>
    <n v="1332808501"/>
    <x v="508"/>
    <d v="2012-05-25T09:14:00"/>
    <b v="0"/>
    <n v="3"/>
    <b v="0"/>
    <s v="film &amp; video/animation"/>
    <n v="8.0000000000000002E-3"/>
    <n v="133.33333333333334"/>
    <x v="0"/>
    <s v="animation"/>
  </r>
  <r>
    <n v="5000"/>
    <n v="10"/>
    <x v="2"/>
    <s v="GB"/>
    <s v="GBP"/>
    <n v="1435504170"/>
    <n v="1432912170"/>
    <x v="509"/>
    <d v="2015-06-28T10:09:30"/>
    <b v="0"/>
    <n v="1"/>
    <b v="0"/>
    <s v="film &amp; video/animation"/>
    <n v="2E-3"/>
    <n v="10"/>
    <x v="0"/>
    <s v="animation"/>
  </r>
  <r>
    <n v="14000"/>
    <n v="0"/>
    <x v="2"/>
    <s v="US"/>
    <s v="USD"/>
    <n v="1456805639"/>
    <n v="1454213639"/>
    <x v="510"/>
    <d v="2016-02-29T23:13:59"/>
    <b v="0"/>
    <n v="0"/>
    <b v="0"/>
    <s v="film &amp; video/animation"/>
    <n v="0"/>
    <n v="0"/>
    <x v="0"/>
    <s v="animation"/>
  </r>
  <r>
    <n v="5000"/>
    <n v="150"/>
    <x v="2"/>
    <s v="US"/>
    <s v="USD"/>
    <n v="1365228982"/>
    <n v="1362640582"/>
    <x v="511"/>
    <d v="2013-04-06T01:16:22"/>
    <b v="0"/>
    <n v="5"/>
    <b v="0"/>
    <s v="film &amp; video/animation"/>
    <n v="0.03"/>
    <n v="30"/>
    <x v="0"/>
    <s v="animation"/>
  </r>
  <r>
    <n v="8000"/>
    <n v="11"/>
    <x v="2"/>
    <s v="US"/>
    <s v="USD"/>
    <n v="1479667727"/>
    <n v="1475776127"/>
    <x v="512"/>
    <d v="2016-11-20T13:48:47"/>
    <b v="0"/>
    <n v="2"/>
    <b v="0"/>
    <s v="film &amp; video/animation"/>
    <n v="1.3749999999999999E-3"/>
    <n v="5.5"/>
    <x v="0"/>
    <s v="animation"/>
  </r>
  <r>
    <n v="50000"/>
    <n v="6962"/>
    <x v="2"/>
    <s v="US"/>
    <s v="USD"/>
    <n v="1471244400"/>
    <n v="1467387705"/>
    <x v="513"/>
    <d v="2016-08-15T02:00:00"/>
    <b v="0"/>
    <n v="68"/>
    <b v="0"/>
    <s v="film &amp; video/animation"/>
    <n v="0.13924"/>
    <n v="102.38235294117646"/>
    <x v="0"/>
    <s v="animation"/>
  </r>
  <r>
    <n v="1500"/>
    <n v="50"/>
    <x v="2"/>
    <s v="CA"/>
    <s v="CAD"/>
    <n v="1407595447"/>
    <n v="1405003447"/>
    <x v="514"/>
    <d v="2014-08-09T09:44:07"/>
    <b v="0"/>
    <n v="3"/>
    <b v="0"/>
    <s v="film &amp; video/animation"/>
    <n v="3.3333333333333333E-2"/>
    <n v="16.666666666666668"/>
    <x v="0"/>
    <s v="animation"/>
  </r>
  <r>
    <n v="97000"/>
    <n v="24651"/>
    <x v="2"/>
    <s v="US"/>
    <s v="USD"/>
    <n v="1451389601"/>
    <n v="1447933601"/>
    <x v="515"/>
    <d v="2015-12-29T06:46:41"/>
    <b v="0"/>
    <n v="34"/>
    <b v="0"/>
    <s v="film &amp; video/animation"/>
    <n v="0.25413402061855672"/>
    <n v="725.02941176470586"/>
    <x v="0"/>
    <s v="animation"/>
  </r>
  <r>
    <n v="5000"/>
    <n v="0"/>
    <x v="2"/>
    <s v="GB"/>
    <s v="GBP"/>
    <n v="1432752080"/>
    <n v="1427568080"/>
    <x v="516"/>
    <d v="2015-05-27T13:41:20"/>
    <b v="0"/>
    <n v="0"/>
    <b v="0"/>
    <s v="film &amp; video/animation"/>
    <n v="0"/>
    <n v="0"/>
    <x v="0"/>
    <s v="animation"/>
  </r>
  <r>
    <n v="15000"/>
    <n v="205"/>
    <x v="2"/>
    <s v="US"/>
    <s v="USD"/>
    <n v="1486046761"/>
    <n v="1483454761"/>
    <x v="517"/>
    <d v="2017-02-02T09:46:01"/>
    <b v="0"/>
    <n v="3"/>
    <b v="0"/>
    <s v="film &amp; video/animation"/>
    <n v="1.3666666666666667E-2"/>
    <n v="68.333333333333329"/>
    <x v="0"/>
    <s v="animation"/>
  </r>
  <r>
    <n v="7175"/>
    <n v="0"/>
    <x v="2"/>
    <s v="US"/>
    <s v="USD"/>
    <n v="1441550760"/>
    <n v="1438958824"/>
    <x v="518"/>
    <d v="2015-09-06T09:46:00"/>
    <b v="0"/>
    <n v="0"/>
    <b v="0"/>
    <s v="film &amp; video/animation"/>
    <n v="0"/>
    <n v="0"/>
    <x v="0"/>
    <s v="animation"/>
  </r>
  <r>
    <n v="12001"/>
    <n v="2746"/>
    <x v="2"/>
    <s v="US"/>
    <s v="USD"/>
    <n v="1354699421"/>
    <n v="1352107421"/>
    <x v="519"/>
    <d v="2012-12-05T04:23:41"/>
    <b v="0"/>
    <n v="70"/>
    <b v="0"/>
    <s v="film &amp; video/animation"/>
    <n v="0.22881426547787684"/>
    <n v="39.228571428571428"/>
    <x v="0"/>
    <s v="animation"/>
  </r>
  <r>
    <n v="5000"/>
    <n v="5105"/>
    <x v="0"/>
    <s v="GB"/>
    <s v="GBP"/>
    <n v="1449766261"/>
    <n v="1447174261"/>
    <x v="520"/>
    <d v="2015-12-10T11:51:01"/>
    <b v="0"/>
    <n v="34"/>
    <b v="1"/>
    <s v="theater/plays"/>
    <n v="1.0209999999999999"/>
    <n v="150.14705882352942"/>
    <x v="1"/>
    <s v="plays"/>
  </r>
  <r>
    <n v="5000"/>
    <n v="5232"/>
    <x v="0"/>
    <s v="US"/>
    <s v="USD"/>
    <n v="1477976340"/>
    <n v="1475460819"/>
    <x v="521"/>
    <d v="2016-10-31T23:59:00"/>
    <b v="0"/>
    <n v="56"/>
    <b v="1"/>
    <s v="theater/plays"/>
    <n v="1.0464"/>
    <n v="93.428571428571431"/>
    <x v="1"/>
    <s v="plays"/>
  </r>
  <r>
    <n v="3000"/>
    <n v="3440"/>
    <x v="0"/>
    <s v="US"/>
    <s v="USD"/>
    <n v="1458518325"/>
    <n v="1456793925"/>
    <x v="522"/>
    <d v="2016-03-20T18:58:45"/>
    <b v="0"/>
    <n v="31"/>
    <b v="1"/>
    <s v="theater/plays"/>
    <n v="1.1466666666666667"/>
    <n v="110.96774193548387"/>
    <x v="1"/>
    <s v="plays"/>
  </r>
  <r>
    <n v="5000"/>
    <n v="6030"/>
    <x v="0"/>
    <s v="US"/>
    <s v="USD"/>
    <n v="1442805076"/>
    <n v="1440213076"/>
    <x v="523"/>
    <d v="2015-09-20T22:11:16"/>
    <b v="0"/>
    <n v="84"/>
    <b v="1"/>
    <s v="theater/plays"/>
    <n v="1.206"/>
    <n v="71.785714285714292"/>
    <x v="1"/>
    <s v="plays"/>
  </r>
  <r>
    <n v="3500"/>
    <n v="3803.55"/>
    <x v="0"/>
    <s v="GB"/>
    <s v="GBP"/>
    <n v="1464801169"/>
    <n v="1462209169"/>
    <x v="524"/>
    <d v="2016-06-01T12:12:49"/>
    <b v="0"/>
    <n v="130"/>
    <b v="1"/>
    <s v="theater/plays"/>
    <n v="1.0867285714285715"/>
    <n v="29.258076923076924"/>
    <x v="1"/>
    <s v="plays"/>
  </r>
  <r>
    <n v="12000"/>
    <n v="12000"/>
    <x v="0"/>
    <s v="US"/>
    <s v="USD"/>
    <n v="1410601041"/>
    <n v="1406713041"/>
    <x v="525"/>
    <d v="2014-09-13T04:37:21"/>
    <b v="0"/>
    <n v="12"/>
    <b v="1"/>
    <s v="theater/plays"/>
    <n v="1"/>
    <n v="1000"/>
    <x v="1"/>
    <s v="plays"/>
  </r>
  <r>
    <n v="1500"/>
    <n v="1710"/>
    <x v="0"/>
    <s v="GB"/>
    <s v="GBP"/>
    <n v="1438966800"/>
    <n v="1436278344"/>
    <x v="526"/>
    <d v="2015-08-07T12:00:00"/>
    <b v="0"/>
    <n v="23"/>
    <b v="1"/>
    <s v="theater/plays"/>
    <n v="1.1399999999999999"/>
    <n v="74.347826086956516"/>
    <x v="1"/>
    <s v="plays"/>
  </r>
  <r>
    <n v="10000"/>
    <n v="10085"/>
    <x v="0"/>
    <s v="US"/>
    <s v="USD"/>
    <n v="1487347500"/>
    <n v="1484715366"/>
    <x v="527"/>
    <d v="2017-02-17T11:05:00"/>
    <b v="0"/>
    <n v="158"/>
    <b v="1"/>
    <s v="theater/plays"/>
    <n v="1.0085"/>
    <n v="63.829113924050631"/>
    <x v="1"/>
    <s v="plays"/>
  </r>
  <r>
    <n v="1150"/>
    <n v="1330"/>
    <x v="0"/>
    <s v="US"/>
    <s v="USD"/>
    <n v="1434921600"/>
    <n v="1433109907"/>
    <x v="528"/>
    <d v="2015-06-21T16:20:00"/>
    <b v="0"/>
    <n v="30"/>
    <b v="1"/>
    <s v="theater/plays"/>
    <n v="1.1565217391304348"/>
    <n v="44.333333333333336"/>
    <x v="1"/>
    <s v="plays"/>
  </r>
  <r>
    <n v="1200"/>
    <n v="1565"/>
    <x v="0"/>
    <s v="CA"/>
    <s v="CAD"/>
    <n v="1484110800"/>
    <n v="1482281094"/>
    <x v="529"/>
    <d v="2017-01-11T00:00:00"/>
    <b v="0"/>
    <n v="18"/>
    <b v="1"/>
    <s v="theater/plays"/>
    <n v="1.3041666666666667"/>
    <n v="86.944444444444443"/>
    <x v="1"/>
    <s v="plays"/>
  </r>
  <r>
    <n v="3405"/>
    <n v="3670"/>
    <x v="0"/>
    <s v="US"/>
    <s v="USD"/>
    <n v="1435111200"/>
    <n v="1433254268"/>
    <x v="530"/>
    <d v="2015-06-23T21:00:00"/>
    <b v="0"/>
    <n v="29"/>
    <b v="1"/>
    <s v="theater/plays"/>
    <n v="1.0778267254038179"/>
    <n v="126.55172413793103"/>
    <x v="1"/>
    <s v="plays"/>
  </r>
  <r>
    <n v="4000"/>
    <n v="4000"/>
    <x v="0"/>
    <s v="US"/>
    <s v="USD"/>
    <n v="1481957940"/>
    <n v="1478050429"/>
    <x v="531"/>
    <d v="2016-12-17T01:59:00"/>
    <b v="0"/>
    <n v="31"/>
    <b v="1"/>
    <s v="theater/plays"/>
    <n v="1"/>
    <n v="129.03225806451613"/>
    <x v="1"/>
    <s v="plays"/>
  </r>
  <r>
    <n v="10000"/>
    <n v="12325"/>
    <x v="0"/>
    <s v="US"/>
    <s v="USD"/>
    <n v="1463098208"/>
    <n v="1460506208"/>
    <x v="532"/>
    <d v="2016-05-12T19:10:08"/>
    <b v="0"/>
    <n v="173"/>
    <b v="1"/>
    <s v="theater/plays"/>
    <n v="1.2324999999999999"/>
    <n v="71.242774566473983"/>
    <x v="1"/>
    <s v="plays"/>
  </r>
  <r>
    <n v="2000"/>
    <n v="2004"/>
    <x v="0"/>
    <s v="GB"/>
    <s v="GBP"/>
    <n v="1463394365"/>
    <n v="1461320765"/>
    <x v="533"/>
    <d v="2016-05-16T05:26:05"/>
    <b v="0"/>
    <n v="17"/>
    <b v="1"/>
    <s v="theater/plays"/>
    <n v="1.002"/>
    <n v="117.88235294117646"/>
    <x v="1"/>
    <s v="plays"/>
  </r>
  <r>
    <n v="15000"/>
    <n v="15700"/>
    <x v="0"/>
    <s v="NO"/>
    <s v="NOK"/>
    <n v="1446418800"/>
    <n v="1443036470"/>
    <x v="534"/>
    <d v="2015-11-01T18:00:00"/>
    <b v="0"/>
    <n v="48"/>
    <b v="1"/>
    <s v="theater/plays"/>
    <n v="1.0466666666666666"/>
    <n v="327.08333333333331"/>
    <x v="1"/>
    <s v="plays"/>
  </r>
  <r>
    <n v="2000"/>
    <n v="2050"/>
    <x v="0"/>
    <s v="GB"/>
    <s v="GBP"/>
    <n v="1483707905"/>
    <n v="1481115905"/>
    <x v="535"/>
    <d v="2017-01-06T08:05:05"/>
    <b v="0"/>
    <n v="59"/>
    <b v="1"/>
    <s v="theater/plays"/>
    <n v="1.0249999999999999"/>
    <n v="34.745762711864408"/>
    <x v="1"/>
    <s v="plays"/>
  </r>
  <r>
    <n v="3300"/>
    <n v="3902.5"/>
    <x v="0"/>
    <s v="GB"/>
    <s v="GBP"/>
    <n v="1438624800"/>
    <n v="1435133807"/>
    <x v="536"/>
    <d v="2015-08-03T13:00:00"/>
    <b v="0"/>
    <n v="39"/>
    <b v="1"/>
    <s v="theater/plays"/>
    <n v="1.1825757575757576"/>
    <n v="100.06410256410257"/>
    <x v="1"/>
    <s v="plays"/>
  </r>
  <r>
    <n v="2000"/>
    <n v="2410"/>
    <x v="0"/>
    <s v="US"/>
    <s v="USD"/>
    <n v="1446665191"/>
    <n v="1444069591"/>
    <x v="537"/>
    <d v="2015-11-04T14:26:31"/>
    <b v="0"/>
    <n v="59"/>
    <b v="1"/>
    <s v="theater/plays"/>
    <n v="1.2050000000000001"/>
    <n v="40.847457627118644"/>
    <x v="1"/>
    <s v="plays"/>
  </r>
  <r>
    <n v="5000"/>
    <n v="15121"/>
    <x v="0"/>
    <s v="US"/>
    <s v="USD"/>
    <n v="1463166263"/>
    <n v="1460574263"/>
    <x v="538"/>
    <d v="2016-05-13T14:04:23"/>
    <b v="0"/>
    <n v="60"/>
    <b v="1"/>
    <s v="theater/plays"/>
    <n v="3.0242"/>
    <n v="252.01666666666668"/>
    <x v="1"/>
    <s v="plays"/>
  </r>
  <r>
    <n v="500"/>
    <n v="503.22"/>
    <x v="0"/>
    <s v="GB"/>
    <s v="GBP"/>
    <n v="1467681107"/>
    <n v="1465866707"/>
    <x v="539"/>
    <d v="2016-07-04T20:11:47"/>
    <b v="0"/>
    <n v="20"/>
    <b v="1"/>
    <s v="theater/plays"/>
    <n v="1.00644"/>
    <n v="25.161000000000001"/>
    <x v="1"/>
    <s v="plays"/>
  </r>
  <r>
    <n v="15000"/>
    <n v="1"/>
    <x v="2"/>
    <s v="US"/>
    <s v="USD"/>
    <n v="1423078606"/>
    <n v="1420486606"/>
    <x v="540"/>
    <d v="2015-02-04T14:36:46"/>
    <b v="0"/>
    <n v="1"/>
    <b v="0"/>
    <s v="technology/web"/>
    <n v="6.666666666666667E-5"/>
    <n v="1"/>
    <x v="2"/>
    <s v="web"/>
  </r>
  <r>
    <n v="4500"/>
    <n v="25"/>
    <x v="2"/>
    <s v="US"/>
    <s v="USD"/>
    <n v="1446080834"/>
    <n v="1443488834"/>
    <x v="541"/>
    <d v="2015-10-28T20:07:14"/>
    <b v="0"/>
    <n v="1"/>
    <b v="0"/>
    <s v="technology/web"/>
    <n v="5.5555555555555558E-3"/>
    <n v="25"/>
    <x v="2"/>
    <s v="web"/>
  </r>
  <r>
    <n v="250000"/>
    <n v="1"/>
    <x v="2"/>
    <s v="US"/>
    <s v="USD"/>
    <n v="1462293716"/>
    <n v="1457113316"/>
    <x v="542"/>
    <d v="2016-05-03T11:41:56"/>
    <b v="0"/>
    <n v="1"/>
    <b v="0"/>
    <s v="technology/web"/>
    <n v="3.9999999999999998E-6"/>
    <n v="1"/>
    <x v="2"/>
    <s v="web"/>
  </r>
  <r>
    <n v="22000"/>
    <n v="70"/>
    <x v="2"/>
    <s v="AU"/>
    <s v="AUD"/>
    <n v="1414807962"/>
    <n v="1412215962"/>
    <x v="543"/>
    <d v="2014-10-31T21:12:42"/>
    <b v="0"/>
    <n v="2"/>
    <b v="0"/>
    <s v="technology/web"/>
    <n v="3.1818181818181819E-3"/>
    <n v="35"/>
    <x v="2"/>
    <s v="web"/>
  </r>
  <r>
    <n v="500"/>
    <n v="6"/>
    <x v="2"/>
    <s v="US"/>
    <s v="USD"/>
    <n v="1467647160"/>
    <n v="1465055160"/>
    <x v="544"/>
    <d v="2016-07-04T10:46:00"/>
    <b v="0"/>
    <n v="2"/>
    <b v="0"/>
    <s v="technology/web"/>
    <n v="1.2E-2"/>
    <n v="3"/>
    <x v="2"/>
    <s v="web"/>
  </r>
  <r>
    <n v="50000"/>
    <n v="13692"/>
    <x v="2"/>
    <s v="FR"/>
    <s v="EUR"/>
    <n v="1447600389"/>
    <n v="1444140789"/>
    <x v="545"/>
    <d v="2015-11-15T10:13:09"/>
    <b v="0"/>
    <n v="34"/>
    <b v="0"/>
    <s v="technology/web"/>
    <n v="0.27383999999999997"/>
    <n v="402.70588235294116"/>
    <x v="2"/>
    <s v="web"/>
  </r>
  <r>
    <n v="60000"/>
    <n v="52"/>
    <x v="2"/>
    <s v="US"/>
    <s v="USD"/>
    <n v="1445097715"/>
    <n v="1441209715"/>
    <x v="546"/>
    <d v="2015-10-17T11:01:55"/>
    <b v="0"/>
    <n v="2"/>
    <b v="0"/>
    <s v="technology/web"/>
    <n v="8.6666666666666663E-4"/>
    <n v="26"/>
    <x v="2"/>
    <s v="web"/>
  </r>
  <r>
    <n v="7500"/>
    <n v="0"/>
    <x v="2"/>
    <s v="GB"/>
    <s v="GBP"/>
    <n v="1455122564"/>
    <n v="1452530564"/>
    <x v="547"/>
    <d v="2016-02-10T11:42:44"/>
    <b v="0"/>
    <n v="0"/>
    <b v="0"/>
    <s v="technology/web"/>
    <n v="0"/>
    <n v="0"/>
    <x v="2"/>
    <s v="web"/>
  </r>
  <r>
    <n v="10000"/>
    <n v="9"/>
    <x v="2"/>
    <s v="GB"/>
    <s v="GBP"/>
    <n v="1446154848"/>
    <n v="1443562848"/>
    <x v="548"/>
    <d v="2015-10-29T16:40:48"/>
    <b v="0"/>
    <n v="1"/>
    <b v="0"/>
    <s v="technology/web"/>
    <n v="8.9999999999999998E-4"/>
    <n v="9"/>
    <x v="2"/>
    <s v="web"/>
  </r>
  <r>
    <n v="2500"/>
    <n v="68"/>
    <x v="2"/>
    <s v="GB"/>
    <s v="GBP"/>
    <n v="1436368622"/>
    <n v="1433776622"/>
    <x v="549"/>
    <d v="2015-07-08T10:17:02"/>
    <b v="0"/>
    <n v="8"/>
    <b v="0"/>
    <s v="technology/web"/>
    <n v="2.7199999999999998E-2"/>
    <n v="8.5"/>
    <x v="2"/>
    <s v="web"/>
  </r>
  <r>
    <n v="5000"/>
    <n v="35"/>
    <x v="2"/>
    <s v="CA"/>
    <s v="CAD"/>
    <n v="1485838800"/>
    <n v="1484756245"/>
    <x v="550"/>
    <d v="2017-01-31T00:00:00"/>
    <b v="0"/>
    <n v="4"/>
    <b v="0"/>
    <s v="technology/web"/>
    <n v="7.0000000000000001E-3"/>
    <n v="8.75"/>
    <x v="2"/>
    <s v="web"/>
  </r>
  <r>
    <n v="75000"/>
    <n v="3781"/>
    <x v="2"/>
    <s v="US"/>
    <s v="USD"/>
    <n v="1438451580"/>
    <n v="1434609424"/>
    <x v="551"/>
    <d v="2015-08-01T12:53:00"/>
    <b v="0"/>
    <n v="28"/>
    <b v="0"/>
    <s v="technology/web"/>
    <n v="5.0413333333333331E-2"/>
    <n v="135.03571428571428"/>
    <x v="2"/>
    <s v="web"/>
  </r>
  <r>
    <n v="45000"/>
    <n v="0"/>
    <x v="2"/>
    <s v="CA"/>
    <s v="CAD"/>
    <n v="1452350896"/>
    <n v="1447166896"/>
    <x v="552"/>
    <d v="2016-01-09T09:48:16"/>
    <b v="0"/>
    <n v="0"/>
    <b v="0"/>
    <s v="technology/web"/>
    <n v="0"/>
    <n v="0"/>
    <x v="2"/>
    <s v="web"/>
  </r>
  <r>
    <n v="25000"/>
    <n v="123"/>
    <x v="2"/>
    <s v="US"/>
    <s v="USD"/>
    <n v="1415988991"/>
    <n v="1413393391"/>
    <x v="553"/>
    <d v="2014-11-14T13:16:31"/>
    <b v="0"/>
    <n v="6"/>
    <b v="0"/>
    <s v="technology/web"/>
    <n v="4.9199999999999999E-3"/>
    <n v="20.5"/>
    <x v="2"/>
    <s v="web"/>
  </r>
  <r>
    <n v="3870"/>
    <n v="1416"/>
    <x v="2"/>
    <s v="US"/>
    <s v="USD"/>
    <n v="1413735972"/>
    <n v="1411143972"/>
    <x v="554"/>
    <d v="2014-10-19T11:26:12"/>
    <b v="0"/>
    <n v="22"/>
    <b v="0"/>
    <s v="technology/web"/>
    <n v="0.36589147286821705"/>
    <n v="64.36363636363636"/>
    <x v="2"/>
    <s v="web"/>
  </r>
  <r>
    <n v="7500"/>
    <n v="0"/>
    <x v="2"/>
    <s v="GB"/>
    <s v="GBP"/>
    <n v="1465720143"/>
    <n v="1463128143"/>
    <x v="555"/>
    <d v="2016-06-12T03:29:03"/>
    <b v="0"/>
    <n v="0"/>
    <b v="0"/>
    <s v="technology/web"/>
    <n v="0"/>
    <n v="0"/>
    <x v="2"/>
    <s v="web"/>
  </r>
  <r>
    <n v="8000"/>
    <n v="200"/>
    <x v="2"/>
    <s v="US"/>
    <s v="USD"/>
    <n v="1452112717"/>
    <n v="1449520717"/>
    <x v="556"/>
    <d v="2016-01-06T15:38:37"/>
    <b v="0"/>
    <n v="1"/>
    <b v="0"/>
    <s v="technology/web"/>
    <n v="2.5000000000000001E-2"/>
    <n v="200"/>
    <x v="2"/>
    <s v="web"/>
  </r>
  <r>
    <n v="150000"/>
    <n v="1366"/>
    <x v="2"/>
    <s v="DE"/>
    <s v="EUR"/>
    <n v="1480721803"/>
    <n v="1478126203"/>
    <x v="557"/>
    <d v="2016-12-02T18:36:43"/>
    <b v="0"/>
    <n v="20"/>
    <b v="0"/>
    <s v="technology/web"/>
    <n v="9.1066666666666674E-3"/>
    <n v="68.3"/>
    <x v="2"/>
    <s v="web"/>
  </r>
  <r>
    <n v="750"/>
    <n v="0"/>
    <x v="2"/>
    <s v="US"/>
    <s v="USD"/>
    <n v="1427227905"/>
    <n v="1424639505"/>
    <x v="558"/>
    <d v="2015-03-24T15:11:45"/>
    <b v="0"/>
    <n v="0"/>
    <b v="0"/>
    <s v="technology/web"/>
    <n v="0"/>
    <n v="0"/>
    <x v="2"/>
    <s v="web"/>
  </r>
  <r>
    <n v="240000"/>
    <n v="50"/>
    <x v="2"/>
    <s v="US"/>
    <s v="USD"/>
    <n v="1449989260"/>
    <n v="1447397260"/>
    <x v="559"/>
    <d v="2015-12-13T01:47:40"/>
    <b v="0"/>
    <n v="1"/>
    <b v="0"/>
    <s v="technology/web"/>
    <n v="2.0833333333333335E-4"/>
    <n v="50"/>
    <x v="2"/>
    <s v="web"/>
  </r>
  <r>
    <n v="100000"/>
    <n v="12"/>
    <x v="2"/>
    <s v="CA"/>
    <s v="CAD"/>
    <n v="1418841045"/>
    <n v="1416249045"/>
    <x v="560"/>
    <d v="2014-12-17T13:30:45"/>
    <b v="0"/>
    <n v="3"/>
    <b v="0"/>
    <s v="technology/web"/>
    <n v="1.2E-4"/>
    <n v="4"/>
    <x v="2"/>
    <s v="web"/>
  </r>
  <r>
    <n v="15000"/>
    <n v="55"/>
    <x v="2"/>
    <s v="US"/>
    <s v="USD"/>
    <n v="1445874513"/>
    <n v="1442850513"/>
    <x v="561"/>
    <d v="2015-10-26T10:48:33"/>
    <b v="0"/>
    <n v="2"/>
    <b v="0"/>
    <s v="technology/web"/>
    <n v="3.6666666666666666E-3"/>
    <n v="27.5"/>
    <x v="2"/>
    <s v="web"/>
  </r>
  <r>
    <n v="50000"/>
    <n v="0"/>
    <x v="2"/>
    <s v="NL"/>
    <s v="EUR"/>
    <n v="1482052815"/>
    <n v="1479460815"/>
    <x v="562"/>
    <d v="2016-12-18T04:20:15"/>
    <b v="0"/>
    <n v="0"/>
    <b v="0"/>
    <s v="technology/web"/>
    <n v="0"/>
    <n v="0"/>
    <x v="2"/>
    <s v="web"/>
  </r>
  <r>
    <n v="75000"/>
    <n v="68"/>
    <x v="2"/>
    <s v="AU"/>
    <s v="AUD"/>
    <n v="1424137247"/>
    <n v="1421545247"/>
    <x v="563"/>
    <d v="2015-02-16T20:40:47"/>
    <b v="0"/>
    <n v="2"/>
    <b v="0"/>
    <s v="technology/web"/>
    <n v="9.0666666666666662E-4"/>
    <n v="34"/>
    <x v="2"/>
    <s v="web"/>
  </r>
  <r>
    <n v="18000"/>
    <n v="1"/>
    <x v="2"/>
    <s v="FR"/>
    <s v="EUR"/>
    <n v="1457822275"/>
    <n v="1455230275"/>
    <x v="564"/>
    <d v="2016-03-12T17:37:55"/>
    <b v="0"/>
    <n v="1"/>
    <b v="0"/>
    <s v="technology/web"/>
    <n v="5.5555555555555558E-5"/>
    <n v="1"/>
    <x v="2"/>
    <s v="web"/>
  </r>
  <r>
    <n v="25000"/>
    <n v="0"/>
    <x v="2"/>
    <s v="GB"/>
    <s v="GBP"/>
    <n v="1436554249"/>
    <n v="1433962249"/>
    <x v="565"/>
    <d v="2015-07-10T13:50:49"/>
    <b v="0"/>
    <n v="0"/>
    <b v="0"/>
    <s v="technology/web"/>
    <n v="0"/>
    <n v="0"/>
    <x v="2"/>
    <s v="web"/>
  </r>
  <r>
    <n v="5000"/>
    <n v="1"/>
    <x v="2"/>
    <s v="US"/>
    <s v="USD"/>
    <n v="1468513533"/>
    <n v="1465921533"/>
    <x v="566"/>
    <d v="2016-07-14T11:25:33"/>
    <b v="0"/>
    <n v="1"/>
    <b v="0"/>
    <s v="technology/web"/>
    <n v="2.0000000000000001E-4"/>
    <n v="1"/>
    <x v="2"/>
    <s v="web"/>
  </r>
  <r>
    <n v="10000"/>
    <n v="0"/>
    <x v="2"/>
    <s v="US"/>
    <s v="USD"/>
    <n v="1420143194"/>
    <n v="1417551194"/>
    <x v="567"/>
    <d v="2015-01-01T15:13:14"/>
    <b v="0"/>
    <n v="0"/>
    <b v="0"/>
    <s v="technology/web"/>
    <n v="0"/>
    <n v="0"/>
    <x v="2"/>
    <s v="web"/>
  </r>
  <r>
    <n v="24500"/>
    <n v="245"/>
    <x v="2"/>
    <s v="NZ"/>
    <s v="NZD"/>
    <n v="1452942000"/>
    <n v="1449785223"/>
    <x v="568"/>
    <d v="2016-01-16T06:00:00"/>
    <b v="0"/>
    <n v="5"/>
    <b v="0"/>
    <s v="technology/web"/>
    <n v="0.01"/>
    <n v="49"/>
    <x v="2"/>
    <s v="web"/>
  </r>
  <r>
    <n v="2500"/>
    <n v="20"/>
    <x v="2"/>
    <s v="CA"/>
    <s v="CAD"/>
    <n v="1451679612"/>
    <n v="1449087612"/>
    <x v="569"/>
    <d v="2016-01-01T15:20:12"/>
    <b v="0"/>
    <n v="1"/>
    <b v="0"/>
    <s v="technology/web"/>
    <n v="8.0000000000000002E-3"/>
    <n v="20"/>
    <x v="2"/>
    <s v="web"/>
  </r>
  <r>
    <n v="85000"/>
    <n v="142"/>
    <x v="2"/>
    <s v="US"/>
    <s v="USD"/>
    <n v="1455822569"/>
    <n v="1453230569"/>
    <x v="570"/>
    <d v="2016-02-18T14:09:29"/>
    <b v="0"/>
    <n v="1"/>
    <b v="0"/>
    <s v="technology/web"/>
    <n v="1.6705882352941177E-3"/>
    <n v="142"/>
    <x v="2"/>
    <s v="web"/>
  </r>
  <r>
    <n v="25000"/>
    <n v="106"/>
    <x v="2"/>
    <s v="US"/>
    <s v="USD"/>
    <n v="1437969540"/>
    <n v="1436297723"/>
    <x v="571"/>
    <d v="2015-07-26T22:59:00"/>
    <b v="0"/>
    <n v="2"/>
    <b v="0"/>
    <s v="technology/web"/>
    <n v="4.2399999999999998E-3"/>
    <n v="53"/>
    <x v="2"/>
    <s v="web"/>
  </r>
  <r>
    <n v="2500"/>
    <n v="0"/>
    <x v="2"/>
    <s v="US"/>
    <s v="USD"/>
    <n v="1446660688"/>
    <n v="1444065088"/>
    <x v="572"/>
    <d v="2015-11-04T13:11:28"/>
    <b v="0"/>
    <n v="0"/>
    <b v="0"/>
    <s v="technology/web"/>
    <n v="0"/>
    <n v="0"/>
    <x v="2"/>
    <s v="web"/>
  </r>
  <r>
    <n v="88888"/>
    <n v="346"/>
    <x v="2"/>
    <s v="US"/>
    <s v="USD"/>
    <n v="1421543520"/>
    <n v="1416445931"/>
    <x v="573"/>
    <d v="2015-01-17T20:12:00"/>
    <b v="0"/>
    <n v="9"/>
    <b v="0"/>
    <s v="technology/web"/>
    <n v="3.892538925389254E-3"/>
    <n v="38.444444444444443"/>
    <x v="2"/>
    <s v="web"/>
  </r>
  <r>
    <n v="11180"/>
    <n v="80"/>
    <x v="2"/>
    <s v="GB"/>
    <s v="GBP"/>
    <n v="1476873507"/>
    <n v="1474281507"/>
    <x v="574"/>
    <d v="2016-10-19T05:38:27"/>
    <b v="0"/>
    <n v="4"/>
    <b v="0"/>
    <s v="technology/web"/>
    <n v="7.1556350626118068E-3"/>
    <n v="20"/>
    <x v="2"/>
    <s v="web"/>
  </r>
  <r>
    <n v="60000"/>
    <n v="259"/>
    <x v="2"/>
    <s v="DE"/>
    <s v="EUR"/>
    <n v="1434213443"/>
    <n v="1431621443"/>
    <x v="575"/>
    <d v="2015-06-13T11:37:23"/>
    <b v="0"/>
    <n v="4"/>
    <b v="0"/>
    <s v="technology/web"/>
    <n v="4.3166666666666666E-3"/>
    <n v="64.75"/>
    <x v="2"/>
    <s v="web"/>
  </r>
  <r>
    <n v="80000"/>
    <n v="1"/>
    <x v="2"/>
    <s v="US"/>
    <s v="USD"/>
    <n v="1427537952"/>
    <n v="1422357552"/>
    <x v="576"/>
    <d v="2015-03-28T05:19:12"/>
    <b v="0"/>
    <n v="1"/>
    <b v="0"/>
    <s v="technology/web"/>
    <n v="1.2500000000000001E-5"/>
    <n v="1"/>
    <x v="2"/>
    <s v="web"/>
  </r>
  <r>
    <n v="5000"/>
    <n v="10"/>
    <x v="2"/>
    <s v="US"/>
    <s v="USD"/>
    <n v="1463753302"/>
    <n v="1458569302"/>
    <x v="577"/>
    <d v="2016-05-20T09:08:22"/>
    <b v="0"/>
    <n v="1"/>
    <b v="0"/>
    <s v="technology/web"/>
    <n v="2E-3"/>
    <n v="10"/>
    <x v="2"/>
    <s v="web"/>
  </r>
  <r>
    <n v="125000"/>
    <n v="14"/>
    <x v="2"/>
    <s v="GB"/>
    <s v="GBP"/>
    <n v="1441633993"/>
    <n v="1439560393"/>
    <x v="578"/>
    <d v="2015-09-07T08:53:13"/>
    <b v="0"/>
    <n v="7"/>
    <b v="0"/>
    <s v="technology/web"/>
    <n v="1.12E-4"/>
    <n v="2"/>
    <x v="2"/>
    <s v="web"/>
  </r>
  <r>
    <n v="12000"/>
    <n v="175"/>
    <x v="2"/>
    <s v="US"/>
    <s v="USD"/>
    <n v="1419539223"/>
    <n v="1416947223"/>
    <x v="579"/>
    <d v="2014-12-25T15:27:03"/>
    <b v="0"/>
    <n v="5"/>
    <b v="0"/>
    <s v="technology/web"/>
    <n v="1.4583333333333334E-2"/>
    <n v="35"/>
    <x v="2"/>
    <s v="web"/>
  </r>
  <r>
    <n v="3000"/>
    <n v="1"/>
    <x v="2"/>
    <s v="US"/>
    <s v="USD"/>
    <n v="1474580867"/>
    <n v="1471988867"/>
    <x v="580"/>
    <d v="2016-09-22T16:47:47"/>
    <b v="0"/>
    <n v="1"/>
    <b v="0"/>
    <s v="technology/web"/>
    <n v="3.3333333333333332E-4"/>
    <n v="1"/>
    <x v="2"/>
    <s v="web"/>
  </r>
  <r>
    <n v="400"/>
    <n v="0"/>
    <x v="2"/>
    <s v="US"/>
    <s v="USD"/>
    <n v="1438474704"/>
    <n v="1435882704"/>
    <x v="581"/>
    <d v="2015-08-01T19:18:24"/>
    <b v="0"/>
    <n v="0"/>
    <b v="0"/>
    <s v="technology/web"/>
    <n v="0"/>
    <n v="0"/>
    <x v="2"/>
    <s v="web"/>
  </r>
  <r>
    <n v="100000"/>
    <n v="0"/>
    <x v="2"/>
    <s v="US"/>
    <s v="USD"/>
    <n v="1426442400"/>
    <n v="1424454319"/>
    <x v="582"/>
    <d v="2015-03-15T13:00:00"/>
    <b v="0"/>
    <n v="0"/>
    <b v="0"/>
    <s v="technology/web"/>
    <n v="0"/>
    <n v="0"/>
    <x v="2"/>
    <s v="web"/>
  </r>
  <r>
    <n v="9000"/>
    <n v="1"/>
    <x v="2"/>
    <s v="US"/>
    <s v="USD"/>
    <n v="1426800687"/>
    <n v="1424212287"/>
    <x v="583"/>
    <d v="2015-03-19T16:31:27"/>
    <b v="0"/>
    <n v="1"/>
    <b v="0"/>
    <s v="technology/web"/>
    <n v="1.1111111111111112E-4"/>
    <n v="1"/>
    <x v="2"/>
    <s v="web"/>
  </r>
  <r>
    <n v="1000"/>
    <n v="10"/>
    <x v="2"/>
    <s v="US"/>
    <s v="USD"/>
    <n v="1426522316"/>
    <n v="1423933916"/>
    <x v="584"/>
    <d v="2015-03-16T11:11:56"/>
    <b v="0"/>
    <n v="2"/>
    <b v="0"/>
    <s v="technology/web"/>
    <n v="0.01"/>
    <n v="5"/>
    <x v="2"/>
    <s v="web"/>
  </r>
  <r>
    <n v="9000"/>
    <n v="0"/>
    <x v="2"/>
    <s v="GB"/>
    <s v="GBP"/>
    <n v="1448928000"/>
    <n v="1444123377"/>
    <x v="585"/>
    <d v="2015-11-30T19:00:00"/>
    <b v="0"/>
    <n v="0"/>
    <b v="0"/>
    <s v="technology/web"/>
    <n v="0"/>
    <n v="0"/>
    <x v="2"/>
    <s v="web"/>
  </r>
  <r>
    <n v="10000"/>
    <n v="56"/>
    <x v="2"/>
    <s v="US"/>
    <s v="USD"/>
    <n v="1424032207"/>
    <n v="1421440207"/>
    <x v="586"/>
    <d v="2015-02-15T15:30:07"/>
    <b v="0"/>
    <n v="4"/>
    <b v="0"/>
    <s v="technology/web"/>
    <n v="5.5999999999999999E-3"/>
    <n v="14"/>
    <x v="2"/>
    <s v="web"/>
  </r>
  <r>
    <n v="30000"/>
    <n v="2725"/>
    <x v="2"/>
    <s v="CA"/>
    <s v="CAD"/>
    <n v="1429207833"/>
    <n v="1426615833"/>
    <x v="587"/>
    <d v="2015-04-16T13:10:33"/>
    <b v="0"/>
    <n v="7"/>
    <b v="0"/>
    <s v="technology/web"/>
    <n v="9.0833333333333335E-2"/>
    <n v="389.28571428571428"/>
    <x v="2"/>
    <s v="web"/>
  </r>
  <r>
    <n v="9000"/>
    <n v="301"/>
    <x v="2"/>
    <s v="IT"/>
    <s v="EUR"/>
    <n v="1479410886"/>
    <n v="1474223286"/>
    <x v="588"/>
    <d v="2016-11-17T14:28:06"/>
    <b v="0"/>
    <n v="2"/>
    <b v="0"/>
    <s v="technology/web"/>
    <n v="3.3444444444444443E-2"/>
    <n v="150.5"/>
    <x v="2"/>
    <s v="web"/>
  </r>
  <r>
    <n v="7500"/>
    <n v="1"/>
    <x v="2"/>
    <s v="US"/>
    <s v="USD"/>
    <n v="1436366699"/>
    <n v="1435070699"/>
    <x v="589"/>
    <d v="2015-07-08T09:44:59"/>
    <b v="0"/>
    <n v="1"/>
    <b v="0"/>
    <s v="technology/web"/>
    <n v="1.3333333333333334E-4"/>
    <n v="1"/>
    <x v="2"/>
    <s v="web"/>
  </r>
  <r>
    <n v="5000"/>
    <n v="223"/>
    <x v="2"/>
    <s v="GB"/>
    <s v="GBP"/>
    <n v="1454936460"/>
    <n v="1452259131"/>
    <x v="590"/>
    <d v="2016-02-08T08:01:00"/>
    <b v="0"/>
    <n v="9"/>
    <b v="0"/>
    <s v="technology/web"/>
    <n v="4.4600000000000001E-2"/>
    <n v="24.777777777777779"/>
    <x v="2"/>
    <s v="web"/>
  </r>
  <r>
    <n v="100000"/>
    <n v="61"/>
    <x v="2"/>
    <s v="US"/>
    <s v="USD"/>
    <n v="1437570130"/>
    <n v="1434978130"/>
    <x v="591"/>
    <d v="2015-07-22T08:02:10"/>
    <b v="0"/>
    <n v="2"/>
    <b v="0"/>
    <s v="technology/web"/>
    <n v="6.0999999999999997E-4"/>
    <n v="30.5"/>
    <x v="2"/>
    <s v="web"/>
  </r>
  <r>
    <n v="7500"/>
    <n v="250"/>
    <x v="2"/>
    <s v="US"/>
    <s v="USD"/>
    <n v="1417584860"/>
    <n v="1414992860"/>
    <x v="592"/>
    <d v="2014-12-03T00:34:20"/>
    <b v="0"/>
    <n v="1"/>
    <b v="0"/>
    <s v="technology/web"/>
    <n v="3.3333333333333333E-2"/>
    <n v="250"/>
    <x v="2"/>
    <s v="web"/>
  </r>
  <r>
    <n v="500"/>
    <n v="115"/>
    <x v="2"/>
    <s v="GB"/>
    <s v="GBP"/>
    <n v="1428333345"/>
    <n v="1425744945"/>
    <x v="593"/>
    <d v="2015-04-06T10:15:45"/>
    <b v="0"/>
    <n v="7"/>
    <b v="0"/>
    <s v="technology/web"/>
    <n v="0.23"/>
    <n v="16.428571428571427"/>
    <x v="2"/>
    <s v="web"/>
  </r>
  <r>
    <n v="25000"/>
    <n v="26"/>
    <x v="2"/>
    <s v="US"/>
    <s v="USD"/>
    <n v="1460832206"/>
    <n v="1458240206"/>
    <x v="594"/>
    <d v="2016-04-16T13:43:26"/>
    <b v="0"/>
    <n v="2"/>
    <b v="0"/>
    <s v="technology/web"/>
    <n v="1.0399999999999999E-3"/>
    <n v="13"/>
    <x v="2"/>
    <s v="web"/>
  </r>
  <r>
    <n v="100000"/>
    <n v="426"/>
    <x v="2"/>
    <s v="US"/>
    <s v="USD"/>
    <n v="1430703638"/>
    <n v="1426815638"/>
    <x v="595"/>
    <d v="2015-05-03T20:40:38"/>
    <b v="0"/>
    <n v="8"/>
    <b v="0"/>
    <s v="technology/web"/>
    <n v="4.2599999999999999E-3"/>
    <n v="53.25"/>
    <x v="2"/>
    <s v="web"/>
  </r>
  <r>
    <n v="20000"/>
    <n v="6"/>
    <x v="2"/>
    <s v="US"/>
    <s v="USD"/>
    <n v="1478122292"/>
    <n v="1475530292"/>
    <x v="596"/>
    <d v="2016-11-02T16:31:32"/>
    <b v="0"/>
    <n v="2"/>
    <b v="0"/>
    <s v="technology/web"/>
    <n v="2.9999999999999997E-4"/>
    <n v="3"/>
    <x v="2"/>
    <s v="web"/>
  </r>
  <r>
    <n v="7500"/>
    <n v="20"/>
    <x v="2"/>
    <s v="US"/>
    <s v="USD"/>
    <n v="1469980800"/>
    <n v="1466787335"/>
    <x v="597"/>
    <d v="2016-07-31T11:00:00"/>
    <b v="0"/>
    <n v="2"/>
    <b v="0"/>
    <s v="technology/web"/>
    <n v="2.6666666666666666E-3"/>
    <n v="10"/>
    <x v="2"/>
    <s v="web"/>
  </r>
  <r>
    <n v="2500"/>
    <n v="850"/>
    <x v="2"/>
    <s v="US"/>
    <s v="USD"/>
    <n v="1417737781"/>
    <n v="1415145781"/>
    <x v="598"/>
    <d v="2014-12-04T19:03:01"/>
    <b v="0"/>
    <n v="7"/>
    <b v="0"/>
    <s v="technology/web"/>
    <n v="0.34"/>
    <n v="121.42857142857143"/>
    <x v="2"/>
    <s v="web"/>
  </r>
  <r>
    <n v="50000"/>
    <n v="31"/>
    <x v="2"/>
    <s v="US"/>
    <s v="USD"/>
    <n v="1425827760"/>
    <n v="1423769402"/>
    <x v="599"/>
    <d v="2015-03-08T10:16:00"/>
    <b v="0"/>
    <n v="2"/>
    <b v="0"/>
    <s v="technology/web"/>
    <n v="6.2E-4"/>
    <n v="15.5"/>
    <x v="2"/>
    <s v="web"/>
  </r>
  <r>
    <n v="5000"/>
    <n v="100"/>
    <x v="1"/>
    <s v="US"/>
    <s v="USD"/>
    <n v="1431198562"/>
    <n v="1426014562"/>
    <x v="600"/>
    <d v="2015-05-09T14:09:22"/>
    <b v="0"/>
    <n v="1"/>
    <b v="0"/>
    <s v="technology/web"/>
    <n v="0.02"/>
    <n v="100"/>
    <x v="2"/>
    <s v="web"/>
  </r>
  <r>
    <n v="10000"/>
    <n v="140"/>
    <x v="1"/>
    <s v="CA"/>
    <s v="CAD"/>
    <n v="1419626139"/>
    <n v="1417034139"/>
    <x v="601"/>
    <d v="2014-12-26T15:35:39"/>
    <b v="0"/>
    <n v="6"/>
    <b v="0"/>
    <s v="technology/web"/>
    <n v="1.4E-2"/>
    <n v="23.333333333333332"/>
    <x v="2"/>
    <s v="web"/>
  </r>
  <r>
    <n v="70000"/>
    <n v="0"/>
    <x v="1"/>
    <s v="US"/>
    <s v="USD"/>
    <n v="1434654215"/>
    <n v="1432062215"/>
    <x v="602"/>
    <d v="2015-06-18T14:03:35"/>
    <b v="0"/>
    <n v="0"/>
    <b v="0"/>
    <s v="technology/web"/>
    <n v="0"/>
    <n v="0"/>
    <x v="2"/>
    <s v="web"/>
  </r>
  <r>
    <n v="15000"/>
    <n v="590.02"/>
    <x v="1"/>
    <s v="US"/>
    <s v="USD"/>
    <n v="1408029623"/>
    <n v="1405437623"/>
    <x v="603"/>
    <d v="2014-08-14T10:20:23"/>
    <b v="0"/>
    <n v="13"/>
    <b v="0"/>
    <s v="technology/web"/>
    <n v="3.9334666666666664E-2"/>
    <n v="45.386153846153846"/>
    <x v="2"/>
    <s v="web"/>
  </r>
  <r>
    <n v="1500"/>
    <n v="0"/>
    <x v="1"/>
    <s v="US"/>
    <s v="USD"/>
    <n v="1409187056"/>
    <n v="1406595056"/>
    <x v="604"/>
    <d v="2014-08-27T19:50:56"/>
    <b v="0"/>
    <n v="0"/>
    <b v="0"/>
    <s v="technology/web"/>
    <n v="0"/>
    <n v="0"/>
    <x v="2"/>
    <s v="web"/>
  </r>
  <r>
    <n v="5000"/>
    <n v="131"/>
    <x v="1"/>
    <s v="US"/>
    <s v="USD"/>
    <n v="1440318908"/>
    <n v="1436430908"/>
    <x v="605"/>
    <d v="2015-08-23T03:35:08"/>
    <b v="0"/>
    <n v="8"/>
    <b v="0"/>
    <s v="technology/web"/>
    <n v="2.6200000000000001E-2"/>
    <n v="16.375"/>
    <x v="2"/>
    <s v="web"/>
  </r>
  <r>
    <n v="5000"/>
    <n v="10"/>
    <x v="1"/>
    <s v="NL"/>
    <s v="EUR"/>
    <n v="1432479600"/>
    <n v="1428507409"/>
    <x v="606"/>
    <d v="2015-05-24T10:00:00"/>
    <b v="0"/>
    <n v="1"/>
    <b v="0"/>
    <s v="technology/web"/>
    <n v="2E-3"/>
    <n v="10"/>
    <x v="2"/>
    <s v="web"/>
  </r>
  <r>
    <n v="250"/>
    <n v="0"/>
    <x v="1"/>
    <s v="US"/>
    <s v="USD"/>
    <n v="1448225336"/>
    <n v="1445629736"/>
    <x v="607"/>
    <d v="2015-11-22T15:48:56"/>
    <b v="0"/>
    <n v="0"/>
    <b v="0"/>
    <s v="technology/web"/>
    <n v="0"/>
    <n v="0"/>
    <x v="2"/>
    <s v="web"/>
  </r>
  <r>
    <n v="150000"/>
    <n v="1461"/>
    <x v="1"/>
    <s v="US"/>
    <s v="USD"/>
    <n v="1434405980"/>
    <n v="1431813980"/>
    <x v="608"/>
    <d v="2015-06-15T17:06:20"/>
    <b v="0"/>
    <n v="5"/>
    <b v="0"/>
    <s v="technology/web"/>
    <n v="9.7400000000000004E-3"/>
    <n v="292.2"/>
    <x v="2"/>
    <s v="web"/>
  </r>
  <r>
    <n v="780"/>
    <n v="5"/>
    <x v="1"/>
    <s v="GB"/>
    <s v="GBP"/>
    <n v="1448761744"/>
    <n v="1446166144"/>
    <x v="609"/>
    <d v="2015-11-28T20:49:04"/>
    <b v="0"/>
    <n v="1"/>
    <b v="0"/>
    <s v="technology/web"/>
    <n v="6.41025641025641E-3"/>
    <n v="5"/>
    <x v="2"/>
    <s v="web"/>
  </r>
  <r>
    <n v="13803"/>
    <n v="0"/>
    <x v="1"/>
    <s v="US"/>
    <s v="USD"/>
    <n v="1429732586"/>
    <n v="1427140586"/>
    <x v="610"/>
    <d v="2015-04-22T14:56:26"/>
    <b v="0"/>
    <n v="0"/>
    <b v="0"/>
    <s v="technology/web"/>
    <n v="0"/>
    <n v="0"/>
    <x v="2"/>
    <s v="web"/>
  </r>
  <r>
    <n v="80000"/>
    <n v="0"/>
    <x v="1"/>
    <s v="FR"/>
    <s v="EUR"/>
    <n v="1453210037"/>
    <n v="1448026037"/>
    <x v="611"/>
    <d v="2016-01-19T08:27:17"/>
    <b v="0"/>
    <n v="0"/>
    <b v="0"/>
    <s v="technology/web"/>
    <n v="0"/>
    <n v="0"/>
    <x v="2"/>
    <s v="web"/>
  </r>
  <r>
    <n v="10000"/>
    <n v="0"/>
    <x v="1"/>
    <s v="IT"/>
    <s v="EUR"/>
    <n v="1472777146"/>
    <n v="1470185146"/>
    <x v="612"/>
    <d v="2016-09-01T19:45:46"/>
    <b v="0"/>
    <n v="0"/>
    <b v="0"/>
    <s v="technology/web"/>
    <n v="0"/>
    <n v="0"/>
    <x v="2"/>
    <s v="web"/>
  </r>
  <r>
    <n v="60000"/>
    <n v="12818"/>
    <x v="1"/>
    <s v="US"/>
    <s v="USD"/>
    <n v="1443675540"/>
    <n v="1441022120"/>
    <x v="613"/>
    <d v="2015-09-30T23:59:00"/>
    <b v="0"/>
    <n v="121"/>
    <b v="0"/>
    <s v="technology/web"/>
    <n v="0.21363333333333334"/>
    <n v="105.93388429752066"/>
    <x v="2"/>
    <s v="web"/>
  </r>
  <r>
    <n v="10000"/>
    <n v="0"/>
    <x v="1"/>
    <s v="US"/>
    <s v="USD"/>
    <n v="1466731740"/>
    <n v="1464139740"/>
    <x v="614"/>
    <d v="2016-06-23T20:29:00"/>
    <b v="0"/>
    <n v="0"/>
    <b v="0"/>
    <s v="technology/web"/>
    <n v="0"/>
    <n v="0"/>
    <x v="2"/>
    <s v="web"/>
  </r>
  <r>
    <n v="515"/>
    <n v="0"/>
    <x v="1"/>
    <s v="NZ"/>
    <s v="NZD"/>
    <n v="1443149759"/>
    <n v="1440557759"/>
    <x v="615"/>
    <d v="2015-09-24T21:55:59"/>
    <b v="0"/>
    <n v="0"/>
    <b v="0"/>
    <s v="technology/web"/>
    <n v="0"/>
    <n v="0"/>
    <x v="2"/>
    <s v="web"/>
  </r>
  <r>
    <n v="5000"/>
    <n v="0"/>
    <x v="1"/>
    <s v="FR"/>
    <s v="EUR"/>
    <n v="1488013307"/>
    <n v="1485421307"/>
    <x v="616"/>
    <d v="2017-02-25T04:01:47"/>
    <b v="0"/>
    <n v="0"/>
    <b v="0"/>
    <s v="technology/web"/>
    <n v="0"/>
    <n v="0"/>
    <x v="2"/>
    <s v="web"/>
  </r>
  <r>
    <n v="2000"/>
    <n v="60"/>
    <x v="1"/>
    <s v="GB"/>
    <s v="GBP"/>
    <n v="1431072843"/>
    <n v="1427184843"/>
    <x v="617"/>
    <d v="2015-05-08T03:14:03"/>
    <b v="0"/>
    <n v="3"/>
    <b v="0"/>
    <s v="technology/web"/>
    <n v="0.03"/>
    <n v="20"/>
    <x v="2"/>
    <s v="web"/>
  </r>
  <r>
    <n v="400"/>
    <n v="0"/>
    <x v="1"/>
    <s v="US"/>
    <s v="USD"/>
    <n v="1449689203"/>
    <n v="1447097203"/>
    <x v="618"/>
    <d v="2015-12-09T14:26:43"/>
    <b v="0"/>
    <n v="0"/>
    <b v="0"/>
    <s v="technology/web"/>
    <n v="0"/>
    <n v="0"/>
    <x v="2"/>
    <s v="web"/>
  </r>
  <r>
    <n v="2500000"/>
    <n v="1"/>
    <x v="1"/>
    <s v="US"/>
    <s v="USD"/>
    <n v="1416933390"/>
    <n v="1411745790"/>
    <x v="619"/>
    <d v="2014-11-25T11:36:30"/>
    <b v="0"/>
    <n v="1"/>
    <b v="0"/>
    <s v="technology/web"/>
    <n v="3.9999999999999998E-7"/>
    <n v="1"/>
    <x v="2"/>
    <s v="web"/>
  </r>
  <r>
    <n v="30000"/>
    <n v="300"/>
    <x v="1"/>
    <s v="CA"/>
    <s v="CAD"/>
    <n v="1408986738"/>
    <n v="1405098738"/>
    <x v="620"/>
    <d v="2014-08-25T12:12:18"/>
    <b v="0"/>
    <n v="1"/>
    <b v="0"/>
    <s v="technology/web"/>
    <n v="0.01"/>
    <n v="300"/>
    <x v="2"/>
    <s v="web"/>
  </r>
  <r>
    <n v="25000"/>
    <n v="261"/>
    <x v="1"/>
    <s v="US"/>
    <s v="USD"/>
    <n v="1467934937"/>
    <n v="1465342937"/>
    <x v="621"/>
    <d v="2016-07-07T18:42:17"/>
    <b v="0"/>
    <n v="3"/>
    <b v="0"/>
    <s v="technology/web"/>
    <n v="1.044E-2"/>
    <n v="87"/>
    <x v="2"/>
    <s v="web"/>
  </r>
  <r>
    <n v="6000"/>
    <n v="341"/>
    <x v="1"/>
    <s v="US"/>
    <s v="USD"/>
    <n v="1467398138"/>
    <n v="1465670138"/>
    <x v="622"/>
    <d v="2016-07-01T13:35:38"/>
    <b v="0"/>
    <n v="9"/>
    <b v="0"/>
    <s v="technology/web"/>
    <n v="5.6833333333333333E-2"/>
    <n v="37.888888888888886"/>
    <x v="2"/>
    <s v="web"/>
  </r>
  <r>
    <n v="75000"/>
    <n v="0"/>
    <x v="1"/>
    <s v="AU"/>
    <s v="AUD"/>
    <n v="1432771997"/>
    <n v="1430179997"/>
    <x v="623"/>
    <d v="2015-05-27T19:13:17"/>
    <b v="0"/>
    <n v="0"/>
    <b v="0"/>
    <s v="technology/web"/>
    <n v="0"/>
    <n v="0"/>
    <x v="2"/>
    <s v="web"/>
  </r>
  <r>
    <n v="5000"/>
    <n v="0"/>
    <x v="1"/>
    <s v="US"/>
    <s v="USD"/>
    <n v="1431647041"/>
    <n v="1429055041"/>
    <x v="624"/>
    <d v="2015-05-14T18:44:01"/>
    <b v="0"/>
    <n v="0"/>
    <b v="0"/>
    <s v="technology/web"/>
    <n v="0"/>
    <n v="0"/>
    <x v="2"/>
    <s v="web"/>
  </r>
  <r>
    <n v="25000"/>
    <n v="0"/>
    <x v="1"/>
    <s v="CA"/>
    <s v="CAD"/>
    <n v="1490560177"/>
    <n v="1487971777"/>
    <x v="625"/>
    <d v="2017-03-26T15:29:37"/>
    <b v="0"/>
    <n v="0"/>
    <b v="0"/>
    <s v="technology/web"/>
    <n v="0"/>
    <n v="0"/>
    <x v="2"/>
    <s v="web"/>
  </r>
  <r>
    <n v="25000"/>
    <n v="4345"/>
    <x v="1"/>
    <s v="US"/>
    <s v="USD"/>
    <n v="1439644920"/>
    <n v="1436793939"/>
    <x v="626"/>
    <d v="2015-08-15T08:22:00"/>
    <b v="0"/>
    <n v="39"/>
    <b v="0"/>
    <s v="technology/web"/>
    <n v="0.17380000000000001"/>
    <n v="111.41025641025641"/>
    <x v="2"/>
    <s v="web"/>
  </r>
  <r>
    <n v="450000"/>
    <n v="90"/>
    <x v="1"/>
    <s v="SE"/>
    <s v="SEK"/>
    <n v="1457996400"/>
    <n v="1452842511"/>
    <x v="627"/>
    <d v="2016-03-14T18:00:00"/>
    <b v="0"/>
    <n v="1"/>
    <b v="0"/>
    <s v="technology/web"/>
    <n v="2.0000000000000001E-4"/>
    <n v="90"/>
    <x v="2"/>
    <s v="web"/>
  </r>
  <r>
    <n v="5000"/>
    <n v="0"/>
    <x v="1"/>
    <s v="US"/>
    <s v="USD"/>
    <n v="1405269457"/>
    <n v="1402677457"/>
    <x v="628"/>
    <d v="2014-07-13T11:37:37"/>
    <b v="0"/>
    <n v="0"/>
    <b v="0"/>
    <s v="technology/web"/>
    <n v="0"/>
    <n v="0"/>
    <x v="2"/>
    <s v="web"/>
  </r>
  <r>
    <n v="200000"/>
    <n v="350"/>
    <x v="1"/>
    <s v="AU"/>
    <s v="AUD"/>
    <n v="1463239108"/>
    <n v="1460647108"/>
    <x v="629"/>
    <d v="2016-05-14T10:18:28"/>
    <b v="0"/>
    <n v="3"/>
    <b v="0"/>
    <s v="technology/web"/>
    <n v="1.75E-3"/>
    <n v="116.66666666666667"/>
    <x v="2"/>
    <s v="web"/>
  </r>
  <r>
    <n v="11999"/>
    <n v="10"/>
    <x v="1"/>
    <s v="US"/>
    <s v="USD"/>
    <n v="1441516200"/>
    <n v="1438959121"/>
    <x v="630"/>
    <d v="2015-09-06T00:10:00"/>
    <b v="0"/>
    <n v="1"/>
    <b v="0"/>
    <s v="technology/web"/>
    <n v="8.3340278356529708E-4"/>
    <n v="10"/>
    <x v="2"/>
    <s v="web"/>
  </r>
  <r>
    <n v="50000"/>
    <n v="690"/>
    <x v="1"/>
    <s v="CA"/>
    <s v="CAD"/>
    <n v="1464460329"/>
    <n v="1461954729"/>
    <x v="631"/>
    <d v="2016-05-28T13:32:09"/>
    <b v="0"/>
    <n v="9"/>
    <b v="0"/>
    <s v="technology/web"/>
    <n v="1.38E-2"/>
    <n v="76.666666666666671"/>
    <x v="2"/>
    <s v="web"/>
  </r>
  <r>
    <n v="20000"/>
    <n v="0"/>
    <x v="1"/>
    <s v="NL"/>
    <s v="EUR"/>
    <n v="1448470165"/>
    <n v="1445874565"/>
    <x v="632"/>
    <d v="2015-11-25T11:49:25"/>
    <b v="0"/>
    <n v="0"/>
    <b v="0"/>
    <s v="technology/web"/>
    <n v="0"/>
    <n v="0"/>
    <x v="2"/>
    <s v="web"/>
  </r>
  <r>
    <n v="10000"/>
    <n v="1245"/>
    <x v="1"/>
    <s v="US"/>
    <s v="USD"/>
    <n v="1466204400"/>
    <n v="1463469062"/>
    <x v="633"/>
    <d v="2016-06-17T18:00:00"/>
    <b v="0"/>
    <n v="25"/>
    <b v="0"/>
    <s v="technology/web"/>
    <n v="0.1245"/>
    <n v="49.8"/>
    <x v="2"/>
    <s v="web"/>
  </r>
  <r>
    <n v="5000"/>
    <n v="1"/>
    <x v="1"/>
    <s v="US"/>
    <s v="USD"/>
    <n v="1424989029"/>
    <n v="1422397029"/>
    <x v="634"/>
    <d v="2015-02-26T17:17:09"/>
    <b v="0"/>
    <n v="1"/>
    <b v="0"/>
    <s v="technology/web"/>
    <n v="2.0000000000000001E-4"/>
    <n v="1"/>
    <x v="2"/>
    <s v="web"/>
  </r>
  <r>
    <n v="25000"/>
    <n v="2"/>
    <x v="1"/>
    <s v="US"/>
    <s v="USD"/>
    <n v="1428804762"/>
    <n v="1426212762"/>
    <x v="635"/>
    <d v="2015-04-11T21:12:42"/>
    <b v="0"/>
    <n v="1"/>
    <b v="0"/>
    <s v="technology/web"/>
    <n v="8.0000000000000007E-5"/>
    <n v="2"/>
    <x v="2"/>
    <s v="web"/>
  </r>
  <r>
    <n v="2000"/>
    <n v="4"/>
    <x v="1"/>
    <s v="GB"/>
    <s v="GBP"/>
    <n v="1433587620"/>
    <n v="1430996150"/>
    <x v="636"/>
    <d v="2015-06-06T05:47:00"/>
    <b v="0"/>
    <n v="1"/>
    <b v="0"/>
    <s v="technology/web"/>
    <n v="2E-3"/>
    <n v="4"/>
    <x v="2"/>
    <s v="web"/>
  </r>
  <r>
    <n v="100000"/>
    <n v="0"/>
    <x v="1"/>
    <s v="GB"/>
    <s v="GBP"/>
    <n v="1488063840"/>
    <n v="1485558318"/>
    <x v="637"/>
    <d v="2017-02-25T18:04:00"/>
    <b v="0"/>
    <n v="0"/>
    <b v="0"/>
    <s v="technology/web"/>
    <n v="0"/>
    <n v="0"/>
    <x v="2"/>
    <s v="web"/>
  </r>
  <r>
    <n v="200000"/>
    <n v="18"/>
    <x v="1"/>
    <s v="DE"/>
    <s v="EUR"/>
    <n v="1490447662"/>
    <n v="1485267262"/>
    <x v="638"/>
    <d v="2017-03-25T08:14:22"/>
    <b v="0"/>
    <n v="6"/>
    <b v="0"/>
    <s v="technology/web"/>
    <n v="9.0000000000000006E-5"/>
    <n v="3"/>
    <x v="2"/>
    <s v="web"/>
  </r>
  <r>
    <n v="1000000"/>
    <n v="1"/>
    <x v="1"/>
    <s v="US"/>
    <s v="USD"/>
    <n v="1413208795"/>
    <n v="1408024795"/>
    <x v="639"/>
    <d v="2014-10-13T08:59:55"/>
    <b v="0"/>
    <n v="1"/>
    <b v="0"/>
    <s v="technology/web"/>
    <n v="9.9999999999999995E-7"/>
    <n v="1"/>
    <x v="2"/>
    <s v="web"/>
  </r>
  <r>
    <n v="70"/>
    <n v="101"/>
    <x v="0"/>
    <s v="FR"/>
    <s v="EUR"/>
    <n v="1480028400"/>
    <n v="1478685915"/>
    <x v="640"/>
    <d v="2016-11-24T18:00:00"/>
    <b v="0"/>
    <n v="2"/>
    <b v="1"/>
    <s v="technology/wearables"/>
    <n v="1.4428571428571428"/>
    <n v="50.5"/>
    <x v="2"/>
    <s v="wearables"/>
  </r>
  <r>
    <n v="40000"/>
    <n v="47665"/>
    <x v="0"/>
    <s v="US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s v="wearables"/>
  </r>
  <r>
    <n v="20000"/>
    <n v="292097"/>
    <x v="0"/>
    <s v="DE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s v="wearables"/>
  </r>
  <r>
    <n v="25000"/>
    <n v="26452"/>
    <x v="0"/>
    <s v="US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s v="wearables"/>
  </r>
  <r>
    <n v="25000"/>
    <n v="75029.48"/>
    <x v="0"/>
    <s v="US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s v="wearables"/>
  </r>
  <r>
    <n v="2000"/>
    <n v="5574"/>
    <x v="0"/>
    <s v="US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s v="wearables"/>
  </r>
  <r>
    <n v="800"/>
    <n v="1055.01"/>
    <x v="0"/>
    <s v="US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s v="wearables"/>
  </r>
  <r>
    <n v="2000"/>
    <n v="2141"/>
    <x v="0"/>
    <s v="CA"/>
    <s v="CAD"/>
    <n v="1458235549"/>
    <n v="1455647149"/>
    <x v="647"/>
    <d v="2016-03-17T12:25:49"/>
    <b v="0"/>
    <n v="17"/>
    <b v="1"/>
    <s v="technology/wearables"/>
    <n v="1.0705"/>
    <n v="125.94117647058823"/>
    <x v="2"/>
    <s v="wearables"/>
  </r>
  <r>
    <n v="35000"/>
    <n v="44388"/>
    <x v="0"/>
    <s v="US"/>
    <s v="USD"/>
    <n v="1413304708"/>
    <n v="1410280708"/>
    <x v="648"/>
    <d v="2014-10-14T11:38:28"/>
    <b v="0"/>
    <n v="27"/>
    <b v="1"/>
    <s v="technology/wearables"/>
    <n v="1.2682285714285715"/>
    <n v="1644"/>
    <x v="2"/>
    <s v="wearables"/>
  </r>
  <r>
    <n v="2500"/>
    <n v="3499"/>
    <x v="0"/>
    <s v="US"/>
    <s v="USD"/>
    <n v="1410904413"/>
    <n v="1409090013"/>
    <x v="649"/>
    <d v="2014-09-16T16:53:33"/>
    <b v="0"/>
    <n v="82"/>
    <b v="1"/>
    <s v="technology/wearables"/>
    <n v="1.3996"/>
    <n v="42.670731707317074"/>
    <x v="2"/>
    <s v="wearables"/>
  </r>
  <r>
    <n v="1500"/>
    <n v="1686"/>
    <x v="0"/>
    <s v="US"/>
    <s v="USD"/>
    <n v="1418953984"/>
    <n v="1413766384"/>
    <x v="650"/>
    <d v="2014-12-18T20:53:04"/>
    <b v="0"/>
    <n v="48"/>
    <b v="1"/>
    <s v="technology/wearables"/>
    <n v="1.1240000000000001"/>
    <n v="35.125"/>
    <x v="2"/>
    <s v="wearables"/>
  </r>
  <r>
    <n v="25000"/>
    <n v="25132"/>
    <x v="0"/>
    <s v="US"/>
    <s v="USD"/>
    <n v="1418430311"/>
    <n v="1415838311"/>
    <x v="651"/>
    <d v="2014-12-12T19:25:11"/>
    <b v="0"/>
    <n v="105"/>
    <b v="1"/>
    <s v="technology/wearables"/>
    <n v="1.00528"/>
    <n v="239.35238095238094"/>
    <x v="2"/>
    <s v="wearables"/>
  </r>
  <r>
    <n v="3000"/>
    <n v="3014"/>
    <x v="0"/>
    <s v="US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s v="wearables"/>
  </r>
  <r>
    <n v="75000"/>
    <n v="106084.5"/>
    <x v="0"/>
    <s v="US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s v="wearables"/>
  </r>
  <r>
    <n v="12000"/>
    <n v="32075"/>
    <x v="0"/>
    <s v="US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s v="wearables"/>
  </r>
  <r>
    <n v="8000"/>
    <n v="11751"/>
    <x v="0"/>
    <s v="US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s v="wearables"/>
  </r>
  <r>
    <n v="5000"/>
    <n v="10678"/>
    <x v="0"/>
    <s v="US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s v="wearables"/>
  </r>
  <r>
    <n v="15000"/>
    <n v="18855"/>
    <x v="0"/>
    <s v="US"/>
    <s v="USD"/>
    <n v="1450901872"/>
    <n v="1448309872"/>
    <x v="657"/>
    <d v="2015-12-23T15:17:52"/>
    <b v="0"/>
    <n v="99"/>
    <b v="1"/>
    <s v="technology/wearables"/>
    <n v="1.2569999999999999"/>
    <n v="190.45454545454547"/>
    <x v="2"/>
    <s v="wearables"/>
  </r>
  <r>
    <n v="28888"/>
    <n v="30177"/>
    <x v="0"/>
    <s v="US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s v="wearables"/>
  </r>
  <r>
    <n v="3000"/>
    <n v="3017"/>
    <x v="0"/>
    <s v="US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s v="wearables"/>
  </r>
  <r>
    <n v="50000"/>
    <n v="1529"/>
    <x v="2"/>
    <s v="US"/>
    <s v="USD"/>
    <n v="1415558879"/>
    <n v="1412963279"/>
    <x v="660"/>
    <d v="2014-11-09T13:47:59"/>
    <b v="0"/>
    <n v="18"/>
    <b v="0"/>
    <s v="technology/wearables"/>
    <n v="3.058E-2"/>
    <n v="84.944444444444443"/>
    <x v="2"/>
    <s v="wearables"/>
  </r>
  <r>
    <n v="10000"/>
    <n v="95"/>
    <x v="2"/>
    <s v="US"/>
    <s v="USD"/>
    <n v="1477236559"/>
    <n v="1474644559"/>
    <x v="661"/>
    <d v="2016-10-23T10:29:19"/>
    <b v="0"/>
    <n v="9"/>
    <b v="0"/>
    <s v="technology/wearables"/>
    <n v="9.4999999999999998E-3"/>
    <n v="10.555555555555555"/>
    <x v="2"/>
    <s v="wearables"/>
  </r>
  <r>
    <n v="39000"/>
    <n v="156"/>
    <x v="2"/>
    <s v="US"/>
    <s v="USD"/>
    <n v="1421404247"/>
    <n v="1418812247"/>
    <x v="662"/>
    <d v="2015-01-16T05:30:47"/>
    <b v="0"/>
    <n v="4"/>
    <b v="0"/>
    <s v="technology/wearables"/>
    <n v="4.0000000000000001E-3"/>
    <n v="39"/>
    <x v="2"/>
    <s v="wearables"/>
  </r>
  <r>
    <n v="200000"/>
    <n v="700"/>
    <x v="2"/>
    <s v="DK"/>
    <s v="DKK"/>
    <n v="1437250456"/>
    <n v="1434658456"/>
    <x v="663"/>
    <d v="2015-07-18T15:14:16"/>
    <b v="0"/>
    <n v="7"/>
    <b v="0"/>
    <s v="technology/wearables"/>
    <n v="3.5000000000000001E-3"/>
    <n v="100"/>
    <x v="2"/>
    <s v="wearables"/>
  </r>
  <r>
    <n v="12000"/>
    <n v="904"/>
    <x v="2"/>
    <s v="US"/>
    <s v="USD"/>
    <n v="1428940775"/>
    <n v="1426348775"/>
    <x v="664"/>
    <d v="2015-04-13T10:59:35"/>
    <b v="0"/>
    <n v="29"/>
    <b v="0"/>
    <s v="technology/wearables"/>
    <n v="7.5333333333333335E-2"/>
    <n v="31.172413793103448"/>
    <x v="2"/>
    <s v="wearables"/>
  </r>
  <r>
    <n v="10000"/>
    <n v="1864"/>
    <x v="2"/>
    <s v="US"/>
    <s v="USD"/>
    <n v="1484327061"/>
    <n v="1479143061"/>
    <x v="665"/>
    <d v="2017-01-13T12:04:21"/>
    <b v="0"/>
    <n v="12"/>
    <b v="0"/>
    <s v="technology/wearables"/>
    <n v="0.18640000000000001"/>
    <n v="155.33333333333334"/>
    <x v="2"/>
    <s v="wearables"/>
  </r>
  <r>
    <n v="200000"/>
    <n v="8"/>
    <x v="2"/>
    <s v="US"/>
    <s v="USD"/>
    <n v="1408305498"/>
    <n v="1405713498"/>
    <x v="666"/>
    <d v="2014-08-17T14:58:18"/>
    <b v="0"/>
    <n v="4"/>
    <b v="0"/>
    <s v="technology/wearables"/>
    <n v="4.0000000000000003E-5"/>
    <n v="2"/>
    <x v="2"/>
    <s v="wearables"/>
  </r>
  <r>
    <n v="50000"/>
    <n v="5010"/>
    <x v="2"/>
    <s v="IT"/>
    <s v="EUR"/>
    <n v="1477731463"/>
    <n v="1474275463"/>
    <x v="667"/>
    <d v="2016-10-29T03:57:43"/>
    <b v="0"/>
    <n v="28"/>
    <b v="0"/>
    <s v="technology/wearables"/>
    <n v="0.1002"/>
    <n v="178.92857142857142"/>
    <x v="2"/>
    <s v="wearables"/>
  </r>
  <r>
    <n v="15000"/>
    <n v="684"/>
    <x v="2"/>
    <s v="US"/>
    <s v="USD"/>
    <n v="1431374222"/>
    <n v="1427486222"/>
    <x v="668"/>
    <d v="2015-05-11T14:57:02"/>
    <b v="0"/>
    <n v="25"/>
    <b v="0"/>
    <s v="technology/wearables"/>
    <n v="4.5600000000000002E-2"/>
    <n v="27.36"/>
    <x v="2"/>
    <s v="wearables"/>
  </r>
  <r>
    <n v="200000"/>
    <n v="43015"/>
    <x v="2"/>
    <s v="SE"/>
    <s v="SEK"/>
    <n v="1467817258"/>
    <n v="1465225258"/>
    <x v="669"/>
    <d v="2016-07-06T10:00:58"/>
    <b v="0"/>
    <n v="28"/>
    <b v="0"/>
    <s v="technology/wearables"/>
    <n v="0.21507499999999999"/>
    <n v="1536.25"/>
    <x v="2"/>
    <s v="wearables"/>
  </r>
  <r>
    <n v="90000"/>
    <n v="26349"/>
    <x v="2"/>
    <s v="IT"/>
    <s v="EUR"/>
    <n v="1466323800"/>
    <n v="1463418120"/>
    <x v="670"/>
    <d v="2016-06-19T03:10:00"/>
    <b v="0"/>
    <n v="310"/>
    <b v="0"/>
    <s v="technology/wearables"/>
    <n v="0.29276666666666668"/>
    <n v="84.99677419354839"/>
    <x v="2"/>
    <s v="wearables"/>
  </r>
  <r>
    <n v="30000"/>
    <n v="11828"/>
    <x v="2"/>
    <s v="US"/>
    <s v="USD"/>
    <n v="1421208000"/>
    <n v="1418315852"/>
    <x v="671"/>
    <d v="2015-01-13T23:00:00"/>
    <b v="0"/>
    <n v="15"/>
    <b v="0"/>
    <s v="technology/wearables"/>
    <n v="0.39426666666666665"/>
    <n v="788.5333333333333"/>
    <x v="2"/>
    <s v="wearables"/>
  </r>
  <r>
    <n v="50000"/>
    <n v="10814"/>
    <x v="2"/>
    <s v="US"/>
    <s v="USD"/>
    <n v="1420088340"/>
    <n v="1417410964"/>
    <x v="672"/>
    <d v="2014-12-31T23:59:00"/>
    <b v="0"/>
    <n v="215"/>
    <b v="0"/>
    <s v="technology/wearables"/>
    <n v="0.21628"/>
    <n v="50.29767441860465"/>
    <x v="2"/>
    <s v="wearables"/>
  </r>
  <r>
    <n v="100000"/>
    <n v="205"/>
    <x v="2"/>
    <s v="US"/>
    <s v="USD"/>
    <n v="1409602217"/>
    <n v="1405714217"/>
    <x v="673"/>
    <d v="2014-09-01T15:10:17"/>
    <b v="0"/>
    <n v="3"/>
    <b v="0"/>
    <s v="technology/wearables"/>
    <n v="2.0500000000000002E-3"/>
    <n v="68.333333333333329"/>
    <x v="2"/>
    <s v="wearables"/>
  </r>
  <r>
    <n v="50000"/>
    <n v="15"/>
    <x v="2"/>
    <s v="US"/>
    <s v="USD"/>
    <n v="1407811627"/>
    <n v="1402627627"/>
    <x v="674"/>
    <d v="2014-08-11T21:47:07"/>
    <b v="0"/>
    <n v="2"/>
    <b v="0"/>
    <s v="technology/wearables"/>
    <n v="2.9999999999999997E-4"/>
    <n v="7.5"/>
    <x v="2"/>
    <s v="wearables"/>
  </r>
  <r>
    <n v="6000"/>
    <n v="891"/>
    <x v="2"/>
    <s v="US"/>
    <s v="USD"/>
    <n v="1420095540"/>
    <n v="1417558804"/>
    <x v="675"/>
    <d v="2015-01-01T01:59:00"/>
    <b v="0"/>
    <n v="26"/>
    <b v="0"/>
    <s v="technology/wearables"/>
    <n v="0.14849999999999999"/>
    <n v="34.269230769230766"/>
    <x v="2"/>
    <s v="wearables"/>
  </r>
  <r>
    <n v="100000"/>
    <n v="1471"/>
    <x v="2"/>
    <s v="CA"/>
    <s v="CAD"/>
    <n v="1423333581"/>
    <n v="1420741581"/>
    <x v="676"/>
    <d v="2015-02-07T13:26:21"/>
    <b v="0"/>
    <n v="24"/>
    <b v="0"/>
    <s v="technology/wearables"/>
    <n v="1.4710000000000001E-2"/>
    <n v="61.291666666666664"/>
    <x v="2"/>
    <s v="wearables"/>
  </r>
  <r>
    <n v="50000"/>
    <n v="12792"/>
    <x v="2"/>
    <s v="IT"/>
    <s v="EUR"/>
    <n v="1467106895"/>
    <n v="1463218895"/>
    <x v="677"/>
    <d v="2016-06-28T04:41:35"/>
    <b v="0"/>
    <n v="96"/>
    <b v="0"/>
    <s v="technology/wearables"/>
    <n v="0.25584000000000001"/>
    <n v="133.25"/>
    <x v="2"/>
    <s v="wearables"/>
  </r>
  <r>
    <n v="29000"/>
    <n v="1108"/>
    <x v="2"/>
    <s v="US"/>
    <s v="USD"/>
    <n v="1463821338"/>
    <n v="1461229338"/>
    <x v="678"/>
    <d v="2016-05-21T04:02:18"/>
    <b v="0"/>
    <n v="17"/>
    <b v="0"/>
    <s v="technology/wearables"/>
    <n v="3.8206896551724136E-2"/>
    <n v="65.17647058823529"/>
    <x v="2"/>
    <s v="wearables"/>
  </r>
  <r>
    <n v="57000"/>
    <n v="8827"/>
    <x v="2"/>
    <s v="US"/>
    <s v="USD"/>
    <n v="1472920909"/>
    <n v="1467736909"/>
    <x v="679"/>
    <d v="2016-09-03T11:41:49"/>
    <b v="0"/>
    <n v="94"/>
    <b v="0"/>
    <s v="technology/wearables"/>
    <n v="0.15485964912280703"/>
    <n v="93.90425531914893"/>
    <x v="2"/>
    <s v="wearables"/>
  </r>
  <r>
    <n v="75000"/>
    <n v="19434"/>
    <x v="2"/>
    <s v="US"/>
    <s v="USD"/>
    <n v="1410955331"/>
    <n v="1407931331"/>
    <x v="680"/>
    <d v="2014-09-17T07:02:11"/>
    <b v="0"/>
    <n v="129"/>
    <b v="0"/>
    <s v="technology/wearables"/>
    <n v="0.25912000000000002"/>
    <n v="150.65116279069767"/>
    <x v="2"/>
    <s v="wearables"/>
  </r>
  <r>
    <n v="2500"/>
    <n v="1"/>
    <x v="2"/>
    <s v="US"/>
    <s v="USD"/>
    <n v="1477509604"/>
    <n v="1474917604"/>
    <x v="681"/>
    <d v="2016-10-26T14:20:04"/>
    <b v="0"/>
    <n v="1"/>
    <b v="0"/>
    <s v="technology/wearables"/>
    <n v="4.0000000000000002E-4"/>
    <n v="1"/>
    <x v="2"/>
    <s v="wearables"/>
  </r>
  <r>
    <n v="50000"/>
    <n v="53"/>
    <x v="2"/>
    <s v="US"/>
    <s v="USD"/>
    <n v="1489512122"/>
    <n v="1486923722"/>
    <x v="682"/>
    <d v="2017-03-14T12:22:02"/>
    <b v="0"/>
    <n v="4"/>
    <b v="0"/>
    <s v="technology/wearables"/>
    <n v="1.06E-3"/>
    <n v="13.25"/>
    <x v="2"/>
    <s v="wearables"/>
  </r>
  <r>
    <n v="35000"/>
    <n v="298"/>
    <x v="2"/>
    <s v="US"/>
    <s v="USD"/>
    <n v="1477949764"/>
    <n v="1474493764"/>
    <x v="683"/>
    <d v="2016-10-31T16:36:04"/>
    <b v="0"/>
    <n v="3"/>
    <b v="0"/>
    <s v="technology/wearables"/>
    <n v="8.5142857142857138E-3"/>
    <n v="99.333333333333329"/>
    <x v="2"/>
    <s v="wearables"/>
  </r>
  <r>
    <n v="320000"/>
    <n v="23948"/>
    <x v="2"/>
    <s v="US"/>
    <s v="USD"/>
    <n v="1406257200"/>
    <n v="1403176891"/>
    <x v="684"/>
    <d v="2014-07-24T22:00:00"/>
    <b v="0"/>
    <n v="135"/>
    <b v="0"/>
    <s v="technology/wearables"/>
    <n v="7.4837500000000001E-2"/>
    <n v="177.39259259259259"/>
    <x v="2"/>
    <s v="wearables"/>
  </r>
  <r>
    <n v="2000"/>
    <n v="553"/>
    <x v="2"/>
    <s v="US"/>
    <s v="USD"/>
    <n v="1421095672"/>
    <n v="1417207672"/>
    <x v="685"/>
    <d v="2015-01-12T15:47:52"/>
    <b v="0"/>
    <n v="10"/>
    <b v="0"/>
    <s v="technology/wearables"/>
    <n v="0.27650000000000002"/>
    <n v="55.3"/>
    <x v="2"/>
    <s v="wearables"/>
  </r>
  <r>
    <n v="500000"/>
    <n v="0"/>
    <x v="2"/>
    <s v="IT"/>
    <s v="EUR"/>
    <n v="1438618170"/>
    <n v="1436026170"/>
    <x v="686"/>
    <d v="2015-08-03T11:09:30"/>
    <b v="0"/>
    <n v="0"/>
    <b v="0"/>
    <s v="technology/wearables"/>
    <n v="0"/>
    <n v="0"/>
    <x v="2"/>
    <s v="wearables"/>
  </r>
  <r>
    <n v="100000"/>
    <n v="3550"/>
    <x v="2"/>
    <s v="MX"/>
    <s v="MXN"/>
    <n v="1486317653"/>
    <n v="1481133653"/>
    <x v="687"/>
    <d v="2017-02-05T13:00:53"/>
    <b v="0"/>
    <n v="6"/>
    <b v="0"/>
    <s v="technology/wearables"/>
    <n v="3.5499999999999997E-2"/>
    <n v="591.66666666666663"/>
    <x v="2"/>
    <s v="wearables"/>
  </r>
  <r>
    <n v="20000"/>
    <n v="14598"/>
    <x v="2"/>
    <s v="US"/>
    <s v="USD"/>
    <n v="1444876253"/>
    <n v="1442284253"/>
    <x v="688"/>
    <d v="2015-10-14T21:30:53"/>
    <b v="0"/>
    <n v="36"/>
    <b v="0"/>
    <s v="technology/wearables"/>
    <n v="0.72989999999999999"/>
    <n v="405.5"/>
    <x v="2"/>
    <s v="wearables"/>
  </r>
  <r>
    <n v="200000"/>
    <n v="115297.5"/>
    <x v="2"/>
    <s v="US"/>
    <s v="USD"/>
    <n v="1481173140"/>
    <n v="1478016097"/>
    <x v="689"/>
    <d v="2016-12-07T23:59:00"/>
    <b v="0"/>
    <n v="336"/>
    <b v="0"/>
    <s v="technology/wearables"/>
    <n v="0.57648750000000004"/>
    <n v="343.14732142857144"/>
    <x v="2"/>
    <s v="wearables"/>
  </r>
  <r>
    <n v="20000"/>
    <n v="2468"/>
    <x v="2"/>
    <s v="US"/>
    <s v="USD"/>
    <n v="1473400800"/>
    <n v="1469718841"/>
    <x v="690"/>
    <d v="2016-09-09T01:00:00"/>
    <b v="0"/>
    <n v="34"/>
    <b v="0"/>
    <s v="technology/wearables"/>
    <n v="0.1234"/>
    <n v="72.588235294117652"/>
    <x v="2"/>
    <s v="wearables"/>
  </r>
  <r>
    <n v="50000"/>
    <n v="260"/>
    <x v="2"/>
    <s v="US"/>
    <s v="USD"/>
    <n v="1435711246"/>
    <n v="1433292046"/>
    <x v="691"/>
    <d v="2015-06-30T19:40:46"/>
    <b v="0"/>
    <n v="10"/>
    <b v="0"/>
    <s v="technology/wearables"/>
    <n v="5.1999999999999998E-3"/>
    <n v="26"/>
    <x v="2"/>
    <s v="wearables"/>
  </r>
  <r>
    <n v="20000"/>
    <n v="1306"/>
    <x v="2"/>
    <s v="GB"/>
    <s v="GBP"/>
    <n v="1482397263"/>
    <n v="1479805263"/>
    <x v="692"/>
    <d v="2016-12-22T04:01:03"/>
    <b v="0"/>
    <n v="201"/>
    <b v="0"/>
    <s v="technology/wearables"/>
    <n v="6.5299999999999997E-2"/>
    <n v="6.4975124378109452"/>
    <x v="2"/>
    <s v="wearables"/>
  </r>
  <r>
    <n v="100000"/>
    <n v="35338"/>
    <x v="2"/>
    <s v="US"/>
    <s v="USD"/>
    <n v="1430421827"/>
    <n v="1427829827"/>
    <x v="693"/>
    <d v="2015-04-30T14:23:47"/>
    <b v="0"/>
    <n v="296"/>
    <b v="0"/>
    <s v="technology/wearables"/>
    <n v="0.35338000000000003"/>
    <n v="119.38513513513513"/>
    <x v="2"/>
    <s v="wearables"/>
  </r>
  <r>
    <n v="150000"/>
    <n v="590"/>
    <x v="2"/>
    <s v="US"/>
    <s v="USD"/>
    <n v="1485964559"/>
    <n v="1483372559"/>
    <x v="694"/>
    <d v="2017-02-01T10:55:59"/>
    <b v="0"/>
    <n v="7"/>
    <b v="0"/>
    <s v="technology/wearables"/>
    <n v="3.933333333333333E-3"/>
    <n v="84.285714285714292"/>
    <x v="2"/>
    <s v="wearables"/>
  </r>
  <r>
    <n v="60000"/>
    <n v="636"/>
    <x v="2"/>
    <s v="US"/>
    <s v="USD"/>
    <n v="1414758620"/>
    <n v="1412166620"/>
    <x v="695"/>
    <d v="2014-10-31T07:30:20"/>
    <b v="0"/>
    <n v="7"/>
    <b v="0"/>
    <s v="technology/wearables"/>
    <n v="1.06E-2"/>
    <n v="90.857142857142861"/>
    <x v="2"/>
    <s v="wearables"/>
  </r>
  <r>
    <n v="175000"/>
    <n v="1"/>
    <x v="2"/>
    <s v="NL"/>
    <s v="EUR"/>
    <n v="1406326502"/>
    <n v="1403734502"/>
    <x v="696"/>
    <d v="2014-07-25T17:15:02"/>
    <b v="0"/>
    <n v="1"/>
    <b v="0"/>
    <s v="technology/wearables"/>
    <n v="5.7142857142857145E-6"/>
    <n v="1"/>
    <x v="2"/>
    <s v="wearables"/>
  </r>
  <r>
    <n v="5000"/>
    <n v="2319"/>
    <x v="2"/>
    <s v="DE"/>
    <s v="EUR"/>
    <n v="1454502789"/>
    <n v="1453206789"/>
    <x v="697"/>
    <d v="2016-02-03T07:33:09"/>
    <b v="0"/>
    <n v="114"/>
    <b v="0"/>
    <s v="technology/wearables"/>
    <n v="0.46379999999999999"/>
    <n v="20.342105263157894"/>
    <x v="2"/>
    <s v="wearables"/>
  </r>
  <r>
    <n v="100000"/>
    <n v="15390"/>
    <x v="2"/>
    <s v="US"/>
    <s v="USD"/>
    <n v="1411005600"/>
    <n v="1408141245"/>
    <x v="698"/>
    <d v="2014-09-17T21:00:00"/>
    <b v="0"/>
    <n v="29"/>
    <b v="0"/>
    <s v="technology/wearables"/>
    <n v="0.15390000000000001"/>
    <n v="530.68965517241384"/>
    <x v="2"/>
    <s v="wearables"/>
  </r>
  <r>
    <n v="130000"/>
    <n v="107148.74"/>
    <x v="2"/>
    <s v="US"/>
    <s v="USD"/>
    <n v="1385136000"/>
    <n v="1381923548"/>
    <x v="699"/>
    <d v="2013-11-22T11:00:00"/>
    <b v="0"/>
    <n v="890"/>
    <b v="0"/>
    <s v="technology/wearables"/>
    <n v="0.824221076923077"/>
    <n v="120.39184269662923"/>
    <x v="2"/>
    <s v="wearables"/>
  </r>
  <r>
    <n v="15000"/>
    <n v="403"/>
    <x v="2"/>
    <s v="ES"/>
    <s v="EUR"/>
    <n v="1484065881"/>
    <n v="1481473881"/>
    <x v="700"/>
    <d v="2017-01-10T11:31:21"/>
    <b v="0"/>
    <n v="31"/>
    <b v="0"/>
    <s v="technology/wearables"/>
    <n v="2.6866666666666667E-2"/>
    <n v="13"/>
    <x v="2"/>
    <s v="wearables"/>
  </r>
  <r>
    <n v="23000"/>
    <n v="6118"/>
    <x v="2"/>
    <s v="GB"/>
    <s v="GBP"/>
    <n v="1406130880"/>
    <n v="1403538880"/>
    <x v="701"/>
    <d v="2014-07-23T10:54:40"/>
    <b v="0"/>
    <n v="21"/>
    <b v="0"/>
    <s v="technology/wearables"/>
    <n v="0.26600000000000001"/>
    <n v="291.33333333333331"/>
    <x v="2"/>
    <s v="wearables"/>
  </r>
  <r>
    <n v="15000"/>
    <n v="4622.01"/>
    <x v="2"/>
    <s v="US"/>
    <s v="USD"/>
    <n v="1480011987"/>
    <n v="1477416387"/>
    <x v="702"/>
    <d v="2016-11-24T13:26:27"/>
    <b v="0"/>
    <n v="37"/>
    <b v="0"/>
    <s v="technology/wearables"/>
    <n v="0.30813400000000002"/>
    <n v="124.9191891891892"/>
    <x v="2"/>
    <s v="wearables"/>
  </r>
  <r>
    <n v="15000"/>
    <n v="837"/>
    <x v="2"/>
    <s v="US"/>
    <s v="USD"/>
    <n v="1485905520"/>
    <n v="1481150949"/>
    <x v="703"/>
    <d v="2017-01-31T18:32:00"/>
    <b v="0"/>
    <n v="7"/>
    <b v="0"/>
    <s v="technology/wearables"/>
    <n v="5.5800000000000002E-2"/>
    <n v="119.57142857142857"/>
    <x v="2"/>
    <s v="wearables"/>
  </r>
  <r>
    <n v="55000"/>
    <n v="481"/>
    <x v="2"/>
    <s v="CA"/>
    <s v="CAD"/>
    <n v="1487565468"/>
    <n v="1482381468"/>
    <x v="704"/>
    <d v="2017-02-19T23:37:48"/>
    <b v="0"/>
    <n v="4"/>
    <b v="0"/>
    <s v="technology/wearables"/>
    <n v="8.7454545454545458E-3"/>
    <n v="120.25"/>
    <x v="2"/>
    <s v="wearables"/>
  </r>
  <r>
    <n v="100000"/>
    <n v="977"/>
    <x v="2"/>
    <s v="NL"/>
    <s v="EUR"/>
    <n v="1484999278"/>
    <n v="1482407278"/>
    <x v="705"/>
    <d v="2017-01-21T06:47:58"/>
    <b v="0"/>
    <n v="5"/>
    <b v="0"/>
    <s v="technology/wearables"/>
    <n v="9.7699999999999992E-3"/>
    <n v="195.4"/>
    <x v="2"/>
    <s v="wearables"/>
  </r>
  <r>
    <n v="100000"/>
    <n v="0"/>
    <x v="2"/>
    <s v="ES"/>
    <s v="EUR"/>
    <n v="1481740740"/>
    <n v="1478130783"/>
    <x v="706"/>
    <d v="2016-12-14T13:39:00"/>
    <b v="0"/>
    <n v="0"/>
    <b v="0"/>
    <s v="technology/wearables"/>
    <n v="0"/>
    <n v="0"/>
    <x v="2"/>
    <s v="wearables"/>
  </r>
  <r>
    <n v="68000"/>
    <n v="53670.6"/>
    <x v="2"/>
    <s v="GB"/>
    <s v="GBP"/>
    <n v="1483286127"/>
    <n v="1479830127"/>
    <x v="707"/>
    <d v="2017-01-01T10:55:27"/>
    <b v="0"/>
    <n v="456"/>
    <b v="0"/>
    <s v="technology/wearables"/>
    <n v="0.78927352941176465"/>
    <n v="117.69868421052631"/>
    <x v="2"/>
    <s v="wearables"/>
  </r>
  <r>
    <n v="40000"/>
    <n v="8837"/>
    <x v="2"/>
    <s v="GB"/>
    <s v="GBP"/>
    <n v="1410616600"/>
    <n v="1405432600"/>
    <x v="708"/>
    <d v="2014-09-13T08:56:40"/>
    <b v="0"/>
    <n v="369"/>
    <b v="0"/>
    <s v="technology/wearables"/>
    <n v="0.22092500000000001"/>
    <n v="23.948509485094849"/>
    <x v="2"/>
    <s v="wearables"/>
  </r>
  <r>
    <n v="15000"/>
    <n v="61"/>
    <x v="2"/>
    <s v="US"/>
    <s v="USD"/>
    <n v="1417741159"/>
    <n v="1415149159"/>
    <x v="709"/>
    <d v="2014-12-04T19:59:19"/>
    <b v="0"/>
    <n v="2"/>
    <b v="0"/>
    <s v="technology/wearables"/>
    <n v="4.0666666666666663E-3"/>
    <n v="30.5"/>
    <x v="2"/>
    <s v="wearables"/>
  </r>
  <r>
    <n v="1200"/>
    <n v="0"/>
    <x v="2"/>
    <s v="CA"/>
    <s v="CAD"/>
    <n v="1408495440"/>
    <n v="1405640302"/>
    <x v="710"/>
    <d v="2014-08-19T19:44:00"/>
    <b v="0"/>
    <n v="0"/>
    <b v="0"/>
    <s v="technology/wearables"/>
    <n v="0"/>
    <n v="0"/>
    <x v="2"/>
    <s v="wearables"/>
  </r>
  <r>
    <n v="100000"/>
    <n v="33791"/>
    <x v="2"/>
    <s v="NL"/>
    <s v="EUR"/>
    <n v="1481716868"/>
    <n v="1478257268"/>
    <x v="711"/>
    <d v="2016-12-14T07:01:08"/>
    <b v="0"/>
    <n v="338"/>
    <b v="0"/>
    <s v="technology/wearables"/>
    <n v="0.33790999999999999"/>
    <n v="99.973372781065095"/>
    <x v="2"/>
    <s v="wearables"/>
  </r>
  <r>
    <n v="48500"/>
    <n v="105"/>
    <x v="2"/>
    <s v="US"/>
    <s v="USD"/>
    <n v="1455466832"/>
    <n v="1452874832"/>
    <x v="712"/>
    <d v="2016-02-14T11:20:32"/>
    <b v="0"/>
    <n v="4"/>
    <b v="0"/>
    <s v="technology/wearables"/>
    <n v="2.1649484536082476E-3"/>
    <n v="26.25"/>
    <x v="2"/>
    <s v="wearables"/>
  </r>
  <r>
    <n v="25000"/>
    <n v="199"/>
    <x v="2"/>
    <s v="IT"/>
    <s v="EUR"/>
    <n v="1465130532"/>
    <n v="1462538532"/>
    <x v="713"/>
    <d v="2016-06-05T07:42:12"/>
    <b v="0"/>
    <n v="1"/>
    <b v="0"/>
    <s v="technology/wearables"/>
    <n v="7.9600000000000001E-3"/>
    <n v="199"/>
    <x v="2"/>
    <s v="wearables"/>
  </r>
  <r>
    <n v="15000"/>
    <n v="2249"/>
    <x v="2"/>
    <s v="US"/>
    <s v="USD"/>
    <n v="1488308082"/>
    <n v="1483124082"/>
    <x v="714"/>
    <d v="2017-02-28T13:54:42"/>
    <b v="0"/>
    <n v="28"/>
    <b v="0"/>
    <s v="technology/wearables"/>
    <n v="0.14993333333333334"/>
    <n v="80.321428571428569"/>
    <x v="2"/>
    <s v="wearables"/>
  </r>
  <r>
    <n v="27500"/>
    <n v="1389"/>
    <x v="2"/>
    <s v="US"/>
    <s v="USD"/>
    <n v="1446693040"/>
    <n v="1443233440"/>
    <x v="715"/>
    <d v="2015-11-04T22:10:40"/>
    <b v="0"/>
    <n v="12"/>
    <b v="0"/>
    <s v="technology/wearables"/>
    <n v="5.0509090909090906E-2"/>
    <n v="115.75"/>
    <x v="2"/>
    <s v="wearables"/>
  </r>
  <r>
    <n v="7000"/>
    <n v="715"/>
    <x v="2"/>
    <s v="US"/>
    <s v="USD"/>
    <n v="1417392000"/>
    <n v="1414511307"/>
    <x v="716"/>
    <d v="2014-11-30T19:00:00"/>
    <b v="0"/>
    <n v="16"/>
    <b v="0"/>
    <s v="technology/wearables"/>
    <n v="0.10214285714285715"/>
    <n v="44.6875"/>
    <x v="2"/>
    <s v="wearables"/>
  </r>
  <r>
    <n v="100000"/>
    <n v="305"/>
    <x v="2"/>
    <s v="US"/>
    <s v="USD"/>
    <n v="1409949002"/>
    <n v="1407357002"/>
    <x v="717"/>
    <d v="2014-09-05T15:30:02"/>
    <b v="0"/>
    <n v="4"/>
    <b v="0"/>
    <s v="technology/wearables"/>
    <n v="3.0500000000000002E-3"/>
    <n v="76.25"/>
    <x v="2"/>
    <s v="wearables"/>
  </r>
  <r>
    <n v="12000"/>
    <n v="90"/>
    <x v="2"/>
    <s v="US"/>
    <s v="USD"/>
    <n v="1487397540"/>
    <n v="1484684247"/>
    <x v="718"/>
    <d v="2017-02-18T00:59:00"/>
    <b v="0"/>
    <n v="4"/>
    <b v="0"/>
    <s v="technology/wearables"/>
    <n v="7.4999999999999997E-3"/>
    <n v="22.5"/>
    <x v="2"/>
    <s v="wearables"/>
  </r>
  <r>
    <n v="15000"/>
    <n v="194"/>
    <x v="2"/>
    <s v="US"/>
    <s v="USD"/>
    <n v="1456189076"/>
    <n v="1454979476"/>
    <x v="719"/>
    <d v="2016-02-22T19:57:56"/>
    <b v="0"/>
    <n v="10"/>
    <b v="0"/>
    <s v="technology/wearables"/>
    <n v="1.2933333333333333E-2"/>
    <n v="19.399999999999999"/>
    <x v="2"/>
    <s v="wearables"/>
  </r>
  <r>
    <n v="1900"/>
    <n v="2735"/>
    <x v="0"/>
    <s v="US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s v="nonfiction"/>
  </r>
  <r>
    <n v="8200"/>
    <n v="10013"/>
    <x v="0"/>
    <s v="US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s v="nonfiction"/>
  </r>
  <r>
    <n v="25000"/>
    <n v="33006"/>
    <x v="0"/>
    <s v="US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s v="nonfiction"/>
  </r>
  <r>
    <n v="5000"/>
    <n v="5469"/>
    <x v="0"/>
    <s v="US"/>
    <s v="USD"/>
    <n v="1438228740"/>
    <n v="1435606549"/>
    <x v="723"/>
    <d v="2015-07-29T22:59:00"/>
    <b v="0"/>
    <n v="100"/>
    <b v="1"/>
    <s v="publishing/nonfiction"/>
    <n v="1.0938000000000001"/>
    <n v="54.69"/>
    <x v="3"/>
    <s v="nonfiction"/>
  </r>
  <r>
    <n v="7000"/>
    <n v="7383.01"/>
    <x v="0"/>
    <s v="US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s v="nonfiction"/>
  </r>
  <r>
    <n v="20000"/>
    <n v="20070"/>
    <x v="0"/>
    <s v="US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s v="nonfiction"/>
  </r>
  <r>
    <n v="2500"/>
    <n v="2535"/>
    <x v="0"/>
    <s v="US"/>
    <s v="USD"/>
    <n v="1365728487"/>
    <n v="1363136487"/>
    <x v="726"/>
    <d v="2013-04-11T20:01:27"/>
    <b v="0"/>
    <n v="35"/>
    <b v="1"/>
    <s v="publishing/nonfiction"/>
    <n v="1.014"/>
    <n v="72.428571428571431"/>
    <x v="3"/>
    <s v="nonfiction"/>
  </r>
  <r>
    <n v="3500"/>
    <n v="5443"/>
    <x v="0"/>
    <s v="US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s v="nonfiction"/>
  </r>
  <r>
    <n v="7500"/>
    <n v="7917.45"/>
    <x v="0"/>
    <s v="US"/>
    <s v="USD"/>
    <n v="1313957157"/>
    <n v="1310069157"/>
    <x v="728"/>
    <d v="2011-08-21T15:05:57"/>
    <b v="0"/>
    <n v="130"/>
    <b v="1"/>
    <s v="publishing/nonfiction"/>
    <n v="1.05566"/>
    <n v="60.903461538461535"/>
    <x v="3"/>
    <s v="nonfiction"/>
  </r>
  <r>
    <n v="4000"/>
    <n v="5226"/>
    <x v="0"/>
    <s v="US"/>
    <s v="USD"/>
    <n v="1348028861"/>
    <n v="1342844861"/>
    <x v="729"/>
    <d v="2012-09-18T23:27:41"/>
    <b v="0"/>
    <n v="120"/>
    <b v="1"/>
    <s v="publishing/nonfiction"/>
    <n v="1.3065"/>
    <n v="43.55"/>
    <x v="3"/>
    <s v="nonfiction"/>
  </r>
  <r>
    <n v="20000"/>
    <n v="26438"/>
    <x v="0"/>
    <s v="US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s v="nonfiction"/>
  </r>
  <r>
    <n v="5000"/>
    <n v="6300"/>
    <x v="0"/>
    <s v="US"/>
    <s v="USD"/>
    <n v="1327212000"/>
    <n v="1322852747"/>
    <x v="731"/>
    <d v="2012-01-22T01:00:00"/>
    <b v="0"/>
    <n v="71"/>
    <b v="1"/>
    <s v="publishing/nonfiction"/>
    <n v="1.26"/>
    <n v="88.732394366197184"/>
    <x v="3"/>
    <s v="nonfiction"/>
  </r>
  <r>
    <n v="40"/>
    <n v="64"/>
    <x v="0"/>
    <s v="GB"/>
    <s v="GBP"/>
    <n v="1380449461"/>
    <n v="1375265461"/>
    <x v="732"/>
    <d v="2013-09-29T05:11:01"/>
    <b v="0"/>
    <n v="13"/>
    <b v="1"/>
    <s v="publishing/nonfiction"/>
    <n v="1.6"/>
    <n v="4.9230769230769234"/>
    <x v="3"/>
    <s v="nonfiction"/>
  </r>
  <r>
    <n v="2500"/>
    <n v="3012"/>
    <x v="0"/>
    <s v="GB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s v="nonfiction"/>
  </r>
  <r>
    <n v="8500"/>
    <n v="10670"/>
    <x v="0"/>
    <s v="CA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s v="nonfiction"/>
  </r>
  <r>
    <n v="47000"/>
    <n v="53771"/>
    <x v="0"/>
    <s v="US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s v="nonfiction"/>
  </r>
  <r>
    <n v="3600"/>
    <n v="11345"/>
    <x v="0"/>
    <s v="US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s v="nonfiction"/>
  </r>
  <r>
    <n v="5000"/>
    <n v="6120"/>
    <x v="0"/>
    <s v="US"/>
    <s v="USD"/>
    <n v="1392408000"/>
    <n v="1390890987"/>
    <x v="737"/>
    <d v="2014-02-14T15:00:00"/>
    <b v="0"/>
    <n v="108"/>
    <b v="1"/>
    <s v="publishing/nonfiction"/>
    <n v="1.224"/>
    <n v="56.666666666666664"/>
    <x v="3"/>
    <s v="nonfiction"/>
  </r>
  <r>
    <n v="1500"/>
    <n v="1601"/>
    <x v="0"/>
    <s v="US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s v="nonfiction"/>
  </r>
  <r>
    <n v="6000"/>
    <n v="9500"/>
    <x v="0"/>
    <s v="US"/>
    <s v="USD"/>
    <n v="1407758629"/>
    <n v="1404907429"/>
    <x v="739"/>
    <d v="2014-08-11T07:03:49"/>
    <b v="0"/>
    <n v="139"/>
    <b v="1"/>
    <s v="publishing/nonfiction"/>
    <n v="1.5833333333333333"/>
    <n v="68.345323741007192"/>
    <x v="3"/>
    <s v="nonfiction"/>
  </r>
  <r>
    <n v="3000"/>
    <n v="3222"/>
    <x v="0"/>
    <s v="US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s v="nonfiction"/>
  </r>
  <r>
    <n v="13000"/>
    <n v="13293.8"/>
    <x v="0"/>
    <s v="US"/>
    <s v="USD"/>
    <n v="1370964806"/>
    <n v="1367940806"/>
    <x v="741"/>
    <d v="2013-06-11T10:33:26"/>
    <b v="0"/>
    <n v="94"/>
    <b v="1"/>
    <s v="publishing/nonfiction"/>
    <n v="1.0226"/>
    <n v="141.42340425531913"/>
    <x v="3"/>
    <s v="nonfiction"/>
  </r>
  <r>
    <n v="1400"/>
    <n v="1550"/>
    <x v="0"/>
    <s v="US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s v="nonfiction"/>
  </r>
  <r>
    <n v="550"/>
    <n v="814"/>
    <x v="0"/>
    <s v="US"/>
    <s v="USD"/>
    <n v="1334610000"/>
    <n v="1332435685"/>
    <x v="743"/>
    <d v="2012-04-16T16:00:00"/>
    <b v="0"/>
    <n v="15"/>
    <b v="1"/>
    <s v="publishing/nonfiction"/>
    <n v="1.48"/>
    <n v="54.266666666666666"/>
    <x v="3"/>
    <s v="nonfiction"/>
  </r>
  <r>
    <n v="5000"/>
    <n v="5116"/>
    <x v="0"/>
    <s v="US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s v="nonfiction"/>
  </r>
  <r>
    <n v="2220"/>
    <n v="3976"/>
    <x v="0"/>
    <s v="US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s v="nonfiction"/>
  </r>
  <r>
    <n v="2987"/>
    <n v="3318"/>
    <x v="0"/>
    <s v="US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s v="nonfiction"/>
  </r>
  <r>
    <n v="7000"/>
    <n v="7003"/>
    <x v="0"/>
    <s v="NL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s v="nonfiction"/>
  </r>
  <r>
    <n v="2000"/>
    <n v="2005"/>
    <x v="0"/>
    <s v="US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s v="nonfiction"/>
  </r>
  <r>
    <n v="10000"/>
    <n v="10556"/>
    <x v="0"/>
    <s v="US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s v="nonfiction"/>
  </r>
  <r>
    <n v="4444"/>
    <n v="4559"/>
    <x v="0"/>
    <s v="US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s v="nonfiction"/>
  </r>
  <r>
    <n v="3000"/>
    <n v="3555"/>
    <x v="0"/>
    <s v="US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s v="nonfiction"/>
  </r>
  <r>
    <n v="5000"/>
    <n v="5585"/>
    <x v="0"/>
    <s v="AU"/>
    <s v="AUD"/>
    <n v="1476615600"/>
    <n v="1474884417"/>
    <x v="752"/>
    <d v="2016-10-16T06:00:00"/>
    <b v="0"/>
    <n v="105"/>
    <b v="1"/>
    <s v="publishing/nonfiction"/>
    <n v="1.117"/>
    <n v="53.19047619047619"/>
    <x v="3"/>
    <s v="nonfiction"/>
  </r>
  <r>
    <n v="10000"/>
    <n v="12800"/>
    <x v="0"/>
    <s v="US"/>
    <s v="USD"/>
    <n v="1423922991"/>
    <n v="1421330991"/>
    <x v="753"/>
    <d v="2015-02-14T09:09:51"/>
    <b v="0"/>
    <n v="26"/>
    <b v="1"/>
    <s v="publishing/nonfiction"/>
    <n v="1.28"/>
    <n v="492.30769230769232"/>
    <x v="3"/>
    <s v="nonfiction"/>
  </r>
  <r>
    <n v="2000"/>
    <n v="2075"/>
    <x v="0"/>
    <s v="US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s v="nonfiction"/>
  </r>
  <r>
    <n v="2500"/>
    <n v="2547.69"/>
    <x v="0"/>
    <s v="US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s v="nonfiction"/>
  </r>
  <r>
    <n v="700"/>
    <n v="824"/>
    <x v="0"/>
    <s v="US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s v="nonfiction"/>
  </r>
  <r>
    <n v="250"/>
    <n v="595"/>
    <x v="0"/>
    <s v="US"/>
    <s v="USD"/>
    <n v="1354756714"/>
    <n v="1353547114"/>
    <x v="757"/>
    <d v="2012-12-05T20:18:34"/>
    <b v="0"/>
    <n v="18"/>
    <b v="1"/>
    <s v="publishing/nonfiction"/>
    <n v="2.38"/>
    <n v="33.055555555555557"/>
    <x v="3"/>
    <s v="nonfiction"/>
  </r>
  <r>
    <n v="2500"/>
    <n v="2550"/>
    <x v="0"/>
    <s v="US"/>
    <s v="USD"/>
    <n v="1286568268"/>
    <n v="1283976268"/>
    <x v="758"/>
    <d v="2010-10-08T15:04:28"/>
    <b v="0"/>
    <n v="19"/>
    <b v="1"/>
    <s v="publishing/nonfiction"/>
    <n v="1.02"/>
    <n v="134.21052631578948"/>
    <x v="3"/>
    <s v="nonfiction"/>
  </r>
  <r>
    <n v="5000"/>
    <n v="5096"/>
    <x v="0"/>
    <s v="GB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s v="nonfiction"/>
  </r>
  <r>
    <n v="2200"/>
    <n v="0"/>
    <x v="2"/>
    <s v="US"/>
    <s v="USD"/>
    <n v="1480188013"/>
    <n v="1477592413"/>
    <x v="760"/>
    <d v="2016-11-26T14:20:13"/>
    <b v="0"/>
    <n v="0"/>
    <b v="0"/>
    <s v="publishing/fiction"/>
    <n v="0"/>
    <n v="0"/>
    <x v="3"/>
    <s v="fiction"/>
  </r>
  <r>
    <n v="5000"/>
    <n v="235"/>
    <x v="2"/>
    <s v="US"/>
    <s v="USD"/>
    <n v="1391364126"/>
    <n v="1388772126"/>
    <x v="761"/>
    <d v="2014-02-02T13:02:06"/>
    <b v="0"/>
    <n v="6"/>
    <b v="0"/>
    <s v="publishing/fiction"/>
    <n v="4.7E-2"/>
    <n v="39.166666666666664"/>
    <x v="3"/>
    <s v="fiction"/>
  </r>
  <r>
    <n v="3500"/>
    <n v="0"/>
    <x v="2"/>
    <s v="MX"/>
    <s v="MXN"/>
    <n v="1480831200"/>
    <n v="1479328570"/>
    <x v="762"/>
    <d v="2016-12-04T01:00:00"/>
    <b v="0"/>
    <n v="0"/>
    <b v="0"/>
    <s v="publishing/fiction"/>
    <n v="0"/>
    <n v="0"/>
    <x v="3"/>
    <s v="fiction"/>
  </r>
  <r>
    <n v="4290"/>
    <n v="5"/>
    <x v="2"/>
    <s v="GB"/>
    <s v="GBP"/>
    <n v="1376563408"/>
    <n v="1373971408"/>
    <x v="763"/>
    <d v="2013-08-15T05:43:28"/>
    <b v="0"/>
    <n v="1"/>
    <b v="0"/>
    <s v="publishing/fiction"/>
    <n v="1.1655011655011655E-3"/>
    <n v="5"/>
    <x v="3"/>
    <s v="fiction"/>
  </r>
  <r>
    <n v="5000"/>
    <n v="0"/>
    <x v="2"/>
    <s v="US"/>
    <s v="USD"/>
    <n v="1441858161"/>
    <n v="1439266161"/>
    <x v="764"/>
    <d v="2015-09-09T23:09:21"/>
    <b v="0"/>
    <n v="0"/>
    <b v="0"/>
    <s v="publishing/fiction"/>
    <n v="0"/>
    <n v="0"/>
    <x v="3"/>
    <s v="fiction"/>
  </r>
  <r>
    <n v="7000"/>
    <n v="2521"/>
    <x v="2"/>
    <s v="US"/>
    <s v="USD"/>
    <n v="1413723684"/>
    <n v="1411131684"/>
    <x v="765"/>
    <d v="2014-10-19T08:01:24"/>
    <b v="0"/>
    <n v="44"/>
    <b v="0"/>
    <s v="publishing/fiction"/>
    <n v="0.36014285714285715"/>
    <n v="57.295454545454547"/>
    <x v="3"/>
    <s v="fiction"/>
  </r>
  <r>
    <n v="4000"/>
    <n v="0"/>
    <x v="2"/>
    <s v="CA"/>
    <s v="CAD"/>
    <n v="1424112483"/>
    <n v="1421520483"/>
    <x v="766"/>
    <d v="2015-02-16T13:48:03"/>
    <b v="0"/>
    <n v="0"/>
    <b v="0"/>
    <s v="publishing/fiction"/>
    <n v="0"/>
    <n v="0"/>
    <x v="3"/>
    <s v="fiction"/>
  </r>
  <r>
    <n v="5000"/>
    <n v="177"/>
    <x v="2"/>
    <s v="US"/>
    <s v="USD"/>
    <n v="1432178810"/>
    <n v="1429586810"/>
    <x v="767"/>
    <d v="2015-05-20T22:26:50"/>
    <b v="0"/>
    <n v="3"/>
    <b v="0"/>
    <s v="publishing/fiction"/>
    <n v="3.5400000000000001E-2"/>
    <n v="59"/>
    <x v="3"/>
    <s v="fiction"/>
  </r>
  <r>
    <n v="2500"/>
    <n v="0"/>
    <x v="2"/>
    <s v="US"/>
    <s v="USD"/>
    <n v="1387169890"/>
    <n v="1384577890"/>
    <x v="768"/>
    <d v="2013-12-15T23:58:10"/>
    <b v="0"/>
    <n v="0"/>
    <b v="0"/>
    <s v="publishing/fiction"/>
    <n v="0"/>
    <n v="0"/>
    <x v="3"/>
    <s v="fiction"/>
  </r>
  <r>
    <n v="4000"/>
    <n v="1656"/>
    <x v="2"/>
    <s v="US"/>
    <s v="USD"/>
    <n v="1388102094"/>
    <n v="1385510094"/>
    <x v="769"/>
    <d v="2013-12-26T18:54:54"/>
    <b v="0"/>
    <n v="52"/>
    <b v="0"/>
    <s v="publishing/fiction"/>
    <n v="0.41399999999999998"/>
    <n v="31.846153846153847"/>
    <x v="3"/>
    <s v="fiction"/>
  </r>
  <r>
    <n v="17500"/>
    <n v="0"/>
    <x v="2"/>
    <s v="US"/>
    <s v="USD"/>
    <n v="1361750369"/>
    <n v="1358294369"/>
    <x v="770"/>
    <d v="2013-02-24T18:59:29"/>
    <b v="0"/>
    <n v="0"/>
    <b v="0"/>
    <s v="publishing/fiction"/>
    <n v="0"/>
    <n v="0"/>
    <x v="3"/>
    <s v="fiction"/>
  </r>
  <r>
    <n v="38000"/>
    <n v="10"/>
    <x v="2"/>
    <s v="US"/>
    <s v="USD"/>
    <n v="1454183202"/>
    <n v="1449863202"/>
    <x v="771"/>
    <d v="2016-01-30T14:46:42"/>
    <b v="0"/>
    <n v="1"/>
    <b v="0"/>
    <s v="publishing/fiction"/>
    <n v="2.631578947368421E-4"/>
    <n v="10"/>
    <x v="3"/>
    <s v="fiction"/>
  </r>
  <r>
    <n v="1500"/>
    <n v="50"/>
    <x v="2"/>
    <s v="US"/>
    <s v="USD"/>
    <n v="1257047940"/>
    <n v="1252718519"/>
    <x v="772"/>
    <d v="2009-10-31T22:59:00"/>
    <b v="0"/>
    <n v="1"/>
    <b v="0"/>
    <s v="publishing/fiction"/>
    <n v="3.3333333333333333E-2"/>
    <n v="50"/>
    <x v="3"/>
    <s v="fiction"/>
  </r>
  <r>
    <n v="3759"/>
    <n v="32"/>
    <x v="2"/>
    <s v="GB"/>
    <s v="GBP"/>
    <n v="1431298860"/>
    <n v="1428341985"/>
    <x v="773"/>
    <d v="2015-05-10T18:01:00"/>
    <b v="0"/>
    <n v="2"/>
    <b v="0"/>
    <s v="publishing/fiction"/>
    <n v="8.5129023676509714E-3"/>
    <n v="16"/>
    <x v="3"/>
    <s v="fiction"/>
  </r>
  <r>
    <n v="500"/>
    <n v="351"/>
    <x v="2"/>
    <s v="US"/>
    <s v="USD"/>
    <n v="1393181018"/>
    <n v="1390589018"/>
    <x v="774"/>
    <d v="2014-02-23T13:43:38"/>
    <b v="0"/>
    <n v="9"/>
    <b v="0"/>
    <s v="publishing/fiction"/>
    <n v="0.70199999999999996"/>
    <n v="39"/>
    <x v="3"/>
    <s v="fiction"/>
  </r>
  <r>
    <n v="10000"/>
    <n v="170"/>
    <x v="2"/>
    <s v="US"/>
    <s v="USD"/>
    <n v="1323998795"/>
    <n v="1321406795"/>
    <x v="775"/>
    <d v="2011-12-15T20:26:35"/>
    <b v="0"/>
    <n v="5"/>
    <b v="0"/>
    <s v="publishing/fiction"/>
    <n v="1.7000000000000001E-2"/>
    <n v="34"/>
    <x v="3"/>
    <s v="fiction"/>
  </r>
  <r>
    <n v="7000"/>
    <n v="3598"/>
    <x v="2"/>
    <s v="US"/>
    <s v="USD"/>
    <n v="1444539600"/>
    <n v="1441297645"/>
    <x v="776"/>
    <d v="2015-10-11T00:00:00"/>
    <b v="0"/>
    <n v="57"/>
    <b v="0"/>
    <s v="publishing/fiction"/>
    <n v="0.51400000000000001"/>
    <n v="63.122807017543863"/>
    <x v="3"/>
    <s v="fiction"/>
  </r>
  <r>
    <n v="3000"/>
    <n v="21"/>
    <x v="2"/>
    <s v="US"/>
    <s v="USD"/>
    <n v="1375313577"/>
    <n v="1372721577"/>
    <x v="777"/>
    <d v="2013-07-31T18:32:57"/>
    <b v="0"/>
    <n v="3"/>
    <b v="0"/>
    <s v="publishing/fiction"/>
    <n v="7.0000000000000001E-3"/>
    <n v="7"/>
    <x v="3"/>
    <s v="fiction"/>
  </r>
  <r>
    <n v="500"/>
    <n v="2"/>
    <x v="2"/>
    <s v="US"/>
    <s v="USD"/>
    <n v="1398876680"/>
    <n v="1396284680"/>
    <x v="778"/>
    <d v="2014-04-30T11:51:20"/>
    <b v="0"/>
    <n v="1"/>
    <b v="0"/>
    <s v="publishing/fiction"/>
    <n v="4.0000000000000001E-3"/>
    <n v="2"/>
    <x v="3"/>
    <s v="fiction"/>
  </r>
  <r>
    <n v="15000"/>
    <n v="400"/>
    <x v="2"/>
    <s v="US"/>
    <s v="USD"/>
    <n v="1287115200"/>
    <n v="1284567905"/>
    <x v="779"/>
    <d v="2010-10-14T23:00:00"/>
    <b v="0"/>
    <n v="6"/>
    <b v="0"/>
    <s v="publishing/fiction"/>
    <n v="2.6666666666666668E-2"/>
    <n v="66.666666666666671"/>
    <x v="3"/>
    <s v="fiction"/>
  </r>
  <r>
    <n v="1000"/>
    <n v="1040"/>
    <x v="0"/>
    <s v="US"/>
    <s v="USD"/>
    <n v="1304439025"/>
    <n v="1301847025"/>
    <x v="780"/>
    <d v="2011-05-03T11:10:25"/>
    <b v="0"/>
    <n v="27"/>
    <b v="1"/>
    <s v="music/rock"/>
    <n v="1.04"/>
    <n v="38.518518518518519"/>
    <x v="4"/>
    <s v="rock"/>
  </r>
  <r>
    <n v="800"/>
    <n v="1065.23"/>
    <x v="0"/>
    <s v="US"/>
    <s v="USD"/>
    <n v="1370649674"/>
    <n v="1368057674"/>
    <x v="781"/>
    <d v="2013-06-07T19:01:14"/>
    <b v="0"/>
    <n v="25"/>
    <b v="1"/>
    <s v="music/rock"/>
    <n v="1.3315375"/>
    <n v="42.609200000000001"/>
    <x v="4"/>
    <s v="rock"/>
  </r>
  <r>
    <n v="700"/>
    <n v="700"/>
    <x v="0"/>
    <s v="US"/>
    <s v="USD"/>
    <n v="1345918302"/>
    <n v="1343326302"/>
    <x v="782"/>
    <d v="2012-08-25T13:11:42"/>
    <b v="0"/>
    <n v="14"/>
    <b v="1"/>
    <s v="music/rock"/>
    <n v="1"/>
    <n v="50"/>
    <x v="4"/>
    <s v="rock"/>
  </r>
  <r>
    <n v="1500"/>
    <n v="2222"/>
    <x v="0"/>
    <s v="US"/>
    <s v="USD"/>
    <n v="1335564000"/>
    <n v="1332182049"/>
    <x v="783"/>
    <d v="2012-04-27T17:00:00"/>
    <b v="0"/>
    <n v="35"/>
    <b v="1"/>
    <s v="music/rock"/>
    <n v="1.4813333333333334"/>
    <n v="63.485714285714288"/>
    <x v="4"/>
    <s v="rock"/>
  </r>
  <r>
    <n v="1000"/>
    <n v="1025"/>
    <x v="0"/>
    <s v="US"/>
    <s v="USD"/>
    <n v="1395023719"/>
    <n v="1391571319"/>
    <x v="784"/>
    <d v="2014-03-16T21:35:19"/>
    <b v="0"/>
    <n v="10"/>
    <b v="1"/>
    <s v="music/rock"/>
    <n v="1.0249999999999999"/>
    <n v="102.5"/>
    <x v="4"/>
    <s v="rock"/>
  </r>
  <r>
    <n v="500"/>
    <n v="903.14"/>
    <x v="0"/>
    <s v="US"/>
    <s v="USD"/>
    <n v="1362060915"/>
    <n v="1359468915"/>
    <x v="785"/>
    <d v="2013-02-28T09:15:15"/>
    <b v="0"/>
    <n v="29"/>
    <b v="1"/>
    <s v="music/rock"/>
    <n v="1.8062799999999999"/>
    <n v="31.142758620689655"/>
    <x v="4"/>
    <s v="rock"/>
  </r>
  <r>
    <n v="5000"/>
    <n v="7140"/>
    <x v="0"/>
    <s v="US"/>
    <s v="USD"/>
    <n v="1336751220"/>
    <n v="1331774434"/>
    <x v="786"/>
    <d v="2012-05-11T10:47:00"/>
    <b v="0"/>
    <n v="44"/>
    <b v="1"/>
    <s v="music/rock"/>
    <n v="1.4279999999999999"/>
    <n v="162.27272727272728"/>
    <x v="4"/>
    <s v="rock"/>
  </r>
  <r>
    <n v="1200"/>
    <n v="1370"/>
    <x v="0"/>
    <s v="US"/>
    <s v="USD"/>
    <n v="1383318226"/>
    <n v="1380726226"/>
    <x v="787"/>
    <d v="2013-11-01T10:03:46"/>
    <b v="0"/>
    <n v="17"/>
    <b v="1"/>
    <s v="music/rock"/>
    <n v="1.1416666666666666"/>
    <n v="80.588235294117652"/>
    <x v="4"/>
    <s v="rock"/>
  </r>
  <r>
    <n v="1000"/>
    <n v="2035.05"/>
    <x v="0"/>
    <s v="US"/>
    <s v="USD"/>
    <n v="1341633540"/>
    <n v="1338336588"/>
    <x v="788"/>
    <d v="2012-07-06T22:59:00"/>
    <b v="0"/>
    <n v="34"/>
    <b v="1"/>
    <s v="music/rock"/>
    <n v="2.03505"/>
    <n v="59.85441176470588"/>
    <x v="4"/>
    <s v="rock"/>
  </r>
  <r>
    <n v="1700"/>
    <n v="1860"/>
    <x v="0"/>
    <s v="US"/>
    <s v="USD"/>
    <n v="1358755140"/>
    <n v="1357187280"/>
    <x v="789"/>
    <d v="2013-01-21T02:59:00"/>
    <b v="0"/>
    <n v="14"/>
    <b v="1"/>
    <s v="music/rock"/>
    <n v="1.0941176470588236"/>
    <n v="132.85714285714286"/>
    <x v="4"/>
    <s v="rock"/>
  </r>
  <r>
    <n v="10000"/>
    <n v="14437.46"/>
    <x v="0"/>
    <s v="US"/>
    <s v="USD"/>
    <n v="1359680939"/>
    <n v="1357088939"/>
    <x v="790"/>
    <d v="2013-01-31T20:08:59"/>
    <b v="0"/>
    <n v="156"/>
    <b v="1"/>
    <s v="music/rock"/>
    <n v="1.443746"/>
    <n v="92.547820512820508"/>
    <x v="4"/>
    <s v="rock"/>
  </r>
  <r>
    <n v="7500"/>
    <n v="7790"/>
    <x v="0"/>
    <s v="US"/>
    <s v="USD"/>
    <n v="1384322340"/>
    <n v="1381430646"/>
    <x v="791"/>
    <d v="2013-11-13T00:59:00"/>
    <b v="0"/>
    <n v="128"/>
    <b v="1"/>
    <s v="music/rock"/>
    <n v="1.0386666666666666"/>
    <n v="60.859375"/>
    <x v="4"/>
    <s v="rock"/>
  </r>
  <r>
    <n v="2500"/>
    <n v="2511.11"/>
    <x v="0"/>
    <s v="US"/>
    <s v="USD"/>
    <n v="1383861483"/>
    <n v="1381265883"/>
    <x v="792"/>
    <d v="2013-11-07T16:58:03"/>
    <b v="0"/>
    <n v="60"/>
    <b v="1"/>
    <s v="music/rock"/>
    <n v="1.0044440000000001"/>
    <n v="41.851833333333339"/>
    <x v="4"/>
    <s v="rock"/>
  </r>
  <r>
    <n v="2750"/>
    <n v="2826.43"/>
    <x v="0"/>
    <s v="US"/>
    <s v="USD"/>
    <n v="1372827540"/>
    <n v="1371491244"/>
    <x v="793"/>
    <d v="2013-07-02T23:59:00"/>
    <b v="0"/>
    <n v="32"/>
    <b v="1"/>
    <s v="music/rock"/>
    <n v="1.0277927272727272"/>
    <n v="88.325937499999995"/>
    <x v="4"/>
    <s v="rock"/>
  </r>
  <r>
    <n v="8000"/>
    <n v="8425"/>
    <x v="0"/>
    <s v="US"/>
    <s v="USD"/>
    <n v="1315242360"/>
    <n v="1310438737"/>
    <x v="794"/>
    <d v="2011-09-05T12:06:00"/>
    <b v="0"/>
    <n v="53"/>
    <b v="1"/>
    <s v="music/rock"/>
    <n v="1.0531250000000001"/>
    <n v="158.96226415094338"/>
    <x v="4"/>
    <s v="rock"/>
  </r>
  <r>
    <n v="14000"/>
    <n v="15650"/>
    <x v="0"/>
    <s v="US"/>
    <s v="USD"/>
    <n v="1333774740"/>
    <n v="1330094566"/>
    <x v="795"/>
    <d v="2012-04-06T23:59:00"/>
    <b v="0"/>
    <n v="184"/>
    <b v="1"/>
    <s v="music/rock"/>
    <n v="1.1178571428571429"/>
    <n v="85.054347826086953"/>
    <x v="4"/>
    <s v="rock"/>
  </r>
  <r>
    <n v="10000"/>
    <n v="10135"/>
    <x v="0"/>
    <s v="US"/>
    <s v="USD"/>
    <n v="1379279400"/>
    <n v="1376687485"/>
    <x v="796"/>
    <d v="2013-09-15T16:10:00"/>
    <b v="0"/>
    <n v="90"/>
    <b v="1"/>
    <s v="music/rock"/>
    <n v="1.0135000000000001"/>
    <n v="112.61111111111111"/>
    <x v="4"/>
    <s v="rock"/>
  </r>
  <r>
    <n v="3000"/>
    <n v="3226"/>
    <x v="0"/>
    <s v="US"/>
    <s v="USD"/>
    <n v="1335672000"/>
    <n v="1332978688"/>
    <x v="797"/>
    <d v="2012-04-28T23:00:00"/>
    <b v="0"/>
    <n v="71"/>
    <b v="1"/>
    <s v="music/rock"/>
    <n v="1.0753333333333333"/>
    <n v="45.436619718309856"/>
    <x v="4"/>
    <s v="rock"/>
  </r>
  <r>
    <n v="3500"/>
    <n v="4021"/>
    <x v="0"/>
    <s v="US"/>
    <s v="USD"/>
    <n v="1412086187"/>
    <n v="1409494187"/>
    <x v="798"/>
    <d v="2014-09-30T09:09:47"/>
    <b v="0"/>
    <n v="87"/>
    <b v="1"/>
    <s v="music/rock"/>
    <n v="1.1488571428571428"/>
    <n v="46.218390804597703"/>
    <x v="4"/>
    <s v="rock"/>
  </r>
  <r>
    <n v="5000"/>
    <n v="5001"/>
    <x v="0"/>
    <s v="US"/>
    <s v="USD"/>
    <n v="1335542446"/>
    <n v="1332950446"/>
    <x v="799"/>
    <d v="2012-04-27T11:00:46"/>
    <b v="0"/>
    <n v="28"/>
    <b v="1"/>
    <s v="music/rock"/>
    <n v="1.0002"/>
    <n v="178.60714285714286"/>
    <x v="4"/>
    <s v="rock"/>
  </r>
  <r>
    <n v="1500"/>
    <n v="2282"/>
    <x v="0"/>
    <s v="GB"/>
    <s v="GBP"/>
    <n v="1410431054"/>
    <n v="1407839054"/>
    <x v="800"/>
    <d v="2014-09-11T05:24:14"/>
    <b v="0"/>
    <n v="56"/>
    <b v="1"/>
    <s v="music/rock"/>
    <n v="1.5213333333333334"/>
    <n v="40.75"/>
    <x v="4"/>
    <s v="rock"/>
  </r>
  <r>
    <n v="2000"/>
    <n v="2230.4299999999998"/>
    <x v="0"/>
    <s v="US"/>
    <s v="USD"/>
    <n v="1309547120"/>
    <n v="1306955120"/>
    <x v="801"/>
    <d v="2011-07-01T14:05:20"/>
    <b v="0"/>
    <n v="51"/>
    <b v="1"/>
    <s v="music/rock"/>
    <n v="1.1152149999999998"/>
    <n v="43.733921568627444"/>
    <x v="4"/>
    <s v="rock"/>
  </r>
  <r>
    <n v="6000"/>
    <n v="6080"/>
    <x v="0"/>
    <s v="US"/>
    <s v="USD"/>
    <n v="1347854700"/>
    <n v="1343867524"/>
    <x v="802"/>
    <d v="2012-09-16T23:05:00"/>
    <b v="0"/>
    <n v="75"/>
    <b v="1"/>
    <s v="music/rock"/>
    <n v="1.0133333333333334"/>
    <n v="81.066666666666663"/>
    <x v="4"/>
    <s v="rock"/>
  </r>
  <r>
    <n v="2300"/>
    <n v="2835"/>
    <x v="0"/>
    <s v="US"/>
    <s v="USD"/>
    <n v="1306630800"/>
    <n v="1304376478"/>
    <x v="803"/>
    <d v="2011-05-28T20:00:00"/>
    <b v="0"/>
    <n v="38"/>
    <b v="1"/>
    <s v="music/rock"/>
    <n v="1.232608695652174"/>
    <n v="74.60526315789474"/>
    <x v="4"/>
    <s v="rock"/>
  </r>
  <r>
    <n v="5500"/>
    <n v="5500"/>
    <x v="0"/>
    <s v="US"/>
    <s v="USD"/>
    <n v="1311393540"/>
    <n v="1309919526"/>
    <x v="804"/>
    <d v="2011-07-22T22:59:00"/>
    <b v="0"/>
    <n v="18"/>
    <b v="1"/>
    <s v="music/rock"/>
    <n v="1"/>
    <n v="305.55555555555554"/>
    <x v="4"/>
    <s v="rock"/>
  </r>
  <r>
    <n v="3000"/>
    <n v="3150"/>
    <x v="0"/>
    <s v="US"/>
    <s v="USD"/>
    <n v="1310857200"/>
    <n v="1306525512"/>
    <x v="805"/>
    <d v="2011-07-16T18:00:00"/>
    <b v="0"/>
    <n v="54"/>
    <b v="1"/>
    <s v="music/rock"/>
    <n v="1.05"/>
    <n v="58.333333333333336"/>
    <x v="4"/>
    <s v="rock"/>
  </r>
  <r>
    <n v="8000"/>
    <n v="8355"/>
    <x v="0"/>
    <s v="US"/>
    <s v="USD"/>
    <n v="1315413339"/>
    <n v="1312821339"/>
    <x v="806"/>
    <d v="2011-09-07T11:35:39"/>
    <b v="0"/>
    <n v="71"/>
    <b v="1"/>
    <s v="music/rock"/>
    <n v="1.0443750000000001"/>
    <n v="117.67605633802818"/>
    <x v="4"/>
    <s v="rock"/>
  </r>
  <r>
    <n v="4000"/>
    <n v="4205"/>
    <x v="0"/>
    <s v="US"/>
    <s v="USD"/>
    <n v="1488333600"/>
    <n v="1485270311"/>
    <x v="807"/>
    <d v="2017-02-28T21:00:00"/>
    <b v="0"/>
    <n v="57"/>
    <b v="1"/>
    <s v="music/rock"/>
    <n v="1.05125"/>
    <n v="73.771929824561397"/>
    <x v="4"/>
    <s v="rock"/>
  </r>
  <r>
    <n v="4500"/>
    <n v="4500"/>
    <x v="0"/>
    <s v="CA"/>
    <s v="CAD"/>
    <n v="1419224340"/>
    <n v="1416363886"/>
    <x v="808"/>
    <d v="2014-12-21T23:59:00"/>
    <b v="0"/>
    <n v="43"/>
    <b v="1"/>
    <s v="music/rock"/>
    <n v="1"/>
    <n v="104.65116279069767"/>
    <x v="4"/>
    <s v="rock"/>
  </r>
  <r>
    <n v="4000"/>
    <n v="4151"/>
    <x v="0"/>
    <s v="US"/>
    <s v="USD"/>
    <n v="1390161630"/>
    <n v="1387569630"/>
    <x v="809"/>
    <d v="2014-01-19T15:00:30"/>
    <b v="0"/>
    <n v="52"/>
    <b v="1"/>
    <s v="music/rock"/>
    <n v="1.03775"/>
    <n v="79.82692307692308"/>
    <x v="4"/>
    <s v="rock"/>
  </r>
  <r>
    <n v="1500"/>
    <n v="1575"/>
    <x v="0"/>
    <s v="US"/>
    <s v="USD"/>
    <n v="1346462462"/>
    <n v="1343870462"/>
    <x v="810"/>
    <d v="2012-08-31T20:21:02"/>
    <b v="0"/>
    <n v="27"/>
    <b v="1"/>
    <s v="music/rock"/>
    <n v="1.05"/>
    <n v="58.333333333333336"/>
    <x v="4"/>
    <s v="rock"/>
  </r>
  <r>
    <n v="1000"/>
    <n v="1040"/>
    <x v="0"/>
    <s v="US"/>
    <s v="USD"/>
    <n v="1373475120"/>
    <n v="1371569202"/>
    <x v="811"/>
    <d v="2013-07-10T11:52:00"/>
    <b v="0"/>
    <n v="12"/>
    <b v="1"/>
    <s v="music/rock"/>
    <n v="1.04"/>
    <n v="86.666666666666671"/>
    <x v="4"/>
    <s v="rock"/>
  </r>
  <r>
    <n v="600"/>
    <n v="911"/>
    <x v="0"/>
    <s v="US"/>
    <s v="USD"/>
    <n v="1362146280"/>
    <n v="1357604752"/>
    <x v="812"/>
    <d v="2013-03-01T08:58:00"/>
    <b v="0"/>
    <n v="33"/>
    <b v="1"/>
    <s v="music/rock"/>
    <n v="1.5183333333333333"/>
    <n v="27.606060606060606"/>
    <x v="4"/>
    <s v="rock"/>
  </r>
  <r>
    <n v="1500"/>
    <n v="2399.94"/>
    <x v="0"/>
    <s v="US"/>
    <s v="USD"/>
    <n v="1342825365"/>
    <n v="1340233365"/>
    <x v="813"/>
    <d v="2012-07-20T18:02:45"/>
    <b v="0"/>
    <n v="96"/>
    <b v="1"/>
    <s v="music/rock"/>
    <n v="1.59996"/>
    <n v="24.999375000000001"/>
    <x v="4"/>
    <s v="rock"/>
  </r>
  <r>
    <n v="1000"/>
    <n v="1273"/>
    <x v="0"/>
    <s v="US"/>
    <s v="USD"/>
    <n v="1306865040"/>
    <n v="1305568201"/>
    <x v="814"/>
    <d v="2011-05-31T13:04:00"/>
    <b v="0"/>
    <n v="28"/>
    <b v="1"/>
    <s v="music/rock"/>
    <n v="1.2729999999999999"/>
    <n v="45.464285714285715"/>
    <x v="4"/>
    <s v="rock"/>
  </r>
  <r>
    <n v="4000"/>
    <n v="4280"/>
    <x v="0"/>
    <s v="US"/>
    <s v="USD"/>
    <n v="1414879303"/>
    <n v="1412287303"/>
    <x v="815"/>
    <d v="2014-11-01T17:01:43"/>
    <b v="0"/>
    <n v="43"/>
    <b v="1"/>
    <s v="music/rock"/>
    <n v="1.07"/>
    <n v="99.534883720930239"/>
    <x v="4"/>
    <s v="rock"/>
  </r>
  <r>
    <n v="7000"/>
    <n v="8058.55"/>
    <x v="0"/>
    <s v="US"/>
    <s v="USD"/>
    <n v="1365489000"/>
    <n v="1362776043"/>
    <x v="816"/>
    <d v="2013-04-09T01:30:00"/>
    <b v="0"/>
    <n v="205"/>
    <b v="1"/>
    <s v="music/rock"/>
    <n v="1.1512214285714286"/>
    <n v="39.31"/>
    <x v="4"/>
    <s v="rock"/>
  </r>
  <r>
    <n v="1500"/>
    <n v="2056.66"/>
    <x v="0"/>
    <s v="US"/>
    <s v="USD"/>
    <n v="1331441940"/>
    <n v="1326810211"/>
    <x v="817"/>
    <d v="2012-03-10T23:59:00"/>
    <b v="0"/>
    <n v="23"/>
    <b v="1"/>
    <s v="music/rock"/>
    <n v="1.3711066666666665"/>
    <n v="89.419999999999987"/>
    <x v="4"/>
    <s v="rock"/>
  </r>
  <r>
    <n v="350"/>
    <n v="545"/>
    <x v="0"/>
    <s v="US"/>
    <s v="USD"/>
    <n v="1344358860"/>
    <n v="1343682681"/>
    <x v="818"/>
    <d v="2012-08-07T12:01:00"/>
    <b v="0"/>
    <n v="19"/>
    <b v="1"/>
    <s v="music/rock"/>
    <n v="1.5571428571428572"/>
    <n v="28.684210526315791"/>
    <x v="4"/>
    <s v="rock"/>
  </r>
  <r>
    <n v="400"/>
    <n v="435"/>
    <x v="0"/>
    <s v="US"/>
    <s v="USD"/>
    <n v="1387601040"/>
    <n v="1386806254"/>
    <x v="819"/>
    <d v="2013-12-20T23:44:00"/>
    <b v="0"/>
    <n v="14"/>
    <b v="1"/>
    <s v="music/rock"/>
    <n v="1.0874999999999999"/>
    <n v="31.071428571428573"/>
    <x v="4"/>
    <s v="rock"/>
  </r>
  <r>
    <n v="2000"/>
    <n v="2681"/>
    <x v="0"/>
    <s v="US"/>
    <s v="USD"/>
    <n v="1402290000"/>
    <n v="1399666342"/>
    <x v="820"/>
    <d v="2014-06-09T00:00:00"/>
    <b v="0"/>
    <n v="38"/>
    <b v="1"/>
    <s v="music/rock"/>
    <n v="1.3405"/>
    <n v="70.55263157894737"/>
    <x v="4"/>
    <s v="rock"/>
  </r>
  <r>
    <n v="17482"/>
    <n v="17482"/>
    <x v="0"/>
    <s v="US"/>
    <s v="USD"/>
    <n v="1430712060"/>
    <n v="1427753265"/>
    <x v="821"/>
    <d v="2015-05-03T23:01:00"/>
    <b v="0"/>
    <n v="78"/>
    <b v="1"/>
    <s v="music/rock"/>
    <n v="1"/>
    <n v="224.12820512820514"/>
    <x v="4"/>
    <s v="rock"/>
  </r>
  <r>
    <n v="3000"/>
    <n v="3575"/>
    <x v="0"/>
    <s v="US"/>
    <s v="USD"/>
    <n v="1349477050"/>
    <n v="1346885050"/>
    <x v="822"/>
    <d v="2012-10-05T17:44:10"/>
    <b v="0"/>
    <n v="69"/>
    <b v="1"/>
    <s v="music/rock"/>
    <n v="1.1916666666666667"/>
    <n v="51.811594202898547"/>
    <x v="4"/>
    <s v="rock"/>
  </r>
  <r>
    <n v="800"/>
    <n v="1436"/>
    <x v="0"/>
    <s v="US"/>
    <s v="USD"/>
    <n v="1427062852"/>
    <n v="1424474452"/>
    <x v="823"/>
    <d v="2015-03-22T17:20:52"/>
    <b v="0"/>
    <n v="33"/>
    <b v="1"/>
    <s v="music/rock"/>
    <n v="1.7949999999999999"/>
    <n v="43.515151515151516"/>
    <x v="4"/>
    <s v="rock"/>
  </r>
  <r>
    <n v="1600"/>
    <n v="2150.1"/>
    <x v="0"/>
    <s v="US"/>
    <s v="USD"/>
    <n v="1271573940"/>
    <n v="1268459318"/>
    <x v="824"/>
    <d v="2010-04-18T01:59:00"/>
    <b v="0"/>
    <n v="54"/>
    <b v="1"/>
    <s v="music/rock"/>
    <n v="1.3438124999999999"/>
    <n v="39.816666666666663"/>
    <x v="4"/>
    <s v="rock"/>
  </r>
  <r>
    <n v="12500"/>
    <n v="12554"/>
    <x v="0"/>
    <s v="US"/>
    <s v="USD"/>
    <n v="1351495284"/>
    <n v="1349335284"/>
    <x v="825"/>
    <d v="2012-10-29T02:21:24"/>
    <b v="0"/>
    <n v="99"/>
    <b v="1"/>
    <s v="music/rock"/>
    <n v="1.0043200000000001"/>
    <n v="126.8080808080808"/>
    <x v="4"/>
    <s v="rock"/>
  </r>
  <r>
    <n v="5500"/>
    <n v="5580"/>
    <x v="0"/>
    <s v="US"/>
    <s v="USD"/>
    <n v="1332719730"/>
    <n v="1330908930"/>
    <x v="826"/>
    <d v="2012-03-25T18:55:30"/>
    <b v="0"/>
    <n v="49"/>
    <b v="1"/>
    <s v="music/rock"/>
    <n v="1.0145454545454546"/>
    <n v="113.87755102040816"/>
    <x v="4"/>
    <s v="rock"/>
  </r>
  <r>
    <n v="300"/>
    <n v="310"/>
    <x v="0"/>
    <s v="US"/>
    <s v="USD"/>
    <n v="1329248940"/>
    <n v="1326972107"/>
    <x v="827"/>
    <d v="2012-02-14T14:49:00"/>
    <b v="0"/>
    <n v="11"/>
    <b v="1"/>
    <s v="music/rock"/>
    <n v="1.0333333333333334"/>
    <n v="28.181818181818183"/>
    <x v="4"/>
    <s v="rock"/>
  </r>
  <r>
    <n v="1300"/>
    <n v="1391"/>
    <x v="0"/>
    <s v="US"/>
    <s v="USD"/>
    <n v="1340641440"/>
    <n v="1339549982"/>
    <x v="828"/>
    <d v="2012-06-25T11:24:00"/>
    <b v="0"/>
    <n v="38"/>
    <b v="1"/>
    <s v="music/rock"/>
    <n v="1.07"/>
    <n v="36.60526315789474"/>
    <x v="4"/>
    <s v="rock"/>
  </r>
  <r>
    <n v="500"/>
    <n v="520"/>
    <x v="0"/>
    <s v="GB"/>
    <s v="GBP"/>
    <n v="1468437240"/>
    <n v="1463253240"/>
    <x v="829"/>
    <d v="2016-07-13T14:14:00"/>
    <b v="0"/>
    <n v="16"/>
    <b v="1"/>
    <s v="music/rock"/>
    <n v="1.04"/>
    <n v="32.5"/>
    <x v="4"/>
    <s v="rock"/>
  </r>
  <r>
    <n v="1800"/>
    <n v="1941"/>
    <x v="0"/>
    <s v="US"/>
    <s v="USD"/>
    <n v="1363952225"/>
    <n v="1361363825"/>
    <x v="830"/>
    <d v="2013-03-22T06:37:05"/>
    <b v="0"/>
    <n v="32"/>
    <b v="1"/>
    <s v="music/rock"/>
    <n v="1.0783333333333334"/>
    <n v="60.65625"/>
    <x v="4"/>
    <s v="rock"/>
  </r>
  <r>
    <n v="1500"/>
    <n v="3500"/>
    <x v="0"/>
    <s v="US"/>
    <s v="USD"/>
    <n v="1335540694"/>
    <n v="1332948694"/>
    <x v="831"/>
    <d v="2012-04-27T10:31:34"/>
    <b v="0"/>
    <n v="20"/>
    <b v="1"/>
    <s v="music/rock"/>
    <n v="2.3333333333333335"/>
    <n v="175"/>
    <x v="4"/>
    <s v="rock"/>
  </r>
  <r>
    <n v="15000"/>
    <n v="15091.06"/>
    <x v="0"/>
    <s v="US"/>
    <s v="USD"/>
    <n v="1327133580"/>
    <n v="1321978335"/>
    <x v="832"/>
    <d v="2012-01-21T03:13:00"/>
    <b v="0"/>
    <n v="154"/>
    <b v="1"/>
    <s v="music/rock"/>
    <n v="1.0060706666666666"/>
    <n v="97.993896103896105"/>
    <x v="4"/>
    <s v="rock"/>
  </r>
  <r>
    <n v="6000"/>
    <n v="6100"/>
    <x v="0"/>
    <s v="US"/>
    <s v="USD"/>
    <n v="1397941475"/>
    <n v="1395349475"/>
    <x v="833"/>
    <d v="2014-04-19T16:04:35"/>
    <b v="0"/>
    <n v="41"/>
    <b v="1"/>
    <s v="music/rock"/>
    <n v="1.0166666666666666"/>
    <n v="148.78048780487805"/>
    <x v="4"/>
    <s v="rock"/>
  </r>
  <r>
    <n v="5500"/>
    <n v="7206"/>
    <x v="0"/>
    <s v="US"/>
    <s v="USD"/>
    <n v="1372651140"/>
    <n v="1369770292"/>
    <x v="834"/>
    <d v="2013-06-30T22:59:00"/>
    <b v="0"/>
    <n v="75"/>
    <b v="1"/>
    <s v="music/rock"/>
    <n v="1.3101818181818181"/>
    <n v="96.08"/>
    <x v="4"/>
    <s v="rock"/>
  </r>
  <r>
    <n v="2000"/>
    <n v="2345"/>
    <x v="0"/>
    <s v="US"/>
    <s v="USD"/>
    <n v="1337396400"/>
    <n v="1333709958"/>
    <x v="835"/>
    <d v="2012-05-18T22:00:00"/>
    <b v="0"/>
    <n v="40"/>
    <b v="1"/>
    <s v="music/rock"/>
    <n v="1.1725000000000001"/>
    <n v="58.625"/>
    <x v="4"/>
    <s v="rock"/>
  </r>
  <r>
    <n v="5000"/>
    <n v="5046.5200000000004"/>
    <x v="0"/>
    <s v="US"/>
    <s v="USD"/>
    <n v="1381108918"/>
    <n v="1378516918"/>
    <x v="836"/>
    <d v="2013-10-06T20:21:58"/>
    <b v="0"/>
    <n v="46"/>
    <b v="1"/>
    <s v="music/rock"/>
    <n v="1.009304"/>
    <n v="109.70695652173914"/>
    <x v="4"/>
    <s v="rock"/>
  </r>
  <r>
    <n v="2500"/>
    <n v="3045"/>
    <x v="0"/>
    <s v="US"/>
    <s v="USD"/>
    <n v="1398988662"/>
    <n v="1396396662"/>
    <x v="837"/>
    <d v="2014-05-01T18:57:42"/>
    <b v="0"/>
    <n v="62"/>
    <b v="1"/>
    <s v="music/rock"/>
    <n v="1.218"/>
    <n v="49.112903225806448"/>
    <x v="4"/>
    <s v="rock"/>
  </r>
  <r>
    <n v="2000"/>
    <n v="2908"/>
    <x v="0"/>
    <s v="US"/>
    <s v="USD"/>
    <n v="1326835985"/>
    <n v="1324243985"/>
    <x v="838"/>
    <d v="2012-01-17T16:33:05"/>
    <b v="0"/>
    <n v="61"/>
    <b v="1"/>
    <s v="music/rock"/>
    <n v="1.454"/>
    <n v="47.672131147540981"/>
    <x v="4"/>
    <s v="rock"/>
  </r>
  <r>
    <n v="5000"/>
    <n v="5830.83"/>
    <x v="0"/>
    <s v="US"/>
    <s v="USD"/>
    <n v="1348337956"/>
    <n v="1345745956"/>
    <x v="839"/>
    <d v="2012-09-22T13:19:16"/>
    <b v="0"/>
    <n v="96"/>
    <b v="1"/>
    <s v="music/rock"/>
    <n v="1.166166"/>
    <n v="60.737812499999997"/>
    <x v="4"/>
    <s v="rock"/>
  </r>
  <r>
    <n v="10000"/>
    <n v="12041.66"/>
    <x v="0"/>
    <s v="US"/>
    <s v="USD"/>
    <n v="1474694787"/>
    <n v="1472102787"/>
    <x v="840"/>
    <d v="2016-09-24T00:26:27"/>
    <b v="0"/>
    <n v="190"/>
    <b v="1"/>
    <s v="music/metal"/>
    <n v="1.2041660000000001"/>
    <n v="63.37715789473684"/>
    <x v="4"/>
    <s v="metal"/>
  </r>
  <r>
    <n v="5000"/>
    <n v="5066"/>
    <x v="0"/>
    <s v="US"/>
    <s v="USD"/>
    <n v="1415653663"/>
    <n v="1413058063"/>
    <x v="841"/>
    <d v="2014-11-10T16:07:43"/>
    <b v="1"/>
    <n v="94"/>
    <b v="1"/>
    <s v="music/metal"/>
    <n v="1.0132000000000001"/>
    <n v="53.893617021276597"/>
    <x v="4"/>
    <s v="metal"/>
  </r>
  <r>
    <n v="2500"/>
    <n v="2608"/>
    <x v="0"/>
    <s v="CA"/>
    <s v="CAD"/>
    <n v="1381723140"/>
    <n v="1378735983"/>
    <x v="842"/>
    <d v="2013-10-13T22:59:00"/>
    <b v="1"/>
    <n v="39"/>
    <b v="1"/>
    <s v="music/metal"/>
    <n v="1.0431999999999999"/>
    <n v="66.871794871794876"/>
    <x v="4"/>
    <s v="metal"/>
  </r>
  <r>
    <n v="3000"/>
    <n v="8014"/>
    <x v="0"/>
    <s v="US"/>
    <s v="USD"/>
    <n v="1481184000"/>
    <n v="1479708680"/>
    <x v="843"/>
    <d v="2016-12-08T03:00:00"/>
    <b v="0"/>
    <n v="127"/>
    <b v="1"/>
    <s v="music/metal"/>
    <n v="2.6713333333333331"/>
    <n v="63.102362204724407"/>
    <x v="4"/>
    <s v="metal"/>
  </r>
  <r>
    <n v="3000"/>
    <n v="5824"/>
    <x v="0"/>
    <s v="US"/>
    <s v="USD"/>
    <n v="1414817940"/>
    <n v="1411489552"/>
    <x v="844"/>
    <d v="2014-10-31T23:59:00"/>
    <b v="1"/>
    <n v="159"/>
    <b v="1"/>
    <s v="music/metal"/>
    <n v="1.9413333333333334"/>
    <n v="36.628930817610062"/>
    <x v="4"/>
    <s v="metal"/>
  </r>
  <r>
    <n v="5000"/>
    <n v="6019.01"/>
    <x v="0"/>
    <s v="US"/>
    <s v="USD"/>
    <n v="1473047940"/>
    <n v="1469595396"/>
    <x v="845"/>
    <d v="2016-09-04T22:59:00"/>
    <b v="0"/>
    <n v="177"/>
    <b v="1"/>
    <s v="music/metal"/>
    <n v="1.203802"/>
    <n v="34.005706214689269"/>
    <x v="4"/>
    <s v="metal"/>
  </r>
  <r>
    <n v="1100"/>
    <n v="1342.01"/>
    <x v="0"/>
    <s v="GB"/>
    <s v="GBP"/>
    <n v="1394460000"/>
    <n v="1393233855"/>
    <x v="846"/>
    <d v="2014-03-10T09:00:00"/>
    <b v="0"/>
    <n v="47"/>
    <b v="1"/>
    <s v="music/metal"/>
    <n v="1.2200090909090908"/>
    <n v="28.553404255319148"/>
    <x v="4"/>
    <s v="metal"/>
  </r>
  <r>
    <n v="10"/>
    <n v="10"/>
    <x v="0"/>
    <s v="US"/>
    <s v="USD"/>
    <n v="1436555376"/>
    <n v="1433963376"/>
    <x v="847"/>
    <d v="2015-07-10T14:09:36"/>
    <b v="0"/>
    <n v="1"/>
    <b v="1"/>
    <s v="music/metal"/>
    <n v="1"/>
    <n v="10"/>
    <x v="4"/>
    <s v="metal"/>
  </r>
  <r>
    <n v="300"/>
    <n v="300"/>
    <x v="0"/>
    <s v="US"/>
    <s v="USD"/>
    <n v="1429038033"/>
    <n v="1426446033"/>
    <x v="848"/>
    <d v="2015-04-14T14:00:33"/>
    <b v="0"/>
    <n v="16"/>
    <b v="1"/>
    <s v="music/metal"/>
    <n v="1"/>
    <n v="18.75"/>
    <x v="4"/>
    <s v="metal"/>
  </r>
  <r>
    <n v="4000"/>
    <n v="4796"/>
    <x v="0"/>
    <s v="US"/>
    <s v="USD"/>
    <n v="1426473264"/>
    <n v="1424057664"/>
    <x v="849"/>
    <d v="2015-03-15T21:34:24"/>
    <b v="0"/>
    <n v="115"/>
    <b v="1"/>
    <s v="music/metal"/>
    <n v="1.1990000000000001"/>
    <n v="41.704347826086959"/>
    <x v="4"/>
    <s v="metal"/>
  </r>
  <r>
    <n v="4000"/>
    <n v="6207"/>
    <x v="0"/>
    <s v="US"/>
    <s v="USD"/>
    <n v="1461560340"/>
    <n v="1458762717"/>
    <x v="850"/>
    <d v="2016-04-24T23:59:00"/>
    <b v="0"/>
    <n v="133"/>
    <b v="1"/>
    <s v="music/metal"/>
    <n v="1.55175"/>
    <n v="46.669172932330824"/>
    <x v="4"/>
    <s v="metal"/>
  </r>
  <r>
    <n v="2000"/>
    <n v="2609"/>
    <x v="0"/>
    <s v="FR"/>
    <s v="EUR"/>
    <n v="1469994300"/>
    <n v="1464815253"/>
    <x v="851"/>
    <d v="2016-07-31T14:45:00"/>
    <b v="0"/>
    <n v="70"/>
    <b v="1"/>
    <s v="music/metal"/>
    <n v="1.3045"/>
    <n v="37.271428571428572"/>
    <x v="4"/>
    <s v="metal"/>
  </r>
  <r>
    <n v="3500"/>
    <n v="3674"/>
    <x v="0"/>
    <s v="US"/>
    <s v="USD"/>
    <n v="1477342800"/>
    <n v="1476386395"/>
    <x v="852"/>
    <d v="2016-10-24T16:00:00"/>
    <b v="0"/>
    <n v="62"/>
    <b v="1"/>
    <s v="music/metal"/>
    <n v="1.0497142857142858"/>
    <n v="59.258064516129032"/>
    <x v="4"/>
    <s v="metal"/>
  </r>
  <r>
    <n v="300"/>
    <n v="300"/>
    <x v="0"/>
    <s v="US"/>
    <s v="USD"/>
    <n v="1424116709"/>
    <n v="1421524709"/>
    <x v="853"/>
    <d v="2015-02-16T14:58:29"/>
    <b v="0"/>
    <n v="10"/>
    <b v="1"/>
    <s v="music/metal"/>
    <n v="1"/>
    <n v="30"/>
    <x v="4"/>
    <s v="metal"/>
  </r>
  <r>
    <n v="27800"/>
    <n v="32865.300000000003"/>
    <x v="0"/>
    <s v="US"/>
    <s v="USD"/>
    <n v="1482901546"/>
    <n v="1480309546"/>
    <x v="854"/>
    <d v="2016-12-28T00:05:46"/>
    <b v="0"/>
    <n v="499"/>
    <b v="1"/>
    <s v="music/metal"/>
    <n v="1.1822050359712231"/>
    <n v="65.8623246492986"/>
    <x v="4"/>
    <s v="metal"/>
  </r>
  <r>
    <n v="1450"/>
    <n v="1500"/>
    <x v="0"/>
    <s v="US"/>
    <s v="USD"/>
    <n v="1469329217"/>
    <n v="1466737217"/>
    <x v="855"/>
    <d v="2016-07-23T22:00:17"/>
    <b v="0"/>
    <n v="47"/>
    <b v="1"/>
    <s v="music/metal"/>
    <n v="1.0344827586206897"/>
    <n v="31.914893617021278"/>
    <x v="4"/>
    <s v="metal"/>
  </r>
  <r>
    <n v="250"/>
    <n v="545"/>
    <x v="0"/>
    <s v="DE"/>
    <s v="EUR"/>
    <n v="1477422000"/>
    <n v="1472282956"/>
    <x v="856"/>
    <d v="2016-10-25T14:00:00"/>
    <b v="0"/>
    <n v="28"/>
    <b v="1"/>
    <s v="music/metal"/>
    <n v="2.1800000000000002"/>
    <n v="19.464285714285715"/>
    <x v="4"/>
    <s v="metal"/>
  </r>
  <r>
    <n v="1200"/>
    <n v="1200"/>
    <x v="0"/>
    <s v="ES"/>
    <s v="EUR"/>
    <n v="1448463431"/>
    <n v="1444831031"/>
    <x v="857"/>
    <d v="2015-11-25T09:57:11"/>
    <b v="0"/>
    <n v="24"/>
    <b v="1"/>
    <s v="music/metal"/>
    <n v="1"/>
    <n v="50"/>
    <x v="4"/>
    <s v="metal"/>
  </r>
  <r>
    <n v="1200"/>
    <n v="1728.07"/>
    <x v="0"/>
    <s v="GB"/>
    <s v="GBP"/>
    <n v="1429138740"/>
    <n v="1426528418"/>
    <x v="858"/>
    <d v="2015-04-15T17:59:00"/>
    <b v="0"/>
    <n v="76"/>
    <b v="1"/>
    <s v="music/metal"/>
    <n v="1.4400583333333332"/>
    <n v="22.737763157894737"/>
    <x v="4"/>
    <s v="metal"/>
  </r>
  <r>
    <n v="4000"/>
    <n v="4187"/>
    <x v="0"/>
    <s v="US"/>
    <s v="USD"/>
    <n v="1433376000"/>
    <n v="1430768468"/>
    <x v="859"/>
    <d v="2015-06-03T19:00:00"/>
    <b v="0"/>
    <n v="98"/>
    <b v="1"/>
    <s v="music/metal"/>
    <n v="1.0467500000000001"/>
    <n v="42.724489795918366"/>
    <x v="4"/>
    <s v="metal"/>
  </r>
  <r>
    <n v="14000"/>
    <n v="2540"/>
    <x v="2"/>
    <s v="US"/>
    <s v="USD"/>
    <n v="1385123713"/>
    <n v="1382528113"/>
    <x v="860"/>
    <d v="2013-11-22T07:35:13"/>
    <b v="0"/>
    <n v="48"/>
    <b v="0"/>
    <s v="music/jazz"/>
    <n v="0.18142857142857144"/>
    <n v="52.916666666666664"/>
    <x v="4"/>
    <s v="jazz"/>
  </r>
  <r>
    <n v="4500"/>
    <n v="101"/>
    <x v="2"/>
    <s v="US"/>
    <s v="USD"/>
    <n v="1474067404"/>
    <n v="1471475404"/>
    <x v="861"/>
    <d v="2016-09-16T18:10:04"/>
    <b v="0"/>
    <n v="2"/>
    <b v="0"/>
    <s v="music/jazz"/>
    <n v="2.2444444444444444E-2"/>
    <n v="50.5"/>
    <x v="4"/>
    <s v="jazz"/>
  </r>
  <r>
    <n v="50000"/>
    <n v="170"/>
    <x v="2"/>
    <s v="GB"/>
    <s v="GBP"/>
    <n v="1384179548"/>
    <n v="1381583948"/>
    <x v="862"/>
    <d v="2013-11-11T09:19:08"/>
    <b v="0"/>
    <n v="4"/>
    <b v="0"/>
    <s v="music/jazz"/>
    <n v="3.3999999999999998E-3"/>
    <n v="42.5"/>
    <x v="4"/>
    <s v="jazz"/>
  </r>
  <r>
    <n v="2000"/>
    <n v="90"/>
    <x v="2"/>
    <s v="US"/>
    <s v="USD"/>
    <n v="1329014966"/>
    <n v="1326422966"/>
    <x v="863"/>
    <d v="2012-02-11T21:49:26"/>
    <b v="0"/>
    <n v="5"/>
    <b v="0"/>
    <s v="music/jazz"/>
    <n v="4.4999999999999998E-2"/>
    <n v="18"/>
    <x v="4"/>
    <s v="jazz"/>
  </r>
  <r>
    <n v="6500"/>
    <n v="2700"/>
    <x v="2"/>
    <s v="US"/>
    <s v="USD"/>
    <n v="1381917540"/>
    <n v="1379990038"/>
    <x v="864"/>
    <d v="2013-10-16T04:59:00"/>
    <b v="0"/>
    <n v="79"/>
    <b v="0"/>
    <s v="music/jazz"/>
    <n v="0.41538461538461541"/>
    <n v="34.177215189873415"/>
    <x v="4"/>
    <s v="jazz"/>
  </r>
  <r>
    <n v="2200"/>
    <n v="45"/>
    <x v="2"/>
    <s v="US"/>
    <s v="USD"/>
    <n v="1358361197"/>
    <n v="1353177197"/>
    <x v="865"/>
    <d v="2013-01-16T13:33:17"/>
    <b v="0"/>
    <n v="2"/>
    <b v="0"/>
    <s v="music/jazz"/>
    <n v="2.0454545454545454E-2"/>
    <n v="22.5"/>
    <x v="4"/>
    <s v="jazz"/>
  </r>
  <r>
    <n v="3500"/>
    <n v="640"/>
    <x v="2"/>
    <s v="US"/>
    <s v="USD"/>
    <n v="1425136200"/>
    <n v="1421853518"/>
    <x v="866"/>
    <d v="2015-02-28T10:10:00"/>
    <b v="0"/>
    <n v="11"/>
    <b v="0"/>
    <s v="music/jazz"/>
    <n v="0.18285714285714286"/>
    <n v="58.18181818181818"/>
    <x v="4"/>
    <s v="jazz"/>
  </r>
  <r>
    <n v="5000"/>
    <n v="1201"/>
    <x v="2"/>
    <s v="US"/>
    <s v="USD"/>
    <n v="1259643540"/>
    <n v="1254450706"/>
    <x v="867"/>
    <d v="2009-11-30T23:59:00"/>
    <b v="0"/>
    <n v="11"/>
    <b v="0"/>
    <s v="music/jazz"/>
    <n v="0.2402"/>
    <n v="109.18181818181819"/>
    <x v="4"/>
    <s v="jazz"/>
  </r>
  <r>
    <n v="45000"/>
    <n v="50"/>
    <x v="2"/>
    <s v="US"/>
    <s v="USD"/>
    <n v="1389055198"/>
    <n v="1386463198"/>
    <x v="868"/>
    <d v="2014-01-06T19:39:58"/>
    <b v="0"/>
    <n v="1"/>
    <b v="0"/>
    <s v="music/jazz"/>
    <n v="1.1111111111111111E-3"/>
    <n v="50"/>
    <x v="4"/>
    <s v="jazz"/>
  </r>
  <r>
    <n v="8800"/>
    <n v="1040"/>
    <x v="2"/>
    <s v="US"/>
    <s v="USD"/>
    <n v="1365448657"/>
    <n v="1362860257"/>
    <x v="869"/>
    <d v="2013-04-08T14:17:37"/>
    <b v="0"/>
    <n v="3"/>
    <b v="0"/>
    <s v="music/jazz"/>
    <n v="0.11818181818181818"/>
    <n v="346.66666666666669"/>
    <x v="4"/>
    <s v="jazz"/>
  </r>
  <r>
    <n v="20000"/>
    <n v="62"/>
    <x v="2"/>
    <s v="GB"/>
    <s v="GBP"/>
    <n v="1377995523"/>
    <n v="1375403523"/>
    <x v="870"/>
    <d v="2013-08-31T19:32:03"/>
    <b v="0"/>
    <n v="5"/>
    <b v="0"/>
    <s v="music/jazz"/>
    <n v="3.0999999999999999E-3"/>
    <n v="12.4"/>
    <x v="4"/>
    <s v="jazz"/>
  </r>
  <r>
    <n v="6000"/>
    <n v="325"/>
    <x v="2"/>
    <s v="US"/>
    <s v="USD"/>
    <n v="1385735295"/>
    <n v="1383139695"/>
    <x v="871"/>
    <d v="2013-11-29T09:28:15"/>
    <b v="0"/>
    <n v="12"/>
    <b v="0"/>
    <s v="music/jazz"/>
    <n v="5.4166666666666669E-2"/>
    <n v="27.083333333333332"/>
    <x v="4"/>
    <s v="jazz"/>
  </r>
  <r>
    <n v="8000"/>
    <n v="65"/>
    <x v="2"/>
    <s v="US"/>
    <s v="USD"/>
    <n v="1299786527"/>
    <n v="1295898527"/>
    <x v="872"/>
    <d v="2011-03-10T14:48:47"/>
    <b v="0"/>
    <n v="2"/>
    <b v="0"/>
    <s v="music/jazz"/>
    <n v="8.1250000000000003E-3"/>
    <n v="32.5"/>
    <x v="4"/>
    <s v="jazz"/>
  </r>
  <r>
    <n v="3500"/>
    <n v="45"/>
    <x v="2"/>
    <s v="US"/>
    <s v="USD"/>
    <n v="1352610040"/>
    <n v="1349150440"/>
    <x v="873"/>
    <d v="2012-11-11T00:00:40"/>
    <b v="0"/>
    <n v="5"/>
    <b v="0"/>
    <s v="music/jazz"/>
    <n v="1.2857142857142857E-2"/>
    <n v="9"/>
    <x v="4"/>
    <s v="jazz"/>
  </r>
  <r>
    <n v="3000"/>
    <n v="730"/>
    <x v="2"/>
    <s v="US"/>
    <s v="USD"/>
    <n v="1367676034"/>
    <n v="1365084034"/>
    <x v="874"/>
    <d v="2013-05-04T09:00:34"/>
    <b v="0"/>
    <n v="21"/>
    <b v="0"/>
    <s v="music/jazz"/>
    <n v="0.24333333333333335"/>
    <n v="34.761904761904759"/>
    <x v="4"/>
    <s v="jazz"/>
  </r>
  <r>
    <n v="5000"/>
    <n v="0"/>
    <x v="2"/>
    <s v="US"/>
    <s v="USD"/>
    <n v="1442856131"/>
    <n v="1441128131"/>
    <x v="875"/>
    <d v="2015-09-21T12:22:11"/>
    <b v="0"/>
    <n v="0"/>
    <b v="0"/>
    <s v="music/jazz"/>
    <n v="0"/>
    <n v="0"/>
    <x v="4"/>
    <s v="jazz"/>
  </r>
  <r>
    <n v="3152"/>
    <n v="1286"/>
    <x v="2"/>
    <s v="GB"/>
    <s v="GBP"/>
    <n v="1359978927"/>
    <n v="1357127727"/>
    <x v="876"/>
    <d v="2013-02-04T06:55:27"/>
    <b v="0"/>
    <n v="45"/>
    <b v="0"/>
    <s v="music/jazz"/>
    <n v="0.40799492385786801"/>
    <n v="28.577777777777779"/>
    <x v="4"/>
    <s v="jazz"/>
  </r>
  <r>
    <n v="2000"/>
    <n v="1351"/>
    <x v="2"/>
    <s v="US"/>
    <s v="USD"/>
    <n v="1387479360"/>
    <n v="1384887360"/>
    <x v="877"/>
    <d v="2013-12-19T13:56:00"/>
    <b v="0"/>
    <n v="29"/>
    <b v="0"/>
    <s v="music/jazz"/>
    <n v="0.67549999999999999"/>
    <n v="46.586206896551722"/>
    <x v="4"/>
    <s v="jazz"/>
  </r>
  <r>
    <n v="5000"/>
    <n v="65"/>
    <x v="2"/>
    <s v="US"/>
    <s v="USD"/>
    <n v="1293082524"/>
    <n v="1290490524"/>
    <x v="878"/>
    <d v="2010-12-23T00:35:24"/>
    <b v="0"/>
    <n v="2"/>
    <b v="0"/>
    <s v="music/jazz"/>
    <n v="1.2999999999999999E-2"/>
    <n v="32.5"/>
    <x v="4"/>
    <s v="jazz"/>
  </r>
  <r>
    <n v="2100"/>
    <n v="644"/>
    <x v="2"/>
    <s v="US"/>
    <s v="USD"/>
    <n v="1338321305"/>
    <n v="1336506905"/>
    <x v="879"/>
    <d v="2012-05-29T14:55:05"/>
    <b v="0"/>
    <n v="30"/>
    <b v="0"/>
    <s v="music/jazz"/>
    <n v="0.30666666666666664"/>
    <n v="21.466666666666665"/>
    <x v="4"/>
    <s v="jazz"/>
  </r>
  <r>
    <n v="3780"/>
    <n v="113"/>
    <x v="2"/>
    <s v="US"/>
    <s v="USD"/>
    <n v="1351582938"/>
    <n v="1348731738"/>
    <x v="880"/>
    <d v="2012-10-30T02:42:18"/>
    <b v="0"/>
    <n v="8"/>
    <b v="0"/>
    <s v="music/indie rock"/>
    <n v="2.9894179894179893E-2"/>
    <n v="14.125"/>
    <x v="4"/>
    <s v="indie rock"/>
  </r>
  <r>
    <n v="3750"/>
    <n v="30"/>
    <x v="2"/>
    <s v="US"/>
    <s v="USD"/>
    <n v="1326520886"/>
    <n v="1322632886"/>
    <x v="881"/>
    <d v="2012-01-14T01:01:26"/>
    <b v="0"/>
    <n v="1"/>
    <b v="0"/>
    <s v="music/indie rock"/>
    <n v="8.0000000000000002E-3"/>
    <n v="30"/>
    <x v="4"/>
    <s v="indie rock"/>
  </r>
  <r>
    <n v="1500"/>
    <n v="302"/>
    <x v="2"/>
    <s v="US"/>
    <s v="USD"/>
    <n v="1315341550"/>
    <n v="1312490350"/>
    <x v="882"/>
    <d v="2011-09-06T15:39:10"/>
    <b v="0"/>
    <n v="14"/>
    <b v="0"/>
    <s v="music/indie rock"/>
    <n v="0.20133333333333334"/>
    <n v="21.571428571428573"/>
    <x v="4"/>
    <s v="indie rock"/>
  </r>
  <r>
    <n v="5000"/>
    <n v="2001"/>
    <x v="2"/>
    <s v="US"/>
    <s v="USD"/>
    <n v="1456957635"/>
    <n v="1451773635"/>
    <x v="883"/>
    <d v="2016-03-02T17:27:15"/>
    <b v="0"/>
    <n v="24"/>
    <b v="0"/>
    <s v="music/indie rock"/>
    <n v="0.4002"/>
    <n v="83.375"/>
    <x v="4"/>
    <s v="indie rock"/>
  </r>
  <r>
    <n v="2000"/>
    <n v="20"/>
    <x v="2"/>
    <s v="US"/>
    <s v="USD"/>
    <n v="1336789860"/>
    <n v="1331666146"/>
    <x v="884"/>
    <d v="2012-05-11T21:31:00"/>
    <b v="0"/>
    <n v="2"/>
    <b v="0"/>
    <s v="music/indie rock"/>
    <n v="0.01"/>
    <n v="10"/>
    <x v="4"/>
    <s v="indie rock"/>
  </r>
  <r>
    <n v="1000"/>
    <n v="750"/>
    <x v="2"/>
    <s v="US"/>
    <s v="USD"/>
    <n v="1483137311"/>
    <n v="1481322911"/>
    <x v="885"/>
    <d v="2016-12-30T17:35:11"/>
    <b v="0"/>
    <n v="21"/>
    <b v="0"/>
    <s v="music/indie rock"/>
    <n v="0.75"/>
    <n v="35.714285714285715"/>
    <x v="4"/>
    <s v="indie rock"/>
  </r>
  <r>
    <n v="500"/>
    <n v="205"/>
    <x v="2"/>
    <s v="US"/>
    <s v="USD"/>
    <n v="1473972813"/>
    <n v="1471812813"/>
    <x v="886"/>
    <d v="2016-09-15T15:53:33"/>
    <b v="0"/>
    <n v="7"/>
    <b v="0"/>
    <s v="music/indie rock"/>
    <n v="0.41"/>
    <n v="29.285714285714285"/>
    <x v="4"/>
    <s v="indie rock"/>
  </r>
  <r>
    <n v="1000"/>
    <n v="0"/>
    <x v="2"/>
    <s v="US"/>
    <s v="USD"/>
    <n v="1338159655"/>
    <n v="1335567655"/>
    <x v="887"/>
    <d v="2012-05-27T18:00:55"/>
    <b v="0"/>
    <n v="0"/>
    <b v="0"/>
    <s v="music/indie rock"/>
    <n v="0"/>
    <n v="0"/>
    <x v="4"/>
    <s v="indie rock"/>
  </r>
  <r>
    <n v="1000"/>
    <n v="72"/>
    <x v="2"/>
    <s v="US"/>
    <s v="USD"/>
    <n v="1314856800"/>
    <n v="1311789885"/>
    <x v="888"/>
    <d v="2011-09-01T01:00:00"/>
    <b v="0"/>
    <n v="4"/>
    <b v="0"/>
    <s v="music/indie rock"/>
    <n v="7.1999999999999995E-2"/>
    <n v="18"/>
    <x v="4"/>
    <s v="indie rock"/>
  </r>
  <r>
    <n v="25000"/>
    <n v="2360.3200000000002"/>
    <x v="2"/>
    <s v="US"/>
    <s v="USD"/>
    <n v="1412534943"/>
    <n v="1409942943"/>
    <x v="889"/>
    <d v="2014-10-05T13:49:03"/>
    <b v="0"/>
    <n v="32"/>
    <b v="0"/>
    <s v="music/indie rock"/>
    <n v="9.4412800000000005E-2"/>
    <n v="73.760000000000005"/>
    <x v="4"/>
    <s v="indie rock"/>
  </r>
  <r>
    <n v="3000"/>
    <n v="125"/>
    <x v="2"/>
    <s v="US"/>
    <s v="USD"/>
    <n v="1385055979"/>
    <n v="1382460379"/>
    <x v="890"/>
    <d v="2013-11-21T12:46:19"/>
    <b v="0"/>
    <n v="4"/>
    <b v="0"/>
    <s v="music/indie rock"/>
    <n v="4.1666666666666664E-2"/>
    <n v="31.25"/>
    <x v="4"/>
    <s v="indie rock"/>
  </r>
  <r>
    <n v="8000"/>
    <n v="260"/>
    <x v="2"/>
    <s v="US"/>
    <s v="USD"/>
    <n v="1408581930"/>
    <n v="1405989930"/>
    <x v="891"/>
    <d v="2014-08-20T19:45:30"/>
    <b v="0"/>
    <n v="9"/>
    <b v="0"/>
    <s v="music/indie rock"/>
    <n v="3.2500000000000001E-2"/>
    <n v="28.888888888888889"/>
    <x v="4"/>
    <s v="indie rock"/>
  </r>
  <r>
    <n v="6000"/>
    <n v="2445"/>
    <x v="2"/>
    <s v="US"/>
    <s v="USD"/>
    <n v="1280635200"/>
    <n v="1273121283"/>
    <x v="892"/>
    <d v="2010-07-31T23:00:00"/>
    <b v="0"/>
    <n v="17"/>
    <b v="0"/>
    <s v="music/indie rock"/>
    <n v="0.40749999999999997"/>
    <n v="143.8235294117647"/>
    <x v="4"/>
    <s v="indie rock"/>
  </r>
  <r>
    <n v="2000"/>
    <n v="200"/>
    <x v="2"/>
    <s v="US"/>
    <s v="USD"/>
    <n v="1427920363"/>
    <n v="1425331963"/>
    <x v="893"/>
    <d v="2015-04-01T15:32:43"/>
    <b v="0"/>
    <n v="5"/>
    <b v="0"/>
    <s v="music/indie rock"/>
    <n v="0.1"/>
    <n v="40"/>
    <x v="4"/>
    <s v="indie rock"/>
  </r>
  <r>
    <n v="20000"/>
    <n v="7834"/>
    <x v="2"/>
    <s v="US"/>
    <s v="USD"/>
    <n v="1465169610"/>
    <n v="1462577610"/>
    <x v="894"/>
    <d v="2016-06-05T18:33:30"/>
    <b v="0"/>
    <n v="53"/>
    <b v="0"/>
    <s v="music/indie rock"/>
    <n v="0.39169999999999999"/>
    <n v="147.81132075471697"/>
    <x v="4"/>
    <s v="indie rock"/>
  </r>
  <r>
    <n v="8000"/>
    <n v="195"/>
    <x v="2"/>
    <s v="US"/>
    <s v="USD"/>
    <n v="1287975829"/>
    <n v="1284087829"/>
    <x v="895"/>
    <d v="2010-10-24T22:03:49"/>
    <b v="0"/>
    <n v="7"/>
    <b v="0"/>
    <s v="music/indie rock"/>
    <n v="2.4375000000000001E-2"/>
    <n v="27.857142857142858"/>
    <x v="4"/>
    <s v="indie rock"/>
  </r>
  <r>
    <n v="8000"/>
    <n v="3200"/>
    <x v="2"/>
    <s v="US"/>
    <s v="USD"/>
    <n v="1440734400"/>
    <n v="1438549026"/>
    <x v="896"/>
    <d v="2015-08-27T23:00:00"/>
    <b v="0"/>
    <n v="72"/>
    <b v="0"/>
    <s v="music/indie rock"/>
    <n v="0.4"/>
    <n v="44.444444444444443"/>
    <x v="4"/>
    <s v="indie rock"/>
  </r>
  <r>
    <n v="3000"/>
    <n v="0"/>
    <x v="2"/>
    <s v="US"/>
    <s v="USD"/>
    <n v="1354123908"/>
    <n v="1351528308"/>
    <x v="897"/>
    <d v="2012-11-28T12:31:48"/>
    <b v="0"/>
    <n v="0"/>
    <b v="0"/>
    <s v="music/indie rock"/>
    <n v="0"/>
    <n v="0"/>
    <x v="4"/>
    <s v="indie rock"/>
  </r>
  <r>
    <n v="2500"/>
    <n v="70"/>
    <x v="2"/>
    <s v="US"/>
    <s v="USD"/>
    <n v="1326651110"/>
    <n v="1322763110"/>
    <x v="898"/>
    <d v="2012-01-15T13:11:50"/>
    <b v="0"/>
    <n v="2"/>
    <b v="0"/>
    <s v="music/indie rock"/>
    <n v="2.8000000000000001E-2"/>
    <n v="35"/>
    <x v="4"/>
    <s v="indie rock"/>
  </r>
  <r>
    <n v="750"/>
    <n v="280"/>
    <x v="2"/>
    <s v="US"/>
    <s v="USD"/>
    <n v="1306549362"/>
    <n v="1302661362"/>
    <x v="899"/>
    <d v="2011-05-27T21:22:42"/>
    <b v="0"/>
    <n v="8"/>
    <b v="0"/>
    <s v="music/indie rock"/>
    <n v="0.37333333333333335"/>
    <n v="35"/>
    <x v="4"/>
    <s v="indie rock"/>
  </r>
  <r>
    <n v="5000"/>
    <n v="21"/>
    <x v="2"/>
    <s v="US"/>
    <s v="USD"/>
    <n v="1459365802"/>
    <n v="1456777402"/>
    <x v="900"/>
    <d v="2016-03-30T14:23:22"/>
    <b v="0"/>
    <n v="2"/>
    <b v="0"/>
    <s v="music/jazz"/>
    <n v="4.1999999999999997E-3"/>
    <n v="10.5"/>
    <x v="4"/>
    <s v="jazz"/>
  </r>
  <r>
    <n v="6500"/>
    <n v="0"/>
    <x v="2"/>
    <s v="US"/>
    <s v="USD"/>
    <n v="1276024260"/>
    <n v="1272050914"/>
    <x v="901"/>
    <d v="2010-06-08T14:11:00"/>
    <b v="0"/>
    <n v="0"/>
    <b v="0"/>
    <s v="music/jazz"/>
    <n v="0"/>
    <n v="0"/>
    <x v="4"/>
    <s v="jazz"/>
  </r>
  <r>
    <n v="30000"/>
    <n v="90"/>
    <x v="2"/>
    <s v="US"/>
    <s v="USD"/>
    <n v="1409412600"/>
    <n v="1404947422"/>
    <x v="902"/>
    <d v="2014-08-30T10:30:00"/>
    <b v="0"/>
    <n v="3"/>
    <b v="0"/>
    <s v="music/jazz"/>
    <n v="3.0000000000000001E-3"/>
    <n v="30"/>
    <x v="4"/>
    <s v="jazz"/>
  </r>
  <r>
    <n v="5000"/>
    <n v="160"/>
    <x v="2"/>
    <s v="US"/>
    <s v="USD"/>
    <n v="1348367100"/>
    <n v="1346180780"/>
    <x v="903"/>
    <d v="2012-09-22T21:25:00"/>
    <b v="0"/>
    <n v="4"/>
    <b v="0"/>
    <s v="music/jazz"/>
    <n v="3.2000000000000001E-2"/>
    <n v="40"/>
    <x v="4"/>
    <s v="jazz"/>
  </r>
  <r>
    <n v="50000"/>
    <n v="151"/>
    <x v="2"/>
    <s v="US"/>
    <s v="USD"/>
    <n v="1451786137"/>
    <n v="1449194137"/>
    <x v="904"/>
    <d v="2016-01-02T20:55:37"/>
    <b v="0"/>
    <n v="3"/>
    <b v="0"/>
    <s v="music/jazz"/>
    <n v="3.0200000000000001E-3"/>
    <n v="50.333333333333336"/>
    <x v="4"/>
    <s v="jazz"/>
  </r>
  <r>
    <n v="6500"/>
    <n v="196"/>
    <x v="2"/>
    <s v="US"/>
    <s v="USD"/>
    <n v="1295847926"/>
    <n v="1290663926"/>
    <x v="905"/>
    <d v="2011-01-24T00:45:26"/>
    <b v="0"/>
    <n v="6"/>
    <b v="0"/>
    <s v="music/jazz"/>
    <n v="3.0153846153846153E-2"/>
    <n v="32.666666666666664"/>
    <x v="4"/>
    <s v="jazz"/>
  </r>
  <r>
    <n v="15000"/>
    <n v="0"/>
    <x v="2"/>
    <s v="US"/>
    <s v="USD"/>
    <n v="1394681590"/>
    <n v="1392093190"/>
    <x v="906"/>
    <d v="2014-03-12T22:33:10"/>
    <b v="0"/>
    <n v="0"/>
    <b v="0"/>
    <s v="music/jazz"/>
    <n v="0"/>
    <n v="0"/>
    <x v="4"/>
    <s v="jazz"/>
  </r>
  <r>
    <n v="2900"/>
    <n v="0"/>
    <x v="2"/>
    <s v="US"/>
    <s v="USD"/>
    <n v="1315715823"/>
    <n v="1313123823"/>
    <x v="907"/>
    <d v="2011-09-10T23:37:03"/>
    <b v="0"/>
    <n v="0"/>
    <b v="0"/>
    <s v="music/jazz"/>
    <n v="0"/>
    <n v="0"/>
    <x v="4"/>
    <s v="jazz"/>
  </r>
  <r>
    <n v="2500"/>
    <n v="0"/>
    <x v="2"/>
    <s v="US"/>
    <s v="USD"/>
    <n v="1280206740"/>
    <n v="1276283655"/>
    <x v="908"/>
    <d v="2010-07-26T23:59:00"/>
    <b v="0"/>
    <n v="0"/>
    <b v="0"/>
    <s v="music/jazz"/>
    <n v="0"/>
    <n v="0"/>
    <x v="4"/>
    <s v="jazz"/>
  </r>
  <r>
    <n v="16000"/>
    <n v="520"/>
    <x v="2"/>
    <s v="US"/>
    <s v="USD"/>
    <n v="1343016000"/>
    <n v="1340296440"/>
    <x v="909"/>
    <d v="2012-07-22T23:00:00"/>
    <b v="0"/>
    <n v="8"/>
    <b v="0"/>
    <s v="music/jazz"/>
    <n v="3.2500000000000001E-2"/>
    <n v="65"/>
    <x v="4"/>
    <s v="jazz"/>
  </r>
  <r>
    <n v="550"/>
    <n v="123"/>
    <x v="2"/>
    <s v="GB"/>
    <s v="GBP"/>
    <n v="1488546319"/>
    <n v="1483362319"/>
    <x v="910"/>
    <d v="2017-03-03T08:05:19"/>
    <b v="0"/>
    <n v="5"/>
    <b v="0"/>
    <s v="music/jazz"/>
    <n v="0.22363636363636363"/>
    <n v="24.6"/>
    <x v="4"/>
    <s v="jazz"/>
  </r>
  <r>
    <n v="100000"/>
    <n v="0"/>
    <x v="2"/>
    <s v="US"/>
    <s v="USD"/>
    <n v="1390522045"/>
    <n v="1388707645"/>
    <x v="911"/>
    <d v="2014-01-23T19:07:25"/>
    <b v="0"/>
    <n v="0"/>
    <b v="0"/>
    <s v="music/jazz"/>
    <n v="0"/>
    <n v="0"/>
    <x v="4"/>
    <s v="jazz"/>
  </r>
  <r>
    <n v="3500"/>
    <n v="30"/>
    <x v="2"/>
    <s v="US"/>
    <s v="USD"/>
    <n v="1355197047"/>
    <n v="1350009447"/>
    <x v="912"/>
    <d v="2012-12-10T22:37:27"/>
    <b v="0"/>
    <n v="2"/>
    <b v="0"/>
    <s v="music/jazz"/>
    <n v="8.5714285714285719E-3"/>
    <n v="15"/>
    <x v="4"/>
    <s v="jazz"/>
  </r>
  <r>
    <n v="30000"/>
    <n v="1982"/>
    <x v="2"/>
    <s v="US"/>
    <s v="USD"/>
    <n v="1336188019"/>
    <n v="1333596019"/>
    <x v="913"/>
    <d v="2012-05-04T22:20:19"/>
    <b v="0"/>
    <n v="24"/>
    <b v="0"/>
    <s v="music/jazz"/>
    <n v="6.6066666666666662E-2"/>
    <n v="82.583333333333329"/>
    <x v="4"/>
    <s v="jazz"/>
  </r>
  <r>
    <n v="1500"/>
    <n v="0"/>
    <x v="2"/>
    <s v="US"/>
    <s v="USD"/>
    <n v="1345918747"/>
    <n v="1343326747"/>
    <x v="914"/>
    <d v="2012-08-25T13:19:07"/>
    <b v="0"/>
    <n v="0"/>
    <b v="0"/>
    <s v="music/jazz"/>
    <n v="0"/>
    <n v="0"/>
    <x v="4"/>
    <s v="jazz"/>
  </r>
  <r>
    <n v="6500"/>
    <n v="375"/>
    <x v="2"/>
    <s v="US"/>
    <s v="USD"/>
    <n v="1330577940"/>
    <n v="1327853914"/>
    <x v="915"/>
    <d v="2012-02-29T23:59:00"/>
    <b v="0"/>
    <n v="9"/>
    <b v="0"/>
    <s v="music/jazz"/>
    <n v="5.7692307692307696E-2"/>
    <n v="41.666666666666664"/>
    <x v="4"/>
    <s v="jazz"/>
  </r>
  <r>
    <n v="3300"/>
    <n v="0"/>
    <x v="2"/>
    <s v="US"/>
    <s v="USD"/>
    <n v="1287723600"/>
    <n v="1284409734"/>
    <x v="916"/>
    <d v="2010-10-22T00:00:00"/>
    <b v="0"/>
    <n v="0"/>
    <b v="0"/>
    <s v="music/jazz"/>
    <n v="0"/>
    <n v="0"/>
    <x v="4"/>
    <s v="jazz"/>
  </r>
  <r>
    <n v="5000"/>
    <n v="30"/>
    <x v="2"/>
    <s v="US"/>
    <s v="USD"/>
    <n v="1405305000"/>
    <n v="1402612730"/>
    <x v="917"/>
    <d v="2014-07-13T21:30:00"/>
    <b v="0"/>
    <n v="1"/>
    <b v="0"/>
    <s v="music/jazz"/>
    <n v="6.0000000000000001E-3"/>
    <n v="30"/>
    <x v="4"/>
    <s v="jazz"/>
  </r>
  <r>
    <n v="3900"/>
    <n v="196"/>
    <x v="2"/>
    <s v="GB"/>
    <s v="GBP"/>
    <n v="1417474761"/>
    <n v="1414879161"/>
    <x v="918"/>
    <d v="2014-12-01T17:59:21"/>
    <b v="0"/>
    <n v="10"/>
    <b v="0"/>
    <s v="music/jazz"/>
    <n v="5.0256410256410255E-2"/>
    <n v="19.600000000000001"/>
    <x v="4"/>
    <s v="jazz"/>
  </r>
  <r>
    <n v="20000"/>
    <n v="100"/>
    <x v="2"/>
    <s v="US"/>
    <s v="USD"/>
    <n v="1355930645"/>
    <n v="1352906645"/>
    <x v="919"/>
    <d v="2012-12-19T10:24:05"/>
    <b v="0"/>
    <n v="1"/>
    <b v="0"/>
    <s v="music/jazz"/>
    <n v="5.0000000000000001E-3"/>
    <n v="100"/>
    <x v="4"/>
    <s v="jazz"/>
  </r>
  <r>
    <n v="5500"/>
    <n v="0"/>
    <x v="2"/>
    <s v="US"/>
    <s v="USD"/>
    <n v="1384448822"/>
    <n v="1381853222"/>
    <x v="920"/>
    <d v="2013-11-14T12:07:02"/>
    <b v="0"/>
    <n v="0"/>
    <b v="0"/>
    <s v="music/jazz"/>
    <n v="0"/>
    <n v="0"/>
    <x v="4"/>
    <s v="jazz"/>
  </r>
  <r>
    <n v="15000"/>
    <n v="4635"/>
    <x v="2"/>
    <s v="US"/>
    <s v="USD"/>
    <n v="1323666376"/>
    <n v="1320033976"/>
    <x v="921"/>
    <d v="2011-12-12T00:06:16"/>
    <b v="0"/>
    <n v="20"/>
    <b v="0"/>
    <s v="music/jazz"/>
    <n v="0.309"/>
    <n v="231.75"/>
    <x v="4"/>
    <s v="jazz"/>
  </r>
  <r>
    <n v="27000"/>
    <n v="5680"/>
    <x v="2"/>
    <s v="US"/>
    <s v="USD"/>
    <n v="1412167393"/>
    <n v="1409143393"/>
    <x v="922"/>
    <d v="2014-10-01T07:43:13"/>
    <b v="0"/>
    <n v="30"/>
    <b v="0"/>
    <s v="music/jazz"/>
    <n v="0.21037037037037037"/>
    <n v="189.33333333333334"/>
    <x v="4"/>
    <s v="jazz"/>
  </r>
  <r>
    <n v="15000"/>
    <n v="330"/>
    <x v="2"/>
    <s v="US"/>
    <s v="USD"/>
    <n v="1416614523"/>
    <n v="1414018923"/>
    <x v="923"/>
    <d v="2014-11-21T19:02:03"/>
    <b v="0"/>
    <n v="6"/>
    <b v="0"/>
    <s v="music/jazz"/>
    <n v="2.1999999999999999E-2"/>
    <n v="55"/>
    <x v="4"/>
    <s v="jazz"/>
  </r>
  <r>
    <n v="3000"/>
    <n v="327"/>
    <x v="2"/>
    <s v="US"/>
    <s v="USD"/>
    <n v="1360795069"/>
    <n v="1358203069"/>
    <x v="924"/>
    <d v="2013-02-13T17:37:49"/>
    <b v="0"/>
    <n v="15"/>
    <b v="0"/>
    <s v="music/jazz"/>
    <n v="0.109"/>
    <n v="21.8"/>
    <x v="4"/>
    <s v="jazz"/>
  </r>
  <r>
    <n v="6000"/>
    <n v="160"/>
    <x v="2"/>
    <s v="US"/>
    <s v="USD"/>
    <n v="1385590111"/>
    <n v="1382994511"/>
    <x v="925"/>
    <d v="2013-11-27T17:08:31"/>
    <b v="0"/>
    <n v="5"/>
    <b v="0"/>
    <s v="music/jazz"/>
    <n v="2.6666666666666668E-2"/>
    <n v="32"/>
    <x v="4"/>
    <s v="jazz"/>
  </r>
  <r>
    <n v="7000"/>
    <n v="0"/>
    <x v="2"/>
    <s v="US"/>
    <s v="USD"/>
    <n v="1278628800"/>
    <n v="1276043330"/>
    <x v="926"/>
    <d v="2010-07-08T17:40:00"/>
    <b v="0"/>
    <n v="0"/>
    <b v="0"/>
    <s v="music/jazz"/>
    <n v="0"/>
    <n v="0"/>
    <x v="4"/>
    <s v="jazz"/>
  </r>
  <r>
    <n v="20000"/>
    <n v="0"/>
    <x v="2"/>
    <s v="US"/>
    <s v="USD"/>
    <n v="1337024695"/>
    <n v="1334432695"/>
    <x v="927"/>
    <d v="2012-05-14T14:44:55"/>
    <b v="0"/>
    <n v="0"/>
    <b v="0"/>
    <s v="music/jazz"/>
    <n v="0"/>
    <n v="0"/>
    <x v="4"/>
    <s v="jazz"/>
  </r>
  <r>
    <n v="14500"/>
    <n v="1575"/>
    <x v="2"/>
    <s v="US"/>
    <s v="USD"/>
    <n v="1353196800"/>
    <n v="1348864913"/>
    <x v="928"/>
    <d v="2012-11-17T19:00:00"/>
    <b v="0"/>
    <n v="28"/>
    <b v="0"/>
    <s v="music/jazz"/>
    <n v="0.10862068965517241"/>
    <n v="56.25"/>
    <x v="4"/>
    <s v="jazz"/>
  </r>
  <r>
    <n v="500"/>
    <n v="0"/>
    <x v="2"/>
    <s v="US"/>
    <s v="USD"/>
    <n v="1333946569"/>
    <n v="1331358169"/>
    <x v="929"/>
    <d v="2012-04-08T23:42:49"/>
    <b v="0"/>
    <n v="0"/>
    <b v="0"/>
    <s v="music/jazz"/>
    <n v="0"/>
    <n v="0"/>
    <x v="4"/>
    <s v="jazz"/>
  </r>
  <r>
    <n v="900"/>
    <n v="345"/>
    <x v="2"/>
    <s v="US"/>
    <s v="USD"/>
    <n v="1277501520"/>
    <n v="1273874306"/>
    <x v="930"/>
    <d v="2010-06-25T16:32:00"/>
    <b v="0"/>
    <n v="5"/>
    <b v="0"/>
    <s v="music/jazz"/>
    <n v="0.38333333333333336"/>
    <n v="69"/>
    <x v="4"/>
    <s v="jazz"/>
  </r>
  <r>
    <n v="2000"/>
    <n v="131"/>
    <x v="2"/>
    <s v="GB"/>
    <s v="GBP"/>
    <n v="1395007200"/>
    <n v="1392021502"/>
    <x v="931"/>
    <d v="2014-03-16T17:00:00"/>
    <b v="0"/>
    <n v="7"/>
    <b v="0"/>
    <s v="music/jazz"/>
    <n v="6.5500000000000003E-2"/>
    <n v="18.714285714285715"/>
    <x v="4"/>
    <s v="jazz"/>
  </r>
  <r>
    <n v="9500"/>
    <n v="1381"/>
    <x v="2"/>
    <s v="US"/>
    <s v="USD"/>
    <n v="1363990545"/>
    <n v="1360106145"/>
    <x v="932"/>
    <d v="2013-03-22T17:15:45"/>
    <b v="0"/>
    <n v="30"/>
    <b v="0"/>
    <s v="music/jazz"/>
    <n v="0.14536842105263159"/>
    <n v="46.033333333333331"/>
    <x v="4"/>
    <s v="jazz"/>
  </r>
  <r>
    <n v="2000"/>
    <n v="120"/>
    <x v="2"/>
    <s v="US"/>
    <s v="USD"/>
    <n v="1399867409"/>
    <n v="1394683409"/>
    <x v="933"/>
    <d v="2014-05-11T23:03:29"/>
    <b v="0"/>
    <n v="2"/>
    <b v="0"/>
    <s v="music/jazz"/>
    <n v="0.06"/>
    <n v="60"/>
    <x v="4"/>
    <s v="jazz"/>
  </r>
  <r>
    <n v="5000"/>
    <n v="1520"/>
    <x v="2"/>
    <s v="CA"/>
    <s v="CAD"/>
    <n v="1399183200"/>
    <n v="1396633284"/>
    <x v="934"/>
    <d v="2014-05-04T01:00:00"/>
    <b v="0"/>
    <n v="30"/>
    <b v="0"/>
    <s v="music/jazz"/>
    <n v="0.30399999999999999"/>
    <n v="50.666666666666664"/>
    <x v="4"/>
    <s v="jazz"/>
  </r>
  <r>
    <n v="3500"/>
    <n v="50"/>
    <x v="2"/>
    <s v="US"/>
    <s v="USD"/>
    <n v="1454054429"/>
    <n v="1451462429"/>
    <x v="935"/>
    <d v="2016-01-29T03:00:29"/>
    <b v="0"/>
    <n v="2"/>
    <b v="0"/>
    <s v="music/jazz"/>
    <n v="1.4285714285714285E-2"/>
    <n v="25"/>
    <x v="4"/>
    <s v="jazz"/>
  </r>
  <r>
    <n v="1400"/>
    <n v="0"/>
    <x v="2"/>
    <s v="US"/>
    <s v="USD"/>
    <n v="1326916800"/>
    <n v="1323131689"/>
    <x v="936"/>
    <d v="2012-01-18T15:00:00"/>
    <b v="0"/>
    <n v="0"/>
    <b v="0"/>
    <s v="music/jazz"/>
    <n v="0"/>
    <n v="0"/>
    <x v="4"/>
    <s v="jazz"/>
  </r>
  <r>
    <n v="3500"/>
    <n v="40"/>
    <x v="2"/>
    <s v="US"/>
    <s v="USD"/>
    <n v="1383509357"/>
    <n v="1380913757"/>
    <x v="937"/>
    <d v="2013-11-03T15:09:17"/>
    <b v="0"/>
    <n v="2"/>
    <b v="0"/>
    <s v="music/jazz"/>
    <n v="1.1428571428571429E-2"/>
    <n v="20"/>
    <x v="4"/>
    <s v="jazz"/>
  </r>
  <r>
    <n v="7000"/>
    <n v="25"/>
    <x v="2"/>
    <s v="US"/>
    <s v="USD"/>
    <n v="1346585448"/>
    <n v="1343993448"/>
    <x v="938"/>
    <d v="2012-09-02T06:30:48"/>
    <b v="0"/>
    <n v="1"/>
    <b v="0"/>
    <s v="music/jazz"/>
    <n v="3.5714285714285713E-3"/>
    <n v="25"/>
    <x v="4"/>
    <s v="jazz"/>
  </r>
  <r>
    <n v="2750"/>
    <n v="40"/>
    <x v="2"/>
    <s v="US"/>
    <s v="USD"/>
    <n v="1372622280"/>
    <n v="1369246738"/>
    <x v="939"/>
    <d v="2013-06-30T14:58:00"/>
    <b v="0"/>
    <n v="2"/>
    <b v="0"/>
    <s v="music/jazz"/>
    <n v="1.4545454545454545E-2"/>
    <n v="20"/>
    <x v="4"/>
    <s v="jazz"/>
  </r>
  <r>
    <n v="9000"/>
    <n v="1544"/>
    <x v="2"/>
    <s v="US"/>
    <s v="USD"/>
    <n v="1439251926"/>
    <n v="1435363926"/>
    <x v="940"/>
    <d v="2015-08-10T19:12:06"/>
    <b v="0"/>
    <n v="14"/>
    <b v="0"/>
    <s v="technology/wearables"/>
    <n v="0.17155555555555554"/>
    <n v="110.28571428571429"/>
    <x v="2"/>
    <s v="wearables"/>
  </r>
  <r>
    <n v="50000"/>
    <n v="1161"/>
    <x v="2"/>
    <s v="US"/>
    <s v="USD"/>
    <n v="1486693145"/>
    <n v="1484101145"/>
    <x v="941"/>
    <d v="2017-02-09T21:19:05"/>
    <b v="0"/>
    <n v="31"/>
    <b v="0"/>
    <s v="technology/wearables"/>
    <n v="2.3220000000000001E-2"/>
    <n v="37.451612903225808"/>
    <x v="2"/>
    <s v="wearables"/>
  </r>
  <r>
    <n v="7500"/>
    <n v="668"/>
    <x v="2"/>
    <s v="US"/>
    <s v="USD"/>
    <n v="1455826460"/>
    <n v="1452716060"/>
    <x v="942"/>
    <d v="2016-02-18T15:14:20"/>
    <b v="0"/>
    <n v="16"/>
    <b v="0"/>
    <s v="technology/wearables"/>
    <n v="8.9066666666666669E-2"/>
    <n v="41.75"/>
    <x v="2"/>
    <s v="wearables"/>
  </r>
  <r>
    <n v="3000"/>
    <n v="289"/>
    <x v="2"/>
    <s v="US"/>
    <s v="USD"/>
    <n v="1480438905"/>
    <n v="1477843305"/>
    <x v="943"/>
    <d v="2016-11-29T12:01:45"/>
    <b v="0"/>
    <n v="12"/>
    <b v="0"/>
    <s v="technology/wearables"/>
    <n v="9.633333333333334E-2"/>
    <n v="24.083333333333332"/>
    <x v="2"/>
    <s v="wearables"/>
  </r>
  <r>
    <n v="50000"/>
    <n v="6663"/>
    <x v="2"/>
    <s v="US"/>
    <s v="USD"/>
    <n v="1460988000"/>
    <n v="1458050450"/>
    <x v="944"/>
    <d v="2016-04-18T09:00:00"/>
    <b v="0"/>
    <n v="96"/>
    <b v="0"/>
    <s v="technology/wearables"/>
    <n v="0.13325999999999999"/>
    <n v="69.40625"/>
    <x v="2"/>
    <s v="wearables"/>
  </r>
  <r>
    <n v="100000"/>
    <n v="2484"/>
    <x v="2"/>
    <s v="FR"/>
    <s v="EUR"/>
    <n v="1487462340"/>
    <n v="1482958626"/>
    <x v="945"/>
    <d v="2017-02-18T18:59:00"/>
    <b v="0"/>
    <n v="16"/>
    <b v="0"/>
    <s v="technology/wearables"/>
    <n v="2.4840000000000001E-2"/>
    <n v="155.25"/>
    <x v="2"/>
    <s v="wearables"/>
  </r>
  <r>
    <n v="15000"/>
    <n v="286"/>
    <x v="2"/>
    <s v="US"/>
    <s v="USD"/>
    <n v="1473444048"/>
    <n v="1470852048"/>
    <x v="946"/>
    <d v="2016-09-09T13:00:48"/>
    <b v="0"/>
    <n v="5"/>
    <b v="0"/>
    <s v="technology/wearables"/>
    <n v="1.9066666666666666E-2"/>
    <n v="57.2"/>
    <x v="2"/>
    <s v="wearables"/>
  </r>
  <r>
    <n v="850"/>
    <n v="0"/>
    <x v="2"/>
    <s v="US"/>
    <s v="USD"/>
    <n v="1467312306"/>
    <n v="1462128306"/>
    <x v="947"/>
    <d v="2016-06-30T13:45:06"/>
    <b v="0"/>
    <n v="0"/>
    <b v="0"/>
    <s v="technology/wearables"/>
    <n v="0"/>
    <n v="0"/>
    <x v="2"/>
    <s v="wearables"/>
  </r>
  <r>
    <n v="4000"/>
    <n v="480"/>
    <x v="2"/>
    <s v="NL"/>
    <s v="EUR"/>
    <n v="1457812364"/>
    <n v="1455220364"/>
    <x v="948"/>
    <d v="2016-03-12T14:52:44"/>
    <b v="0"/>
    <n v="8"/>
    <b v="0"/>
    <s v="technology/wearables"/>
    <n v="0.12"/>
    <n v="60"/>
    <x v="2"/>
    <s v="wearables"/>
  </r>
  <r>
    <n v="20000"/>
    <n v="273"/>
    <x v="2"/>
    <s v="DE"/>
    <s v="EUR"/>
    <n v="1456016576"/>
    <n v="1450832576"/>
    <x v="949"/>
    <d v="2016-02-20T20:02:56"/>
    <b v="0"/>
    <n v="7"/>
    <b v="0"/>
    <s v="technology/wearables"/>
    <n v="1.3650000000000001E-2"/>
    <n v="39"/>
    <x v="2"/>
    <s v="wearables"/>
  </r>
  <r>
    <n v="5000"/>
    <n v="1402"/>
    <x v="2"/>
    <s v="CA"/>
    <s v="CAD"/>
    <n v="1453053661"/>
    <n v="1450461661"/>
    <x v="950"/>
    <d v="2016-01-17T13:01:01"/>
    <b v="0"/>
    <n v="24"/>
    <b v="0"/>
    <s v="technology/wearables"/>
    <n v="0.28039999999999998"/>
    <n v="58.416666666666664"/>
    <x v="2"/>
    <s v="wearables"/>
  </r>
  <r>
    <n v="50000"/>
    <n v="19195"/>
    <x v="2"/>
    <s v="US"/>
    <s v="USD"/>
    <n v="1465054872"/>
    <n v="1461166872"/>
    <x v="951"/>
    <d v="2016-06-04T10:41:12"/>
    <b v="0"/>
    <n v="121"/>
    <b v="0"/>
    <s v="technology/wearables"/>
    <n v="0.38390000000000002"/>
    <n v="158.63636363636363"/>
    <x v="2"/>
    <s v="wearables"/>
  </r>
  <r>
    <n v="49000"/>
    <n v="19572"/>
    <x v="2"/>
    <s v="US"/>
    <s v="USD"/>
    <n v="1479483812"/>
    <n v="1476888212"/>
    <x v="952"/>
    <d v="2016-11-18T10:43:32"/>
    <b v="0"/>
    <n v="196"/>
    <b v="0"/>
    <s v="technology/wearables"/>
    <n v="0.39942857142857141"/>
    <n v="99.857142857142861"/>
    <x v="2"/>
    <s v="wearables"/>
  </r>
  <r>
    <n v="15000"/>
    <n v="126"/>
    <x v="2"/>
    <s v="US"/>
    <s v="USD"/>
    <n v="1422158199"/>
    <n v="1419566199"/>
    <x v="953"/>
    <d v="2015-01-24T22:56:39"/>
    <b v="0"/>
    <n v="5"/>
    <b v="0"/>
    <s v="technology/wearables"/>
    <n v="8.3999999999999995E-3"/>
    <n v="25.2"/>
    <x v="2"/>
    <s v="wearables"/>
  </r>
  <r>
    <n v="15000"/>
    <n v="6511"/>
    <x v="2"/>
    <s v="US"/>
    <s v="USD"/>
    <n v="1440100839"/>
    <n v="1436472039"/>
    <x v="954"/>
    <d v="2015-08-20T15:00:39"/>
    <b v="0"/>
    <n v="73"/>
    <b v="0"/>
    <s v="technology/wearables"/>
    <n v="0.43406666666666666"/>
    <n v="89.191780821917803"/>
    <x v="2"/>
    <s v="wearables"/>
  </r>
  <r>
    <n v="300000"/>
    <n v="16984"/>
    <x v="2"/>
    <s v="US"/>
    <s v="USD"/>
    <n v="1473750300"/>
    <n v="1470294300"/>
    <x v="955"/>
    <d v="2016-09-13T02:05:00"/>
    <b v="0"/>
    <n v="93"/>
    <b v="0"/>
    <s v="technology/wearables"/>
    <n v="5.6613333333333335E-2"/>
    <n v="182.6236559139785"/>
    <x v="2"/>
    <s v="wearables"/>
  </r>
  <r>
    <n v="50000"/>
    <n v="861"/>
    <x v="2"/>
    <s v="US"/>
    <s v="USD"/>
    <n v="1430081759"/>
    <n v="1424901359"/>
    <x v="956"/>
    <d v="2015-04-26T15:55:59"/>
    <b v="0"/>
    <n v="17"/>
    <b v="0"/>
    <s v="technology/wearables"/>
    <n v="1.7219999999999999E-2"/>
    <n v="50.647058823529413"/>
    <x v="2"/>
    <s v="wearables"/>
  </r>
  <r>
    <n v="12000"/>
    <n v="233"/>
    <x v="2"/>
    <s v="US"/>
    <s v="USD"/>
    <n v="1479392133"/>
    <n v="1476710133"/>
    <x v="957"/>
    <d v="2016-11-17T09:15:33"/>
    <b v="0"/>
    <n v="7"/>
    <b v="0"/>
    <s v="technology/wearables"/>
    <n v="1.9416666666666665E-2"/>
    <n v="33.285714285714285"/>
    <x v="2"/>
    <s v="wearables"/>
  </r>
  <r>
    <n v="7777"/>
    <n v="881"/>
    <x v="2"/>
    <s v="US"/>
    <s v="USD"/>
    <n v="1428641940"/>
    <n v="1426792563"/>
    <x v="958"/>
    <d v="2015-04-09T23:59:00"/>
    <b v="0"/>
    <n v="17"/>
    <b v="0"/>
    <s v="technology/wearables"/>
    <n v="0.11328275684711328"/>
    <n v="51.823529411764703"/>
    <x v="2"/>
    <s v="wearables"/>
  </r>
  <r>
    <n v="50000"/>
    <n v="19430"/>
    <x v="2"/>
    <s v="US"/>
    <s v="USD"/>
    <n v="1421640665"/>
    <n v="1419048665"/>
    <x v="959"/>
    <d v="2015-01-18T23:11:05"/>
    <b v="0"/>
    <n v="171"/>
    <b v="0"/>
    <s v="technology/wearables"/>
    <n v="0.3886"/>
    <n v="113.62573099415205"/>
    <x v="2"/>
    <s v="wearables"/>
  </r>
  <r>
    <n v="55650"/>
    <n v="25655"/>
    <x v="2"/>
    <s v="US"/>
    <s v="USD"/>
    <n v="1489500155"/>
    <n v="1485874955"/>
    <x v="960"/>
    <d v="2017-03-14T09:02:35"/>
    <b v="0"/>
    <n v="188"/>
    <b v="0"/>
    <s v="technology/wearables"/>
    <n v="0.46100628930817611"/>
    <n v="136.46276595744681"/>
    <x v="2"/>
    <s v="wearables"/>
  </r>
  <r>
    <n v="95000"/>
    <n v="40079"/>
    <x v="2"/>
    <s v="US"/>
    <s v="USD"/>
    <n v="1487617200"/>
    <n v="1483634335"/>
    <x v="961"/>
    <d v="2017-02-20T14:00:00"/>
    <b v="0"/>
    <n v="110"/>
    <b v="0"/>
    <s v="technology/wearables"/>
    <n v="0.42188421052631581"/>
    <n v="364.35454545454547"/>
    <x v="2"/>
    <s v="wearables"/>
  </r>
  <r>
    <n v="2500"/>
    <n v="712"/>
    <x v="2"/>
    <s v="US"/>
    <s v="USD"/>
    <n v="1455210353"/>
    <n v="1451927153"/>
    <x v="962"/>
    <d v="2016-02-11T12:05:53"/>
    <b v="0"/>
    <n v="37"/>
    <b v="0"/>
    <s v="technology/wearables"/>
    <n v="0.2848"/>
    <n v="19.243243243243242"/>
    <x v="2"/>
    <s v="wearables"/>
  </r>
  <r>
    <n v="35000"/>
    <n v="377"/>
    <x v="2"/>
    <s v="US"/>
    <s v="USD"/>
    <n v="1476717319"/>
    <n v="1473693319"/>
    <x v="963"/>
    <d v="2016-10-17T10:15:19"/>
    <b v="0"/>
    <n v="9"/>
    <b v="0"/>
    <s v="technology/wearables"/>
    <n v="1.0771428571428571E-2"/>
    <n v="41.888888888888886"/>
    <x v="2"/>
    <s v="wearables"/>
  </r>
  <r>
    <n v="110000"/>
    <n v="879"/>
    <x v="2"/>
    <s v="CA"/>
    <s v="CAD"/>
    <n v="1441119919"/>
    <n v="1437663919"/>
    <x v="964"/>
    <d v="2015-09-01T10:05:19"/>
    <b v="0"/>
    <n v="29"/>
    <b v="0"/>
    <s v="technology/wearables"/>
    <n v="7.9909090909090902E-3"/>
    <n v="30.310344827586206"/>
    <x v="2"/>
    <s v="wearables"/>
  </r>
  <r>
    <n v="25000"/>
    <n v="298"/>
    <x v="2"/>
    <s v="US"/>
    <s v="USD"/>
    <n v="1477454340"/>
    <n v="1474676646"/>
    <x v="965"/>
    <d v="2016-10-25T22:59:00"/>
    <b v="0"/>
    <n v="6"/>
    <b v="0"/>
    <s v="technology/wearables"/>
    <n v="1.192E-2"/>
    <n v="49.666666666666664"/>
    <x v="2"/>
    <s v="wearables"/>
  </r>
  <r>
    <n v="12000"/>
    <n v="1776"/>
    <x v="2"/>
    <s v="US"/>
    <s v="USD"/>
    <n v="1475766932"/>
    <n v="1473174932"/>
    <x v="966"/>
    <d v="2016-10-06T10:15:32"/>
    <b v="0"/>
    <n v="30"/>
    <b v="0"/>
    <s v="technology/wearables"/>
    <n v="0.14799999999999999"/>
    <n v="59.2"/>
    <x v="2"/>
    <s v="wearables"/>
  </r>
  <r>
    <n v="20000"/>
    <n v="3562"/>
    <x v="2"/>
    <s v="US"/>
    <s v="USD"/>
    <n v="1461301574"/>
    <n v="1456121174"/>
    <x v="967"/>
    <d v="2016-04-22T00:06:14"/>
    <b v="0"/>
    <n v="81"/>
    <b v="0"/>
    <s v="technology/wearables"/>
    <n v="0.17810000000000001"/>
    <n v="43.97530864197531"/>
    <x v="2"/>
    <s v="wearables"/>
  </r>
  <r>
    <n v="8000"/>
    <n v="106"/>
    <x v="2"/>
    <s v="US"/>
    <s v="USD"/>
    <n v="1408134034"/>
    <n v="1405542034"/>
    <x v="968"/>
    <d v="2014-08-15T15:20:34"/>
    <b v="0"/>
    <n v="4"/>
    <b v="0"/>
    <s v="technology/wearables"/>
    <n v="1.325E-2"/>
    <n v="26.5"/>
    <x v="2"/>
    <s v="wearables"/>
  </r>
  <r>
    <n v="30000"/>
    <n v="14000"/>
    <x v="2"/>
    <s v="MX"/>
    <s v="MXN"/>
    <n v="1486624607"/>
    <n v="1483773407"/>
    <x v="969"/>
    <d v="2017-02-09T02:16:47"/>
    <b v="0"/>
    <n v="11"/>
    <b v="0"/>
    <s v="technology/wearables"/>
    <n v="0.46666666666666667"/>
    <n v="1272.7272727272727"/>
    <x v="2"/>
    <s v="wearables"/>
  </r>
  <r>
    <n v="5000"/>
    <n v="2296"/>
    <x v="2"/>
    <s v="CA"/>
    <s v="CAD"/>
    <n v="1485147540"/>
    <n v="1481951853"/>
    <x v="970"/>
    <d v="2017-01-22T23:59:00"/>
    <b v="0"/>
    <n v="14"/>
    <b v="0"/>
    <s v="technology/wearables"/>
    <n v="0.4592"/>
    <n v="164"/>
    <x v="2"/>
    <s v="wearables"/>
  </r>
  <r>
    <n v="100000"/>
    <n v="226"/>
    <x v="2"/>
    <s v="US"/>
    <s v="USD"/>
    <n v="1433178060"/>
    <n v="1429290060"/>
    <x v="971"/>
    <d v="2015-06-01T12:01:00"/>
    <b v="0"/>
    <n v="5"/>
    <b v="0"/>
    <s v="technology/wearables"/>
    <n v="2.2599999999999999E-3"/>
    <n v="45.2"/>
    <x v="2"/>
    <s v="wearables"/>
  </r>
  <r>
    <n v="20000"/>
    <n v="6925"/>
    <x v="2"/>
    <s v="US"/>
    <s v="USD"/>
    <n v="1409813940"/>
    <n v="1407271598"/>
    <x v="972"/>
    <d v="2014-09-04T01:59:00"/>
    <b v="0"/>
    <n v="45"/>
    <b v="0"/>
    <s v="technology/wearables"/>
    <n v="0.34625"/>
    <n v="153.88888888888889"/>
    <x v="2"/>
    <s v="wearables"/>
  </r>
  <r>
    <n v="20000"/>
    <n v="411"/>
    <x v="2"/>
    <s v="US"/>
    <s v="USD"/>
    <n v="1447032093"/>
    <n v="1441844493"/>
    <x v="973"/>
    <d v="2015-11-08T20:21:33"/>
    <b v="0"/>
    <n v="8"/>
    <b v="0"/>
    <s v="technology/wearables"/>
    <n v="2.0549999999999999E-2"/>
    <n v="51.375"/>
    <x v="2"/>
    <s v="wearables"/>
  </r>
  <r>
    <n v="50000"/>
    <n v="280"/>
    <x v="2"/>
    <s v="US"/>
    <s v="USD"/>
    <n v="1458925156"/>
    <n v="1456336756"/>
    <x v="974"/>
    <d v="2016-03-25T11:59:16"/>
    <b v="0"/>
    <n v="3"/>
    <b v="0"/>
    <s v="technology/wearables"/>
    <n v="5.5999999999999999E-3"/>
    <n v="93.333333333333329"/>
    <x v="2"/>
    <s v="wearables"/>
  </r>
  <r>
    <n v="100000"/>
    <n v="2607"/>
    <x v="2"/>
    <s v="US"/>
    <s v="USD"/>
    <n v="1467132185"/>
    <n v="1461948185"/>
    <x v="975"/>
    <d v="2016-06-28T11:43:05"/>
    <b v="0"/>
    <n v="24"/>
    <b v="0"/>
    <s v="technology/wearables"/>
    <n v="2.6069999999999999E-2"/>
    <n v="108.625"/>
    <x v="2"/>
    <s v="wearables"/>
  </r>
  <r>
    <n v="150000"/>
    <n v="2889"/>
    <x v="2"/>
    <s v="AU"/>
    <s v="AUD"/>
    <n v="1439515497"/>
    <n v="1435627497"/>
    <x v="976"/>
    <d v="2015-08-13T20:24:57"/>
    <b v="0"/>
    <n v="18"/>
    <b v="0"/>
    <s v="technology/wearables"/>
    <n v="1.9259999999999999E-2"/>
    <n v="160.5"/>
    <x v="2"/>
    <s v="wearables"/>
  </r>
  <r>
    <n v="2700"/>
    <n v="909"/>
    <x v="2"/>
    <s v="AT"/>
    <s v="EUR"/>
    <n v="1456094197"/>
    <n v="1453502197"/>
    <x v="977"/>
    <d v="2016-02-21T17:36:37"/>
    <b v="0"/>
    <n v="12"/>
    <b v="0"/>
    <s v="technology/wearables"/>
    <n v="0.33666666666666667"/>
    <n v="75.75"/>
    <x v="2"/>
    <s v="wearables"/>
  </r>
  <r>
    <n v="172889"/>
    <n v="97273"/>
    <x v="2"/>
    <s v="SE"/>
    <s v="SEK"/>
    <n v="1456385101"/>
    <n v="1453793101"/>
    <x v="978"/>
    <d v="2016-02-25T02:25:01"/>
    <b v="0"/>
    <n v="123"/>
    <b v="0"/>
    <s v="technology/wearables"/>
    <n v="0.5626326718299024"/>
    <n v="790.83739837398377"/>
    <x v="2"/>
    <s v="wearables"/>
  </r>
  <r>
    <n v="35000"/>
    <n v="28986.16"/>
    <x v="2"/>
    <s v="US"/>
    <s v="USD"/>
    <n v="1466449140"/>
    <n v="1463392828"/>
    <x v="979"/>
    <d v="2016-06-20T13:59:00"/>
    <b v="0"/>
    <n v="96"/>
    <b v="0"/>
    <s v="technology/wearables"/>
    <n v="0.82817600000000002"/>
    <n v="301.93916666666667"/>
    <x v="2"/>
    <s v="wearables"/>
  </r>
  <r>
    <n v="10000"/>
    <n v="1486"/>
    <x v="2"/>
    <s v="US"/>
    <s v="USD"/>
    <n v="1417387322"/>
    <n v="1413495722"/>
    <x v="980"/>
    <d v="2014-11-30T17:42:02"/>
    <b v="0"/>
    <n v="31"/>
    <b v="0"/>
    <s v="technology/wearables"/>
    <n v="0.14860000000000001"/>
    <n v="47.935483870967744"/>
    <x v="2"/>
    <s v="wearables"/>
  </r>
  <r>
    <n v="88888"/>
    <n v="11"/>
    <x v="2"/>
    <s v="US"/>
    <s v="USD"/>
    <n v="1407624222"/>
    <n v="1405032222"/>
    <x v="981"/>
    <d v="2014-08-09T17:43:42"/>
    <b v="0"/>
    <n v="4"/>
    <b v="0"/>
    <s v="technology/wearables"/>
    <n v="1.2375123751237513E-4"/>
    <n v="2.75"/>
    <x v="2"/>
    <s v="wearables"/>
  </r>
  <r>
    <n v="17500"/>
    <n v="3"/>
    <x v="2"/>
    <s v="US"/>
    <s v="USD"/>
    <n v="1475431486"/>
    <n v="1472839486"/>
    <x v="982"/>
    <d v="2016-10-02T13:04:46"/>
    <b v="0"/>
    <n v="3"/>
    <b v="0"/>
    <s v="technology/wearables"/>
    <n v="1.7142857142857143E-4"/>
    <n v="1"/>
    <x v="2"/>
    <s v="wearables"/>
  </r>
  <r>
    <n v="104219"/>
    <n v="30751"/>
    <x v="2"/>
    <s v="ES"/>
    <s v="EUR"/>
    <n v="1471985640"/>
    <n v="1469289685"/>
    <x v="983"/>
    <d v="2016-08-23T15:54:00"/>
    <b v="0"/>
    <n v="179"/>
    <b v="0"/>
    <s v="technology/wearables"/>
    <n v="0.2950613611721471"/>
    <n v="171.79329608938548"/>
    <x v="2"/>
    <s v="wearables"/>
  </r>
  <r>
    <n v="10000"/>
    <n v="106"/>
    <x v="2"/>
    <s v="US"/>
    <s v="USD"/>
    <n v="1427507208"/>
    <n v="1424918808"/>
    <x v="984"/>
    <d v="2015-03-27T20:46:48"/>
    <b v="0"/>
    <n v="3"/>
    <b v="0"/>
    <s v="technology/wearables"/>
    <n v="1.06E-2"/>
    <n v="35.333333333333336"/>
    <x v="2"/>
    <s v="wearables"/>
  </r>
  <r>
    <n v="30000"/>
    <n v="1888"/>
    <x v="2"/>
    <s v="DE"/>
    <s v="EUR"/>
    <n v="1451602800"/>
    <n v="1449011610"/>
    <x v="985"/>
    <d v="2015-12-31T18:00:00"/>
    <b v="0"/>
    <n v="23"/>
    <b v="0"/>
    <s v="technology/wearables"/>
    <n v="6.2933333333333327E-2"/>
    <n v="82.086956521739125"/>
    <x v="2"/>
    <s v="wearables"/>
  </r>
  <r>
    <n v="20000"/>
    <n v="2550"/>
    <x v="2"/>
    <s v="GB"/>
    <s v="GBP"/>
    <n v="1452384000"/>
    <n v="1447698300"/>
    <x v="986"/>
    <d v="2016-01-09T19:00:00"/>
    <b v="0"/>
    <n v="23"/>
    <b v="0"/>
    <s v="technology/wearables"/>
    <n v="0.1275"/>
    <n v="110.8695652173913"/>
    <x v="2"/>
    <s v="wearables"/>
  </r>
  <r>
    <n v="50000"/>
    <n v="6610"/>
    <x v="2"/>
    <s v="NL"/>
    <s v="EUR"/>
    <n v="1403507050"/>
    <n v="1400051050"/>
    <x v="987"/>
    <d v="2014-06-23T02:04:10"/>
    <b v="0"/>
    <n v="41"/>
    <b v="0"/>
    <s v="technology/wearables"/>
    <n v="0.13220000000000001"/>
    <n v="161.21951219512195"/>
    <x v="2"/>
    <s v="wearables"/>
  </r>
  <r>
    <n v="5000"/>
    <n v="0"/>
    <x v="2"/>
    <s v="IT"/>
    <s v="EUR"/>
    <n v="1475310825"/>
    <n v="1472718825"/>
    <x v="988"/>
    <d v="2016-10-01T03:33:45"/>
    <b v="0"/>
    <n v="0"/>
    <b v="0"/>
    <s v="technology/wearables"/>
    <n v="0"/>
    <n v="0"/>
    <x v="2"/>
    <s v="wearables"/>
  </r>
  <r>
    <n v="10000"/>
    <n v="1677"/>
    <x v="2"/>
    <s v="US"/>
    <s v="USD"/>
    <n v="1475101495"/>
    <n v="1472509495"/>
    <x v="989"/>
    <d v="2016-09-28T17:24:55"/>
    <b v="0"/>
    <n v="32"/>
    <b v="0"/>
    <s v="technology/wearables"/>
    <n v="0.16769999999999999"/>
    <n v="52.40625"/>
    <x v="2"/>
    <s v="wearables"/>
  </r>
  <r>
    <n v="25000"/>
    <n v="26"/>
    <x v="2"/>
    <s v="US"/>
    <s v="USD"/>
    <n v="1409770164"/>
    <n v="1407178164"/>
    <x v="990"/>
    <d v="2014-09-03T13:49:24"/>
    <b v="0"/>
    <n v="2"/>
    <b v="0"/>
    <s v="technology/wearables"/>
    <n v="1.0399999999999999E-3"/>
    <n v="13"/>
    <x v="2"/>
    <s v="wearables"/>
  </r>
  <r>
    <n v="5000"/>
    <n v="212"/>
    <x v="2"/>
    <s v="GB"/>
    <s v="GBP"/>
    <n v="1468349460"/>
    <n v="1466186988"/>
    <x v="991"/>
    <d v="2016-07-12T13:51:00"/>
    <b v="0"/>
    <n v="7"/>
    <b v="0"/>
    <s v="technology/wearables"/>
    <n v="4.24E-2"/>
    <n v="30.285714285714285"/>
    <x v="2"/>
    <s v="wearables"/>
  </r>
  <r>
    <n v="100000"/>
    <n v="467"/>
    <x v="2"/>
    <s v="US"/>
    <s v="USD"/>
    <n v="1462655519"/>
    <n v="1457475119"/>
    <x v="992"/>
    <d v="2016-05-07T16:11:59"/>
    <b v="0"/>
    <n v="4"/>
    <b v="0"/>
    <s v="technology/wearables"/>
    <n v="4.6699999999999997E-3"/>
    <n v="116.75"/>
    <x v="2"/>
    <s v="wearables"/>
  </r>
  <r>
    <n v="70000"/>
    <n v="17561"/>
    <x v="2"/>
    <s v="US"/>
    <s v="USD"/>
    <n v="1478926800"/>
    <n v="1476054568"/>
    <x v="993"/>
    <d v="2016-11-12T00:00:00"/>
    <b v="0"/>
    <n v="196"/>
    <b v="0"/>
    <s v="technology/wearables"/>
    <n v="0.25087142857142858"/>
    <n v="89.59693877551021"/>
    <x v="2"/>
    <s v="wearables"/>
  </r>
  <r>
    <n v="200000"/>
    <n v="4669"/>
    <x v="2"/>
    <s v="US"/>
    <s v="USD"/>
    <n v="1417388340"/>
    <n v="1412835530"/>
    <x v="994"/>
    <d v="2014-11-30T17:59:00"/>
    <b v="0"/>
    <n v="11"/>
    <b v="0"/>
    <s v="technology/wearables"/>
    <n v="2.3345000000000001E-2"/>
    <n v="424.45454545454544"/>
    <x v="2"/>
    <s v="wearables"/>
  </r>
  <r>
    <n v="10000"/>
    <n v="726"/>
    <x v="2"/>
    <s v="US"/>
    <s v="USD"/>
    <n v="1417276800"/>
    <n v="1415140480"/>
    <x v="995"/>
    <d v="2014-11-29T11:00:00"/>
    <b v="0"/>
    <n v="9"/>
    <b v="0"/>
    <s v="technology/wearables"/>
    <n v="7.2599999999999998E-2"/>
    <n v="80.666666666666671"/>
    <x v="2"/>
    <s v="wearables"/>
  </r>
  <r>
    <n v="4000"/>
    <n v="65"/>
    <x v="2"/>
    <s v="US"/>
    <s v="USD"/>
    <n v="1406474820"/>
    <n v="1403902060"/>
    <x v="996"/>
    <d v="2014-07-27T10:27:00"/>
    <b v="0"/>
    <n v="5"/>
    <b v="0"/>
    <s v="technology/wearables"/>
    <n v="1.6250000000000001E-2"/>
    <n v="13"/>
    <x v="2"/>
    <s v="wearables"/>
  </r>
  <r>
    <n v="5000"/>
    <n v="65"/>
    <x v="2"/>
    <s v="US"/>
    <s v="USD"/>
    <n v="1417145297"/>
    <n v="1414549697"/>
    <x v="997"/>
    <d v="2014-11-27T22:28:17"/>
    <b v="0"/>
    <n v="8"/>
    <b v="0"/>
    <s v="technology/wearables"/>
    <n v="1.2999999999999999E-2"/>
    <n v="8.125"/>
    <x v="2"/>
    <s v="wearables"/>
  </r>
  <r>
    <n v="60000"/>
    <n v="35135"/>
    <x v="2"/>
    <s v="CA"/>
    <s v="CAD"/>
    <n v="1447909401"/>
    <n v="1444017801"/>
    <x v="998"/>
    <d v="2015-11-19T00:03:21"/>
    <b v="0"/>
    <n v="229"/>
    <b v="0"/>
    <s v="technology/wearables"/>
    <n v="0.58558333333333334"/>
    <n v="153.42794759825327"/>
    <x v="2"/>
    <s v="wearables"/>
  </r>
  <r>
    <n v="150000"/>
    <n v="11683"/>
    <x v="2"/>
    <s v="CA"/>
    <s v="CAD"/>
    <n v="1415865720"/>
    <n v="1413270690"/>
    <x v="999"/>
    <d v="2014-11-13T03:02:00"/>
    <b v="0"/>
    <n v="40"/>
    <b v="0"/>
    <s v="technology/wearables"/>
    <n v="7.7886666666666673E-2"/>
    <n v="292.07499999999999"/>
    <x v="2"/>
    <s v="wearables"/>
  </r>
  <r>
    <n v="894700"/>
    <n v="19824"/>
    <x v="1"/>
    <s v="US"/>
    <s v="USD"/>
    <n v="1489537560"/>
    <n v="1484357160"/>
    <x v="1000"/>
    <d v="2017-03-14T19:26:00"/>
    <b v="0"/>
    <n v="6"/>
    <b v="0"/>
    <s v="technology/wearables"/>
    <n v="2.2157147647256063E-2"/>
    <n v="3304"/>
    <x v="2"/>
    <s v="wearables"/>
  </r>
  <r>
    <n v="5000"/>
    <n v="5200"/>
    <x v="1"/>
    <s v="GB"/>
    <s v="GBP"/>
    <n v="1485796613"/>
    <n v="1481908613"/>
    <x v="1001"/>
    <d v="2017-01-30T12:16:53"/>
    <b v="0"/>
    <n v="4"/>
    <b v="0"/>
    <s v="technology/wearables"/>
    <n v="1.04"/>
    <n v="1300"/>
    <x v="2"/>
    <s v="wearables"/>
  </r>
  <r>
    <n v="9999"/>
    <n v="2960"/>
    <x v="1"/>
    <s v="US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s v="wearables"/>
  </r>
  <r>
    <n v="20000"/>
    <n v="3211"/>
    <x v="1"/>
    <s v="FR"/>
    <s v="EUR"/>
    <n v="1489680061"/>
    <n v="1487091661"/>
    <x v="1003"/>
    <d v="2017-03-16T11:01:01"/>
    <b v="0"/>
    <n v="15"/>
    <b v="0"/>
    <s v="technology/wearables"/>
    <n v="0.16055"/>
    <n v="214.06666666666666"/>
    <x v="2"/>
    <s v="wearables"/>
  </r>
  <r>
    <n v="25000"/>
    <n v="20552"/>
    <x v="1"/>
    <s v="US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s v="wearables"/>
  </r>
  <r>
    <n v="200000"/>
    <n v="150102"/>
    <x v="1"/>
    <s v="US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s v="wearables"/>
  </r>
  <r>
    <n v="4000"/>
    <n v="234"/>
    <x v="1"/>
    <s v="US"/>
    <s v="USD"/>
    <n v="1418368260"/>
    <n v="1417654672"/>
    <x v="1006"/>
    <d v="2014-12-12T02:11:00"/>
    <b v="0"/>
    <n v="8"/>
    <b v="0"/>
    <s v="technology/wearables"/>
    <n v="5.8500000000000003E-2"/>
    <n v="29.25"/>
    <x v="2"/>
    <s v="wearables"/>
  </r>
  <r>
    <n v="30000"/>
    <n v="13296"/>
    <x v="1"/>
    <s v="US"/>
    <s v="USD"/>
    <n v="1481727623"/>
    <n v="1478095223"/>
    <x v="1007"/>
    <d v="2016-12-14T10:00:23"/>
    <b v="0"/>
    <n v="76"/>
    <b v="0"/>
    <s v="technology/wearables"/>
    <n v="0.44319999999999998"/>
    <n v="174.94736842105263"/>
    <x v="2"/>
    <s v="wearables"/>
  </r>
  <r>
    <n v="93500"/>
    <n v="250"/>
    <x v="1"/>
    <s v="MX"/>
    <s v="MXN"/>
    <n v="1482953115"/>
    <n v="1480361115"/>
    <x v="1008"/>
    <d v="2016-12-28T14:25:15"/>
    <b v="0"/>
    <n v="1"/>
    <b v="0"/>
    <s v="technology/wearables"/>
    <n v="2.6737967914438501E-3"/>
    <n v="250"/>
    <x v="2"/>
    <s v="wearables"/>
  </r>
  <r>
    <n v="50000"/>
    <n v="6565"/>
    <x v="1"/>
    <s v="US"/>
    <s v="USD"/>
    <n v="1466346646"/>
    <n v="1463754646"/>
    <x v="1009"/>
    <d v="2016-06-19T09:30:46"/>
    <b v="0"/>
    <n v="101"/>
    <b v="0"/>
    <s v="technology/wearables"/>
    <n v="0.1313"/>
    <n v="65"/>
    <x v="2"/>
    <s v="wearables"/>
  </r>
  <r>
    <n v="115250"/>
    <n v="220"/>
    <x v="1"/>
    <s v="US"/>
    <s v="USD"/>
    <n v="1473044340"/>
    <n v="1468180462"/>
    <x v="1010"/>
    <d v="2016-09-04T21:59:00"/>
    <b v="0"/>
    <n v="4"/>
    <b v="0"/>
    <s v="technology/wearables"/>
    <n v="1.9088937093275488E-3"/>
    <n v="55"/>
    <x v="2"/>
    <s v="wearables"/>
  </r>
  <r>
    <n v="20000"/>
    <n v="75"/>
    <x v="1"/>
    <s v="US"/>
    <s v="USD"/>
    <n v="1418938395"/>
    <n v="1415050395"/>
    <x v="1011"/>
    <d v="2014-12-18T16:33:15"/>
    <b v="0"/>
    <n v="1"/>
    <b v="0"/>
    <s v="technology/wearables"/>
    <n v="3.7499999999999999E-3"/>
    <n v="75"/>
    <x v="2"/>
    <s v="wearables"/>
  </r>
  <r>
    <n v="5000"/>
    <n v="1076751.05"/>
    <x v="1"/>
    <s v="US"/>
    <s v="USD"/>
    <n v="1485254052"/>
    <n v="1481366052"/>
    <x v="1012"/>
    <d v="2017-01-24T05:34:12"/>
    <b v="0"/>
    <n v="775"/>
    <b v="0"/>
    <s v="technology/wearables"/>
    <n v="215.35021"/>
    <n v="1389.3561935483872"/>
    <x v="2"/>
    <s v="wearables"/>
  </r>
  <r>
    <n v="25000"/>
    <n v="8632"/>
    <x v="1"/>
    <s v="US"/>
    <s v="USD"/>
    <n v="1451419200"/>
    <n v="1449000056"/>
    <x v="1013"/>
    <d v="2015-12-29T15:00:00"/>
    <b v="0"/>
    <n v="90"/>
    <b v="0"/>
    <s v="technology/wearables"/>
    <n v="0.34527999999999998"/>
    <n v="95.911111111111111"/>
    <x v="2"/>
    <s v="wearables"/>
  </r>
  <r>
    <n v="10000"/>
    <n v="3060"/>
    <x v="1"/>
    <s v="US"/>
    <s v="USD"/>
    <n v="1420070615"/>
    <n v="1415750615"/>
    <x v="1014"/>
    <d v="2014-12-31T19:03:35"/>
    <b v="0"/>
    <n v="16"/>
    <b v="0"/>
    <s v="technology/wearables"/>
    <n v="0.30599999999999999"/>
    <n v="191.25"/>
    <x v="2"/>
    <s v="wearables"/>
  </r>
  <r>
    <n v="9000"/>
    <n v="240"/>
    <x v="1"/>
    <s v="CH"/>
    <s v="CHF"/>
    <n v="1448489095"/>
    <n v="1445893495"/>
    <x v="1015"/>
    <d v="2015-11-25T17:04:55"/>
    <b v="0"/>
    <n v="6"/>
    <b v="0"/>
    <s v="technology/wearables"/>
    <n v="2.6666666666666668E-2"/>
    <n v="40"/>
    <x v="2"/>
    <s v="wearables"/>
  </r>
  <r>
    <n v="100000"/>
    <n v="2842"/>
    <x v="1"/>
    <s v="US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s v="wearables"/>
  </r>
  <r>
    <n v="250000"/>
    <n v="57197"/>
    <x v="1"/>
    <s v="US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s v="wearables"/>
  </r>
  <r>
    <n v="20000"/>
    <n v="621"/>
    <x v="1"/>
    <s v="US"/>
    <s v="USD"/>
    <n v="1468496933"/>
    <n v="1465904933"/>
    <x v="1018"/>
    <d v="2016-07-14T06:48:53"/>
    <b v="0"/>
    <n v="7"/>
    <b v="0"/>
    <s v="technology/wearables"/>
    <n v="3.1050000000000001E-2"/>
    <n v="88.714285714285708"/>
    <x v="2"/>
    <s v="wearables"/>
  </r>
  <r>
    <n v="45000"/>
    <n v="21300"/>
    <x v="1"/>
    <s v="US"/>
    <s v="USD"/>
    <n v="1423092149"/>
    <n v="1420500149"/>
    <x v="1019"/>
    <d v="2015-02-04T18:22:29"/>
    <b v="0"/>
    <n v="400"/>
    <b v="0"/>
    <s v="technology/wearables"/>
    <n v="0.47333333333333333"/>
    <n v="53.25"/>
    <x v="2"/>
    <s v="wearables"/>
  </r>
  <r>
    <n v="1550"/>
    <n v="3186"/>
    <x v="0"/>
    <s v="CA"/>
    <s v="CAD"/>
    <n v="1433206020"/>
    <n v="1430617209"/>
    <x v="1020"/>
    <d v="2015-06-01T19:47:00"/>
    <b v="0"/>
    <n v="30"/>
    <b v="1"/>
    <s v="music/electronic music"/>
    <n v="2.0554838709677421"/>
    <n v="106.2"/>
    <x v="4"/>
    <s v="electronic music"/>
  </r>
  <r>
    <n v="3000"/>
    <n v="10554.11"/>
    <x v="0"/>
    <s v="US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s v="electronic music"/>
  </r>
  <r>
    <n v="2000"/>
    <n v="2298"/>
    <x v="0"/>
    <s v="US"/>
    <s v="USD"/>
    <n v="1431876677"/>
    <n v="1429284677"/>
    <x v="1022"/>
    <d v="2015-05-17T10:31:17"/>
    <b v="1"/>
    <n v="74"/>
    <b v="1"/>
    <s v="music/electronic music"/>
    <n v="1.149"/>
    <n v="31.054054054054053"/>
    <x v="4"/>
    <s v="electronic music"/>
  </r>
  <r>
    <n v="2000"/>
    <n v="4743"/>
    <x v="0"/>
    <s v="GB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s v="electronic music"/>
  </r>
  <r>
    <n v="20000"/>
    <n v="23727.55"/>
    <x v="0"/>
    <s v="SE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s v="electronic music"/>
  </r>
  <r>
    <n v="70000"/>
    <n v="76949.820000000007"/>
    <x v="0"/>
    <s v="US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s v="electronic music"/>
  </r>
  <r>
    <n v="7000"/>
    <n v="7000.58"/>
    <x v="0"/>
    <s v="GB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s v="electronic music"/>
  </r>
  <r>
    <n v="7501"/>
    <n v="7733"/>
    <x v="0"/>
    <s v="US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s v="electronic music"/>
  </r>
  <r>
    <n v="10000"/>
    <n v="11727"/>
    <x v="0"/>
    <s v="GB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s v="electronic music"/>
  </r>
  <r>
    <n v="10000"/>
    <n v="11176"/>
    <x v="0"/>
    <s v="SE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s v="electronic music"/>
  </r>
  <r>
    <n v="2000"/>
    <n v="6842"/>
    <x v="0"/>
    <s v="US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s v="electronic music"/>
  </r>
  <r>
    <n v="10000"/>
    <n v="10740"/>
    <x v="0"/>
    <s v="US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s v="electronic music"/>
  </r>
  <r>
    <n v="5400"/>
    <n v="5858.84"/>
    <x v="0"/>
    <s v="US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s v="electronic music"/>
  </r>
  <r>
    <n v="1328"/>
    <n v="1366"/>
    <x v="0"/>
    <s v="GB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s v="electronic music"/>
  </r>
  <r>
    <n v="5000"/>
    <n v="6500.09"/>
    <x v="0"/>
    <s v="US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s v="electronic music"/>
  </r>
  <r>
    <n v="4600"/>
    <n v="4952"/>
    <x v="0"/>
    <s v="US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s v="electronic music"/>
  </r>
  <r>
    <n v="4500"/>
    <n v="5056.22"/>
    <x v="0"/>
    <s v="US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s v="electronic music"/>
  </r>
  <r>
    <n v="1000"/>
    <n v="1021"/>
    <x v="0"/>
    <s v="US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s v="electronic music"/>
  </r>
  <r>
    <n v="1500"/>
    <n v="2180"/>
    <x v="0"/>
    <s v="US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s v="electronic music"/>
  </r>
  <r>
    <n v="500"/>
    <n v="641"/>
    <x v="0"/>
    <s v="US"/>
    <s v="USD"/>
    <n v="1481615940"/>
    <n v="1479436646"/>
    <x v="1039"/>
    <d v="2016-12-13T02:59:00"/>
    <b v="0"/>
    <n v="30"/>
    <b v="1"/>
    <s v="music/electronic music"/>
    <n v="1.282"/>
    <n v="21.366666666666667"/>
    <x v="4"/>
    <s v="electronic music"/>
  </r>
  <r>
    <n v="85000"/>
    <n v="250"/>
    <x v="1"/>
    <s v="US"/>
    <s v="USD"/>
    <n v="1472317209"/>
    <n v="1469725209"/>
    <x v="1040"/>
    <d v="2016-08-27T12:00:09"/>
    <b v="0"/>
    <n v="1"/>
    <b v="0"/>
    <s v="journalism/audio"/>
    <n v="2.9411764705882353E-3"/>
    <n v="250"/>
    <x v="5"/>
    <s v="audio"/>
  </r>
  <r>
    <n v="50"/>
    <n v="0"/>
    <x v="1"/>
    <s v="US"/>
    <s v="USD"/>
    <n v="1406769992"/>
    <n v="1405041992"/>
    <x v="1041"/>
    <d v="2014-07-30T20:26:32"/>
    <b v="0"/>
    <n v="0"/>
    <b v="0"/>
    <s v="journalism/audio"/>
    <n v="0"/>
    <n v="0"/>
    <x v="5"/>
    <s v="audio"/>
  </r>
  <r>
    <n v="650"/>
    <n v="10"/>
    <x v="1"/>
    <s v="US"/>
    <s v="USD"/>
    <n v="1410516000"/>
    <n v="1406824948"/>
    <x v="1042"/>
    <d v="2014-09-12T05:00:00"/>
    <b v="0"/>
    <n v="1"/>
    <b v="0"/>
    <s v="journalism/audio"/>
    <n v="1.5384615384615385E-2"/>
    <n v="10"/>
    <x v="5"/>
    <s v="audio"/>
  </r>
  <r>
    <n v="100000"/>
    <n v="8537"/>
    <x v="1"/>
    <s v="US"/>
    <s v="USD"/>
    <n v="1432101855"/>
    <n v="1429509855"/>
    <x v="1043"/>
    <d v="2015-05-20T01:04:15"/>
    <b v="0"/>
    <n v="292"/>
    <b v="0"/>
    <s v="journalism/audio"/>
    <n v="8.5370000000000001E-2"/>
    <n v="29.236301369863014"/>
    <x v="5"/>
    <s v="audio"/>
  </r>
  <r>
    <n v="7000"/>
    <n v="6"/>
    <x v="1"/>
    <s v="US"/>
    <s v="USD"/>
    <n v="1425587220"/>
    <n v="1420668801"/>
    <x v="1044"/>
    <d v="2015-03-05T15:27:00"/>
    <b v="0"/>
    <n v="2"/>
    <b v="0"/>
    <s v="journalism/audio"/>
    <n v="8.571428571428571E-4"/>
    <n v="3"/>
    <x v="5"/>
    <s v="audio"/>
  </r>
  <r>
    <n v="10000"/>
    <n v="266"/>
    <x v="1"/>
    <s v="US"/>
    <s v="USD"/>
    <n v="1408827550"/>
    <n v="1406235550"/>
    <x v="1045"/>
    <d v="2014-08-23T15:59:10"/>
    <b v="0"/>
    <n v="8"/>
    <b v="0"/>
    <s v="journalism/audio"/>
    <n v="2.6599999999999999E-2"/>
    <n v="33.25"/>
    <x v="5"/>
    <s v="audio"/>
  </r>
  <r>
    <n v="3000"/>
    <n v="0"/>
    <x v="1"/>
    <s v="DE"/>
    <s v="EUR"/>
    <n v="1451161560"/>
    <n v="1447273560"/>
    <x v="1046"/>
    <d v="2015-12-26T15:26:00"/>
    <b v="0"/>
    <n v="0"/>
    <b v="0"/>
    <s v="journalism/audio"/>
    <n v="0"/>
    <n v="0"/>
    <x v="5"/>
    <s v="audio"/>
  </r>
  <r>
    <n v="2000"/>
    <n v="1"/>
    <x v="1"/>
    <s v="US"/>
    <s v="USD"/>
    <n v="1415219915"/>
    <n v="1412624315"/>
    <x v="1047"/>
    <d v="2014-11-05T15:38:35"/>
    <b v="0"/>
    <n v="1"/>
    <b v="0"/>
    <s v="journalism/audio"/>
    <n v="5.0000000000000001E-4"/>
    <n v="1"/>
    <x v="5"/>
    <s v="audio"/>
  </r>
  <r>
    <n v="15000"/>
    <n v="212"/>
    <x v="1"/>
    <s v="US"/>
    <s v="USD"/>
    <n v="1474766189"/>
    <n v="1471310189"/>
    <x v="1048"/>
    <d v="2016-09-24T20:16:29"/>
    <b v="0"/>
    <n v="4"/>
    <b v="0"/>
    <s v="journalism/audio"/>
    <n v="1.4133333333333333E-2"/>
    <n v="53"/>
    <x v="5"/>
    <s v="audio"/>
  </r>
  <r>
    <n v="12000"/>
    <n v="0"/>
    <x v="1"/>
    <s v="US"/>
    <s v="USD"/>
    <n v="1455272445"/>
    <n v="1452680445"/>
    <x v="1049"/>
    <d v="2016-02-12T05:20:45"/>
    <b v="0"/>
    <n v="0"/>
    <b v="0"/>
    <s v="journalism/audio"/>
    <n v="0"/>
    <n v="0"/>
    <x v="5"/>
    <s v="audio"/>
  </r>
  <r>
    <n v="2500"/>
    <n v="0"/>
    <x v="1"/>
    <s v="US"/>
    <s v="USD"/>
    <n v="1442257677"/>
    <n v="1439665677"/>
    <x v="1050"/>
    <d v="2015-09-14T14:07:57"/>
    <b v="0"/>
    <n v="0"/>
    <b v="0"/>
    <s v="journalism/audio"/>
    <n v="0"/>
    <n v="0"/>
    <x v="5"/>
    <s v="audio"/>
  </r>
  <r>
    <n v="500"/>
    <n v="0"/>
    <x v="1"/>
    <s v="US"/>
    <s v="USD"/>
    <n v="1409098825"/>
    <n v="1406679625"/>
    <x v="1051"/>
    <d v="2014-08-26T19:20:25"/>
    <b v="0"/>
    <n v="0"/>
    <b v="0"/>
    <s v="journalism/audio"/>
    <n v="0"/>
    <n v="0"/>
    <x v="5"/>
    <s v="audio"/>
  </r>
  <r>
    <n v="4336"/>
    <n v="0"/>
    <x v="1"/>
    <s v="US"/>
    <s v="USD"/>
    <n v="1465243740"/>
    <n v="1461438495"/>
    <x v="1052"/>
    <d v="2016-06-06T15:09:00"/>
    <b v="0"/>
    <n v="0"/>
    <b v="0"/>
    <s v="journalism/audio"/>
    <n v="0"/>
    <n v="0"/>
    <x v="5"/>
    <s v="audio"/>
  </r>
  <r>
    <n v="1500"/>
    <n v="15"/>
    <x v="1"/>
    <s v="US"/>
    <s v="USD"/>
    <n v="1488773332"/>
    <n v="1486613332"/>
    <x v="1053"/>
    <d v="2017-03-05T23:08:52"/>
    <b v="0"/>
    <n v="1"/>
    <b v="0"/>
    <s v="journalism/audio"/>
    <n v="0.01"/>
    <n v="15"/>
    <x v="5"/>
    <s v="audio"/>
  </r>
  <r>
    <n v="2500"/>
    <n v="0"/>
    <x v="1"/>
    <s v="US"/>
    <s v="USD"/>
    <n v="1407708000"/>
    <n v="1405110399"/>
    <x v="1054"/>
    <d v="2014-08-10T17:00:00"/>
    <b v="0"/>
    <n v="0"/>
    <b v="0"/>
    <s v="journalism/audio"/>
    <n v="0"/>
    <n v="0"/>
    <x v="5"/>
    <s v="audio"/>
  </r>
  <r>
    <n v="3500"/>
    <n v="0"/>
    <x v="1"/>
    <s v="US"/>
    <s v="USD"/>
    <n v="1457394545"/>
    <n v="1454802545"/>
    <x v="1055"/>
    <d v="2016-03-07T18:49:05"/>
    <b v="0"/>
    <n v="0"/>
    <b v="0"/>
    <s v="journalism/audio"/>
    <n v="0"/>
    <n v="0"/>
    <x v="5"/>
    <s v="audio"/>
  </r>
  <r>
    <n v="10000"/>
    <n v="0"/>
    <x v="1"/>
    <s v="US"/>
    <s v="USD"/>
    <n v="1429892177"/>
    <n v="1424711777"/>
    <x v="1056"/>
    <d v="2015-04-24T11:16:17"/>
    <b v="0"/>
    <n v="0"/>
    <b v="0"/>
    <s v="journalism/audio"/>
    <n v="0"/>
    <n v="0"/>
    <x v="5"/>
    <s v="audio"/>
  </r>
  <r>
    <n v="10000"/>
    <n v="0"/>
    <x v="1"/>
    <s v="US"/>
    <s v="USD"/>
    <n v="1480888483"/>
    <n v="1478292883"/>
    <x v="1057"/>
    <d v="2016-12-04T16:54:43"/>
    <b v="0"/>
    <n v="0"/>
    <b v="0"/>
    <s v="journalism/audio"/>
    <n v="0"/>
    <n v="0"/>
    <x v="5"/>
    <s v="audio"/>
  </r>
  <r>
    <n v="40000"/>
    <n v="0"/>
    <x v="1"/>
    <s v="US"/>
    <s v="USD"/>
    <n v="1427328000"/>
    <n v="1423777043"/>
    <x v="1058"/>
    <d v="2015-03-25T19:00:00"/>
    <b v="0"/>
    <n v="0"/>
    <b v="0"/>
    <s v="journalism/audio"/>
    <n v="0"/>
    <n v="0"/>
    <x v="5"/>
    <s v="audio"/>
  </r>
  <r>
    <n v="1100"/>
    <n v="0"/>
    <x v="1"/>
    <s v="US"/>
    <s v="USD"/>
    <n v="1426269456"/>
    <n v="1423681056"/>
    <x v="1059"/>
    <d v="2015-03-13T12:57:36"/>
    <b v="0"/>
    <n v="0"/>
    <b v="0"/>
    <s v="journalism/audio"/>
    <n v="0"/>
    <n v="0"/>
    <x v="5"/>
    <s v="audio"/>
  </r>
  <r>
    <n v="5000"/>
    <n v="50"/>
    <x v="1"/>
    <s v="US"/>
    <s v="USD"/>
    <n v="1429134893"/>
    <n v="1426542893"/>
    <x v="1060"/>
    <d v="2015-04-15T16:54:53"/>
    <b v="0"/>
    <n v="1"/>
    <b v="0"/>
    <s v="journalism/audio"/>
    <n v="0.01"/>
    <n v="50"/>
    <x v="5"/>
    <s v="audio"/>
  </r>
  <r>
    <n v="4000"/>
    <n v="0"/>
    <x v="1"/>
    <s v="US"/>
    <s v="USD"/>
    <n v="1462150800"/>
    <n v="1456987108"/>
    <x v="1061"/>
    <d v="2016-05-01T20:00:00"/>
    <b v="0"/>
    <n v="0"/>
    <b v="0"/>
    <s v="journalism/audio"/>
    <n v="0"/>
    <n v="0"/>
    <x v="5"/>
    <s v="audio"/>
  </r>
  <r>
    <n v="199"/>
    <n v="190"/>
    <x v="1"/>
    <s v="US"/>
    <s v="USD"/>
    <n v="1468351341"/>
    <n v="1467746541"/>
    <x v="1062"/>
    <d v="2016-07-12T14:22:21"/>
    <b v="0"/>
    <n v="4"/>
    <b v="0"/>
    <s v="journalism/audio"/>
    <n v="0.95477386934673369"/>
    <n v="47.5"/>
    <x v="5"/>
    <s v="audio"/>
  </r>
  <r>
    <n v="1000"/>
    <n v="0"/>
    <x v="1"/>
    <s v="US"/>
    <s v="USD"/>
    <n v="1472604262"/>
    <n v="1470012262"/>
    <x v="1063"/>
    <d v="2016-08-30T19:44:22"/>
    <b v="0"/>
    <n v="0"/>
    <b v="0"/>
    <s v="journalism/audio"/>
    <n v="0"/>
    <n v="0"/>
    <x v="5"/>
    <s v="audio"/>
  </r>
  <r>
    <n v="90000"/>
    <n v="8077"/>
    <x v="2"/>
    <s v="US"/>
    <s v="USD"/>
    <n v="1373174903"/>
    <n v="1369286903"/>
    <x v="1064"/>
    <d v="2013-07-07T00:28:23"/>
    <b v="0"/>
    <n v="123"/>
    <b v="0"/>
    <s v="games/video games"/>
    <n v="8.9744444444444446E-2"/>
    <n v="65.666666666666671"/>
    <x v="6"/>
    <s v="video games"/>
  </r>
  <r>
    <n v="3000"/>
    <n v="81"/>
    <x v="2"/>
    <s v="AU"/>
    <s v="AUD"/>
    <n v="1392800922"/>
    <n v="1390381722"/>
    <x v="1065"/>
    <d v="2014-02-19T04:08:42"/>
    <b v="0"/>
    <n v="5"/>
    <b v="0"/>
    <s v="games/video games"/>
    <n v="2.7E-2"/>
    <n v="16.2"/>
    <x v="6"/>
    <s v="video games"/>
  </r>
  <r>
    <n v="150000"/>
    <n v="5051"/>
    <x v="2"/>
    <s v="US"/>
    <s v="USD"/>
    <n v="1375657582"/>
    <n v="1371769582"/>
    <x v="1066"/>
    <d v="2013-08-04T18:06:22"/>
    <b v="0"/>
    <n v="148"/>
    <b v="0"/>
    <s v="games/video games"/>
    <n v="3.3673333333333333E-2"/>
    <n v="34.128378378378379"/>
    <x v="6"/>
    <s v="video games"/>
  </r>
  <r>
    <n v="500"/>
    <n v="130"/>
    <x v="2"/>
    <s v="US"/>
    <s v="USD"/>
    <n v="1387657931"/>
    <n v="1385065931"/>
    <x v="1067"/>
    <d v="2013-12-21T15:32:11"/>
    <b v="0"/>
    <n v="10"/>
    <b v="0"/>
    <s v="games/video games"/>
    <n v="0.26"/>
    <n v="13"/>
    <x v="6"/>
    <s v="video games"/>
  </r>
  <r>
    <n v="30000"/>
    <n v="45"/>
    <x v="2"/>
    <s v="US"/>
    <s v="USD"/>
    <n v="1460274864"/>
    <n v="1457686464"/>
    <x v="1068"/>
    <d v="2016-04-10T02:54:24"/>
    <b v="0"/>
    <n v="4"/>
    <b v="0"/>
    <s v="games/video games"/>
    <n v="1.5E-3"/>
    <n v="11.25"/>
    <x v="6"/>
    <s v="video games"/>
  </r>
  <r>
    <n v="2200"/>
    <n v="850"/>
    <x v="2"/>
    <s v="US"/>
    <s v="USD"/>
    <n v="1385447459"/>
    <n v="1382679059"/>
    <x v="1069"/>
    <d v="2013-11-26T01:30:59"/>
    <b v="0"/>
    <n v="21"/>
    <b v="0"/>
    <s v="games/video games"/>
    <n v="0.38636363636363635"/>
    <n v="40.476190476190474"/>
    <x v="6"/>
    <s v="video games"/>
  </r>
  <r>
    <n v="10000"/>
    <n v="70"/>
    <x v="2"/>
    <s v="US"/>
    <s v="USD"/>
    <n v="1349050622"/>
    <n v="1347322622"/>
    <x v="1070"/>
    <d v="2012-09-30T19:17:02"/>
    <b v="0"/>
    <n v="2"/>
    <b v="0"/>
    <s v="games/video games"/>
    <n v="7.0000000000000001E-3"/>
    <n v="35"/>
    <x v="6"/>
    <s v="video games"/>
  </r>
  <r>
    <n v="100"/>
    <n v="0"/>
    <x v="2"/>
    <s v="NO"/>
    <s v="NOK"/>
    <n v="1447787093"/>
    <n v="1445191493"/>
    <x v="1071"/>
    <d v="2015-11-17T14:04:53"/>
    <b v="0"/>
    <n v="0"/>
    <b v="0"/>
    <s v="games/video games"/>
    <n v="0"/>
    <n v="0"/>
    <x v="6"/>
    <s v="video games"/>
  </r>
  <r>
    <n v="75000"/>
    <n v="51"/>
    <x v="2"/>
    <s v="US"/>
    <s v="USD"/>
    <n v="1391630297"/>
    <n v="1389038297"/>
    <x v="1072"/>
    <d v="2014-02-05T14:58:17"/>
    <b v="0"/>
    <n v="4"/>
    <b v="0"/>
    <s v="games/video games"/>
    <n v="6.8000000000000005E-4"/>
    <n v="12.75"/>
    <x v="6"/>
    <s v="video games"/>
  </r>
  <r>
    <n v="750"/>
    <n v="10"/>
    <x v="2"/>
    <s v="US"/>
    <s v="USD"/>
    <n v="1318806541"/>
    <n v="1316214541"/>
    <x v="1073"/>
    <d v="2011-10-16T18:09:01"/>
    <b v="0"/>
    <n v="1"/>
    <b v="0"/>
    <s v="games/video games"/>
    <n v="1.3333333333333334E-2"/>
    <n v="10"/>
    <x v="6"/>
    <s v="video games"/>
  </r>
  <r>
    <n v="54000"/>
    <n v="3407"/>
    <x v="2"/>
    <s v="US"/>
    <s v="USD"/>
    <n v="1388808545"/>
    <n v="1386216545"/>
    <x v="1074"/>
    <d v="2014-01-03T23:09:05"/>
    <b v="0"/>
    <n v="30"/>
    <b v="0"/>
    <s v="games/video games"/>
    <n v="6.3092592592592589E-2"/>
    <n v="113.56666666666666"/>
    <x v="6"/>
    <s v="video games"/>
  </r>
  <r>
    <n v="1000"/>
    <n v="45"/>
    <x v="2"/>
    <s v="US"/>
    <s v="USD"/>
    <n v="1336340516"/>
    <n v="1333748516"/>
    <x v="1075"/>
    <d v="2012-05-06T16:41:56"/>
    <b v="0"/>
    <n v="3"/>
    <b v="0"/>
    <s v="games/video games"/>
    <n v="4.4999999999999998E-2"/>
    <n v="15"/>
    <x v="6"/>
    <s v="video games"/>
  </r>
  <r>
    <n v="75000"/>
    <n v="47074"/>
    <x v="2"/>
    <s v="US"/>
    <s v="USD"/>
    <n v="1410426250"/>
    <n v="1405674250"/>
    <x v="1076"/>
    <d v="2014-09-11T04:04:10"/>
    <b v="0"/>
    <n v="975"/>
    <b v="0"/>
    <s v="games/video games"/>
    <n v="0.62765333333333329"/>
    <n v="48.281025641025643"/>
    <x v="6"/>
    <s v="video games"/>
  </r>
  <r>
    <n v="25000"/>
    <n v="7344"/>
    <x v="2"/>
    <s v="US"/>
    <s v="USD"/>
    <n v="1452744011"/>
    <n v="1450152011"/>
    <x v="1077"/>
    <d v="2016-01-13T23:00:11"/>
    <b v="0"/>
    <n v="167"/>
    <b v="0"/>
    <s v="games/video games"/>
    <n v="0.29376000000000002"/>
    <n v="43.976047904191617"/>
    <x v="6"/>
    <s v="video games"/>
  </r>
  <r>
    <n v="600"/>
    <n v="45"/>
    <x v="2"/>
    <s v="US"/>
    <s v="USD"/>
    <n v="1311309721"/>
    <n v="1307421721"/>
    <x v="1078"/>
    <d v="2011-07-21T23:42:01"/>
    <b v="0"/>
    <n v="5"/>
    <b v="0"/>
    <s v="games/video games"/>
    <n v="7.4999999999999997E-2"/>
    <n v="9"/>
    <x v="6"/>
    <s v="video games"/>
  </r>
  <r>
    <n v="26000"/>
    <n v="678"/>
    <x v="2"/>
    <s v="DE"/>
    <s v="EUR"/>
    <n v="1463232936"/>
    <n v="1461072936"/>
    <x v="1079"/>
    <d v="2016-05-14T08:35:36"/>
    <b v="0"/>
    <n v="18"/>
    <b v="0"/>
    <s v="games/video games"/>
    <n v="2.6076923076923077E-2"/>
    <n v="37.666666666666664"/>
    <x v="6"/>
    <s v="video games"/>
  </r>
  <r>
    <n v="20000"/>
    <n v="1821"/>
    <x v="2"/>
    <s v="US"/>
    <s v="USD"/>
    <n v="1399778333"/>
    <n v="1397186333"/>
    <x v="1080"/>
    <d v="2014-05-10T22:18:53"/>
    <b v="0"/>
    <n v="98"/>
    <b v="0"/>
    <s v="games/video games"/>
    <n v="9.1050000000000006E-2"/>
    <n v="18.581632653061224"/>
    <x v="6"/>
    <s v="video games"/>
  </r>
  <r>
    <n v="68000"/>
    <n v="12"/>
    <x v="2"/>
    <s v="US"/>
    <s v="USD"/>
    <n v="1422483292"/>
    <n v="1419891292"/>
    <x v="1081"/>
    <d v="2015-01-28T17:14:52"/>
    <b v="0"/>
    <n v="4"/>
    <b v="0"/>
    <s v="games/video games"/>
    <n v="1.7647058823529413E-4"/>
    <n v="3"/>
    <x v="6"/>
    <s v="video games"/>
  </r>
  <r>
    <n v="10000"/>
    <n v="56"/>
    <x v="2"/>
    <s v="US"/>
    <s v="USD"/>
    <n v="1344635088"/>
    <n v="1342043088"/>
    <x v="1082"/>
    <d v="2012-08-10T16:44:48"/>
    <b v="0"/>
    <n v="3"/>
    <b v="0"/>
    <s v="games/video games"/>
    <n v="5.5999999999999999E-3"/>
    <n v="18.666666666666668"/>
    <x v="6"/>
    <s v="video games"/>
  </r>
  <r>
    <n v="50000"/>
    <n v="410"/>
    <x v="2"/>
    <s v="CA"/>
    <s v="CAD"/>
    <n v="1406994583"/>
    <n v="1401810583"/>
    <x v="1083"/>
    <d v="2014-08-02T10:49:43"/>
    <b v="0"/>
    <n v="1"/>
    <b v="0"/>
    <s v="games/video games"/>
    <n v="8.2000000000000007E-3"/>
    <n v="410"/>
    <x v="6"/>
    <s v="video games"/>
  </r>
  <r>
    <n v="550"/>
    <n v="0"/>
    <x v="2"/>
    <s v="US"/>
    <s v="USD"/>
    <n v="1407534804"/>
    <n v="1404942804"/>
    <x v="1084"/>
    <d v="2014-08-08T16:53:24"/>
    <b v="0"/>
    <n v="0"/>
    <b v="0"/>
    <s v="games/video games"/>
    <n v="0"/>
    <n v="0"/>
    <x v="6"/>
    <s v="video games"/>
  </r>
  <r>
    <n v="30000"/>
    <n v="1026"/>
    <x v="2"/>
    <s v="CA"/>
    <s v="CAD"/>
    <n v="1457967975"/>
    <n v="1455379575"/>
    <x v="1085"/>
    <d v="2016-03-14T10:06:15"/>
    <b v="0"/>
    <n v="9"/>
    <b v="0"/>
    <s v="games/video games"/>
    <n v="3.4200000000000001E-2"/>
    <n v="114"/>
    <x v="6"/>
    <s v="video games"/>
  </r>
  <r>
    <n v="18000"/>
    <n v="15"/>
    <x v="2"/>
    <s v="US"/>
    <s v="USD"/>
    <n v="1408913291"/>
    <n v="1406321291"/>
    <x v="1086"/>
    <d v="2014-08-24T15:48:11"/>
    <b v="0"/>
    <n v="2"/>
    <b v="0"/>
    <s v="games/video games"/>
    <n v="8.3333333333333339E-4"/>
    <n v="7.5"/>
    <x v="6"/>
    <s v="video games"/>
  </r>
  <r>
    <n v="1100"/>
    <n v="0"/>
    <x v="2"/>
    <s v="US"/>
    <s v="USD"/>
    <n v="1402852087"/>
    <n v="1400260087"/>
    <x v="1087"/>
    <d v="2014-06-15T12:08:07"/>
    <b v="0"/>
    <n v="0"/>
    <b v="0"/>
    <s v="games/video games"/>
    <n v="0"/>
    <n v="0"/>
    <x v="6"/>
    <s v="video games"/>
  </r>
  <r>
    <n v="45000"/>
    <n v="6382.34"/>
    <x v="2"/>
    <s v="US"/>
    <s v="USD"/>
    <n v="1398366667"/>
    <n v="1395774667"/>
    <x v="1088"/>
    <d v="2014-04-24T14:11:07"/>
    <b v="0"/>
    <n v="147"/>
    <b v="0"/>
    <s v="games/video games"/>
    <n v="0.14182977777777778"/>
    <n v="43.41727891156463"/>
    <x v="6"/>
    <s v="video games"/>
  </r>
  <r>
    <n v="15000"/>
    <n v="1174"/>
    <x v="2"/>
    <s v="FR"/>
    <s v="EUR"/>
    <n v="1435293175"/>
    <n v="1432701175"/>
    <x v="1089"/>
    <d v="2015-06-25T23:32:55"/>
    <b v="0"/>
    <n v="49"/>
    <b v="0"/>
    <s v="games/video games"/>
    <n v="7.8266666666666665E-2"/>
    <n v="23.959183673469386"/>
    <x v="6"/>
    <s v="video games"/>
  </r>
  <r>
    <n v="12999"/>
    <n v="5"/>
    <x v="2"/>
    <s v="AU"/>
    <s v="AUD"/>
    <n v="1432873653"/>
    <n v="1430281653"/>
    <x v="1090"/>
    <d v="2015-05-28T23:27:33"/>
    <b v="0"/>
    <n v="1"/>
    <b v="0"/>
    <s v="games/video games"/>
    <n v="3.8464497269020693E-4"/>
    <n v="5"/>
    <x v="6"/>
    <s v="video games"/>
  </r>
  <r>
    <n v="200"/>
    <n v="25"/>
    <x v="2"/>
    <s v="GB"/>
    <s v="GBP"/>
    <n v="1460313672"/>
    <n v="1457725272"/>
    <x v="1091"/>
    <d v="2016-04-10T13:41:12"/>
    <b v="0"/>
    <n v="2"/>
    <b v="0"/>
    <s v="games/video games"/>
    <n v="0.125"/>
    <n v="12.5"/>
    <x v="6"/>
    <s v="video games"/>
  </r>
  <r>
    <n v="2000"/>
    <n v="21"/>
    <x v="2"/>
    <s v="US"/>
    <s v="USD"/>
    <n v="1357432638"/>
    <n v="1354840638"/>
    <x v="1092"/>
    <d v="2013-01-05T19:37:18"/>
    <b v="0"/>
    <n v="7"/>
    <b v="0"/>
    <s v="games/video games"/>
    <n v="1.0500000000000001E-2"/>
    <n v="3"/>
    <x v="6"/>
    <s v="video games"/>
  </r>
  <r>
    <n v="300"/>
    <n v="42.25"/>
    <x v="2"/>
    <s v="CA"/>
    <s v="CAD"/>
    <n v="1455232937"/>
    <n v="1453936937"/>
    <x v="1093"/>
    <d v="2016-02-11T18:22:17"/>
    <b v="0"/>
    <n v="4"/>
    <b v="0"/>
    <s v="games/video games"/>
    <n v="0.14083333333333334"/>
    <n v="10.5625"/>
    <x v="6"/>
    <s v="video games"/>
  </r>
  <r>
    <n v="18000"/>
    <n v="3294.01"/>
    <x v="2"/>
    <s v="US"/>
    <s v="USD"/>
    <n v="1318180033"/>
    <n v="1315588033"/>
    <x v="1094"/>
    <d v="2011-10-09T12:07:13"/>
    <b v="0"/>
    <n v="27"/>
    <b v="0"/>
    <s v="games/video games"/>
    <n v="0.18300055555555556"/>
    <n v="122.00037037037038"/>
    <x v="6"/>
    <s v="video games"/>
  </r>
  <r>
    <n v="500000"/>
    <n v="25174"/>
    <x v="2"/>
    <s v="US"/>
    <s v="USD"/>
    <n v="1377867220"/>
    <n v="1375275220"/>
    <x v="1095"/>
    <d v="2013-08-30T07:53:40"/>
    <b v="0"/>
    <n v="94"/>
    <b v="0"/>
    <s v="games/video games"/>
    <n v="5.0347999999999997E-2"/>
    <n v="267.80851063829789"/>
    <x v="6"/>
    <s v="video games"/>
  </r>
  <r>
    <n v="12000"/>
    <n v="2152"/>
    <x v="2"/>
    <s v="US"/>
    <s v="USD"/>
    <n v="1412393400"/>
    <n v="1409747154"/>
    <x v="1096"/>
    <d v="2014-10-03T22:30:00"/>
    <b v="0"/>
    <n v="29"/>
    <b v="0"/>
    <s v="games/video games"/>
    <n v="0.17933333333333334"/>
    <n v="74.206896551724142"/>
    <x v="6"/>
    <s v="video games"/>
  </r>
  <r>
    <n v="100000"/>
    <n v="47"/>
    <x v="2"/>
    <s v="US"/>
    <s v="USD"/>
    <n v="1393786877"/>
    <n v="1390330877"/>
    <x v="1097"/>
    <d v="2014-03-02T14:01:17"/>
    <b v="0"/>
    <n v="7"/>
    <b v="0"/>
    <s v="games/video games"/>
    <n v="4.6999999999999999E-4"/>
    <n v="6.7142857142857144"/>
    <x v="6"/>
    <s v="video games"/>
  </r>
  <r>
    <n v="25000"/>
    <n v="1803"/>
    <x v="2"/>
    <s v="US"/>
    <s v="USD"/>
    <n v="1397413095"/>
    <n v="1394821095"/>
    <x v="1098"/>
    <d v="2014-04-13T13:18:15"/>
    <b v="0"/>
    <n v="22"/>
    <b v="0"/>
    <s v="games/video games"/>
    <n v="7.2120000000000004E-2"/>
    <n v="81.954545454545453"/>
    <x v="6"/>
    <s v="video games"/>
  </r>
  <r>
    <n v="5000"/>
    <n v="25"/>
    <x v="2"/>
    <s v="GB"/>
    <s v="GBP"/>
    <n v="1431547468"/>
    <n v="1428955468"/>
    <x v="1099"/>
    <d v="2015-05-13T15:04:28"/>
    <b v="0"/>
    <n v="1"/>
    <b v="0"/>
    <s v="games/video games"/>
    <n v="5.0000000000000001E-3"/>
    <n v="25"/>
    <x v="6"/>
    <s v="video games"/>
  </r>
  <r>
    <n v="4000"/>
    <n v="100"/>
    <x v="2"/>
    <s v="DE"/>
    <s v="EUR"/>
    <n v="1455417571"/>
    <n v="1452825571"/>
    <x v="1100"/>
    <d v="2016-02-13T21:39:31"/>
    <b v="0"/>
    <n v="10"/>
    <b v="0"/>
    <s v="games/video games"/>
    <n v="2.5000000000000001E-2"/>
    <n v="10"/>
    <x v="6"/>
    <s v="video games"/>
  </r>
  <r>
    <n v="100000"/>
    <n v="41"/>
    <x v="2"/>
    <s v="US"/>
    <s v="USD"/>
    <n v="1468519920"/>
    <n v="1466188338"/>
    <x v="1101"/>
    <d v="2016-07-14T13:12:00"/>
    <b v="0"/>
    <n v="6"/>
    <b v="0"/>
    <s v="games/video games"/>
    <n v="4.0999999999999999E-4"/>
    <n v="6.833333333333333"/>
    <x v="6"/>
    <s v="video games"/>
  </r>
  <r>
    <n v="8000"/>
    <n v="425"/>
    <x v="2"/>
    <s v="US"/>
    <s v="USD"/>
    <n v="1386568740"/>
    <n v="1383095125"/>
    <x v="1102"/>
    <d v="2013-12-09T00:59:00"/>
    <b v="0"/>
    <n v="24"/>
    <b v="0"/>
    <s v="games/video games"/>
    <n v="5.3124999999999999E-2"/>
    <n v="17.708333333333332"/>
    <x v="6"/>
    <s v="video games"/>
  </r>
  <r>
    <n v="15000"/>
    <n v="243"/>
    <x v="2"/>
    <s v="US"/>
    <s v="USD"/>
    <n v="1466227190"/>
    <n v="1461043190"/>
    <x v="1103"/>
    <d v="2016-06-18T00:19:50"/>
    <b v="0"/>
    <n v="15"/>
    <b v="0"/>
    <s v="games/video games"/>
    <n v="1.6199999999999999E-2"/>
    <n v="16.2"/>
    <x v="6"/>
    <s v="video games"/>
  </r>
  <r>
    <n v="60000"/>
    <n v="2971"/>
    <x v="2"/>
    <s v="GB"/>
    <s v="GBP"/>
    <n v="1402480221"/>
    <n v="1399888221"/>
    <x v="1104"/>
    <d v="2014-06-11T04:50:21"/>
    <b v="0"/>
    <n v="37"/>
    <b v="0"/>
    <s v="games/video games"/>
    <n v="4.9516666666666667E-2"/>
    <n v="80.297297297297291"/>
    <x v="6"/>
    <s v="video games"/>
  </r>
  <r>
    <n v="900000"/>
    <n v="1431"/>
    <x v="2"/>
    <s v="US"/>
    <s v="USD"/>
    <n v="1395627327"/>
    <n v="1393038927"/>
    <x v="1105"/>
    <d v="2014-03-23T21:15:27"/>
    <b v="0"/>
    <n v="20"/>
    <b v="0"/>
    <s v="games/video games"/>
    <n v="1.5900000000000001E-3"/>
    <n v="71.55"/>
    <x v="6"/>
    <s v="video games"/>
  </r>
  <r>
    <n v="400"/>
    <n v="165"/>
    <x v="2"/>
    <s v="US"/>
    <s v="USD"/>
    <n v="1333557975"/>
    <n v="1330969575"/>
    <x v="1106"/>
    <d v="2012-04-04T11:46:15"/>
    <b v="0"/>
    <n v="7"/>
    <b v="0"/>
    <s v="games/video games"/>
    <n v="0.41249999999999998"/>
    <n v="23.571428571428573"/>
    <x v="6"/>
    <s v="video games"/>
  </r>
  <r>
    <n v="10000"/>
    <n v="0"/>
    <x v="2"/>
    <s v="US"/>
    <s v="USD"/>
    <n v="1406148024"/>
    <n v="1403556024"/>
    <x v="1107"/>
    <d v="2014-07-23T15:40:24"/>
    <b v="0"/>
    <n v="0"/>
    <b v="0"/>
    <s v="games/video games"/>
    <n v="0"/>
    <n v="0"/>
    <x v="6"/>
    <s v="video games"/>
  </r>
  <r>
    <n v="25000"/>
    <n v="732.5"/>
    <x v="2"/>
    <s v="US"/>
    <s v="USD"/>
    <n v="1334326635"/>
    <n v="1329146235"/>
    <x v="1108"/>
    <d v="2012-04-13T09:17:15"/>
    <b v="0"/>
    <n v="21"/>
    <b v="0"/>
    <s v="games/video games"/>
    <n v="2.93E-2"/>
    <n v="34.88095238095238"/>
    <x v="6"/>
    <s v="video games"/>
  </r>
  <r>
    <n v="10000"/>
    <n v="45"/>
    <x v="2"/>
    <s v="US"/>
    <s v="USD"/>
    <n v="1479495790"/>
    <n v="1476900190"/>
    <x v="1109"/>
    <d v="2016-11-18T14:03:10"/>
    <b v="0"/>
    <n v="3"/>
    <b v="0"/>
    <s v="games/video games"/>
    <n v="4.4999999999999997E-3"/>
    <n v="15"/>
    <x v="6"/>
    <s v="video games"/>
  </r>
  <r>
    <n v="50000"/>
    <n v="255"/>
    <x v="2"/>
    <s v="US"/>
    <s v="USD"/>
    <n v="1354919022"/>
    <n v="1352327022"/>
    <x v="1110"/>
    <d v="2012-12-07T17:23:42"/>
    <b v="0"/>
    <n v="11"/>
    <b v="0"/>
    <s v="games/video games"/>
    <n v="5.1000000000000004E-3"/>
    <n v="23.181818181818183"/>
    <x v="6"/>
    <s v="video games"/>
  </r>
  <r>
    <n v="2500"/>
    <n v="1"/>
    <x v="2"/>
    <s v="US"/>
    <s v="USD"/>
    <n v="1452228790"/>
    <n v="1449636790"/>
    <x v="1111"/>
    <d v="2016-01-07T23:53:10"/>
    <b v="0"/>
    <n v="1"/>
    <b v="0"/>
    <s v="games/video games"/>
    <n v="4.0000000000000002E-4"/>
    <n v="1"/>
    <x v="6"/>
    <s v="video games"/>
  </r>
  <r>
    <n v="88000"/>
    <n v="31272.92"/>
    <x v="2"/>
    <s v="US"/>
    <s v="USD"/>
    <n v="1421656200"/>
    <n v="1416507211"/>
    <x v="1112"/>
    <d v="2015-01-19T03:30:00"/>
    <b v="0"/>
    <n v="312"/>
    <b v="0"/>
    <s v="games/video games"/>
    <n v="0.35537409090909089"/>
    <n v="100.23371794871794"/>
    <x v="6"/>
    <s v="video games"/>
  </r>
  <r>
    <n v="1000"/>
    <n v="5"/>
    <x v="2"/>
    <s v="GB"/>
    <s v="GBP"/>
    <n v="1408058820"/>
    <n v="1405466820"/>
    <x v="1113"/>
    <d v="2014-08-14T18:27:00"/>
    <b v="0"/>
    <n v="1"/>
    <b v="0"/>
    <s v="games/video games"/>
    <n v="5.0000000000000001E-3"/>
    <n v="5"/>
    <x v="6"/>
    <s v="video games"/>
  </r>
  <r>
    <n v="6000"/>
    <n v="10"/>
    <x v="2"/>
    <s v="GB"/>
    <s v="GBP"/>
    <n v="1381306687"/>
    <n v="1378714687"/>
    <x v="1114"/>
    <d v="2013-10-09T03:18:07"/>
    <b v="0"/>
    <n v="3"/>
    <b v="0"/>
    <s v="games/video games"/>
    <n v="1.6666666666666668E-3"/>
    <n v="3.3333333333333335"/>
    <x v="6"/>
    <s v="video games"/>
  </r>
  <r>
    <n v="40000"/>
    <n v="53"/>
    <x v="2"/>
    <s v="US"/>
    <s v="USD"/>
    <n v="1459352495"/>
    <n v="1456764095"/>
    <x v="1115"/>
    <d v="2016-03-30T10:41:35"/>
    <b v="0"/>
    <n v="4"/>
    <b v="0"/>
    <s v="games/video games"/>
    <n v="1.325E-3"/>
    <n v="13.25"/>
    <x v="6"/>
    <s v="video games"/>
  </r>
  <r>
    <n v="500000"/>
    <n v="178.52"/>
    <x v="2"/>
    <s v="US"/>
    <s v="USD"/>
    <n v="1339273208"/>
    <n v="1334089208"/>
    <x v="1116"/>
    <d v="2012-06-09T15:20:08"/>
    <b v="0"/>
    <n v="10"/>
    <b v="0"/>
    <s v="games/video games"/>
    <n v="3.5704000000000004E-4"/>
    <n v="17.852"/>
    <x v="6"/>
    <s v="video games"/>
  </r>
  <r>
    <n v="1000"/>
    <n v="83"/>
    <x v="2"/>
    <s v="DE"/>
    <s v="EUR"/>
    <n v="1451053313"/>
    <n v="1448461313"/>
    <x v="1117"/>
    <d v="2015-12-25T09:21:53"/>
    <b v="0"/>
    <n v="8"/>
    <b v="0"/>
    <s v="games/video games"/>
    <n v="8.3000000000000004E-2"/>
    <n v="10.375"/>
    <x v="6"/>
    <s v="video games"/>
  </r>
  <r>
    <n v="4500"/>
    <n v="109"/>
    <x v="2"/>
    <s v="AU"/>
    <s v="AUD"/>
    <n v="1396666779"/>
    <n v="1394078379"/>
    <x v="1118"/>
    <d v="2014-04-04T21:59:39"/>
    <b v="0"/>
    <n v="3"/>
    <b v="0"/>
    <s v="games/video games"/>
    <n v="2.4222222222222221E-2"/>
    <n v="36.333333333333336"/>
    <x v="6"/>
    <s v="video games"/>
  </r>
  <r>
    <n v="2100"/>
    <n v="5"/>
    <x v="2"/>
    <s v="US"/>
    <s v="USD"/>
    <n v="1396810864"/>
    <n v="1395687664"/>
    <x v="1119"/>
    <d v="2014-04-06T14:01:04"/>
    <b v="0"/>
    <n v="1"/>
    <b v="0"/>
    <s v="games/video games"/>
    <n v="2.3809523809523812E-3"/>
    <n v="5"/>
    <x v="6"/>
    <s v="video games"/>
  </r>
  <r>
    <n v="25000"/>
    <n v="0"/>
    <x v="2"/>
    <s v="US"/>
    <s v="USD"/>
    <n v="1319835400"/>
    <n v="1315947400"/>
    <x v="1120"/>
    <d v="2011-10-28T15:56:40"/>
    <b v="0"/>
    <n v="0"/>
    <b v="0"/>
    <s v="games/video games"/>
    <n v="0"/>
    <n v="0"/>
    <x v="6"/>
    <s v="video games"/>
  </r>
  <r>
    <n v="250000"/>
    <n v="29"/>
    <x v="2"/>
    <s v="US"/>
    <s v="USD"/>
    <n v="1457904316"/>
    <n v="1455315916"/>
    <x v="1121"/>
    <d v="2016-03-13T16:25:16"/>
    <b v="0"/>
    <n v="5"/>
    <b v="0"/>
    <s v="games/video games"/>
    <n v="1.16E-4"/>
    <n v="5.8"/>
    <x v="6"/>
    <s v="video games"/>
  </r>
  <r>
    <n v="3200"/>
    <n v="0"/>
    <x v="2"/>
    <s v="GB"/>
    <s v="GBP"/>
    <n v="1369932825"/>
    <n v="1368723225"/>
    <x v="1122"/>
    <d v="2013-05-30T11:53:45"/>
    <b v="0"/>
    <n v="0"/>
    <b v="0"/>
    <s v="games/video games"/>
    <n v="0"/>
    <n v="0"/>
    <x v="6"/>
    <s v="video games"/>
  </r>
  <r>
    <n v="5000"/>
    <n v="11"/>
    <x v="2"/>
    <s v="US"/>
    <s v="USD"/>
    <n v="1397910848"/>
    <n v="1395318848"/>
    <x v="1123"/>
    <d v="2014-04-19T07:34:08"/>
    <b v="0"/>
    <n v="3"/>
    <b v="0"/>
    <s v="games/video games"/>
    <n v="2.2000000000000001E-3"/>
    <n v="3.6666666666666665"/>
    <x v="6"/>
    <s v="video games"/>
  </r>
  <r>
    <n v="90000"/>
    <n v="425"/>
    <x v="2"/>
    <s v="US"/>
    <s v="USD"/>
    <n v="1430409651"/>
    <n v="1427817651"/>
    <x v="1124"/>
    <d v="2015-04-30T11:00:51"/>
    <b v="0"/>
    <n v="7"/>
    <b v="0"/>
    <s v="games/mobile games"/>
    <n v="4.7222222222222223E-3"/>
    <n v="60.714285714285715"/>
    <x v="6"/>
    <s v="mobile games"/>
  </r>
  <r>
    <n v="3000"/>
    <n v="0"/>
    <x v="2"/>
    <s v="GB"/>
    <s v="GBP"/>
    <n v="1443193130"/>
    <n v="1438009130"/>
    <x v="1125"/>
    <d v="2015-09-25T09:58:50"/>
    <b v="0"/>
    <n v="0"/>
    <b v="0"/>
    <s v="games/mobile games"/>
    <n v="0"/>
    <n v="0"/>
    <x v="6"/>
    <s v="mobile games"/>
  </r>
  <r>
    <n v="2000"/>
    <n v="10"/>
    <x v="2"/>
    <s v="US"/>
    <s v="USD"/>
    <n v="1468482694"/>
    <n v="1465890694"/>
    <x v="1126"/>
    <d v="2016-07-14T02:51:34"/>
    <b v="0"/>
    <n v="2"/>
    <b v="0"/>
    <s v="games/mobile games"/>
    <n v="5.0000000000000001E-3"/>
    <n v="5"/>
    <x v="6"/>
    <s v="mobile games"/>
  </r>
  <r>
    <n v="35000"/>
    <n v="585"/>
    <x v="2"/>
    <s v="US"/>
    <s v="USD"/>
    <n v="1416000600"/>
    <n v="1413318600"/>
    <x v="1127"/>
    <d v="2014-11-14T16:30:00"/>
    <b v="0"/>
    <n v="23"/>
    <b v="0"/>
    <s v="games/mobile games"/>
    <n v="1.6714285714285713E-2"/>
    <n v="25.434782608695652"/>
    <x v="6"/>
    <s v="mobile games"/>
  </r>
  <r>
    <n v="1000"/>
    <n v="1"/>
    <x v="2"/>
    <s v="GB"/>
    <s v="GBP"/>
    <n v="1407425717"/>
    <n v="1404833717"/>
    <x v="1128"/>
    <d v="2014-08-07T10:35:17"/>
    <b v="0"/>
    <n v="1"/>
    <b v="0"/>
    <s v="games/mobile games"/>
    <n v="1E-3"/>
    <n v="1"/>
    <x v="6"/>
    <s v="mobile games"/>
  </r>
  <r>
    <n v="20000"/>
    <n v="21"/>
    <x v="2"/>
    <s v="US"/>
    <s v="USD"/>
    <n v="1465107693"/>
    <n v="1462515693"/>
    <x v="1129"/>
    <d v="2016-06-05T01:21:33"/>
    <b v="0"/>
    <n v="2"/>
    <b v="0"/>
    <s v="games/mobile games"/>
    <n v="1.0499999999999999E-3"/>
    <n v="10.5"/>
    <x v="6"/>
    <s v="mobile games"/>
  </r>
  <r>
    <n v="5000"/>
    <n v="11"/>
    <x v="2"/>
    <s v="US"/>
    <s v="USD"/>
    <n v="1416963300"/>
    <n v="1411775700"/>
    <x v="1130"/>
    <d v="2014-11-25T19:55:00"/>
    <b v="0"/>
    <n v="3"/>
    <b v="0"/>
    <s v="games/mobile games"/>
    <n v="2.2000000000000001E-3"/>
    <n v="3.6666666666666665"/>
    <x v="6"/>
    <s v="mobile games"/>
  </r>
  <r>
    <n v="40000"/>
    <n v="0"/>
    <x v="2"/>
    <s v="AU"/>
    <s v="AUD"/>
    <n v="1450993668"/>
    <n v="1448401668"/>
    <x v="1131"/>
    <d v="2015-12-24T16:47:48"/>
    <b v="0"/>
    <n v="0"/>
    <b v="0"/>
    <s v="games/mobile games"/>
    <n v="0"/>
    <n v="0"/>
    <x v="6"/>
    <s v="mobile games"/>
  </r>
  <r>
    <n v="10000"/>
    <n v="1438"/>
    <x v="2"/>
    <s v="CA"/>
    <s v="CAD"/>
    <n v="1483238771"/>
    <n v="1480646771"/>
    <x v="1132"/>
    <d v="2016-12-31T21:46:11"/>
    <b v="0"/>
    <n v="13"/>
    <b v="0"/>
    <s v="games/mobile games"/>
    <n v="0.14380000000000001"/>
    <n v="110.61538461538461"/>
    <x v="6"/>
    <s v="mobile games"/>
  </r>
  <r>
    <n v="3000"/>
    <n v="20"/>
    <x v="2"/>
    <s v="GB"/>
    <s v="GBP"/>
    <n v="1406799981"/>
    <n v="1404207981"/>
    <x v="1133"/>
    <d v="2014-07-31T04:46:21"/>
    <b v="0"/>
    <n v="1"/>
    <b v="0"/>
    <s v="games/mobile games"/>
    <n v="6.6666666666666671E-3"/>
    <n v="20"/>
    <x v="6"/>
    <s v="mobile games"/>
  </r>
  <r>
    <n v="25000"/>
    <n v="1"/>
    <x v="2"/>
    <s v="AU"/>
    <s v="AUD"/>
    <n v="1417235580"/>
    <n v="1416034228"/>
    <x v="1134"/>
    <d v="2014-11-28T23:33:00"/>
    <b v="0"/>
    <n v="1"/>
    <b v="0"/>
    <s v="games/mobile games"/>
    <n v="4.0000000000000003E-5"/>
    <n v="1"/>
    <x v="6"/>
    <s v="mobile games"/>
  </r>
  <r>
    <n v="1000"/>
    <n v="50"/>
    <x v="2"/>
    <s v="DE"/>
    <s v="EUR"/>
    <n v="1470527094"/>
    <n v="1467935094"/>
    <x v="1135"/>
    <d v="2016-08-06T18:44:54"/>
    <b v="0"/>
    <n v="1"/>
    <b v="0"/>
    <s v="games/mobile games"/>
    <n v="0.05"/>
    <n v="50"/>
    <x v="6"/>
    <s v="mobile games"/>
  </r>
  <r>
    <n v="4190"/>
    <n v="270"/>
    <x v="2"/>
    <s v="FR"/>
    <s v="EUR"/>
    <n v="1450541229"/>
    <n v="1447949229"/>
    <x v="1136"/>
    <d v="2015-12-19T11:07:09"/>
    <b v="0"/>
    <n v="6"/>
    <b v="0"/>
    <s v="games/mobile games"/>
    <n v="6.4439140811455853E-2"/>
    <n v="45"/>
    <x v="6"/>
    <s v="mobile games"/>
  </r>
  <r>
    <n v="25000"/>
    <n v="9875"/>
    <x v="2"/>
    <s v="US"/>
    <s v="USD"/>
    <n v="1461440421"/>
    <n v="1458848421"/>
    <x v="1137"/>
    <d v="2016-04-23T14:40:21"/>
    <b v="0"/>
    <n v="39"/>
    <b v="0"/>
    <s v="games/mobile games"/>
    <n v="0.39500000000000002"/>
    <n v="253.2051282051282"/>
    <x v="6"/>
    <s v="mobile games"/>
  </r>
  <r>
    <n v="35000"/>
    <n v="125"/>
    <x v="2"/>
    <s v="US"/>
    <s v="USD"/>
    <n v="1485035131"/>
    <n v="1483307131"/>
    <x v="1138"/>
    <d v="2017-01-21T16:45:31"/>
    <b v="0"/>
    <n v="4"/>
    <b v="0"/>
    <s v="games/mobile games"/>
    <n v="3.5714285714285713E-3"/>
    <n v="31.25"/>
    <x v="6"/>
    <s v="mobile games"/>
  </r>
  <r>
    <n v="8000"/>
    <n v="5"/>
    <x v="2"/>
    <s v="US"/>
    <s v="USD"/>
    <n v="1420100426"/>
    <n v="1417508426"/>
    <x v="1139"/>
    <d v="2015-01-01T03:20:26"/>
    <b v="0"/>
    <n v="1"/>
    <b v="0"/>
    <s v="games/mobile games"/>
    <n v="6.2500000000000001E-4"/>
    <n v="5"/>
    <x v="6"/>
    <s v="mobile games"/>
  </r>
  <r>
    <n v="5000"/>
    <n v="0"/>
    <x v="2"/>
    <s v="GB"/>
    <s v="GBP"/>
    <n v="1438859121"/>
    <n v="1436267121"/>
    <x v="1140"/>
    <d v="2015-08-06T06:05:21"/>
    <b v="0"/>
    <n v="0"/>
    <b v="0"/>
    <s v="games/mobile games"/>
    <n v="0"/>
    <n v="0"/>
    <x v="6"/>
    <s v="mobile games"/>
  </r>
  <r>
    <n v="500"/>
    <n v="0"/>
    <x v="2"/>
    <s v="DE"/>
    <s v="EUR"/>
    <n v="1436460450"/>
    <n v="1433868450"/>
    <x v="1141"/>
    <d v="2015-07-09T11:47:30"/>
    <b v="0"/>
    <n v="0"/>
    <b v="0"/>
    <s v="games/mobile games"/>
    <n v="0"/>
    <n v="0"/>
    <x v="6"/>
    <s v="mobile games"/>
  </r>
  <r>
    <n v="4000"/>
    <n v="0"/>
    <x v="2"/>
    <s v="US"/>
    <s v="USD"/>
    <n v="1424131727"/>
    <n v="1421539727"/>
    <x v="1142"/>
    <d v="2015-02-16T19:08:47"/>
    <b v="0"/>
    <n v="0"/>
    <b v="0"/>
    <s v="games/mobile games"/>
    <n v="0"/>
    <n v="0"/>
    <x v="6"/>
    <s v="mobile games"/>
  </r>
  <r>
    <n v="45000"/>
    <n v="186"/>
    <x v="2"/>
    <s v="US"/>
    <s v="USD"/>
    <n v="1450327126"/>
    <n v="1447735126"/>
    <x v="1143"/>
    <d v="2015-12-16T23:38:46"/>
    <b v="0"/>
    <n v="8"/>
    <b v="0"/>
    <s v="games/mobile games"/>
    <n v="4.1333333333333335E-3"/>
    <n v="23.25"/>
    <x v="6"/>
    <s v="mobile games"/>
  </r>
  <r>
    <n v="9300"/>
    <n v="0"/>
    <x v="2"/>
    <s v="US"/>
    <s v="USD"/>
    <n v="1430281320"/>
    <n v="1427689320"/>
    <x v="1144"/>
    <d v="2015-04-28T23:22:00"/>
    <b v="0"/>
    <n v="0"/>
    <b v="0"/>
    <s v="food/food trucks"/>
    <n v="0"/>
    <n v="0"/>
    <x v="7"/>
    <s v="food trucks"/>
  </r>
  <r>
    <n v="80000"/>
    <n v="100"/>
    <x v="2"/>
    <s v="US"/>
    <s v="USD"/>
    <n v="1412272592"/>
    <n v="1407088592"/>
    <x v="1145"/>
    <d v="2014-10-02T12:56:32"/>
    <b v="0"/>
    <n v="1"/>
    <b v="0"/>
    <s v="food/food trucks"/>
    <n v="1.25E-3"/>
    <n v="100"/>
    <x v="7"/>
    <s v="food trucks"/>
  </r>
  <r>
    <n v="6000"/>
    <n v="530"/>
    <x v="2"/>
    <s v="US"/>
    <s v="USD"/>
    <n v="1399071173"/>
    <n v="1395787973"/>
    <x v="1146"/>
    <d v="2014-05-02T17:52:53"/>
    <b v="0"/>
    <n v="12"/>
    <b v="0"/>
    <s v="food/food trucks"/>
    <n v="8.8333333333333333E-2"/>
    <n v="44.166666666666664"/>
    <x v="7"/>
    <s v="food trucks"/>
  </r>
  <r>
    <n v="25000"/>
    <n v="0"/>
    <x v="2"/>
    <s v="CA"/>
    <s v="CAD"/>
    <n v="1413760783"/>
    <n v="1408576783"/>
    <x v="1147"/>
    <d v="2014-10-19T18:19:43"/>
    <b v="0"/>
    <n v="0"/>
    <b v="0"/>
    <s v="food/food trucks"/>
    <n v="0"/>
    <n v="0"/>
    <x v="7"/>
    <s v="food trucks"/>
  </r>
  <r>
    <n v="15000"/>
    <n v="73"/>
    <x v="2"/>
    <s v="US"/>
    <s v="USD"/>
    <n v="1480568781"/>
    <n v="1477973181"/>
    <x v="1148"/>
    <d v="2016-12-01T00:06:21"/>
    <b v="0"/>
    <n v="3"/>
    <b v="0"/>
    <s v="food/food trucks"/>
    <n v="4.8666666666666667E-3"/>
    <n v="24.333333333333332"/>
    <x v="7"/>
    <s v="food trucks"/>
  </r>
  <r>
    <n v="50000"/>
    <n v="75"/>
    <x v="2"/>
    <s v="US"/>
    <s v="USD"/>
    <n v="1466096566"/>
    <n v="1463504566"/>
    <x v="1149"/>
    <d v="2016-06-16T12:02:46"/>
    <b v="0"/>
    <n v="2"/>
    <b v="0"/>
    <s v="food/food trucks"/>
    <n v="1.5E-3"/>
    <n v="37.5"/>
    <x v="7"/>
    <s v="food trucks"/>
  </r>
  <r>
    <n v="2500"/>
    <n v="252"/>
    <x v="2"/>
    <s v="US"/>
    <s v="USD"/>
    <n v="1452293675"/>
    <n v="1447109675"/>
    <x v="1150"/>
    <d v="2016-01-08T17:54:35"/>
    <b v="0"/>
    <n v="6"/>
    <b v="0"/>
    <s v="food/food trucks"/>
    <n v="0.1008"/>
    <n v="42"/>
    <x v="7"/>
    <s v="food trucks"/>
  </r>
  <r>
    <n v="25000"/>
    <n v="0"/>
    <x v="2"/>
    <s v="US"/>
    <s v="USD"/>
    <n v="1441592863"/>
    <n v="1439000863"/>
    <x v="1151"/>
    <d v="2015-09-06T21:27:43"/>
    <b v="0"/>
    <n v="0"/>
    <b v="0"/>
    <s v="food/food trucks"/>
    <n v="0"/>
    <n v="0"/>
    <x v="7"/>
    <s v="food trucks"/>
  </r>
  <r>
    <n v="16000"/>
    <n v="911"/>
    <x v="2"/>
    <s v="US"/>
    <s v="USD"/>
    <n v="1431709312"/>
    <n v="1429117312"/>
    <x v="1152"/>
    <d v="2015-05-15T12:01:52"/>
    <b v="0"/>
    <n v="15"/>
    <b v="0"/>
    <s v="food/food trucks"/>
    <n v="5.6937500000000002E-2"/>
    <n v="60.733333333333334"/>
    <x v="7"/>
    <s v="food trucks"/>
  </r>
  <r>
    <n v="8000"/>
    <n v="50"/>
    <x v="2"/>
    <s v="US"/>
    <s v="USD"/>
    <n v="1434647305"/>
    <n v="1432055305"/>
    <x v="1153"/>
    <d v="2015-06-18T12:08:25"/>
    <b v="0"/>
    <n v="1"/>
    <b v="0"/>
    <s v="food/food trucks"/>
    <n v="6.2500000000000003E-3"/>
    <n v="50"/>
    <x v="7"/>
    <s v="food trucks"/>
  </r>
  <r>
    <n v="5000"/>
    <n v="325"/>
    <x v="2"/>
    <s v="US"/>
    <s v="USD"/>
    <n v="1441507006"/>
    <n v="1438915006"/>
    <x v="1154"/>
    <d v="2015-09-05T21:36:46"/>
    <b v="0"/>
    <n v="3"/>
    <b v="0"/>
    <s v="food/food trucks"/>
    <n v="6.5000000000000002E-2"/>
    <n v="108.33333333333333"/>
    <x v="7"/>
    <s v="food trucks"/>
  </r>
  <r>
    <n v="25000"/>
    <n v="188"/>
    <x v="2"/>
    <s v="US"/>
    <s v="USD"/>
    <n v="1408040408"/>
    <n v="1405448408"/>
    <x v="1155"/>
    <d v="2014-08-14T13:20:08"/>
    <b v="0"/>
    <n v="8"/>
    <b v="0"/>
    <s v="food/food trucks"/>
    <n v="7.5199999999999998E-3"/>
    <n v="23.5"/>
    <x v="7"/>
    <s v="food trucks"/>
  </r>
  <r>
    <n v="6500"/>
    <n v="0"/>
    <x v="2"/>
    <s v="US"/>
    <s v="USD"/>
    <n v="1424742162"/>
    <n v="1422150162"/>
    <x v="1156"/>
    <d v="2015-02-23T20:42:42"/>
    <b v="0"/>
    <n v="0"/>
    <b v="0"/>
    <s v="food/food trucks"/>
    <n v="0"/>
    <n v="0"/>
    <x v="7"/>
    <s v="food trucks"/>
  </r>
  <r>
    <n v="10000"/>
    <n v="151"/>
    <x v="2"/>
    <s v="US"/>
    <s v="USD"/>
    <n v="1417795480"/>
    <n v="1412607880"/>
    <x v="1157"/>
    <d v="2014-12-05T11:04:40"/>
    <b v="0"/>
    <n v="3"/>
    <b v="0"/>
    <s v="food/food trucks"/>
    <n v="1.5100000000000001E-2"/>
    <n v="50.333333333333336"/>
    <x v="7"/>
    <s v="food trucks"/>
  </r>
  <r>
    <n v="7500"/>
    <n v="35"/>
    <x v="2"/>
    <s v="US"/>
    <s v="USD"/>
    <n v="1418091128"/>
    <n v="1415499128"/>
    <x v="1158"/>
    <d v="2014-12-08T21:12:08"/>
    <b v="0"/>
    <n v="3"/>
    <b v="0"/>
    <s v="food/food trucks"/>
    <n v="4.6666666666666671E-3"/>
    <n v="11.666666666666666"/>
    <x v="7"/>
    <s v="food trucks"/>
  </r>
  <r>
    <n v="6750"/>
    <n v="0"/>
    <x v="2"/>
    <s v="US"/>
    <s v="USD"/>
    <n v="1435679100"/>
    <n v="1433006765"/>
    <x v="1159"/>
    <d v="2015-06-30T10:45:00"/>
    <b v="0"/>
    <n v="0"/>
    <b v="0"/>
    <s v="food/food trucks"/>
    <n v="0"/>
    <n v="0"/>
    <x v="7"/>
    <s v="food trucks"/>
  </r>
  <r>
    <n v="30000"/>
    <n v="1155"/>
    <x v="2"/>
    <s v="US"/>
    <s v="USD"/>
    <n v="1427510586"/>
    <n v="1424922186"/>
    <x v="1160"/>
    <d v="2015-03-27T21:43:06"/>
    <b v="0"/>
    <n v="19"/>
    <b v="0"/>
    <s v="food/food trucks"/>
    <n v="3.85E-2"/>
    <n v="60.789473684210527"/>
    <x v="7"/>
    <s v="food trucks"/>
  </r>
  <r>
    <n v="18000"/>
    <n v="0"/>
    <x v="2"/>
    <s v="US"/>
    <s v="USD"/>
    <n v="1432047989"/>
    <n v="1430233589"/>
    <x v="1161"/>
    <d v="2015-05-19T10:06:29"/>
    <b v="0"/>
    <n v="0"/>
    <b v="0"/>
    <s v="food/food trucks"/>
    <n v="0"/>
    <n v="0"/>
    <x v="7"/>
    <s v="food trucks"/>
  </r>
  <r>
    <n v="60000"/>
    <n v="35"/>
    <x v="2"/>
    <s v="US"/>
    <s v="USD"/>
    <n v="1411662264"/>
    <n v="1408983864"/>
    <x v="1162"/>
    <d v="2014-09-25T11:24:24"/>
    <b v="0"/>
    <n v="2"/>
    <b v="0"/>
    <s v="food/food trucks"/>
    <n v="5.8333333333333338E-4"/>
    <n v="17.5"/>
    <x v="7"/>
    <s v="food trucks"/>
  </r>
  <r>
    <n v="5200"/>
    <n v="0"/>
    <x v="2"/>
    <s v="US"/>
    <s v="USD"/>
    <n v="1407604920"/>
    <n v="1405012920"/>
    <x v="1163"/>
    <d v="2014-08-09T12:22:00"/>
    <b v="0"/>
    <n v="0"/>
    <b v="0"/>
    <s v="food/food trucks"/>
    <n v="0"/>
    <n v="0"/>
    <x v="7"/>
    <s v="food trucks"/>
  </r>
  <r>
    <n v="10000"/>
    <n v="0"/>
    <x v="2"/>
    <s v="US"/>
    <s v="USD"/>
    <n v="1466270582"/>
    <n v="1463678582"/>
    <x v="1164"/>
    <d v="2016-06-18T12:23:02"/>
    <b v="0"/>
    <n v="0"/>
    <b v="0"/>
    <s v="food/food trucks"/>
    <n v="0"/>
    <n v="0"/>
    <x v="7"/>
    <s v="food trucks"/>
  </r>
  <r>
    <n v="10000"/>
    <n v="2070.5"/>
    <x v="2"/>
    <s v="US"/>
    <s v="USD"/>
    <n v="1404623330"/>
    <n v="1401685730"/>
    <x v="1165"/>
    <d v="2014-07-06T00:08:50"/>
    <b v="0"/>
    <n v="25"/>
    <b v="0"/>
    <s v="food/food trucks"/>
    <n v="0.20705000000000001"/>
    <n v="82.82"/>
    <x v="7"/>
    <s v="food trucks"/>
  </r>
  <r>
    <n v="15000"/>
    <n v="2871"/>
    <x v="2"/>
    <s v="US"/>
    <s v="USD"/>
    <n v="1435291200"/>
    <n v="1432640342"/>
    <x v="1166"/>
    <d v="2015-06-25T23:00:00"/>
    <b v="0"/>
    <n v="8"/>
    <b v="0"/>
    <s v="food/food trucks"/>
    <n v="0.19139999999999999"/>
    <n v="358.875"/>
    <x v="7"/>
    <s v="food trucks"/>
  </r>
  <r>
    <n v="60000"/>
    <n v="979"/>
    <x v="2"/>
    <s v="US"/>
    <s v="USD"/>
    <n v="1410543495"/>
    <n v="1407865095"/>
    <x v="1167"/>
    <d v="2014-09-12T12:38:15"/>
    <b v="0"/>
    <n v="16"/>
    <b v="0"/>
    <s v="food/food trucks"/>
    <n v="1.6316666666666667E-2"/>
    <n v="61.1875"/>
    <x v="7"/>
    <s v="food trucks"/>
  </r>
  <r>
    <n v="18000"/>
    <n v="1020"/>
    <x v="2"/>
    <s v="US"/>
    <s v="USD"/>
    <n v="1474507065"/>
    <n v="1471915065"/>
    <x v="1168"/>
    <d v="2016-09-21T20:17:45"/>
    <b v="0"/>
    <n v="3"/>
    <b v="0"/>
    <s v="food/food trucks"/>
    <n v="5.6666666666666664E-2"/>
    <n v="340"/>
    <x v="7"/>
    <s v="food trucks"/>
  </r>
  <r>
    <n v="10000"/>
    <n v="17"/>
    <x v="2"/>
    <s v="US"/>
    <s v="USD"/>
    <n v="1424593763"/>
    <n v="1422001763"/>
    <x v="1169"/>
    <d v="2015-02-22T03:29:23"/>
    <b v="0"/>
    <n v="3"/>
    <b v="0"/>
    <s v="food/food trucks"/>
    <n v="1.6999999999999999E-3"/>
    <n v="5.666666666666667"/>
    <x v="7"/>
    <s v="food trucks"/>
  </r>
  <r>
    <n v="25000"/>
    <n v="100"/>
    <x v="2"/>
    <s v="GB"/>
    <s v="GBP"/>
    <n v="1433021171"/>
    <n v="1430429171"/>
    <x v="1170"/>
    <d v="2015-05-30T16:26:11"/>
    <b v="0"/>
    <n v="2"/>
    <b v="0"/>
    <s v="food/food trucks"/>
    <n v="4.0000000000000001E-3"/>
    <n v="50"/>
    <x v="7"/>
    <s v="food trucks"/>
  </r>
  <r>
    <n v="25000"/>
    <n v="25"/>
    <x v="2"/>
    <s v="US"/>
    <s v="USD"/>
    <n v="1415909927"/>
    <n v="1414351127"/>
    <x v="1171"/>
    <d v="2014-11-13T15:18:47"/>
    <b v="0"/>
    <n v="1"/>
    <b v="0"/>
    <s v="food/food trucks"/>
    <n v="1E-3"/>
    <n v="25"/>
    <x v="7"/>
    <s v="food trucks"/>
  </r>
  <r>
    <n v="9000"/>
    <n v="0"/>
    <x v="2"/>
    <s v="US"/>
    <s v="USD"/>
    <n v="1408551752"/>
    <n v="1405959752"/>
    <x v="1172"/>
    <d v="2014-08-20T11:22:32"/>
    <b v="0"/>
    <n v="0"/>
    <b v="0"/>
    <s v="food/food trucks"/>
    <n v="0"/>
    <n v="0"/>
    <x v="7"/>
    <s v="food trucks"/>
  </r>
  <r>
    <n v="125000"/>
    <n v="30"/>
    <x v="2"/>
    <s v="US"/>
    <s v="USD"/>
    <n v="1438576057"/>
    <n v="1435552057"/>
    <x v="1173"/>
    <d v="2015-08-02T23:27:37"/>
    <b v="0"/>
    <n v="1"/>
    <b v="0"/>
    <s v="food/food trucks"/>
    <n v="2.4000000000000001E-4"/>
    <n v="30"/>
    <x v="7"/>
    <s v="food trucks"/>
  </r>
  <r>
    <n v="15000"/>
    <n v="886"/>
    <x v="2"/>
    <s v="US"/>
    <s v="USD"/>
    <n v="1462738327"/>
    <n v="1460146327"/>
    <x v="1174"/>
    <d v="2016-05-08T15:12:07"/>
    <b v="0"/>
    <n v="19"/>
    <b v="0"/>
    <s v="food/food trucks"/>
    <n v="5.906666666666667E-2"/>
    <n v="46.631578947368418"/>
    <x v="7"/>
    <s v="food trucks"/>
  </r>
  <r>
    <n v="20000"/>
    <n v="585"/>
    <x v="2"/>
    <s v="US"/>
    <s v="USD"/>
    <n v="1436981339"/>
    <n v="1434389339"/>
    <x v="1175"/>
    <d v="2015-07-15T12:28:59"/>
    <b v="0"/>
    <n v="9"/>
    <b v="0"/>
    <s v="food/food trucks"/>
    <n v="2.9250000000000002E-2"/>
    <n v="65"/>
    <x v="7"/>
    <s v="food trucks"/>
  </r>
  <r>
    <n v="175000"/>
    <n v="10"/>
    <x v="2"/>
    <s v="AU"/>
    <s v="AUD"/>
    <n v="1488805200"/>
    <n v="1484094498"/>
    <x v="1176"/>
    <d v="2017-03-06T08:00:00"/>
    <b v="0"/>
    <n v="1"/>
    <b v="0"/>
    <s v="food/food trucks"/>
    <n v="5.7142857142857142E-5"/>
    <n v="10"/>
    <x v="7"/>
    <s v="food trucks"/>
  </r>
  <r>
    <n v="6000"/>
    <n v="0"/>
    <x v="2"/>
    <s v="GB"/>
    <s v="GBP"/>
    <n v="1413388296"/>
    <n v="1410796296"/>
    <x v="1177"/>
    <d v="2014-10-15T10:51:36"/>
    <b v="0"/>
    <n v="0"/>
    <b v="0"/>
    <s v="food/food trucks"/>
    <n v="0"/>
    <n v="0"/>
    <x v="7"/>
    <s v="food trucks"/>
  </r>
  <r>
    <n v="75000"/>
    <n v="5"/>
    <x v="2"/>
    <s v="US"/>
    <s v="USD"/>
    <n v="1408225452"/>
    <n v="1405633452"/>
    <x v="1178"/>
    <d v="2014-08-16T16:44:12"/>
    <b v="0"/>
    <n v="1"/>
    <b v="0"/>
    <s v="food/food trucks"/>
    <n v="6.666666666666667E-5"/>
    <n v="5"/>
    <x v="7"/>
    <s v="food trucks"/>
  </r>
  <r>
    <n v="60000"/>
    <n v="3200"/>
    <x v="2"/>
    <s v="CA"/>
    <s v="CAD"/>
    <n v="1446052627"/>
    <n v="1443460627"/>
    <x v="1179"/>
    <d v="2015-10-28T12:17:07"/>
    <b v="0"/>
    <n v="5"/>
    <b v="0"/>
    <s v="food/food trucks"/>
    <n v="5.3333333333333337E-2"/>
    <n v="640"/>
    <x v="7"/>
    <s v="food trucks"/>
  </r>
  <r>
    <n v="50000"/>
    <n v="5875"/>
    <x v="2"/>
    <s v="US"/>
    <s v="USD"/>
    <n v="1403983314"/>
    <n v="1400786514"/>
    <x v="1180"/>
    <d v="2014-06-28T14:21:54"/>
    <b v="0"/>
    <n v="85"/>
    <b v="0"/>
    <s v="food/food trucks"/>
    <n v="0.11749999999999999"/>
    <n v="69.117647058823536"/>
    <x v="7"/>
    <s v="food trucks"/>
  </r>
  <r>
    <n v="50000"/>
    <n v="4"/>
    <x v="2"/>
    <s v="US"/>
    <s v="USD"/>
    <n v="1425197321"/>
    <n v="1422605321"/>
    <x v="1181"/>
    <d v="2015-03-01T03:08:41"/>
    <b v="0"/>
    <n v="3"/>
    <b v="0"/>
    <s v="food/food trucks"/>
    <n v="8.0000000000000007E-5"/>
    <n v="1.3333333333333333"/>
    <x v="7"/>
    <s v="food trucks"/>
  </r>
  <r>
    <n v="1000"/>
    <n v="42"/>
    <x v="2"/>
    <s v="US"/>
    <s v="USD"/>
    <n v="1484239320"/>
    <n v="1482609088"/>
    <x v="1182"/>
    <d v="2017-01-12T11:42:00"/>
    <b v="0"/>
    <n v="4"/>
    <b v="0"/>
    <s v="food/food trucks"/>
    <n v="4.2000000000000003E-2"/>
    <n v="10.5"/>
    <x v="7"/>
    <s v="food trucks"/>
  </r>
  <r>
    <n v="2500"/>
    <n v="100"/>
    <x v="2"/>
    <s v="US"/>
    <s v="USD"/>
    <n v="1478059140"/>
    <n v="1476391223"/>
    <x v="1183"/>
    <d v="2016-11-01T22:59:00"/>
    <b v="0"/>
    <n v="3"/>
    <b v="0"/>
    <s v="food/food trucks"/>
    <n v="0.04"/>
    <n v="33.333333333333336"/>
    <x v="7"/>
    <s v="food trucks"/>
  </r>
  <r>
    <n v="22000"/>
    <n v="23086"/>
    <x v="0"/>
    <s v="GB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s v="photobooks"/>
  </r>
  <r>
    <n v="12500"/>
    <n v="13180"/>
    <x v="0"/>
    <s v="US"/>
    <s v="USD"/>
    <n v="1433736000"/>
    <n v="1430945149"/>
    <x v="1185"/>
    <d v="2015-06-07T23:00:00"/>
    <b v="0"/>
    <n v="111"/>
    <b v="1"/>
    <s v="photography/photobooks"/>
    <n v="1.0544"/>
    <n v="118.73873873873873"/>
    <x v="8"/>
    <s v="photobooks"/>
  </r>
  <r>
    <n v="7500"/>
    <n v="8005"/>
    <x v="0"/>
    <s v="GB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s v="photobooks"/>
  </r>
  <r>
    <n v="8750"/>
    <n v="9111"/>
    <x v="0"/>
    <s v="US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s v="photobooks"/>
  </r>
  <r>
    <n v="2000"/>
    <n v="3211"/>
    <x v="0"/>
    <s v="CA"/>
    <s v="CAD"/>
    <n v="1482943740"/>
    <n v="1481129340"/>
    <x v="1188"/>
    <d v="2016-12-28T11:49:00"/>
    <b v="0"/>
    <n v="85"/>
    <b v="1"/>
    <s v="photography/photobooks"/>
    <n v="1.6054999999999999"/>
    <n v="37.776470588235291"/>
    <x v="8"/>
    <s v="photobooks"/>
  </r>
  <r>
    <n v="9000"/>
    <n v="9700"/>
    <x v="0"/>
    <s v="US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s v="photobooks"/>
  </r>
  <r>
    <n v="500"/>
    <n v="675"/>
    <x v="0"/>
    <s v="US"/>
    <s v="USD"/>
    <n v="1409500725"/>
    <n v="1406908725"/>
    <x v="1190"/>
    <d v="2014-08-31T10:58:45"/>
    <b v="0"/>
    <n v="13"/>
    <b v="1"/>
    <s v="photography/photobooks"/>
    <n v="1.35"/>
    <n v="51.92307692307692"/>
    <x v="8"/>
    <s v="photobooks"/>
  </r>
  <r>
    <n v="2700"/>
    <n v="2945"/>
    <x v="0"/>
    <s v="US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s v="photobooks"/>
  </r>
  <r>
    <n v="100"/>
    <n v="290"/>
    <x v="0"/>
    <s v="GB"/>
    <s v="GBP"/>
    <n v="1486814978"/>
    <n v="1484222978"/>
    <x v="1192"/>
    <d v="2017-02-11T07:09:38"/>
    <b v="0"/>
    <n v="15"/>
    <b v="1"/>
    <s v="photography/photobooks"/>
    <n v="2.9"/>
    <n v="19.333333333333332"/>
    <x v="8"/>
    <s v="photobooks"/>
  </r>
  <r>
    <n v="21000"/>
    <n v="21831"/>
    <x v="0"/>
    <s v="US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s v="photobooks"/>
  </r>
  <r>
    <n v="12500"/>
    <n v="40280"/>
    <x v="0"/>
    <s v="IE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s v="photobooks"/>
  </r>
  <r>
    <n v="10000"/>
    <n v="13500"/>
    <x v="0"/>
    <s v="IT"/>
    <s v="EUR"/>
    <n v="1450602000"/>
    <n v="1445415653"/>
    <x v="1195"/>
    <d v="2015-12-20T04:00:00"/>
    <b v="0"/>
    <n v="170"/>
    <b v="1"/>
    <s v="photography/photobooks"/>
    <n v="1.35"/>
    <n v="79.411764705882348"/>
    <x v="8"/>
    <s v="photobooks"/>
  </r>
  <r>
    <n v="14500"/>
    <n v="39137"/>
    <x v="0"/>
    <s v="GB"/>
    <s v="GBP"/>
    <n v="1450467539"/>
    <n v="1447875539"/>
    <x v="1196"/>
    <d v="2015-12-18T14:38:59"/>
    <b v="0"/>
    <n v="512"/>
    <b v="1"/>
    <s v="photography/photobooks"/>
    <n v="2.6991034482758622"/>
    <n v="76.439453125"/>
    <x v="8"/>
    <s v="photobooks"/>
  </r>
  <r>
    <n v="15000"/>
    <n v="37994"/>
    <x v="0"/>
    <s v="US"/>
    <s v="USD"/>
    <n v="1465797540"/>
    <n v="1463155034"/>
    <x v="1197"/>
    <d v="2016-06-13T00:59:00"/>
    <b v="0"/>
    <n v="314"/>
    <b v="1"/>
    <s v="photography/photobooks"/>
    <n v="2.5329333333333333"/>
    <n v="121"/>
    <x v="8"/>
    <s v="photobooks"/>
  </r>
  <r>
    <n v="3500"/>
    <n v="9121"/>
    <x v="0"/>
    <s v="US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s v="photobooks"/>
  </r>
  <r>
    <n v="2658"/>
    <n v="2693"/>
    <x v="0"/>
    <s v="GB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s v="photobooks"/>
  </r>
  <r>
    <n v="4800"/>
    <n v="6029"/>
    <x v="0"/>
    <s v="US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s v="photobooks"/>
  </r>
  <r>
    <n v="6000"/>
    <n v="6146.27"/>
    <x v="0"/>
    <s v="GB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s v="photobooks"/>
  </r>
  <r>
    <n v="25000"/>
    <n v="49811"/>
    <x v="0"/>
    <s v="AU"/>
    <s v="AUD"/>
    <n v="1435388154"/>
    <n v="1432796154"/>
    <x v="1202"/>
    <d v="2015-06-27T01:55:54"/>
    <b v="0"/>
    <n v="271"/>
    <b v="1"/>
    <s v="photography/photobooks"/>
    <n v="1.99244"/>
    <n v="183.80442804428046"/>
    <x v="8"/>
    <s v="photobooks"/>
  </r>
  <r>
    <n v="16300"/>
    <n v="16700"/>
    <x v="0"/>
    <s v="US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s v="photobooks"/>
  </r>
  <r>
    <n v="13000"/>
    <n v="13383"/>
    <x v="0"/>
    <s v="US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s v="photobooks"/>
  </r>
  <r>
    <n v="13000"/>
    <n v="13112"/>
    <x v="0"/>
    <s v="DE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s v="photobooks"/>
  </r>
  <r>
    <n v="900"/>
    <n v="1035"/>
    <x v="0"/>
    <s v="AT"/>
    <s v="EUR"/>
    <n v="1489238940"/>
    <n v="1486406253"/>
    <x v="1206"/>
    <d v="2017-03-11T08:29:00"/>
    <b v="0"/>
    <n v="32"/>
    <b v="1"/>
    <s v="photography/photobooks"/>
    <n v="1.1499999999999999"/>
    <n v="32.34375"/>
    <x v="8"/>
    <s v="photobooks"/>
  </r>
  <r>
    <n v="16700"/>
    <n v="17396"/>
    <x v="0"/>
    <s v="IT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s v="photobooks"/>
  </r>
  <r>
    <n v="10000"/>
    <n v="15530"/>
    <x v="0"/>
    <s v="US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s v="photobooks"/>
  </r>
  <r>
    <n v="6000"/>
    <n v="6360"/>
    <x v="0"/>
    <s v="US"/>
    <s v="USD"/>
    <n v="1488053905"/>
    <n v="1485461905"/>
    <x v="1209"/>
    <d v="2017-02-25T15:18:25"/>
    <b v="0"/>
    <n v="46"/>
    <b v="1"/>
    <s v="photography/photobooks"/>
    <n v="1.06"/>
    <n v="138.2608695652174"/>
    <x v="8"/>
    <s v="photobooks"/>
  </r>
  <r>
    <n v="20000"/>
    <n v="50863"/>
    <x v="0"/>
    <s v="SE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s v="photobooks"/>
  </r>
  <r>
    <n v="1000"/>
    <n v="1011"/>
    <x v="0"/>
    <s v="CA"/>
    <s v="CAD"/>
    <n v="1465505261"/>
    <n v="1464209261"/>
    <x v="1211"/>
    <d v="2016-06-09T15:47:41"/>
    <b v="0"/>
    <n v="6"/>
    <b v="1"/>
    <s v="photography/photobooks"/>
    <n v="1.0109999999999999"/>
    <n v="168.5"/>
    <x v="8"/>
    <s v="photobooks"/>
  </r>
  <r>
    <n v="2500"/>
    <n v="3226"/>
    <x v="0"/>
    <s v="US"/>
    <s v="USD"/>
    <n v="1448586000"/>
    <n v="1447195695"/>
    <x v="1212"/>
    <d v="2015-11-26T20:00:00"/>
    <b v="0"/>
    <n v="83"/>
    <b v="1"/>
    <s v="photography/photobooks"/>
    <n v="1.2904"/>
    <n v="38.867469879518069"/>
    <x v="8"/>
    <s v="photobooks"/>
  </r>
  <r>
    <n v="6500"/>
    <n v="6645"/>
    <x v="0"/>
    <s v="GB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s v="photobooks"/>
  </r>
  <r>
    <n v="2000"/>
    <n v="2636"/>
    <x v="0"/>
    <s v="US"/>
    <s v="USD"/>
    <n v="1433880605"/>
    <n v="1428696605"/>
    <x v="1214"/>
    <d v="2015-06-09T15:10:05"/>
    <b v="0"/>
    <n v="25"/>
    <b v="1"/>
    <s v="photography/photobooks"/>
    <n v="1.3180000000000001"/>
    <n v="105.44"/>
    <x v="8"/>
    <s v="photobooks"/>
  </r>
  <r>
    <n v="5000"/>
    <n v="39304.01"/>
    <x v="0"/>
    <s v="US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s v="photobooks"/>
  </r>
  <r>
    <n v="14000"/>
    <n v="20398"/>
    <x v="0"/>
    <s v="US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s v="photobooks"/>
  </r>
  <r>
    <n v="26500"/>
    <n v="27189"/>
    <x v="0"/>
    <s v="US"/>
    <s v="USD"/>
    <n v="1468524340"/>
    <n v="1465932340"/>
    <x v="1217"/>
    <d v="2016-07-14T14:25:40"/>
    <b v="0"/>
    <n v="183"/>
    <b v="1"/>
    <s v="photography/photobooks"/>
    <n v="1.026"/>
    <n v="148.57377049180329"/>
    <x v="8"/>
    <s v="photobooks"/>
  </r>
  <r>
    <n v="9000"/>
    <n v="15505"/>
    <x v="0"/>
    <s v="US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s v="photobooks"/>
  </r>
  <r>
    <n v="16350"/>
    <n v="26024"/>
    <x v="0"/>
    <s v="US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s v="photobooks"/>
  </r>
  <r>
    <n v="15000"/>
    <n v="15565"/>
    <x v="0"/>
    <s v="DE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s v="photobooks"/>
  </r>
  <r>
    <n v="2200"/>
    <n v="2451.0100000000002"/>
    <x v="0"/>
    <s v="GB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s v="photobooks"/>
  </r>
  <r>
    <n v="4000"/>
    <n v="11215"/>
    <x v="0"/>
    <s v="CA"/>
    <s v="CAD"/>
    <n v="1459483200"/>
    <n v="1456852647"/>
    <x v="1222"/>
    <d v="2016-03-31T23:00:00"/>
    <b v="0"/>
    <n v="138"/>
    <b v="1"/>
    <s v="photography/photobooks"/>
    <n v="2.80375"/>
    <n v="81.268115942028984"/>
    <x v="8"/>
    <s v="photobooks"/>
  </r>
  <r>
    <n v="19800"/>
    <n v="22197"/>
    <x v="0"/>
    <s v="US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s v="photobooks"/>
  </r>
  <r>
    <n v="15000"/>
    <n v="1060"/>
    <x v="1"/>
    <s v="US"/>
    <s v="USD"/>
    <n v="1402060302"/>
    <n v="1396876302"/>
    <x v="1224"/>
    <d v="2014-06-06T08:11:42"/>
    <b v="0"/>
    <n v="18"/>
    <b v="0"/>
    <s v="music/world music"/>
    <n v="7.0666666666666669E-2"/>
    <n v="58.888888888888886"/>
    <x v="4"/>
    <s v="world music"/>
  </r>
  <r>
    <n v="3000"/>
    <n v="132"/>
    <x v="1"/>
    <s v="US"/>
    <s v="USD"/>
    <n v="1382478278"/>
    <n v="1377294278"/>
    <x v="1225"/>
    <d v="2013-10-22T16:44:38"/>
    <b v="0"/>
    <n v="3"/>
    <b v="0"/>
    <s v="music/world music"/>
    <n v="4.3999999999999997E-2"/>
    <n v="44"/>
    <x v="4"/>
    <s v="world music"/>
  </r>
  <r>
    <n v="50000"/>
    <n v="1937"/>
    <x v="1"/>
    <s v="US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s v="world music"/>
  </r>
  <r>
    <n v="2000"/>
    <n v="0"/>
    <x v="1"/>
    <s v="US"/>
    <s v="USD"/>
    <n v="1407394800"/>
    <n v="1404770616"/>
    <x v="1227"/>
    <d v="2014-08-07T02:00:00"/>
    <b v="0"/>
    <n v="0"/>
    <b v="0"/>
    <s v="music/world music"/>
    <n v="0"/>
    <n v="0"/>
    <x v="4"/>
    <s v="world music"/>
  </r>
  <r>
    <n v="5000"/>
    <n v="1465"/>
    <x v="1"/>
    <s v="US"/>
    <s v="USD"/>
    <n v="1317231008"/>
    <n v="1312047008"/>
    <x v="1228"/>
    <d v="2011-09-28T12:30:08"/>
    <b v="0"/>
    <n v="24"/>
    <b v="0"/>
    <s v="music/world music"/>
    <n v="0.29299999999999998"/>
    <n v="61.041666666666664"/>
    <x v="4"/>
    <s v="world music"/>
  </r>
  <r>
    <n v="2750"/>
    <n v="25"/>
    <x v="1"/>
    <s v="US"/>
    <s v="USD"/>
    <n v="1334592000"/>
    <n v="1331982127"/>
    <x v="1229"/>
    <d v="2012-04-16T11:00:00"/>
    <b v="0"/>
    <n v="1"/>
    <b v="0"/>
    <s v="music/world music"/>
    <n v="9.0909090909090905E-3"/>
    <n v="25"/>
    <x v="4"/>
    <s v="world music"/>
  </r>
  <r>
    <n v="500000"/>
    <n v="0"/>
    <x v="1"/>
    <s v="US"/>
    <s v="USD"/>
    <n v="1298589630"/>
    <n v="1295997630"/>
    <x v="1230"/>
    <d v="2011-02-24T18:20:30"/>
    <b v="0"/>
    <n v="0"/>
    <b v="0"/>
    <s v="music/world music"/>
    <n v="0"/>
    <n v="0"/>
    <x v="4"/>
    <s v="world music"/>
  </r>
  <r>
    <n v="5000"/>
    <n v="0"/>
    <x v="1"/>
    <s v="US"/>
    <s v="USD"/>
    <n v="1440723600"/>
    <n v="1436394968"/>
    <x v="1231"/>
    <d v="2015-08-27T20:00:00"/>
    <b v="0"/>
    <n v="0"/>
    <b v="0"/>
    <s v="music/world music"/>
    <n v="0"/>
    <n v="0"/>
    <x v="4"/>
    <s v="world music"/>
  </r>
  <r>
    <n v="5000"/>
    <n v="40"/>
    <x v="1"/>
    <s v="US"/>
    <s v="USD"/>
    <n v="1381090870"/>
    <n v="1377030070"/>
    <x v="1232"/>
    <d v="2013-10-06T15:21:10"/>
    <b v="0"/>
    <n v="1"/>
    <b v="0"/>
    <s v="music/world music"/>
    <n v="8.0000000000000002E-3"/>
    <n v="40"/>
    <x v="4"/>
    <s v="world music"/>
  </r>
  <r>
    <n v="1000"/>
    <n v="116"/>
    <x v="1"/>
    <s v="US"/>
    <s v="USD"/>
    <n v="1329864374"/>
    <n v="1328049974"/>
    <x v="1233"/>
    <d v="2012-02-21T17:46:14"/>
    <b v="0"/>
    <n v="6"/>
    <b v="0"/>
    <s v="music/world music"/>
    <n v="0.11600000000000001"/>
    <n v="19.333333333333332"/>
    <x v="4"/>
    <s v="world music"/>
  </r>
  <r>
    <n v="50000"/>
    <n v="0"/>
    <x v="1"/>
    <s v="GB"/>
    <s v="GBP"/>
    <n v="1422903342"/>
    <n v="1420311342"/>
    <x v="1234"/>
    <d v="2015-02-02T13:55:42"/>
    <b v="0"/>
    <n v="0"/>
    <b v="0"/>
    <s v="music/world music"/>
    <n v="0"/>
    <n v="0"/>
    <x v="4"/>
    <s v="world music"/>
  </r>
  <r>
    <n v="7534"/>
    <n v="210"/>
    <x v="1"/>
    <s v="US"/>
    <s v="USD"/>
    <n v="1387077299"/>
    <n v="1383621299"/>
    <x v="1235"/>
    <d v="2013-12-14T22:14:59"/>
    <b v="0"/>
    <n v="6"/>
    <b v="0"/>
    <s v="music/world music"/>
    <n v="2.787363950092912E-2"/>
    <n v="35"/>
    <x v="4"/>
    <s v="world music"/>
  </r>
  <r>
    <n v="2500"/>
    <n v="0"/>
    <x v="1"/>
    <s v="US"/>
    <s v="USD"/>
    <n v="1343491200"/>
    <n v="1342801164"/>
    <x v="1236"/>
    <d v="2012-07-28T11:00:00"/>
    <b v="0"/>
    <n v="0"/>
    <b v="0"/>
    <s v="music/world music"/>
    <n v="0"/>
    <n v="0"/>
    <x v="4"/>
    <s v="world music"/>
  </r>
  <r>
    <n v="25000"/>
    <n v="0"/>
    <x v="1"/>
    <s v="US"/>
    <s v="USD"/>
    <n v="1345790865"/>
    <n v="1344062865"/>
    <x v="1237"/>
    <d v="2012-08-24T01:47:45"/>
    <b v="0"/>
    <n v="0"/>
    <b v="0"/>
    <s v="music/world music"/>
    <n v="0"/>
    <n v="0"/>
    <x v="4"/>
    <s v="world music"/>
  </r>
  <r>
    <n v="1000"/>
    <n v="178"/>
    <x v="1"/>
    <s v="US"/>
    <s v="USD"/>
    <n v="1312641536"/>
    <n v="1310049536"/>
    <x v="1238"/>
    <d v="2011-08-06T09:38:56"/>
    <b v="0"/>
    <n v="3"/>
    <b v="0"/>
    <s v="music/world music"/>
    <n v="0.17799999999999999"/>
    <n v="59.333333333333336"/>
    <x v="4"/>
    <s v="world music"/>
  </r>
  <r>
    <n v="2500"/>
    <n v="0"/>
    <x v="1"/>
    <s v="US"/>
    <s v="USD"/>
    <n v="1325804767"/>
    <n v="1323212767"/>
    <x v="1239"/>
    <d v="2012-01-05T18:06:07"/>
    <b v="0"/>
    <n v="0"/>
    <b v="0"/>
    <s v="music/world music"/>
    <n v="0"/>
    <n v="0"/>
    <x v="4"/>
    <s v="world music"/>
  </r>
  <r>
    <n v="8000"/>
    <n v="241"/>
    <x v="1"/>
    <s v="US"/>
    <s v="USD"/>
    <n v="1373665860"/>
    <n v="1368579457"/>
    <x v="1240"/>
    <d v="2013-07-12T16:51:00"/>
    <b v="0"/>
    <n v="8"/>
    <b v="0"/>
    <s v="music/world music"/>
    <n v="3.0124999999999999E-2"/>
    <n v="30.125"/>
    <x v="4"/>
    <s v="world music"/>
  </r>
  <r>
    <n v="5000"/>
    <n v="2537"/>
    <x v="1"/>
    <s v="US"/>
    <s v="USD"/>
    <n v="1414994340"/>
    <n v="1413057980"/>
    <x v="1241"/>
    <d v="2014-11-03T00:59:00"/>
    <b v="0"/>
    <n v="34"/>
    <b v="0"/>
    <s v="music/world music"/>
    <n v="0.50739999999999996"/>
    <n v="74.617647058823536"/>
    <x v="4"/>
    <s v="world music"/>
  </r>
  <r>
    <n v="911"/>
    <n v="5"/>
    <x v="1"/>
    <s v="US"/>
    <s v="USD"/>
    <n v="1315747080"/>
    <n v="1314417502"/>
    <x v="1242"/>
    <d v="2011-09-11T08:18:00"/>
    <b v="0"/>
    <n v="1"/>
    <b v="0"/>
    <s v="music/world music"/>
    <n v="5.4884742041712408E-3"/>
    <n v="5"/>
    <x v="4"/>
    <s v="world music"/>
  </r>
  <r>
    <n v="12000"/>
    <n v="1691"/>
    <x v="1"/>
    <s v="US"/>
    <s v="USD"/>
    <n v="1310158800"/>
    <n v="1304888771"/>
    <x v="1243"/>
    <d v="2011-07-08T16:00:00"/>
    <b v="0"/>
    <n v="38"/>
    <b v="0"/>
    <s v="music/world music"/>
    <n v="0.14091666666666666"/>
    <n v="44.5"/>
    <x v="4"/>
    <s v="world music"/>
  </r>
  <r>
    <n v="2000"/>
    <n v="2076"/>
    <x v="0"/>
    <s v="US"/>
    <s v="USD"/>
    <n v="1366664400"/>
    <n v="1363981723"/>
    <x v="1244"/>
    <d v="2013-04-22T16:00:00"/>
    <b v="1"/>
    <n v="45"/>
    <b v="1"/>
    <s v="music/rock"/>
    <n v="1.038"/>
    <n v="46.133333333333333"/>
    <x v="4"/>
    <s v="rock"/>
  </r>
  <r>
    <n v="2000"/>
    <n v="2405"/>
    <x v="0"/>
    <s v="US"/>
    <s v="USD"/>
    <n v="1402755834"/>
    <n v="1400163834"/>
    <x v="1245"/>
    <d v="2014-06-14T09:23:54"/>
    <b v="1"/>
    <n v="17"/>
    <b v="1"/>
    <s v="music/rock"/>
    <n v="1.2024999999999999"/>
    <n v="141.47058823529412"/>
    <x v="4"/>
    <s v="rock"/>
  </r>
  <r>
    <n v="2000"/>
    <n v="2340"/>
    <x v="0"/>
    <s v="US"/>
    <s v="USD"/>
    <n v="1323136949"/>
    <n v="1319245349"/>
    <x v="1246"/>
    <d v="2011-12-05T21:02:29"/>
    <b v="1"/>
    <n v="31"/>
    <b v="1"/>
    <s v="music/rock"/>
    <n v="1.17"/>
    <n v="75.483870967741936"/>
    <x v="4"/>
    <s v="rock"/>
  </r>
  <r>
    <n v="3500"/>
    <n v="4275"/>
    <x v="0"/>
    <s v="US"/>
    <s v="USD"/>
    <n v="1367823655"/>
    <n v="1365231655"/>
    <x v="1247"/>
    <d v="2013-05-06T02:00:55"/>
    <b v="1"/>
    <n v="50"/>
    <b v="1"/>
    <s v="music/rock"/>
    <n v="1.2214285714285715"/>
    <n v="85.5"/>
    <x v="4"/>
    <s v="rock"/>
  </r>
  <r>
    <n v="2500"/>
    <n v="3791"/>
    <x v="0"/>
    <s v="US"/>
    <s v="USD"/>
    <n v="1402642740"/>
    <n v="1399563953"/>
    <x v="1248"/>
    <d v="2014-06-13T01:59:00"/>
    <b v="1"/>
    <n v="59"/>
    <b v="1"/>
    <s v="music/rock"/>
    <n v="1.5164"/>
    <n v="64.254237288135599"/>
    <x v="4"/>
    <s v="rock"/>
  </r>
  <r>
    <n v="5000"/>
    <n v="5222"/>
    <x v="0"/>
    <s v="US"/>
    <s v="USD"/>
    <n v="1341683211"/>
    <n v="1339091211"/>
    <x v="1249"/>
    <d v="2012-07-07T12:46:51"/>
    <b v="1"/>
    <n v="81"/>
    <b v="1"/>
    <s v="music/rock"/>
    <n v="1.0444"/>
    <n v="64.46913580246914"/>
    <x v="4"/>
    <s v="rock"/>
  </r>
  <r>
    <n v="30000"/>
    <n v="60046"/>
    <x v="0"/>
    <s v="US"/>
    <s v="USD"/>
    <n v="1410017131"/>
    <n v="1406129131"/>
    <x v="1250"/>
    <d v="2014-09-06T10:25:31"/>
    <b v="1"/>
    <n v="508"/>
    <b v="1"/>
    <s v="music/rock"/>
    <n v="2.0015333333333332"/>
    <n v="118.2007874015748"/>
    <x v="4"/>
    <s v="rock"/>
  </r>
  <r>
    <n v="6000"/>
    <n v="6108"/>
    <x v="0"/>
    <s v="US"/>
    <s v="USD"/>
    <n v="1316979167"/>
    <n v="1311795167"/>
    <x v="1251"/>
    <d v="2011-09-25T14:32:47"/>
    <b v="1"/>
    <n v="74"/>
    <b v="1"/>
    <s v="music/rock"/>
    <n v="1.018"/>
    <n v="82.540540540540547"/>
    <x v="4"/>
    <s v="rock"/>
  </r>
  <r>
    <n v="3500"/>
    <n v="4818"/>
    <x v="0"/>
    <s v="US"/>
    <s v="USD"/>
    <n v="1382658169"/>
    <n v="1380238969"/>
    <x v="1252"/>
    <d v="2013-10-24T18:42:49"/>
    <b v="1"/>
    <n v="141"/>
    <b v="1"/>
    <s v="music/rock"/>
    <n v="1.3765714285714286"/>
    <n v="34.170212765957444"/>
    <x v="4"/>
    <s v="rock"/>
  </r>
  <r>
    <n v="10"/>
    <n v="30383.32"/>
    <x v="0"/>
    <s v="US"/>
    <s v="USD"/>
    <n v="1409770107"/>
    <n v="1407178107"/>
    <x v="1253"/>
    <d v="2014-09-03T13:48:27"/>
    <b v="1"/>
    <n v="711"/>
    <b v="1"/>
    <s v="music/rock"/>
    <n v="3038.3319999999999"/>
    <n v="42.73322081575246"/>
    <x v="4"/>
    <s v="rock"/>
  </r>
  <r>
    <n v="6700"/>
    <n v="13323"/>
    <x v="0"/>
    <s v="US"/>
    <s v="USD"/>
    <n v="1293857940"/>
    <n v="1288968886"/>
    <x v="1254"/>
    <d v="2010-12-31T23:59:00"/>
    <b v="1"/>
    <n v="141"/>
    <b v="1"/>
    <s v="music/rock"/>
    <n v="1.9885074626865671"/>
    <n v="94.489361702127653"/>
    <x v="4"/>
    <s v="rock"/>
  </r>
  <r>
    <n v="3000"/>
    <n v="6071"/>
    <x v="0"/>
    <s v="US"/>
    <s v="USD"/>
    <n v="1385932652"/>
    <n v="1383337052"/>
    <x v="1255"/>
    <d v="2013-12-01T16:17:32"/>
    <b v="1"/>
    <n v="109"/>
    <b v="1"/>
    <s v="music/rock"/>
    <n v="2.0236666666666667"/>
    <n v="55.697247706422019"/>
    <x v="4"/>
    <s v="rock"/>
  </r>
  <r>
    <n v="30000"/>
    <n v="35389.129999999997"/>
    <x v="0"/>
    <s v="US"/>
    <s v="USD"/>
    <n v="1329084231"/>
    <n v="1326492231"/>
    <x v="1256"/>
    <d v="2012-02-12T17:03:51"/>
    <b v="1"/>
    <n v="361"/>
    <b v="1"/>
    <s v="music/rock"/>
    <n v="1.1796376666666666"/>
    <n v="98.030831024930734"/>
    <x v="4"/>
    <s v="rock"/>
  </r>
  <r>
    <n v="5500"/>
    <n v="16210"/>
    <x v="0"/>
    <s v="US"/>
    <s v="USD"/>
    <n v="1301792590"/>
    <n v="1297562590"/>
    <x v="1257"/>
    <d v="2011-04-02T20:03:10"/>
    <b v="1"/>
    <n v="176"/>
    <b v="1"/>
    <s v="music/rock"/>
    <n v="2.9472727272727273"/>
    <n v="92.102272727272734"/>
    <x v="4"/>
    <s v="rock"/>
  </r>
  <r>
    <n v="12000"/>
    <n v="25577.56"/>
    <x v="0"/>
    <s v="US"/>
    <s v="USD"/>
    <n v="1377960012"/>
    <n v="1375368012"/>
    <x v="1258"/>
    <d v="2013-08-31T09:40:12"/>
    <b v="1"/>
    <n v="670"/>
    <b v="1"/>
    <s v="music/rock"/>
    <n v="2.1314633333333335"/>
    <n v="38.175462686567165"/>
    <x v="4"/>
    <s v="rock"/>
  </r>
  <r>
    <n v="2500"/>
    <n v="2606"/>
    <x v="0"/>
    <s v="US"/>
    <s v="USD"/>
    <n v="1402286340"/>
    <n v="1399504664"/>
    <x v="1259"/>
    <d v="2014-06-08T22:59:00"/>
    <b v="1"/>
    <n v="96"/>
    <b v="1"/>
    <s v="music/rock"/>
    <n v="1.0424"/>
    <n v="27.145833333333332"/>
    <x v="4"/>
    <s v="rock"/>
  </r>
  <r>
    <n v="3300"/>
    <n v="3751"/>
    <x v="0"/>
    <s v="US"/>
    <s v="USD"/>
    <n v="1393445620"/>
    <n v="1390853620"/>
    <x v="1260"/>
    <d v="2014-02-26T15:13:40"/>
    <b v="1"/>
    <n v="74"/>
    <b v="1"/>
    <s v="music/rock"/>
    <n v="1.1366666666666667"/>
    <n v="50.689189189189186"/>
    <x v="4"/>
    <s v="rock"/>
  </r>
  <r>
    <n v="2000"/>
    <n v="2025"/>
    <x v="0"/>
    <s v="US"/>
    <s v="USD"/>
    <n v="1390983227"/>
    <n v="1388391227"/>
    <x v="1261"/>
    <d v="2014-01-29T03:13:47"/>
    <b v="1"/>
    <n v="52"/>
    <b v="1"/>
    <s v="music/rock"/>
    <n v="1.0125"/>
    <n v="38.942307692307693"/>
    <x v="4"/>
    <s v="rock"/>
  </r>
  <r>
    <n v="6500"/>
    <n v="8152"/>
    <x v="0"/>
    <s v="CA"/>
    <s v="CAD"/>
    <n v="1392574692"/>
    <n v="1389982692"/>
    <x v="1262"/>
    <d v="2014-02-16T13:18:12"/>
    <b v="1"/>
    <n v="105"/>
    <b v="1"/>
    <s v="music/rock"/>
    <n v="1.2541538461538462"/>
    <n v="77.638095238095232"/>
    <x v="4"/>
    <s v="rock"/>
  </r>
  <r>
    <n v="1500"/>
    <n v="1785"/>
    <x v="0"/>
    <s v="US"/>
    <s v="USD"/>
    <n v="1396054800"/>
    <n v="1393034470"/>
    <x v="1263"/>
    <d v="2014-03-28T20:00:00"/>
    <b v="1"/>
    <n v="41"/>
    <b v="1"/>
    <s v="music/rock"/>
    <n v="1.19"/>
    <n v="43.536585365853661"/>
    <x v="4"/>
    <s v="rock"/>
  </r>
  <r>
    <n v="650"/>
    <n v="1082"/>
    <x v="0"/>
    <s v="US"/>
    <s v="USD"/>
    <n v="1383062083"/>
    <n v="1380556483"/>
    <x v="1264"/>
    <d v="2013-10-29T10:54:43"/>
    <b v="1"/>
    <n v="34"/>
    <b v="1"/>
    <s v="music/rock"/>
    <n v="1.6646153846153846"/>
    <n v="31.823529411764707"/>
    <x v="4"/>
    <s v="rock"/>
  </r>
  <r>
    <n v="3500"/>
    <n v="4170.17"/>
    <x v="0"/>
    <s v="US"/>
    <s v="USD"/>
    <n v="1291131815"/>
    <n v="1287071015"/>
    <x v="1265"/>
    <d v="2010-11-30T10:43:35"/>
    <b v="1"/>
    <n v="66"/>
    <b v="1"/>
    <s v="music/rock"/>
    <n v="1.1914771428571429"/>
    <n v="63.184393939393942"/>
    <x v="4"/>
    <s v="rock"/>
  </r>
  <r>
    <n v="9500"/>
    <n v="9545"/>
    <x v="0"/>
    <s v="US"/>
    <s v="USD"/>
    <n v="1389474145"/>
    <n v="1386882145"/>
    <x v="1266"/>
    <d v="2014-01-11T16:02:25"/>
    <b v="1"/>
    <n v="50"/>
    <b v="1"/>
    <s v="music/rock"/>
    <n v="1.0047368421052632"/>
    <n v="190.9"/>
    <x v="4"/>
    <s v="rock"/>
  </r>
  <r>
    <n v="22000"/>
    <n v="22396"/>
    <x v="0"/>
    <s v="US"/>
    <s v="USD"/>
    <n v="1374674558"/>
    <n v="1372082558"/>
    <x v="1267"/>
    <d v="2013-07-24T09:02:38"/>
    <b v="1"/>
    <n v="159"/>
    <b v="1"/>
    <s v="music/rock"/>
    <n v="1.018"/>
    <n v="140.85534591194968"/>
    <x v="4"/>
    <s v="rock"/>
  </r>
  <r>
    <n v="12000"/>
    <n v="14000"/>
    <x v="0"/>
    <s v="US"/>
    <s v="USD"/>
    <n v="1379708247"/>
    <n v="1377116247"/>
    <x v="1268"/>
    <d v="2013-09-20T15:17:27"/>
    <b v="1"/>
    <n v="182"/>
    <b v="1"/>
    <s v="music/rock"/>
    <n v="1.1666666666666667"/>
    <n v="76.92307692307692"/>
    <x v="4"/>
    <s v="rock"/>
  </r>
  <r>
    <n v="18800"/>
    <n v="20426"/>
    <x v="0"/>
    <s v="US"/>
    <s v="USD"/>
    <n v="1460764800"/>
    <n v="1458157512"/>
    <x v="1269"/>
    <d v="2016-04-15T19:00:00"/>
    <b v="1"/>
    <n v="206"/>
    <b v="1"/>
    <s v="music/rock"/>
    <n v="1.0864893617021276"/>
    <n v="99.15533980582525"/>
    <x v="4"/>
    <s v="rock"/>
  </r>
  <r>
    <n v="10000"/>
    <n v="11472"/>
    <x v="0"/>
    <s v="US"/>
    <s v="USD"/>
    <n v="1332704042"/>
    <n v="1327523642"/>
    <x v="1270"/>
    <d v="2012-03-25T14:34:02"/>
    <b v="1"/>
    <n v="169"/>
    <b v="1"/>
    <s v="music/rock"/>
    <n v="1.1472"/>
    <n v="67.881656804733723"/>
    <x v="4"/>
    <s v="rock"/>
  </r>
  <r>
    <n v="7500"/>
    <n v="7635"/>
    <x v="0"/>
    <s v="US"/>
    <s v="USD"/>
    <n v="1384363459"/>
    <n v="1381767859"/>
    <x v="1271"/>
    <d v="2013-11-13T12:24:19"/>
    <b v="1"/>
    <n v="31"/>
    <b v="1"/>
    <s v="music/rock"/>
    <n v="1.018"/>
    <n v="246.29032258064515"/>
    <x v="4"/>
    <s v="rock"/>
  </r>
  <r>
    <n v="5000"/>
    <n v="5300"/>
    <x v="0"/>
    <s v="US"/>
    <s v="USD"/>
    <n v="1276574400"/>
    <n v="1270576379"/>
    <x v="1272"/>
    <d v="2010-06-14T23:00:00"/>
    <b v="1"/>
    <n v="28"/>
    <b v="1"/>
    <s v="music/rock"/>
    <n v="1.06"/>
    <n v="189.28571428571428"/>
    <x v="4"/>
    <s v="rock"/>
  </r>
  <r>
    <n v="4000"/>
    <n v="4140"/>
    <x v="0"/>
    <s v="CA"/>
    <s v="CAD"/>
    <n v="1409506291"/>
    <n v="1406914291"/>
    <x v="1273"/>
    <d v="2014-08-31T12:31:31"/>
    <b v="1"/>
    <n v="54"/>
    <b v="1"/>
    <s v="music/rock"/>
    <n v="1.0349999999999999"/>
    <n v="76.666666666666671"/>
    <x v="4"/>
    <s v="rock"/>
  </r>
  <r>
    <n v="25000"/>
    <n v="38743.839999999997"/>
    <x v="0"/>
    <s v="US"/>
    <s v="USD"/>
    <n v="1346344425"/>
    <n v="1343320425"/>
    <x v="1274"/>
    <d v="2012-08-30T11:33:45"/>
    <b v="1"/>
    <n v="467"/>
    <b v="1"/>
    <s v="music/rock"/>
    <n v="1.5497535999999998"/>
    <n v="82.963254817987149"/>
    <x v="4"/>
    <s v="rock"/>
  </r>
  <r>
    <n v="15000"/>
    <n v="24321.1"/>
    <x v="0"/>
    <s v="US"/>
    <s v="USD"/>
    <n v="1375908587"/>
    <n v="1372884587"/>
    <x v="1275"/>
    <d v="2013-08-07T15:49:47"/>
    <b v="1"/>
    <n v="389"/>
    <b v="1"/>
    <s v="music/rock"/>
    <n v="1.6214066666666667"/>
    <n v="62.522107969151669"/>
    <x v="4"/>
    <s v="rock"/>
  </r>
  <r>
    <n v="3000"/>
    <n v="3132.63"/>
    <x v="0"/>
    <s v="US"/>
    <s v="USD"/>
    <n v="1251777600"/>
    <n v="1247504047"/>
    <x v="1276"/>
    <d v="2009-08-31T23:00:00"/>
    <b v="1"/>
    <n v="68"/>
    <b v="1"/>
    <s v="music/rock"/>
    <n v="1.0442100000000001"/>
    <n v="46.06808823529412"/>
    <x v="4"/>
    <s v="rock"/>
  </r>
  <r>
    <n v="15000"/>
    <n v="15918.65"/>
    <x v="0"/>
    <s v="US"/>
    <s v="USD"/>
    <n v="1346765347"/>
    <n v="1343741347"/>
    <x v="1277"/>
    <d v="2012-09-04T08:29:07"/>
    <b v="1"/>
    <n v="413"/>
    <b v="1"/>
    <s v="music/rock"/>
    <n v="1.0612433333333333"/>
    <n v="38.543946731234868"/>
    <x v="4"/>
    <s v="rock"/>
  </r>
  <r>
    <n v="6500"/>
    <n v="10071"/>
    <x v="0"/>
    <s v="US"/>
    <s v="USD"/>
    <n v="1403661600"/>
    <n v="1401196766"/>
    <x v="1278"/>
    <d v="2014-06-24T21:00:00"/>
    <b v="1"/>
    <n v="190"/>
    <b v="1"/>
    <s v="music/rock"/>
    <n v="1.5493846153846154"/>
    <n v="53.005263157894738"/>
    <x v="4"/>
    <s v="rock"/>
  </r>
  <r>
    <n v="12516"/>
    <n v="13864.17"/>
    <x v="0"/>
    <s v="US"/>
    <s v="USD"/>
    <n v="1395624170"/>
    <n v="1392171770"/>
    <x v="1279"/>
    <d v="2014-03-23T20:22:50"/>
    <b v="1"/>
    <n v="189"/>
    <b v="1"/>
    <s v="music/rock"/>
    <n v="1.1077157238734421"/>
    <n v="73.355396825396824"/>
    <x v="4"/>
    <s v="rock"/>
  </r>
  <r>
    <n v="15000"/>
    <n v="16636.78"/>
    <x v="0"/>
    <s v="US"/>
    <s v="USD"/>
    <n v="1299003054"/>
    <n v="1291227054"/>
    <x v="1280"/>
    <d v="2011-03-01T13:10:54"/>
    <b v="1"/>
    <n v="130"/>
    <b v="1"/>
    <s v="music/rock"/>
    <n v="1.1091186666666666"/>
    <n v="127.97523076923076"/>
    <x v="4"/>
    <s v="rock"/>
  </r>
  <r>
    <n v="7000"/>
    <n v="7750"/>
    <x v="0"/>
    <s v="US"/>
    <s v="USD"/>
    <n v="1375033836"/>
    <n v="1373305836"/>
    <x v="1281"/>
    <d v="2013-07-28T12:50:36"/>
    <b v="1"/>
    <n v="74"/>
    <b v="1"/>
    <s v="music/rock"/>
    <n v="1.1071428571428572"/>
    <n v="104.72972972972973"/>
    <x v="4"/>
    <s v="rock"/>
  </r>
  <r>
    <n v="15000"/>
    <n v="18542"/>
    <x v="0"/>
    <s v="US"/>
    <s v="USD"/>
    <n v="1386565140"/>
    <n v="1383909855"/>
    <x v="1282"/>
    <d v="2013-12-08T23:59:00"/>
    <b v="1"/>
    <n v="274"/>
    <b v="1"/>
    <s v="music/rock"/>
    <n v="1.2361333333333333"/>
    <n v="67.671532846715323"/>
    <x v="4"/>
    <s v="rock"/>
  </r>
  <r>
    <n v="1000"/>
    <n v="2110.5"/>
    <x v="0"/>
    <s v="US"/>
    <s v="USD"/>
    <n v="1362974400"/>
    <n v="1360948389"/>
    <x v="1283"/>
    <d v="2013-03-10T23:00:00"/>
    <b v="1"/>
    <n v="22"/>
    <b v="1"/>
    <s v="music/rock"/>
    <n v="2.1105"/>
    <n v="95.931818181818187"/>
    <x v="4"/>
    <s v="rock"/>
  </r>
  <r>
    <n v="2000"/>
    <n v="2020"/>
    <x v="0"/>
    <s v="US"/>
    <s v="USD"/>
    <n v="1483203540"/>
    <n v="1481175482"/>
    <x v="1284"/>
    <d v="2016-12-31T11:59:00"/>
    <b v="0"/>
    <n v="31"/>
    <b v="1"/>
    <s v="theater/plays"/>
    <n v="1.01"/>
    <n v="65.161290322580641"/>
    <x v="1"/>
    <s v="plays"/>
  </r>
  <r>
    <n v="2000"/>
    <n v="2033"/>
    <x v="0"/>
    <s v="GB"/>
    <s v="GBP"/>
    <n v="1434808775"/>
    <n v="1433512775"/>
    <x v="1285"/>
    <d v="2015-06-20T08:59:35"/>
    <b v="0"/>
    <n v="63"/>
    <b v="1"/>
    <s v="theater/plays"/>
    <n v="1.0165"/>
    <n v="32.269841269841272"/>
    <x v="1"/>
    <s v="plays"/>
  </r>
  <r>
    <n v="1500"/>
    <n v="1625"/>
    <x v="0"/>
    <s v="GB"/>
    <s v="GBP"/>
    <n v="1424181600"/>
    <n v="1423041227"/>
    <x v="1286"/>
    <d v="2015-02-17T09:00:00"/>
    <b v="0"/>
    <n v="20"/>
    <b v="1"/>
    <s v="theater/plays"/>
    <n v="1.0833333333333333"/>
    <n v="81.25"/>
    <x v="1"/>
    <s v="plays"/>
  </r>
  <r>
    <n v="250"/>
    <n v="605"/>
    <x v="0"/>
    <s v="GB"/>
    <s v="GBP"/>
    <n v="1434120856"/>
    <n v="1428936856"/>
    <x v="1287"/>
    <d v="2015-06-12T09:54:16"/>
    <b v="0"/>
    <n v="25"/>
    <b v="1"/>
    <s v="theater/plays"/>
    <n v="2.42"/>
    <n v="24.2"/>
    <x v="1"/>
    <s v="plays"/>
  </r>
  <r>
    <n v="4000"/>
    <n v="4018"/>
    <x v="0"/>
    <s v="US"/>
    <s v="USD"/>
    <n v="1470801600"/>
    <n v="1468122163"/>
    <x v="1288"/>
    <d v="2016-08-09T23:00:00"/>
    <b v="0"/>
    <n v="61"/>
    <b v="1"/>
    <s v="theater/plays"/>
    <n v="1.0044999999999999"/>
    <n v="65.868852459016395"/>
    <x v="1"/>
    <s v="plays"/>
  </r>
  <r>
    <n v="1500"/>
    <n v="1876"/>
    <x v="0"/>
    <s v="US"/>
    <s v="USD"/>
    <n v="1483499645"/>
    <n v="1480907645"/>
    <x v="1289"/>
    <d v="2017-01-03T22:14:05"/>
    <b v="0"/>
    <n v="52"/>
    <b v="1"/>
    <s v="theater/plays"/>
    <n v="1.2506666666666666"/>
    <n v="36.07692307692308"/>
    <x v="1"/>
    <s v="plays"/>
  </r>
  <r>
    <n v="3500"/>
    <n v="3800"/>
    <x v="0"/>
    <s v="US"/>
    <s v="USD"/>
    <n v="1429772340"/>
    <n v="1427121931"/>
    <x v="1290"/>
    <d v="2015-04-23T01:59:00"/>
    <b v="0"/>
    <n v="86"/>
    <b v="1"/>
    <s v="theater/plays"/>
    <n v="1.0857142857142856"/>
    <n v="44.186046511627907"/>
    <x v="1"/>
    <s v="plays"/>
  </r>
  <r>
    <n v="3000"/>
    <n v="4371"/>
    <x v="0"/>
    <s v="US"/>
    <s v="USD"/>
    <n v="1428390000"/>
    <n v="1425224391"/>
    <x v="1291"/>
    <d v="2015-04-07T02:00:00"/>
    <b v="0"/>
    <n v="42"/>
    <b v="1"/>
    <s v="theater/plays"/>
    <n v="1.4570000000000001"/>
    <n v="104.07142857142857"/>
    <x v="1"/>
    <s v="plays"/>
  </r>
  <r>
    <n v="1700"/>
    <n v="1870"/>
    <x v="0"/>
    <s v="GB"/>
    <s v="GBP"/>
    <n v="1444172340"/>
    <n v="1441822828"/>
    <x v="1292"/>
    <d v="2015-10-06T17:59:00"/>
    <b v="0"/>
    <n v="52"/>
    <b v="1"/>
    <s v="theater/plays"/>
    <n v="1.1000000000000001"/>
    <n v="35.96153846153846"/>
    <x v="1"/>
    <s v="plays"/>
  </r>
  <r>
    <n v="15000"/>
    <n v="15335"/>
    <x v="0"/>
    <s v="US"/>
    <s v="USD"/>
    <n v="1447523371"/>
    <n v="1444927771"/>
    <x v="1293"/>
    <d v="2015-11-14T12:49:31"/>
    <b v="0"/>
    <n v="120"/>
    <b v="1"/>
    <s v="theater/plays"/>
    <n v="1.0223333333333333"/>
    <n v="127.79166666666667"/>
    <x v="1"/>
    <s v="plays"/>
  </r>
  <r>
    <n v="500"/>
    <n v="610"/>
    <x v="0"/>
    <s v="GB"/>
    <s v="GBP"/>
    <n v="1445252400"/>
    <n v="1443696797"/>
    <x v="1294"/>
    <d v="2015-10-19T06:00:00"/>
    <b v="0"/>
    <n v="22"/>
    <b v="1"/>
    <s v="theater/plays"/>
    <n v="1.22"/>
    <n v="27.727272727272727"/>
    <x v="1"/>
    <s v="plays"/>
  </r>
  <r>
    <n v="2500"/>
    <n v="2549"/>
    <x v="0"/>
    <s v="GB"/>
    <s v="GBP"/>
    <n v="1438189200"/>
    <n v="1435585497"/>
    <x v="1295"/>
    <d v="2015-07-29T12:00:00"/>
    <b v="0"/>
    <n v="64"/>
    <b v="1"/>
    <s v="theater/plays"/>
    <n v="1.0196000000000001"/>
    <n v="39.828125"/>
    <x v="1"/>
    <s v="plays"/>
  </r>
  <r>
    <n v="850"/>
    <n v="1200"/>
    <x v="0"/>
    <s v="GB"/>
    <s v="GBP"/>
    <n v="1457914373"/>
    <n v="1456189973"/>
    <x v="1296"/>
    <d v="2016-03-13T19:12:53"/>
    <b v="0"/>
    <n v="23"/>
    <b v="1"/>
    <s v="theater/plays"/>
    <n v="1.411764705882353"/>
    <n v="52.173913043478258"/>
    <x v="1"/>
    <s v="plays"/>
  </r>
  <r>
    <n v="20000"/>
    <n v="21905"/>
    <x v="0"/>
    <s v="US"/>
    <s v="USD"/>
    <n v="1462125358"/>
    <n v="1459533358"/>
    <x v="1297"/>
    <d v="2016-05-01T12:55:58"/>
    <b v="0"/>
    <n v="238"/>
    <b v="1"/>
    <s v="theater/plays"/>
    <n v="1.0952500000000001"/>
    <n v="92.037815126050418"/>
    <x v="1"/>
    <s v="plays"/>
  </r>
  <r>
    <n v="2000"/>
    <n v="2093"/>
    <x v="0"/>
    <s v="GB"/>
    <s v="GBP"/>
    <n v="1461860432"/>
    <n v="1459268432"/>
    <x v="1298"/>
    <d v="2016-04-28T11:20:32"/>
    <b v="0"/>
    <n v="33"/>
    <b v="1"/>
    <s v="theater/plays"/>
    <n v="1.0465"/>
    <n v="63.424242424242422"/>
    <x v="1"/>
    <s v="plays"/>
  </r>
  <r>
    <n v="3500"/>
    <n v="4340"/>
    <x v="0"/>
    <s v="US"/>
    <s v="USD"/>
    <n v="1436902359"/>
    <n v="1434310359"/>
    <x v="1299"/>
    <d v="2015-07-14T14:32:39"/>
    <b v="0"/>
    <n v="32"/>
    <b v="1"/>
    <s v="theater/plays"/>
    <n v="1.24"/>
    <n v="135.625"/>
    <x v="1"/>
    <s v="plays"/>
  </r>
  <r>
    <n v="3000"/>
    <n v="4050"/>
    <x v="0"/>
    <s v="US"/>
    <s v="USD"/>
    <n v="1464807420"/>
    <n v="1461427938"/>
    <x v="1300"/>
    <d v="2016-06-01T13:57:00"/>
    <b v="0"/>
    <n v="24"/>
    <b v="1"/>
    <s v="theater/plays"/>
    <n v="1.35"/>
    <n v="168.75"/>
    <x v="1"/>
    <s v="plays"/>
  </r>
  <r>
    <n v="2000"/>
    <n v="2055"/>
    <x v="0"/>
    <s v="US"/>
    <s v="USD"/>
    <n v="1437447600"/>
    <n v="1436551178"/>
    <x v="1301"/>
    <d v="2015-07-20T22:00:00"/>
    <b v="0"/>
    <n v="29"/>
    <b v="1"/>
    <s v="theater/plays"/>
    <n v="1.0275000000000001"/>
    <n v="70.862068965517238"/>
    <x v="1"/>
    <s v="plays"/>
  </r>
  <r>
    <n v="2500"/>
    <n v="2500"/>
    <x v="0"/>
    <s v="US"/>
    <s v="USD"/>
    <n v="1480559011"/>
    <n v="1477963411"/>
    <x v="1302"/>
    <d v="2016-11-30T21:23:31"/>
    <b v="0"/>
    <n v="50"/>
    <b v="1"/>
    <s v="theater/plays"/>
    <n v="1"/>
    <n v="50"/>
    <x v="1"/>
    <s v="plays"/>
  </r>
  <r>
    <n v="3500"/>
    <n v="4559.13"/>
    <x v="0"/>
    <s v="GB"/>
    <s v="GBP"/>
    <n v="1469962800"/>
    <n v="1468578920"/>
    <x v="1303"/>
    <d v="2016-07-31T06:00:00"/>
    <b v="0"/>
    <n v="108"/>
    <b v="1"/>
    <s v="theater/plays"/>
    <n v="1.3026085714285716"/>
    <n v="42.214166666666671"/>
    <x v="1"/>
    <s v="plays"/>
  </r>
  <r>
    <n v="40000"/>
    <n v="15851"/>
    <x v="1"/>
    <s v="GB"/>
    <s v="GBP"/>
    <n v="1489376405"/>
    <n v="1484196005"/>
    <x v="1304"/>
    <d v="2017-03-12T22:40:05"/>
    <b v="0"/>
    <n v="104"/>
    <b v="0"/>
    <s v="technology/wearables"/>
    <n v="0.39627499999999999"/>
    <n v="152.41346153846155"/>
    <x v="2"/>
    <s v="wearables"/>
  </r>
  <r>
    <n v="30000"/>
    <n v="7793"/>
    <x v="1"/>
    <s v="US"/>
    <s v="USD"/>
    <n v="1469122200"/>
    <n v="1466611108"/>
    <x v="1305"/>
    <d v="2016-07-21T12:30:00"/>
    <b v="0"/>
    <n v="86"/>
    <b v="0"/>
    <s v="technology/wearables"/>
    <n v="0.25976666666666665"/>
    <n v="90.616279069767444"/>
    <x v="2"/>
    <s v="wearables"/>
  </r>
  <r>
    <n v="110000"/>
    <n v="71771"/>
    <x v="1"/>
    <s v="US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s v="wearables"/>
  </r>
  <r>
    <n v="50000"/>
    <n v="5757"/>
    <x v="1"/>
    <s v="US"/>
    <s v="USD"/>
    <n v="1455710679"/>
    <n v="1453118679"/>
    <x v="1307"/>
    <d v="2016-02-17T07:04:39"/>
    <b v="0"/>
    <n v="45"/>
    <b v="0"/>
    <s v="technology/wearables"/>
    <n v="0.11514000000000001"/>
    <n v="127.93333333333334"/>
    <x v="2"/>
    <s v="wearables"/>
  </r>
  <r>
    <n v="10000"/>
    <n v="1136"/>
    <x v="1"/>
    <s v="US"/>
    <s v="USD"/>
    <n v="1475937812"/>
    <n v="1472481812"/>
    <x v="1308"/>
    <d v="2016-10-08T09:43:32"/>
    <b v="0"/>
    <n v="38"/>
    <b v="0"/>
    <s v="technology/wearables"/>
    <n v="0.11360000000000001"/>
    <n v="29.894736842105264"/>
    <x v="2"/>
    <s v="wearables"/>
  </r>
  <r>
    <n v="11500"/>
    <n v="12879"/>
    <x v="1"/>
    <s v="US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s v="wearables"/>
  </r>
  <r>
    <n v="20000"/>
    <n v="3100"/>
    <x v="1"/>
    <s v="US"/>
    <s v="USD"/>
    <n v="1471622450"/>
    <n v="1467734450"/>
    <x v="1310"/>
    <d v="2016-08-19T11:00:50"/>
    <b v="0"/>
    <n v="24"/>
    <b v="0"/>
    <s v="technology/wearables"/>
    <n v="0.155"/>
    <n v="129.16666666666666"/>
    <x v="2"/>
    <s v="wearables"/>
  </r>
  <r>
    <n v="250000"/>
    <n v="80070"/>
    <x v="1"/>
    <s v="US"/>
    <s v="USD"/>
    <n v="1480536919"/>
    <n v="1477509319"/>
    <x v="1311"/>
    <d v="2016-11-30T15:15:19"/>
    <b v="0"/>
    <n v="100"/>
    <b v="0"/>
    <s v="technology/wearables"/>
    <n v="0.32028000000000001"/>
    <n v="800.7"/>
    <x v="2"/>
    <s v="wearables"/>
  </r>
  <r>
    <n v="4600"/>
    <n v="28"/>
    <x v="1"/>
    <s v="US"/>
    <s v="USD"/>
    <n v="1429375922"/>
    <n v="1426783922"/>
    <x v="1312"/>
    <d v="2015-04-18T11:52:02"/>
    <b v="0"/>
    <n v="1"/>
    <b v="0"/>
    <s v="technology/wearables"/>
    <n v="6.0869565217391303E-3"/>
    <n v="28"/>
    <x v="2"/>
    <s v="wearables"/>
  </r>
  <r>
    <n v="40000"/>
    <n v="12446"/>
    <x v="1"/>
    <s v="US"/>
    <s v="USD"/>
    <n v="1457024514"/>
    <n v="1454432514"/>
    <x v="1313"/>
    <d v="2016-03-03T12:01:54"/>
    <b v="0"/>
    <n v="122"/>
    <b v="0"/>
    <s v="technology/wearables"/>
    <n v="0.31114999999999998"/>
    <n v="102.01639344262296"/>
    <x v="2"/>
    <s v="wearables"/>
  </r>
  <r>
    <n v="180000"/>
    <n v="2028"/>
    <x v="1"/>
    <s v="US"/>
    <s v="USD"/>
    <n v="1477065860"/>
    <n v="1471881860"/>
    <x v="1314"/>
    <d v="2016-10-21T11:04:20"/>
    <b v="0"/>
    <n v="11"/>
    <b v="0"/>
    <s v="technology/wearables"/>
    <n v="1.1266666666666666E-2"/>
    <n v="184.36363636363637"/>
    <x v="2"/>
    <s v="wearables"/>
  </r>
  <r>
    <n v="100000"/>
    <n v="40404"/>
    <x v="1"/>
    <s v="US"/>
    <s v="USD"/>
    <n v="1446771600"/>
    <n v="1443700648"/>
    <x v="1315"/>
    <d v="2015-11-05T20:00:00"/>
    <b v="0"/>
    <n v="248"/>
    <b v="0"/>
    <s v="technology/wearables"/>
    <n v="0.40404000000000001"/>
    <n v="162.91935483870967"/>
    <x v="2"/>
    <s v="wearables"/>
  </r>
  <r>
    <n v="75000"/>
    <n v="1"/>
    <x v="1"/>
    <s v="US"/>
    <s v="USD"/>
    <n v="1456700709"/>
    <n v="1453676709"/>
    <x v="1316"/>
    <d v="2016-02-28T18:05:09"/>
    <b v="0"/>
    <n v="1"/>
    <b v="0"/>
    <s v="technology/wearables"/>
    <n v="1.3333333333333333E-5"/>
    <n v="1"/>
    <x v="2"/>
    <s v="wearables"/>
  </r>
  <r>
    <n v="200000"/>
    <n v="11467"/>
    <x v="1"/>
    <s v="DK"/>
    <s v="DKK"/>
    <n v="1469109600"/>
    <n v="1464586746"/>
    <x v="1317"/>
    <d v="2016-07-21T09:00:00"/>
    <b v="0"/>
    <n v="19"/>
    <b v="0"/>
    <s v="technology/wearables"/>
    <n v="5.7334999999999997E-2"/>
    <n v="603.52631578947364"/>
    <x v="2"/>
    <s v="wearables"/>
  </r>
  <r>
    <n v="40000"/>
    <n v="6130"/>
    <x v="1"/>
    <s v="US"/>
    <s v="USD"/>
    <n v="1420938172"/>
    <n v="1418346172"/>
    <x v="1318"/>
    <d v="2015-01-10T20:02:52"/>
    <b v="0"/>
    <n v="135"/>
    <b v="0"/>
    <s v="technology/wearables"/>
    <n v="0.15325"/>
    <n v="45.407407407407405"/>
    <x v="2"/>
    <s v="wearables"/>
  </r>
  <r>
    <n v="5800"/>
    <n v="876"/>
    <x v="1"/>
    <s v="GB"/>
    <s v="GBP"/>
    <n v="1405094400"/>
    <n v="1403810965"/>
    <x v="1319"/>
    <d v="2014-07-11T11:00:00"/>
    <b v="0"/>
    <n v="9"/>
    <b v="0"/>
    <s v="technology/wearables"/>
    <n v="0.15103448275862069"/>
    <n v="97.333333333333329"/>
    <x v="2"/>
    <s v="wearables"/>
  </r>
  <r>
    <n v="100000"/>
    <n v="503"/>
    <x v="1"/>
    <s v="NL"/>
    <s v="EUR"/>
    <n v="1483138800"/>
    <n v="1480610046"/>
    <x v="1320"/>
    <d v="2016-12-30T18:00:00"/>
    <b v="0"/>
    <n v="3"/>
    <b v="0"/>
    <s v="technology/wearables"/>
    <n v="5.0299999999999997E-3"/>
    <n v="167.66666666666666"/>
    <x v="2"/>
    <s v="wearables"/>
  </r>
  <r>
    <n v="462000"/>
    <n v="6019"/>
    <x v="1"/>
    <s v="SE"/>
    <s v="SEK"/>
    <n v="1482515937"/>
    <n v="1479923937"/>
    <x v="1321"/>
    <d v="2016-12-23T12:58:57"/>
    <b v="0"/>
    <n v="7"/>
    <b v="0"/>
    <s v="technology/wearables"/>
    <n v="1.3028138528138528E-2"/>
    <n v="859.85714285714289"/>
    <x v="2"/>
    <s v="wearables"/>
  </r>
  <r>
    <n v="35000"/>
    <n v="106"/>
    <x v="1"/>
    <s v="GB"/>
    <s v="GBP"/>
    <n v="1432223125"/>
    <n v="1429631125"/>
    <x v="1322"/>
    <d v="2015-05-21T10:45:25"/>
    <b v="0"/>
    <n v="4"/>
    <b v="0"/>
    <s v="technology/wearables"/>
    <n v="3.0285714285714286E-3"/>
    <n v="26.5"/>
    <x v="2"/>
    <s v="wearables"/>
  </r>
  <r>
    <n v="15000"/>
    <n v="1332"/>
    <x v="1"/>
    <s v="US"/>
    <s v="USD"/>
    <n v="1461653700"/>
    <n v="1458665146"/>
    <x v="1323"/>
    <d v="2016-04-26T01:55:00"/>
    <b v="0"/>
    <n v="44"/>
    <b v="0"/>
    <s v="technology/wearables"/>
    <n v="8.8800000000000004E-2"/>
    <n v="30.272727272727273"/>
    <x v="2"/>
    <s v="wearables"/>
  </r>
  <r>
    <n v="50000"/>
    <n v="4920"/>
    <x v="1"/>
    <s v="US"/>
    <s v="USD"/>
    <n v="1476371552"/>
    <n v="1473779552"/>
    <x v="1324"/>
    <d v="2016-10-13T10:12:32"/>
    <b v="0"/>
    <n v="90"/>
    <b v="0"/>
    <s v="technology/wearables"/>
    <n v="9.8400000000000001E-2"/>
    <n v="54.666666666666664"/>
    <x v="2"/>
    <s v="wearables"/>
  </r>
  <r>
    <n v="20000"/>
    <n v="486"/>
    <x v="1"/>
    <s v="US"/>
    <s v="USD"/>
    <n v="1483063435"/>
    <n v="1480471435"/>
    <x v="1325"/>
    <d v="2016-12-29T21:03:55"/>
    <b v="0"/>
    <n v="8"/>
    <b v="0"/>
    <s v="technology/wearables"/>
    <n v="2.4299999999999999E-2"/>
    <n v="60.75"/>
    <x v="2"/>
    <s v="wearables"/>
  </r>
  <r>
    <n v="100000"/>
    <n v="1130"/>
    <x v="1"/>
    <s v="US"/>
    <s v="USD"/>
    <n v="1421348428"/>
    <n v="1417460428"/>
    <x v="1326"/>
    <d v="2015-01-15T14:00:28"/>
    <b v="0"/>
    <n v="11"/>
    <b v="0"/>
    <s v="technology/wearables"/>
    <n v="1.1299999999999999E-2"/>
    <n v="102.72727272727273"/>
    <x v="2"/>
    <s v="wearables"/>
  </r>
  <r>
    <n v="48000"/>
    <n v="1705"/>
    <x v="1"/>
    <s v="US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s v="wearables"/>
  </r>
  <r>
    <n v="75000"/>
    <n v="1748"/>
    <x v="1"/>
    <s v="US"/>
    <s v="USD"/>
    <n v="1476458734"/>
    <n v="1472570734"/>
    <x v="1328"/>
    <d v="2016-10-14T10:25:34"/>
    <b v="0"/>
    <n v="15"/>
    <b v="0"/>
    <s v="technology/wearables"/>
    <n v="2.3306666666666667E-2"/>
    <n v="116.53333333333333"/>
    <x v="2"/>
    <s v="wearables"/>
  </r>
  <r>
    <n v="50000"/>
    <n v="408"/>
    <x v="1"/>
    <s v="US"/>
    <s v="USD"/>
    <n v="1417501145"/>
    <n v="1414041545"/>
    <x v="1329"/>
    <d v="2014-12-02T01:19:05"/>
    <b v="0"/>
    <n v="9"/>
    <b v="0"/>
    <s v="technology/wearables"/>
    <n v="8.1600000000000006E-3"/>
    <n v="45.333333333333336"/>
    <x v="2"/>
    <s v="wearables"/>
  </r>
  <r>
    <n v="35000"/>
    <n v="7873"/>
    <x v="1"/>
    <s v="US"/>
    <s v="USD"/>
    <n v="1467432000"/>
    <n v="1464763109"/>
    <x v="1330"/>
    <d v="2016-07-01T23:00:00"/>
    <b v="0"/>
    <n v="50"/>
    <b v="0"/>
    <s v="technology/wearables"/>
    <n v="0.22494285714285714"/>
    <n v="157.46"/>
    <x v="2"/>
    <s v="wearables"/>
  </r>
  <r>
    <n v="250000"/>
    <n v="3417"/>
    <x v="1"/>
    <s v="US"/>
    <s v="USD"/>
    <n v="1471435554"/>
    <n v="1468843554"/>
    <x v="1331"/>
    <d v="2016-08-17T07:05:54"/>
    <b v="0"/>
    <n v="34"/>
    <b v="0"/>
    <s v="technology/wearables"/>
    <n v="1.3668E-2"/>
    <n v="100.5"/>
    <x v="2"/>
    <s v="wearables"/>
  </r>
  <r>
    <n v="10115"/>
    <n v="0"/>
    <x v="1"/>
    <s v="CH"/>
    <s v="CHF"/>
    <n v="1485480408"/>
    <n v="1482888408"/>
    <x v="1332"/>
    <d v="2017-01-26T20:26:48"/>
    <b v="0"/>
    <n v="0"/>
    <b v="0"/>
    <s v="technology/wearables"/>
    <n v="0"/>
    <n v="0"/>
    <x v="2"/>
    <s v="wearables"/>
  </r>
  <r>
    <n v="2500"/>
    <n v="0"/>
    <x v="1"/>
    <s v="AU"/>
    <s v="AUD"/>
    <n v="1405478025"/>
    <n v="1402886025"/>
    <x v="1333"/>
    <d v="2014-07-15T21:33:45"/>
    <b v="0"/>
    <n v="0"/>
    <b v="0"/>
    <s v="technology/wearables"/>
    <n v="0"/>
    <n v="0"/>
    <x v="2"/>
    <s v="wearables"/>
  </r>
  <r>
    <n v="133000"/>
    <n v="14303"/>
    <x v="1"/>
    <s v="US"/>
    <s v="USD"/>
    <n v="1457721287"/>
    <n v="1455129287"/>
    <x v="1334"/>
    <d v="2016-03-11T13:34:47"/>
    <b v="0"/>
    <n v="276"/>
    <b v="0"/>
    <s v="technology/wearables"/>
    <n v="0.10754135338345865"/>
    <n v="51.822463768115945"/>
    <x v="2"/>
    <s v="wearables"/>
  </r>
  <r>
    <n v="25000"/>
    <n v="4940"/>
    <x v="1"/>
    <s v="US"/>
    <s v="USD"/>
    <n v="1449354502"/>
    <n v="1446762502"/>
    <x v="1335"/>
    <d v="2015-12-05T17:28:22"/>
    <b v="0"/>
    <n v="16"/>
    <b v="0"/>
    <s v="technology/wearables"/>
    <n v="0.1976"/>
    <n v="308.75"/>
    <x v="2"/>
    <s v="wearables"/>
  </r>
  <r>
    <n v="100000"/>
    <n v="84947"/>
    <x v="1"/>
    <s v="US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s v="wearables"/>
  </r>
  <r>
    <n v="50000"/>
    <n v="24691"/>
    <x v="1"/>
    <s v="US"/>
    <s v="USD"/>
    <n v="1488549079"/>
    <n v="1485957079"/>
    <x v="1337"/>
    <d v="2017-03-03T08:51:19"/>
    <b v="0"/>
    <n v="140"/>
    <b v="0"/>
    <s v="technology/wearables"/>
    <n v="0.49381999999999998"/>
    <n v="176.36428571428573"/>
    <x v="2"/>
    <s v="wearables"/>
  </r>
  <r>
    <n v="30000"/>
    <n v="991"/>
    <x v="1"/>
    <s v="US"/>
    <s v="USD"/>
    <n v="1438543033"/>
    <n v="1435951033"/>
    <x v="1338"/>
    <d v="2015-08-02T14:17:13"/>
    <b v="0"/>
    <n v="15"/>
    <b v="0"/>
    <s v="technology/wearables"/>
    <n v="3.3033333333333331E-2"/>
    <n v="66.066666666666663"/>
    <x v="2"/>
    <s v="wearables"/>
  </r>
  <r>
    <n v="50000"/>
    <n v="3317"/>
    <x v="1"/>
    <s v="US"/>
    <s v="USD"/>
    <n v="1418056315"/>
    <n v="1414164715"/>
    <x v="1339"/>
    <d v="2014-12-08T11:31:55"/>
    <b v="0"/>
    <n v="37"/>
    <b v="0"/>
    <s v="technology/wearables"/>
    <n v="6.6339999999999996E-2"/>
    <n v="89.648648648648646"/>
    <x v="2"/>
    <s v="wearables"/>
  </r>
  <r>
    <n v="1680"/>
    <n v="0"/>
    <x v="1"/>
    <s v="US"/>
    <s v="USD"/>
    <n v="1408112253"/>
    <n v="1405520253"/>
    <x v="1340"/>
    <d v="2014-08-15T09:17:33"/>
    <b v="0"/>
    <n v="0"/>
    <b v="0"/>
    <s v="technology/wearables"/>
    <n v="0"/>
    <n v="0"/>
    <x v="2"/>
    <s v="wearables"/>
  </r>
  <r>
    <n v="25000"/>
    <n v="17590"/>
    <x v="1"/>
    <s v="GB"/>
    <s v="GBP"/>
    <n v="1475333917"/>
    <n v="1472569117"/>
    <x v="1341"/>
    <d v="2016-10-01T09:58:37"/>
    <b v="0"/>
    <n v="46"/>
    <b v="0"/>
    <s v="technology/wearables"/>
    <n v="0.7036"/>
    <n v="382.39130434782606"/>
    <x v="2"/>
    <s v="wearables"/>
  </r>
  <r>
    <n v="50000"/>
    <n v="100"/>
    <x v="1"/>
    <s v="US"/>
    <s v="USD"/>
    <n v="1437161739"/>
    <n v="1434569739"/>
    <x v="1342"/>
    <d v="2015-07-17T14:35:39"/>
    <b v="0"/>
    <n v="1"/>
    <b v="0"/>
    <s v="technology/wearables"/>
    <n v="2E-3"/>
    <n v="100"/>
    <x v="2"/>
    <s v="wearables"/>
  </r>
  <r>
    <n v="50000"/>
    <n v="51149"/>
    <x v="1"/>
    <s v="US"/>
    <s v="USD"/>
    <n v="1471579140"/>
    <n v="1466512683"/>
    <x v="1343"/>
    <d v="2016-08-18T22:59:00"/>
    <b v="0"/>
    <n v="323"/>
    <b v="0"/>
    <s v="technology/wearables"/>
    <n v="1.02298"/>
    <n v="158.35603715170279"/>
    <x v="2"/>
    <s v="wearables"/>
  </r>
  <r>
    <n v="1500"/>
    <n v="5666"/>
    <x v="0"/>
    <s v="CA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s v="nonfiction"/>
  </r>
  <r>
    <n v="300"/>
    <n v="375"/>
    <x v="0"/>
    <s v="US"/>
    <s v="USD"/>
    <n v="1405366359"/>
    <n v="1402342359"/>
    <x v="1345"/>
    <d v="2014-07-14T14:32:39"/>
    <b v="0"/>
    <n v="7"/>
    <b v="1"/>
    <s v="publishing/nonfiction"/>
    <n v="1.25"/>
    <n v="53.571428571428569"/>
    <x v="3"/>
    <s v="nonfiction"/>
  </r>
  <r>
    <n v="4900"/>
    <n v="7219"/>
    <x v="0"/>
    <s v="US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s v="nonfiction"/>
  </r>
  <r>
    <n v="2500"/>
    <n v="2555"/>
    <x v="0"/>
    <s v="US"/>
    <s v="USD"/>
    <n v="1425741525"/>
    <n v="1423149525"/>
    <x v="1347"/>
    <d v="2015-03-07T10:18:45"/>
    <b v="0"/>
    <n v="31"/>
    <b v="1"/>
    <s v="publishing/nonfiction"/>
    <n v="1.022"/>
    <n v="82.41935483870968"/>
    <x v="3"/>
    <s v="nonfiction"/>
  </r>
  <r>
    <n v="5875"/>
    <n v="5985"/>
    <x v="0"/>
    <s v="US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s v="nonfiction"/>
  </r>
  <r>
    <n v="5000"/>
    <n v="10210"/>
    <x v="0"/>
    <s v="CA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s v="nonfiction"/>
  </r>
  <r>
    <n v="5000"/>
    <n v="5202.5"/>
    <x v="0"/>
    <s v="US"/>
    <s v="USD"/>
    <n v="1451089134"/>
    <n v="1448497134"/>
    <x v="1350"/>
    <d v="2015-12-25T19:18:54"/>
    <b v="0"/>
    <n v="78"/>
    <b v="1"/>
    <s v="publishing/nonfiction"/>
    <n v="1.0405"/>
    <n v="66.698717948717942"/>
    <x v="3"/>
    <s v="nonfiction"/>
  </r>
  <r>
    <n v="20000"/>
    <n v="20253"/>
    <x v="0"/>
    <s v="US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s v="nonfiction"/>
  </r>
  <r>
    <n v="10000"/>
    <n v="13614"/>
    <x v="0"/>
    <s v="US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s v="nonfiction"/>
  </r>
  <r>
    <n v="1000"/>
    <n v="1336"/>
    <x v="0"/>
    <s v="US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s v="nonfiction"/>
  </r>
  <r>
    <n v="1200"/>
    <n v="1563"/>
    <x v="0"/>
    <s v="GB"/>
    <s v="GBP"/>
    <n v="1465672979"/>
    <n v="1463080979"/>
    <x v="1354"/>
    <d v="2016-06-11T14:22:59"/>
    <b v="0"/>
    <n v="64"/>
    <b v="1"/>
    <s v="publishing/nonfiction"/>
    <n v="1.3025"/>
    <n v="24.421875"/>
    <x v="3"/>
    <s v="nonfiction"/>
  </r>
  <r>
    <n v="2500"/>
    <n v="3067"/>
    <x v="0"/>
    <s v="GB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s v="nonfiction"/>
  </r>
  <r>
    <n v="3400"/>
    <n v="6215.56"/>
    <x v="0"/>
    <s v="US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s v="nonfiction"/>
  </r>
  <r>
    <n v="2000"/>
    <n v="2506"/>
    <x v="0"/>
    <s v="US"/>
    <s v="USD"/>
    <n v="1362117540"/>
    <n v="1359587137"/>
    <x v="1357"/>
    <d v="2013-03-01T00:59:00"/>
    <b v="0"/>
    <n v="65"/>
    <b v="1"/>
    <s v="publishing/nonfiction"/>
    <n v="1.2529999999999999"/>
    <n v="38.553846153846152"/>
    <x v="3"/>
    <s v="nonfiction"/>
  </r>
  <r>
    <n v="3000"/>
    <n v="3350"/>
    <x v="0"/>
    <s v="US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s v="nonfiction"/>
  </r>
  <r>
    <n v="660"/>
    <n v="764"/>
    <x v="0"/>
    <s v="US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s v="nonfiction"/>
  </r>
  <r>
    <n v="1500"/>
    <n v="2598"/>
    <x v="0"/>
    <s v="US"/>
    <s v="USD"/>
    <n v="1343943420"/>
    <n v="1341524220"/>
    <x v="1360"/>
    <d v="2012-08-02T16:37:00"/>
    <b v="0"/>
    <n v="81"/>
    <b v="1"/>
    <s v="publishing/nonfiction"/>
    <n v="1.732"/>
    <n v="32.074074074074076"/>
    <x v="3"/>
    <s v="nonfiction"/>
  </r>
  <r>
    <n v="6000"/>
    <n v="7559"/>
    <x v="0"/>
    <s v="GB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s v="nonfiction"/>
  </r>
  <r>
    <n v="1000"/>
    <n v="1091"/>
    <x v="0"/>
    <s v="US"/>
    <s v="USD"/>
    <n v="1378592731"/>
    <n v="1373408731"/>
    <x v="1362"/>
    <d v="2013-09-07T17:25:31"/>
    <b v="0"/>
    <n v="25"/>
    <b v="1"/>
    <s v="publishing/nonfiction"/>
    <n v="1.091"/>
    <n v="43.64"/>
    <x v="3"/>
    <s v="nonfiction"/>
  </r>
  <r>
    <n v="200"/>
    <n v="200"/>
    <x v="0"/>
    <s v="US"/>
    <s v="USD"/>
    <n v="1455523140"/>
    <n v="1453925727"/>
    <x v="1363"/>
    <d v="2016-02-15T02:59:00"/>
    <b v="0"/>
    <n v="5"/>
    <b v="1"/>
    <s v="publishing/nonfiction"/>
    <n v="1"/>
    <n v="40"/>
    <x v="3"/>
    <s v="nonfiction"/>
  </r>
  <r>
    <n v="42000"/>
    <n v="49830"/>
    <x v="0"/>
    <s v="DK"/>
    <s v="DKK"/>
    <n v="1420648906"/>
    <n v="1415464906"/>
    <x v="1364"/>
    <d v="2015-01-07T11:41:46"/>
    <b v="0"/>
    <n v="144"/>
    <b v="1"/>
    <s v="music/rock"/>
    <n v="1.1864285714285714"/>
    <n v="346.04166666666669"/>
    <x v="4"/>
    <s v="rock"/>
  </r>
  <r>
    <n v="7500"/>
    <n v="7520"/>
    <x v="0"/>
    <s v="US"/>
    <s v="USD"/>
    <n v="1426523752"/>
    <n v="1423935352"/>
    <x v="1365"/>
    <d v="2015-03-16T11:35:52"/>
    <b v="0"/>
    <n v="92"/>
    <b v="1"/>
    <s v="music/rock"/>
    <n v="1.0026666666666666"/>
    <n v="81.739130434782609"/>
    <x v="4"/>
    <s v="rock"/>
  </r>
  <r>
    <n v="7500"/>
    <n v="9486.69"/>
    <x v="0"/>
    <s v="US"/>
    <s v="USD"/>
    <n v="1417049663"/>
    <n v="1413158063"/>
    <x v="1366"/>
    <d v="2014-11-26T19:54:23"/>
    <b v="0"/>
    <n v="147"/>
    <b v="1"/>
    <s v="music/rock"/>
    <n v="1.2648920000000001"/>
    <n v="64.535306122448986"/>
    <x v="4"/>
    <s v="rock"/>
  </r>
  <r>
    <n v="5000"/>
    <n v="5713"/>
    <x v="0"/>
    <s v="US"/>
    <s v="USD"/>
    <n v="1447463050"/>
    <n v="1444867450"/>
    <x v="1367"/>
    <d v="2015-11-13T20:04:10"/>
    <b v="0"/>
    <n v="90"/>
    <b v="1"/>
    <s v="music/rock"/>
    <n v="1.1426000000000001"/>
    <n v="63.477777777777774"/>
    <x v="4"/>
    <s v="rock"/>
  </r>
  <r>
    <n v="5000"/>
    <n v="5535"/>
    <x v="0"/>
    <s v="US"/>
    <s v="USD"/>
    <n v="1434342894"/>
    <n v="1432269294"/>
    <x v="1368"/>
    <d v="2015-06-14T23:34:54"/>
    <b v="0"/>
    <n v="87"/>
    <b v="1"/>
    <s v="music/rock"/>
    <n v="1.107"/>
    <n v="63.620689655172413"/>
    <x v="4"/>
    <s v="rock"/>
  </r>
  <r>
    <n v="32360"/>
    <n v="34090.629999999997"/>
    <x v="0"/>
    <s v="US"/>
    <s v="USD"/>
    <n v="1397225746"/>
    <n v="1394633746"/>
    <x v="1369"/>
    <d v="2014-04-11T09:15:46"/>
    <b v="0"/>
    <n v="406"/>
    <b v="1"/>
    <s v="music/rock"/>
    <n v="1.0534805315203954"/>
    <n v="83.967068965517228"/>
    <x v="4"/>
    <s v="rock"/>
  </r>
  <r>
    <n v="1500"/>
    <n v="1555"/>
    <x v="0"/>
    <s v="US"/>
    <s v="USD"/>
    <n v="1381881890"/>
    <n v="1380585890"/>
    <x v="1370"/>
    <d v="2013-10-15T19:04:50"/>
    <b v="0"/>
    <n v="20"/>
    <b v="1"/>
    <s v="music/rock"/>
    <n v="1.0366666666666666"/>
    <n v="77.75"/>
    <x v="4"/>
    <s v="rock"/>
  </r>
  <r>
    <n v="6999"/>
    <n v="7495"/>
    <x v="0"/>
    <s v="US"/>
    <s v="USD"/>
    <n v="1431022342"/>
    <n v="1428430342"/>
    <x v="1371"/>
    <d v="2015-05-07T13:12:22"/>
    <b v="0"/>
    <n v="70"/>
    <b v="1"/>
    <s v="music/rock"/>
    <n v="1.0708672667523933"/>
    <n v="107.07142857142857"/>
    <x v="4"/>
    <s v="rock"/>
  </r>
  <r>
    <n v="500"/>
    <n v="620"/>
    <x v="0"/>
    <s v="US"/>
    <s v="USD"/>
    <n v="1342115132"/>
    <n v="1339523132"/>
    <x v="1372"/>
    <d v="2012-07-12T12:45:32"/>
    <b v="0"/>
    <n v="16"/>
    <b v="1"/>
    <s v="music/rock"/>
    <n v="1.24"/>
    <n v="38.75"/>
    <x v="4"/>
    <s v="rock"/>
  </r>
  <r>
    <n v="10000"/>
    <n v="10501"/>
    <x v="0"/>
    <s v="US"/>
    <s v="USD"/>
    <n v="1483138233"/>
    <n v="1480546233"/>
    <x v="1373"/>
    <d v="2016-12-30T17:50:33"/>
    <b v="0"/>
    <n v="52"/>
    <b v="1"/>
    <s v="music/rock"/>
    <n v="1.0501"/>
    <n v="201.94230769230768"/>
    <x v="4"/>
    <s v="rock"/>
  </r>
  <r>
    <n v="1500"/>
    <n v="2842"/>
    <x v="0"/>
    <s v="US"/>
    <s v="USD"/>
    <n v="1458874388"/>
    <n v="1456285988"/>
    <x v="1374"/>
    <d v="2016-03-24T21:53:08"/>
    <b v="0"/>
    <n v="66"/>
    <b v="1"/>
    <s v="music/rock"/>
    <n v="1.8946666666666667"/>
    <n v="43.060606060606062"/>
    <x v="4"/>
    <s v="rock"/>
  </r>
  <r>
    <n v="4000"/>
    <n v="6853"/>
    <x v="0"/>
    <s v="FR"/>
    <s v="EUR"/>
    <n v="1484444119"/>
    <n v="1481852119"/>
    <x v="1375"/>
    <d v="2017-01-14T20:35:19"/>
    <b v="0"/>
    <n v="109"/>
    <b v="1"/>
    <s v="music/rock"/>
    <n v="1.7132499999999999"/>
    <n v="62.871559633027523"/>
    <x v="4"/>
    <s v="rock"/>
  </r>
  <r>
    <n v="3700"/>
    <n v="9342"/>
    <x v="0"/>
    <s v="GB"/>
    <s v="GBP"/>
    <n v="1480784606"/>
    <n v="1478189006"/>
    <x v="1376"/>
    <d v="2016-12-03T12:03:26"/>
    <b v="0"/>
    <n v="168"/>
    <b v="1"/>
    <s v="music/rock"/>
    <n v="2.5248648648648651"/>
    <n v="55.607142857142854"/>
    <x v="4"/>
    <s v="rock"/>
  </r>
  <r>
    <n v="1300"/>
    <n v="1510"/>
    <x v="0"/>
    <s v="US"/>
    <s v="USD"/>
    <n v="1486095060"/>
    <n v="1484198170"/>
    <x v="1377"/>
    <d v="2017-02-02T23:11:00"/>
    <b v="0"/>
    <n v="31"/>
    <b v="1"/>
    <s v="music/rock"/>
    <n v="1.1615384615384616"/>
    <n v="48.70967741935484"/>
    <x v="4"/>
    <s v="rock"/>
  </r>
  <r>
    <n v="2000"/>
    <n v="4067"/>
    <x v="0"/>
    <s v="GB"/>
    <s v="GBP"/>
    <n v="1470075210"/>
    <n v="1468779210"/>
    <x v="1378"/>
    <d v="2016-08-01T13:13:30"/>
    <b v="0"/>
    <n v="133"/>
    <b v="1"/>
    <s v="music/rock"/>
    <n v="2.0335000000000001"/>
    <n v="30.578947368421051"/>
    <x v="4"/>
    <s v="rock"/>
  </r>
  <r>
    <n v="10000"/>
    <n v="11160"/>
    <x v="0"/>
    <s v="US"/>
    <s v="USD"/>
    <n v="1433504876"/>
    <n v="1430912876"/>
    <x v="1379"/>
    <d v="2015-06-05T06:47:56"/>
    <b v="0"/>
    <n v="151"/>
    <b v="1"/>
    <s v="music/rock"/>
    <n v="1.1160000000000001"/>
    <n v="73.907284768211923"/>
    <x v="4"/>
    <s v="rock"/>
  </r>
  <r>
    <n v="25"/>
    <n v="106"/>
    <x v="0"/>
    <s v="US"/>
    <s v="USD"/>
    <n v="1433815200"/>
    <n v="1431886706"/>
    <x v="1380"/>
    <d v="2015-06-08T21:00:00"/>
    <b v="0"/>
    <n v="5"/>
    <b v="1"/>
    <s v="music/rock"/>
    <n v="4.24"/>
    <n v="21.2"/>
    <x v="4"/>
    <s v="rock"/>
  </r>
  <r>
    <n v="5000"/>
    <n v="5355"/>
    <x v="0"/>
    <s v="US"/>
    <s v="USD"/>
    <n v="1482988125"/>
    <n v="1480396125"/>
    <x v="1381"/>
    <d v="2016-12-29T00:08:45"/>
    <b v="0"/>
    <n v="73"/>
    <b v="1"/>
    <s v="music/rock"/>
    <n v="1.071"/>
    <n v="73.356164383561648"/>
    <x v="4"/>
    <s v="rock"/>
  </r>
  <r>
    <n v="8000"/>
    <n v="8349"/>
    <x v="0"/>
    <s v="US"/>
    <s v="USD"/>
    <n v="1367867536"/>
    <n v="1365275536"/>
    <x v="1382"/>
    <d v="2013-05-06T14:12:16"/>
    <b v="0"/>
    <n v="148"/>
    <b v="1"/>
    <s v="music/rock"/>
    <n v="1.043625"/>
    <n v="56.412162162162161"/>
    <x v="4"/>
    <s v="rock"/>
  </r>
  <r>
    <n v="2200"/>
    <n v="4673"/>
    <x v="0"/>
    <s v="CA"/>
    <s v="CAD"/>
    <n v="1482457678"/>
    <n v="1480729678"/>
    <x v="1383"/>
    <d v="2016-12-22T20:47:58"/>
    <b v="0"/>
    <n v="93"/>
    <b v="1"/>
    <s v="music/rock"/>
    <n v="2.124090909090909"/>
    <n v="50.247311827956992"/>
    <x v="4"/>
    <s v="rock"/>
  </r>
  <r>
    <n v="3500"/>
    <n v="4343"/>
    <x v="0"/>
    <s v="US"/>
    <s v="USD"/>
    <n v="1436117922"/>
    <n v="1433525922"/>
    <x v="1384"/>
    <d v="2015-07-05T12:38:42"/>
    <b v="0"/>
    <n v="63"/>
    <b v="1"/>
    <s v="music/rock"/>
    <n v="1.2408571428571429"/>
    <n v="68.936507936507937"/>
    <x v="4"/>
    <s v="rock"/>
  </r>
  <r>
    <n v="8000"/>
    <n v="8832.49"/>
    <x v="0"/>
    <s v="DE"/>
    <s v="EUR"/>
    <n v="1461931860"/>
    <n v="1457109121"/>
    <x v="1385"/>
    <d v="2016-04-29T07:11:00"/>
    <b v="0"/>
    <n v="134"/>
    <b v="1"/>
    <s v="music/rock"/>
    <n v="1.10406125"/>
    <n v="65.914104477611943"/>
    <x v="4"/>
    <s v="rock"/>
  </r>
  <r>
    <n v="400"/>
    <n v="875"/>
    <x v="0"/>
    <s v="US"/>
    <s v="USD"/>
    <n v="1438183889"/>
    <n v="1435591889"/>
    <x v="1386"/>
    <d v="2015-07-29T10:31:29"/>
    <b v="0"/>
    <n v="14"/>
    <b v="1"/>
    <s v="music/rock"/>
    <n v="2.1875"/>
    <n v="62.5"/>
    <x v="4"/>
    <s v="rock"/>
  </r>
  <r>
    <n v="4000"/>
    <n v="5465"/>
    <x v="0"/>
    <s v="US"/>
    <s v="USD"/>
    <n v="1433305800"/>
    <n v="1430604395"/>
    <x v="1387"/>
    <d v="2015-06-02T23:30:00"/>
    <b v="0"/>
    <n v="78"/>
    <b v="1"/>
    <s v="music/rock"/>
    <n v="1.36625"/>
    <n v="70.064102564102569"/>
    <x v="4"/>
    <s v="rock"/>
  </r>
  <r>
    <n v="5000"/>
    <n v="6740.37"/>
    <x v="0"/>
    <s v="US"/>
    <s v="USD"/>
    <n v="1476720840"/>
    <n v="1474469117"/>
    <x v="1388"/>
    <d v="2016-10-17T11:14:00"/>
    <b v="0"/>
    <n v="112"/>
    <b v="1"/>
    <s v="music/rock"/>
    <n v="1.348074"/>
    <n v="60.181874999999998"/>
    <x v="4"/>
    <s v="rock"/>
  </r>
  <r>
    <n v="500"/>
    <n v="727"/>
    <x v="0"/>
    <s v="GB"/>
    <s v="GBP"/>
    <n v="1471087957"/>
    <n v="1468495957"/>
    <x v="1389"/>
    <d v="2016-08-13T06:32:37"/>
    <b v="0"/>
    <n v="34"/>
    <b v="1"/>
    <s v="music/rock"/>
    <n v="1.454"/>
    <n v="21.382352941176471"/>
    <x v="4"/>
    <s v="rock"/>
  </r>
  <r>
    <n v="2800"/>
    <n v="3055"/>
    <x v="0"/>
    <s v="US"/>
    <s v="USD"/>
    <n v="1430154720"/>
    <n v="1427224606"/>
    <x v="1390"/>
    <d v="2015-04-27T12:12:00"/>
    <b v="0"/>
    <n v="19"/>
    <b v="1"/>
    <s v="music/rock"/>
    <n v="1.0910714285714285"/>
    <n v="160.78947368421052"/>
    <x v="4"/>
    <s v="rock"/>
  </r>
  <r>
    <n v="500"/>
    <n v="551"/>
    <x v="0"/>
    <s v="US"/>
    <s v="USD"/>
    <n v="1440219540"/>
    <n v="1436369818"/>
    <x v="1391"/>
    <d v="2015-08-21T23:59:00"/>
    <b v="0"/>
    <n v="13"/>
    <b v="1"/>
    <s v="music/rock"/>
    <n v="1.1020000000000001"/>
    <n v="42.384615384615387"/>
    <x v="4"/>
    <s v="rock"/>
  </r>
  <r>
    <n v="2500"/>
    <n v="2841"/>
    <x v="0"/>
    <s v="US"/>
    <s v="USD"/>
    <n v="1456976586"/>
    <n v="1454298186"/>
    <x v="1392"/>
    <d v="2016-03-02T22:43:06"/>
    <b v="0"/>
    <n v="104"/>
    <b v="1"/>
    <s v="music/rock"/>
    <n v="1.1364000000000001"/>
    <n v="27.317307692307693"/>
    <x v="4"/>
    <s v="rock"/>
  </r>
  <r>
    <n v="10000"/>
    <n v="10235"/>
    <x v="0"/>
    <s v="US"/>
    <s v="USD"/>
    <n v="1470068523"/>
    <n v="1467476523"/>
    <x v="1393"/>
    <d v="2016-08-01T11:22:03"/>
    <b v="0"/>
    <n v="52"/>
    <b v="1"/>
    <s v="music/rock"/>
    <n v="1.0235000000000001"/>
    <n v="196.82692307692307"/>
    <x v="4"/>
    <s v="rock"/>
  </r>
  <r>
    <n v="750"/>
    <n v="916"/>
    <x v="0"/>
    <s v="US"/>
    <s v="USD"/>
    <n v="1488337200"/>
    <n v="1484623726"/>
    <x v="1394"/>
    <d v="2017-02-28T22:00:00"/>
    <b v="0"/>
    <n v="17"/>
    <b v="1"/>
    <s v="music/rock"/>
    <n v="1.2213333333333334"/>
    <n v="53.882352941176471"/>
    <x v="4"/>
    <s v="rock"/>
  </r>
  <r>
    <n v="3500"/>
    <n v="3916"/>
    <x v="0"/>
    <s v="US"/>
    <s v="USD"/>
    <n v="1484430481"/>
    <n v="1481838481"/>
    <x v="1395"/>
    <d v="2017-01-14T16:48:01"/>
    <b v="0"/>
    <n v="82"/>
    <b v="1"/>
    <s v="music/rock"/>
    <n v="1.1188571428571428"/>
    <n v="47.756097560975611"/>
    <x v="4"/>
    <s v="rock"/>
  </r>
  <r>
    <n v="6000"/>
    <n v="6438"/>
    <x v="0"/>
    <s v="US"/>
    <s v="USD"/>
    <n v="1423871882"/>
    <n v="1421279882"/>
    <x v="1396"/>
    <d v="2015-02-13T18:58:02"/>
    <b v="0"/>
    <n v="73"/>
    <b v="1"/>
    <s v="music/rock"/>
    <n v="1.073"/>
    <n v="88.191780821917803"/>
    <x v="4"/>
    <s v="rock"/>
  </r>
  <r>
    <n v="10000"/>
    <n v="11385"/>
    <x v="0"/>
    <s v="US"/>
    <s v="USD"/>
    <n v="1477603140"/>
    <n v="1475013710"/>
    <x v="1397"/>
    <d v="2016-10-27T16:19:00"/>
    <b v="0"/>
    <n v="158"/>
    <b v="1"/>
    <s v="music/rock"/>
    <n v="1.1385000000000001"/>
    <n v="72.056962025316452"/>
    <x v="4"/>
    <s v="rock"/>
  </r>
  <r>
    <n v="4400"/>
    <n v="4826"/>
    <x v="0"/>
    <s v="US"/>
    <s v="USD"/>
    <n v="1467752334"/>
    <n v="1465160334"/>
    <x v="1398"/>
    <d v="2016-07-05T15:58:54"/>
    <b v="0"/>
    <n v="65"/>
    <b v="1"/>
    <s v="music/rock"/>
    <n v="1.0968181818181819"/>
    <n v="74.246153846153845"/>
    <x v="4"/>
    <s v="rock"/>
  </r>
  <r>
    <n v="9000"/>
    <n v="11353"/>
    <x v="0"/>
    <s v="US"/>
    <s v="USD"/>
    <n v="1412640373"/>
    <n v="1410048373"/>
    <x v="1399"/>
    <d v="2014-10-06T19:06:13"/>
    <b v="0"/>
    <n v="184"/>
    <b v="1"/>
    <s v="music/rock"/>
    <n v="1.2614444444444444"/>
    <n v="61.701086956521742"/>
    <x v="4"/>
    <s v="rock"/>
  </r>
  <r>
    <n v="350"/>
    <n v="586"/>
    <x v="0"/>
    <s v="GB"/>
    <s v="GBP"/>
    <n v="1465709400"/>
    <n v="1462695073"/>
    <x v="1400"/>
    <d v="2016-06-12T00:30:00"/>
    <b v="0"/>
    <n v="34"/>
    <b v="1"/>
    <s v="music/rock"/>
    <n v="1.6742857142857144"/>
    <n v="17.235294117647058"/>
    <x v="4"/>
    <s v="rock"/>
  </r>
  <r>
    <n v="2500"/>
    <n v="12413"/>
    <x v="0"/>
    <s v="US"/>
    <s v="USD"/>
    <n v="1369612474"/>
    <n v="1367798074"/>
    <x v="1401"/>
    <d v="2013-05-26T18:54:34"/>
    <b v="0"/>
    <n v="240"/>
    <b v="1"/>
    <s v="music/rock"/>
    <n v="4.9652000000000003"/>
    <n v="51.720833333333331"/>
    <x v="4"/>
    <s v="rock"/>
  </r>
  <r>
    <n v="2500"/>
    <n v="2729"/>
    <x v="0"/>
    <s v="GB"/>
    <s v="GBP"/>
    <n v="1430439411"/>
    <n v="1425259011"/>
    <x v="1402"/>
    <d v="2015-04-30T19:16:51"/>
    <b v="0"/>
    <n v="113"/>
    <b v="1"/>
    <s v="music/rock"/>
    <n v="1.0915999999999999"/>
    <n v="24.150442477876105"/>
    <x v="4"/>
    <s v="rock"/>
  </r>
  <r>
    <n v="4000"/>
    <n v="4103"/>
    <x v="0"/>
    <s v="US"/>
    <s v="USD"/>
    <n v="1374802235"/>
    <n v="1372210235"/>
    <x v="1403"/>
    <d v="2013-07-25T20:30:35"/>
    <b v="0"/>
    <n v="66"/>
    <b v="1"/>
    <s v="music/rock"/>
    <n v="1.0257499999999999"/>
    <n v="62.166666666666664"/>
    <x v="4"/>
    <s v="rock"/>
  </r>
  <r>
    <n v="14500"/>
    <n v="241"/>
    <x v="2"/>
    <s v="GB"/>
    <s v="GBP"/>
    <n v="1424607285"/>
    <n v="1422447285"/>
    <x v="1404"/>
    <d v="2015-02-22T07:14:45"/>
    <b v="1"/>
    <n v="5"/>
    <b v="0"/>
    <s v="publishing/translations"/>
    <n v="1.6620689655172414E-2"/>
    <n v="48.2"/>
    <x v="3"/>
    <s v="translations"/>
  </r>
  <r>
    <n v="25000"/>
    <n v="105"/>
    <x v="2"/>
    <s v="US"/>
    <s v="USD"/>
    <n v="1417195201"/>
    <n v="1414599601"/>
    <x v="1405"/>
    <d v="2014-11-28T12:20:01"/>
    <b v="1"/>
    <n v="17"/>
    <b v="0"/>
    <s v="publishing/translations"/>
    <n v="4.1999999999999997E-3"/>
    <n v="6.1764705882352944"/>
    <x v="3"/>
    <s v="translations"/>
  </r>
  <r>
    <n v="12000"/>
    <n v="15"/>
    <x v="2"/>
    <s v="IT"/>
    <s v="EUR"/>
    <n v="1449914400"/>
    <n v="1445336607"/>
    <x v="1406"/>
    <d v="2015-12-12T05:00:00"/>
    <b v="0"/>
    <n v="3"/>
    <b v="0"/>
    <s v="publishing/translations"/>
    <n v="1.25E-3"/>
    <n v="5"/>
    <x v="3"/>
    <s v="translations"/>
  </r>
  <r>
    <n v="3000"/>
    <n v="15"/>
    <x v="2"/>
    <s v="US"/>
    <s v="USD"/>
    <n v="1407847978"/>
    <n v="1405687978"/>
    <x v="1407"/>
    <d v="2014-08-12T07:52:58"/>
    <b v="0"/>
    <n v="2"/>
    <b v="0"/>
    <s v="publishing/translations"/>
    <n v="5.0000000000000001E-3"/>
    <n v="7.5"/>
    <x v="3"/>
    <s v="translations"/>
  </r>
  <r>
    <n v="1000"/>
    <n v="72"/>
    <x v="2"/>
    <s v="GB"/>
    <s v="GBP"/>
    <n v="1447451756"/>
    <n v="1444856156"/>
    <x v="1408"/>
    <d v="2015-11-13T16:55:56"/>
    <b v="0"/>
    <n v="6"/>
    <b v="0"/>
    <s v="publishing/translations"/>
    <n v="7.1999999999999995E-2"/>
    <n v="12"/>
    <x v="3"/>
    <s v="translations"/>
  </r>
  <r>
    <n v="4000"/>
    <n v="0"/>
    <x v="2"/>
    <s v="US"/>
    <s v="USD"/>
    <n v="1420085535"/>
    <n v="1414897935"/>
    <x v="1409"/>
    <d v="2014-12-31T23:12:15"/>
    <b v="0"/>
    <n v="0"/>
    <b v="0"/>
    <s v="publishing/translations"/>
    <n v="0"/>
    <n v="0"/>
    <x v="3"/>
    <s v="translations"/>
  </r>
  <r>
    <n v="6000"/>
    <n v="1"/>
    <x v="2"/>
    <s v="IT"/>
    <s v="EUR"/>
    <n v="1464939520"/>
    <n v="1461051520"/>
    <x v="1410"/>
    <d v="2016-06-03T02:38:40"/>
    <b v="0"/>
    <n v="1"/>
    <b v="0"/>
    <s v="publishing/translations"/>
    <n v="1.6666666666666666E-4"/>
    <n v="1"/>
    <x v="3"/>
    <s v="translations"/>
  </r>
  <r>
    <n v="3000"/>
    <n v="7"/>
    <x v="2"/>
    <s v="GB"/>
    <s v="GBP"/>
    <n v="1423185900"/>
    <n v="1420766700"/>
    <x v="1411"/>
    <d v="2015-02-05T20:25:00"/>
    <b v="0"/>
    <n v="3"/>
    <b v="0"/>
    <s v="publishing/translations"/>
    <n v="2.3333333333333335E-3"/>
    <n v="2.3333333333333335"/>
    <x v="3"/>
    <s v="translations"/>
  </r>
  <r>
    <n v="7000"/>
    <n v="320"/>
    <x v="2"/>
    <s v="US"/>
    <s v="USD"/>
    <n v="1417656699"/>
    <n v="1415064699"/>
    <x v="1412"/>
    <d v="2014-12-03T20:31:39"/>
    <b v="0"/>
    <n v="13"/>
    <b v="0"/>
    <s v="publishing/translations"/>
    <n v="4.5714285714285714E-2"/>
    <n v="24.615384615384617"/>
    <x v="3"/>
    <s v="translations"/>
  </r>
  <r>
    <n v="2000"/>
    <n v="100"/>
    <x v="2"/>
    <s v="IT"/>
    <s v="EUR"/>
    <n v="1455964170"/>
    <n v="1450780170"/>
    <x v="1413"/>
    <d v="2016-02-20T05:29:30"/>
    <b v="0"/>
    <n v="1"/>
    <b v="0"/>
    <s v="publishing/translations"/>
    <n v="0.05"/>
    <n v="100"/>
    <x v="3"/>
    <s v="translations"/>
  </r>
  <r>
    <n v="500"/>
    <n v="1"/>
    <x v="2"/>
    <s v="US"/>
    <s v="USD"/>
    <n v="1483423467"/>
    <n v="1480831467"/>
    <x v="1414"/>
    <d v="2017-01-03T01:04:27"/>
    <b v="0"/>
    <n v="1"/>
    <b v="0"/>
    <s v="publishing/translations"/>
    <n v="2E-3"/>
    <n v="1"/>
    <x v="3"/>
    <s v="translations"/>
  </r>
  <r>
    <n v="4400"/>
    <n v="800"/>
    <x v="2"/>
    <s v="US"/>
    <s v="USD"/>
    <n v="1439741591"/>
    <n v="1436285591"/>
    <x v="1415"/>
    <d v="2015-08-16T11:13:11"/>
    <b v="0"/>
    <n v="9"/>
    <b v="0"/>
    <s v="publishing/translations"/>
    <n v="0.18181818181818182"/>
    <n v="88.888888888888886"/>
    <x v="3"/>
    <s v="translations"/>
  </r>
  <r>
    <n v="50000"/>
    <n v="0"/>
    <x v="2"/>
    <s v="US"/>
    <s v="USD"/>
    <n v="1448147619"/>
    <n v="1445552019"/>
    <x v="1416"/>
    <d v="2015-11-21T18:13:39"/>
    <b v="0"/>
    <n v="0"/>
    <b v="0"/>
    <s v="publishing/translations"/>
    <n v="0"/>
    <n v="0"/>
    <x v="3"/>
    <s v="translations"/>
  </r>
  <r>
    <n v="4500"/>
    <n v="55"/>
    <x v="2"/>
    <s v="US"/>
    <s v="USD"/>
    <n v="1442315460"/>
    <n v="1439696174"/>
    <x v="1417"/>
    <d v="2015-09-15T06:11:00"/>
    <b v="0"/>
    <n v="2"/>
    <b v="0"/>
    <s v="publishing/translations"/>
    <n v="1.2222222222222223E-2"/>
    <n v="27.5"/>
    <x v="3"/>
    <s v="translations"/>
  </r>
  <r>
    <n v="3000"/>
    <n v="6"/>
    <x v="2"/>
    <s v="ES"/>
    <s v="EUR"/>
    <n v="1456397834"/>
    <n v="1453805834"/>
    <x v="1418"/>
    <d v="2016-02-25T05:57:14"/>
    <b v="0"/>
    <n v="1"/>
    <b v="0"/>
    <s v="publishing/translations"/>
    <n v="2E-3"/>
    <n v="6"/>
    <x v="3"/>
    <s v="translations"/>
  </r>
  <r>
    <n v="6300"/>
    <n v="445"/>
    <x v="2"/>
    <s v="US"/>
    <s v="USD"/>
    <n v="1476010619"/>
    <n v="1473418619"/>
    <x v="1419"/>
    <d v="2016-10-09T05:56:59"/>
    <b v="0"/>
    <n v="10"/>
    <b v="0"/>
    <s v="publishing/translations"/>
    <n v="7.0634920634920634E-2"/>
    <n v="44.5"/>
    <x v="3"/>
    <s v="translations"/>
  </r>
  <r>
    <n v="110"/>
    <n v="3"/>
    <x v="2"/>
    <s v="US"/>
    <s v="USD"/>
    <n v="1467129686"/>
    <n v="1464969686"/>
    <x v="1420"/>
    <d v="2016-06-28T11:01:26"/>
    <b v="0"/>
    <n v="3"/>
    <b v="0"/>
    <s v="publishing/translations"/>
    <n v="2.7272727272727271E-2"/>
    <n v="1"/>
    <x v="3"/>
    <s v="translations"/>
  </r>
  <r>
    <n v="200000"/>
    <n v="200"/>
    <x v="2"/>
    <s v="SE"/>
    <s v="SEK"/>
    <n v="1423432709"/>
    <n v="1420840709"/>
    <x v="1421"/>
    <d v="2015-02-08T16:58:29"/>
    <b v="0"/>
    <n v="2"/>
    <b v="0"/>
    <s v="publishing/translations"/>
    <n v="1E-3"/>
    <n v="100"/>
    <x v="3"/>
    <s v="translations"/>
  </r>
  <r>
    <n v="25000"/>
    <n v="26"/>
    <x v="2"/>
    <s v="NZ"/>
    <s v="NZD"/>
    <n v="1474436704"/>
    <n v="1471844704"/>
    <x v="1422"/>
    <d v="2016-09-21T00:45:04"/>
    <b v="0"/>
    <n v="2"/>
    <b v="0"/>
    <s v="publishing/translations"/>
    <n v="1.0399999999999999E-3"/>
    <n v="13"/>
    <x v="3"/>
    <s v="translations"/>
  </r>
  <r>
    <n v="30000"/>
    <n v="100"/>
    <x v="2"/>
    <s v="AU"/>
    <s v="AUD"/>
    <n v="1451637531"/>
    <n v="1449045531"/>
    <x v="1423"/>
    <d v="2016-01-01T03:38:51"/>
    <b v="0"/>
    <n v="1"/>
    <b v="0"/>
    <s v="publishing/translations"/>
    <n v="3.3333333333333335E-3"/>
    <n v="100"/>
    <x v="3"/>
    <s v="translations"/>
  </r>
  <r>
    <n v="7500"/>
    <n v="1527"/>
    <x v="2"/>
    <s v="US"/>
    <s v="USD"/>
    <n v="1479233602"/>
    <n v="1478106802"/>
    <x v="1424"/>
    <d v="2016-11-15T13:13:22"/>
    <b v="0"/>
    <n v="14"/>
    <b v="0"/>
    <s v="publishing/translations"/>
    <n v="0.2036"/>
    <n v="109.07142857142857"/>
    <x v="3"/>
    <s v="translations"/>
  </r>
  <r>
    <n v="13000"/>
    <n v="0"/>
    <x v="2"/>
    <s v="US"/>
    <s v="USD"/>
    <n v="1430276959"/>
    <n v="1427684959"/>
    <x v="1425"/>
    <d v="2015-04-28T22:09:19"/>
    <b v="0"/>
    <n v="0"/>
    <b v="0"/>
    <s v="publishing/translations"/>
    <n v="0"/>
    <n v="0"/>
    <x v="3"/>
    <s v="translations"/>
  </r>
  <r>
    <n v="1000"/>
    <n v="0"/>
    <x v="2"/>
    <s v="DE"/>
    <s v="EUR"/>
    <n v="1440408120"/>
    <n v="1435224120"/>
    <x v="1426"/>
    <d v="2015-08-24T04:22:00"/>
    <b v="0"/>
    <n v="0"/>
    <b v="0"/>
    <s v="publishing/translations"/>
    <n v="0"/>
    <n v="0"/>
    <x v="3"/>
    <s v="translations"/>
  </r>
  <r>
    <n v="5000"/>
    <n v="419"/>
    <x v="2"/>
    <s v="DE"/>
    <s v="EUR"/>
    <n v="1474230385"/>
    <n v="1471638385"/>
    <x v="1427"/>
    <d v="2016-09-18T15:26:25"/>
    <b v="0"/>
    <n v="4"/>
    <b v="0"/>
    <s v="publishing/translations"/>
    <n v="8.3799999999999999E-2"/>
    <n v="104.75"/>
    <x v="3"/>
    <s v="translations"/>
  </r>
  <r>
    <n v="1000"/>
    <n v="45"/>
    <x v="2"/>
    <s v="ES"/>
    <s v="EUR"/>
    <n v="1459584417"/>
    <n v="1456996017"/>
    <x v="1428"/>
    <d v="2016-04-02T03:06:57"/>
    <b v="0"/>
    <n v="3"/>
    <b v="0"/>
    <s v="publishing/translations"/>
    <n v="4.4999999999999998E-2"/>
    <n v="15"/>
    <x v="3"/>
    <s v="translations"/>
  </r>
  <r>
    <n v="10000"/>
    <n v="0"/>
    <x v="2"/>
    <s v="US"/>
    <s v="USD"/>
    <n v="1428629242"/>
    <n v="1426037242"/>
    <x v="1429"/>
    <d v="2015-04-09T20:27:22"/>
    <b v="0"/>
    <n v="0"/>
    <b v="0"/>
    <s v="publishing/translations"/>
    <n v="0"/>
    <n v="0"/>
    <x v="3"/>
    <s v="translations"/>
  </r>
  <r>
    <n v="5000"/>
    <n v="403"/>
    <x v="2"/>
    <s v="US"/>
    <s v="USD"/>
    <n v="1419017488"/>
    <n v="1416339088"/>
    <x v="1430"/>
    <d v="2014-12-19T14:31:28"/>
    <b v="0"/>
    <n v="5"/>
    <b v="0"/>
    <s v="publishing/translations"/>
    <n v="8.0600000000000005E-2"/>
    <n v="80.599999999999994"/>
    <x v="3"/>
    <s v="translations"/>
  </r>
  <r>
    <n v="17000"/>
    <n v="5431"/>
    <x v="2"/>
    <s v="US"/>
    <s v="USD"/>
    <n v="1448517816"/>
    <n v="1445922216"/>
    <x v="1431"/>
    <d v="2015-11-26T01:03:36"/>
    <b v="0"/>
    <n v="47"/>
    <b v="0"/>
    <s v="publishing/translations"/>
    <n v="0.31947058823529412"/>
    <n v="115.55319148936171"/>
    <x v="3"/>
    <s v="translations"/>
  </r>
  <r>
    <n v="40000"/>
    <n v="0"/>
    <x v="2"/>
    <s v="US"/>
    <s v="USD"/>
    <n v="1437417828"/>
    <n v="1434825828"/>
    <x v="1432"/>
    <d v="2015-07-20T13:43:48"/>
    <b v="0"/>
    <n v="0"/>
    <b v="0"/>
    <s v="publishing/translations"/>
    <n v="0"/>
    <n v="0"/>
    <x v="3"/>
    <s v="translations"/>
  </r>
  <r>
    <n v="12000"/>
    <n v="805"/>
    <x v="2"/>
    <s v="IT"/>
    <s v="EUR"/>
    <n v="1481367600"/>
    <n v="1477839675"/>
    <x v="1433"/>
    <d v="2016-12-10T06:00:00"/>
    <b v="0"/>
    <n v="10"/>
    <b v="0"/>
    <s v="publishing/translations"/>
    <n v="6.7083333333333328E-2"/>
    <n v="80.5"/>
    <x v="3"/>
    <s v="translations"/>
  </r>
  <r>
    <n v="82000"/>
    <n v="8190"/>
    <x v="2"/>
    <s v="DK"/>
    <s v="DKK"/>
    <n v="1433775600"/>
    <n v="1431973478"/>
    <x v="1434"/>
    <d v="2015-06-08T10:00:00"/>
    <b v="0"/>
    <n v="11"/>
    <b v="0"/>
    <s v="publishing/translations"/>
    <n v="9.987804878048781E-2"/>
    <n v="744.5454545454545"/>
    <x v="3"/>
    <s v="translations"/>
  </r>
  <r>
    <n v="15000"/>
    <n v="15"/>
    <x v="2"/>
    <s v="IT"/>
    <s v="EUR"/>
    <n v="1444589020"/>
    <n v="1441997020"/>
    <x v="1435"/>
    <d v="2015-10-11T13:43:40"/>
    <b v="0"/>
    <n v="2"/>
    <b v="0"/>
    <s v="publishing/translations"/>
    <n v="1E-3"/>
    <n v="7.5"/>
    <x v="3"/>
    <s v="translations"/>
  </r>
  <r>
    <n v="10000"/>
    <n v="77"/>
    <x v="2"/>
    <s v="DE"/>
    <s v="EUR"/>
    <n v="1456043057"/>
    <n v="1453451057"/>
    <x v="1436"/>
    <d v="2016-02-21T03:24:17"/>
    <b v="0"/>
    <n v="2"/>
    <b v="0"/>
    <s v="publishing/translations"/>
    <n v="7.7000000000000002E-3"/>
    <n v="38.5"/>
    <x v="3"/>
    <s v="translations"/>
  </r>
  <r>
    <n v="3000"/>
    <n v="807"/>
    <x v="2"/>
    <s v="US"/>
    <s v="USD"/>
    <n v="1405227540"/>
    <n v="1402058739"/>
    <x v="1437"/>
    <d v="2014-07-12T23:59:00"/>
    <b v="0"/>
    <n v="22"/>
    <b v="0"/>
    <s v="publishing/translations"/>
    <n v="0.26900000000000002"/>
    <n v="36.68181818181818"/>
    <x v="3"/>
    <s v="translations"/>
  </r>
  <r>
    <n v="20000"/>
    <n v="600"/>
    <x v="2"/>
    <s v="DK"/>
    <s v="DKK"/>
    <n v="1461765300"/>
    <n v="1459198499"/>
    <x v="1438"/>
    <d v="2016-04-27T08:55:00"/>
    <b v="0"/>
    <n v="8"/>
    <b v="0"/>
    <s v="publishing/translations"/>
    <n v="0.03"/>
    <n v="75"/>
    <x v="3"/>
    <s v="translations"/>
  </r>
  <r>
    <n v="2725"/>
    <n v="180"/>
    <x v="2"/>
    <s v="CA"/>
    <s v="CAD"/>
    <n v="1425758101"/>
    <n v="1423166101"/>
    <x v="1439"/>
    <d v="2015-03-07T14:55:01"/>
    <b v="0"/>
    <n v="6"/>
    <b v="0"/>
    <s v="publishing/translations"/>
    <n v="6.6055045871559637E-2"/>
    <n v="30"/>
    <x v="3"/>
    <s v="translations"/>
  </r>
  <r>
    <n v="13000"/>
    <n v="1"/>
    <x v="2"/>
    <s v="IT"/>
    <s v="EUR"/>
    <n v="1464285463"/>
    <n v="1461693463"/>
    <x v="1440"/>
    <d v="2016-05-26T12:57:43"/>
    <b v="0"/>
    <n v="1"/>
    <b v="0"/>
    <s v="publishing/translations"/>
    <n v="7.6923076923076926E-5"/>
    <n v="1"/>
    <x v="3"/>
    <s v="translations"/>
  </r>
  <r>
    <n v="180000"/>
    <n v="2020"/>
    <x v="2"/>
    <s v="GB"/>
    <s v="GBP"/>
    <n v="1441995769"/>
    <n v="1436811769"/>
    <x v="1441"/>
    <d v="2015-09-11T13:22:49"/>
    <b v="0"/>
    <n v="3"/>
    <b v="0"/>
    <s v="publishing/translations"/>
    <n v="1.1222222222222222E-2"/>
    <n v="673.33333333333337"/>
    <x v="3"/>
    <s v="translations"/>
  </r>
  <r>
    <n v="1500"/>
    <n v="0"/>
    <x v="2"/>
    <s v="US"/>
    <s v="USD"/>
    <n v="1464190158"/>
    <n v="1461598158"/>
    <x v="1442"/>
    <d v="2016-05-25T10:29:18"/>
    <b v="0"/>
    <n v="0"/>
    <b v="0"/>
    <s v="publishing/translations"/>
    <n v="0"/>
    <n v="0"/>
    <x v="3"/>
    <s v="translations"/>
  </r>
  <r>
    <n v="13000"/>
    <n v="0"/>
    <x v="2"/>
    <s v="FR"/>
    <s v="EUR"/>
    <n v="1483395209"/>
    <n v="1480803209"/>
    <x v="1443"/>
    <d v="2017-01-02T17:13:29"/>
    <b v="0"/>
    <n v="0"/>
    <b v="0"/>
    <s v="publishing/translations"/>
    <n v="0"/>
    <n v="0"/>
    <x v="3"/>
    <s v="translations"/>
  </r>
  <r>
    <n v="4950"/>
    <n v="0"/>
    <x v="2"/>
    <s v="DE"/>
    <s v="EUR"/>
    <n v="1442091462"/>
    <n v="1436907462"/>
    <x v="1444"/>
    <d v="2015-09-12T15:57:42"/>
    <b v="0"/>
    <n v="0"/>
    <b v="0"/>
    <s v="publishing/translations"/>
    <n v="0"/>
    <n v="0"/>
    <x v="3"/>
    <s v="translations"/>
  </r>
  <r>
    <n v="130000"/>
    <n v="0"/>
    <x v="2"/>
    <s v="DE"/>
    <s v="EUR"/>
    <n v="1434286855"/>
    <n v="1431694855"/>
    <x v="1445"/>
    <d v="2015-06-14T08:00:55"/>
    <b v="0"/>
    <n v="0"/>
    <b v="0"/>
    <s v="publishing/translations"/>
    <n v="0"/>
    <n v="0"/>
    <x v="3"/>
    <s v="translations"/>
  </r>
  <r>
    <n v="900"/>
    <n v="0"/>
    <x v="2"/>
    <s v="IT"/>
    <s v="EUR"/>
    <n v="1461235478"/>
    <n v="1459507478"/>
    <x v="1446"/>
    <d v="2016-04-21T05:44:38"/>
    <b v="0"/>
    <n v="0"/>
    <b v="0"/>
    <s v="publishing/translations"/>
    <n v="0"/>
    <n v="0"/>
    <x v="3"/>
    <s v="translations"/>
  </r>
  <r>
    <n v="500000"/>
    <n v="75"/>
    <x v="2"/>
    <s v="US"/>
    <s v="USD"/>
    <n v="1467999134"/>
    <n v="1465407134"/>
    <x v="1447"/>
    <d v="2016-07-08T12:32:14"/>
    <b v="0"/>
    <n v="3"/>
    <b v="0"/>
    <s v="publishing/translations"/>
    <n v="1.4999999999999999E-4"/>
    <n v="25"/>
    <x v="3"/>
    <s v="translations"/>
  </r>
  <r>
    <n v="200000"/>
    <n v="0"/>
    <x v="2"/>
    <s v="AU"/>
    <s v="AUD"/>
    <n v="1432272300"/>
    <n v="1429655318"/>
    <x v="1448"/>
    <d v="2015-05-22T00:25:00"/>
    <b v="0"/>
    <n v="0"/>
    <b v="0"/>
    <s v="publishing/translations"/>
    <n v="0"/>
    <n v="0"/>
    <x v="3"/>
    <s v="translations"/>
  </r>
  <r>
    <n v="8888"/>
    <n v="0"/>
    <x v="2"/>
    <s v="US"/>
    <s v="USD"/>
    <n v="1431286105"/>
    <n v="1427138905"/>
    <x v="1449"/>
    <d v="2015-05-10T14:28:25"/>
    <b v="0"/>
    <n v="0"/>
    <b v="0"/>
    <s v="publishing/translations"/>
    <n v="0"/>
    <n v="0"/>
    <x v="3"/>
    <s v="translations"/>
  </r>
  <r>
    <n v="100000"/>
    <n v="1"/>
    <x v="2"/>
    <s v="US"/>
    <s v="USD"/>
    <n v="1455941197"/>
    <n v="1453349197"/>
    <x v="1450"/>
    <d v="2016-02-19T23:06:37"/>
    <b v="0"/>
    <n v="1"/>
    <b v="0"/>
    <s v="publishing/translations"/>
    <n v="1.0000000000000001E-5"/>
    <n v="1"/>
    <x v="3"/>
    <s v="translations"/>
  </r>
  <r>
    <n v="18950"/>
    <n v="2"/>
    <x v="1"/>
    <s v="US"/>
    <s v="USD"/>
    <n v="1416355259"/>
    <n v="1413759659"/>
    <x v="1451"/>
    <d v="2014-11-18T19:00:59"/>
    <b v="0"/>
    <n v="2"/>
    <b v="0"/>
    <s v="publishing/translations"/>
    <n v="1.0554089709762533E-4"/>
    <n v="1"/>
    <x v="3"/>
    <s v="translations"/>
  </r>
  <r>
    <n v="14000"/>
    <n v="0"/>
    <x v="1"/>
    <s v="US"/>
    <s v="USD"/>
    <n v="1406566363"/>
    <n v="1403974363"/>
    <x v="1452"/>
    <d v="2014-07-28T11:52:43"/>
    <b v="0"/>
    <n v="0"/>
    <b v="0"/>
    <s v="publishing/translations"/>
    <n v="0"/>
    <n v="0"/>
    <x v="3"/>
    <s v="translations"/>
  </r>
  <r>
    <n v="25000"/>
    <n v="0"/>
    <x v="1"/>
    <s v="FR"/>
    <s v="EUR"/>
    <n v="1492270947"/>
    <n v="1488386547"/>
    <x v="1453"/>
    <d v="2017-04-15T10:42:27"/>
    <b v="0"/>
    <n v="0"/>
    <b v="0"/>
    <s v="publishing/translations"/>
    <n v="0"/>
    <n v="0"/>
    <x v="3"/>
    <s v="translations"/>
  </r>
  <r>
    <n v="1750"/>
    <n v="15"/>
    <x v="1"/>
    <s v="ES"/>
    <s v="EUR"/>
    <n v="1461535140"/>
    <n v="1459716480"/>
    <x v="1454"/>
    <d v="2016-04-24T16:59:00"/>
    <b v="0"/>
    <n v="1"/>
    <b v="0"/>
    <s v="publishing/translations"/>
    <n v="8.5714285714285719E-3"/>
    <n v="15"/>
    <x v="3"/>
    <s v="translations"/>
  </r>
  <r>
    <n v="15000"/>
    <n v="1575"/>
    <x v="1"/>
    <s v="US"/>
    <s v="USD"/>
    <n v="1409924340"/>
    <n v="1405181320"/>
    <x v="1455"/>
    <d v="2014-09-05T08:39:00"/>
    <b v="0"/>
    <n v="7"/>
    <b v="0"/>
    <s v="publishing/translations"/>
    <n v="0.105"/>
    <n v="225"/>
    <x v="3"/>
    <s v="translations"/>
  </r>
  <r>
    <n v="5000"/>
    <n v="145"/>
    <x v="1"/>
    <s v="IT"/>
    <s v="EUR"/>
    <n v="1483459365"/>
    <n v="1480867365"/>
    <x v="1456"/>
    <d v="2017-01-03T11:02:45"/>
    <b v="0"/>
    <n v="3"/>
    <b v="0"/>
    <s v="publishing/translations"/>
    <n v="2.9000000000000001E-2"/>
    <n v="48.333333333333336"/>
    <x v="3"/>
    <s v="translations"/>
  </r>
  <r>
    <n v="6000"/>
    <n v="0"/>
    <x v="1"/>
    <s v="US"/>
    <s v="USD"/>
    <n v="1447281044"/>
    <n v="1444685444"/>
    <x v="1457"/>
    <d v="2015-11-11T17:30:44"/>
    <b v="0"/>
    <n v="0"/>
    <b v="0"/>
    <s v="publishing/translations"/>
    <n v="0"/>
    <n v="0"/>
    <x v="3"/>
    <s v="translations"/>
  </r>
  <r>
    <n v="5000"/>
    <n v="0"/>
    <x v="1"/>
    <s v="US"/>
    <s v="USD"/>
    <n v="1407729600"/>
    <n v="1405097760"/>
    <x v="1458"/>
    <d v="2014-08-10T23:00:00"/>
    <b v="0"/>
    <n v="0"/>
    <b v="0"/>
    <s v="publishing/translations"/>
    <n v="0"/>
    <n v="0"/>
    <x v="3"/>
    <s v="translations"/>
  </r>
  <r>
    <n v="37000"/>
    <n v="0"/>
    <x v="1"/>
    <s v="DK"/>
    <s v="DKK"/>
    <n v="1449077100"/>
    <n v="1446612896"/>
    <x v="1459"/>
    <d v="2015-12-02T12:25:00"/>
    <b v="0"/>
    <n v="0"/>
    <b v="0"/>
    <s v="publishing/translations"/>
    <n v="0"/>
    <n v="0"/>
    <x v="3"/>
    <s v="translations"/>
  </r>
  <r>
    <n v="25000000"/>
    <n v="0"/>
    <x v="1"/>
    <s v="US"/>
    <s v="USD"/>
    <n v="1417391100"/>
    <n v="1412371898"/>
    <x v="1460"/>
    <d v="2014-11-30T18:45:00"/>
    <b v="0"/>
    <n v="0"/>
    <b v="0"/>
    <s v="publishing/translations"/>
    <n v="0"/>
    <n v="0"/>
    <x v="3"/>
    <s v="translations"/>
  </r>
  <r>
    <n v="15000"/>
    <n v="15186.69"/>
    <x v="0"/>
    <s v="US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s v="radio &amp; podcasts"/>
  </r>
  <r>
    <n v="4000"/>
    <n v="4340.7"/>
    <x v="0"/>
    <s v="US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s v="radio &amp; podcasts"/>
  </r>
  <r>
    <n v="600"/>
    <n v="886"/>
    <x v="0"/>
    <s v="US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s v="radio &amp; podcasts"/>
  </r>
  <r>
    <n v="5000"/>
    <n v="8160"/>
    <x v="0"/>
    <s v="US"/>
    <s v="USD"/>
    <n v="1361029958"/>
    <n v="1358437958"/>
    <x v="1464"/>
    <d v="2013-02-16T10:52:38"/>
    <b v="1"/>
    <n v="234"/>
    <b v="1"/>
    <s v="publishing/radio &amp; podcasts"/>
    <n v="1.6319999999999999"/>
    <n v="34.871794871794869"/>
    <x v="3"/>
    <s v="radio &amp; podcasts"/>
  </r>
  <r>
    <n v="30000"/>
    <n v="136924.35"/>
    <x v="0"/>
    <s v="US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s v="radio &amp; podcasts"/>
  </r>
  <r>
    <n v="16000"/>
    <n v="17260.37"/>
    <x v="0"/>
    <s v="US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s v="radio &amp; podcasts"/>
  </r>
  <r>
    <n v="40000"/>
    <n v="46032"/>
    <x v="0"/>
    <s v="US"/>
    <s v="USD"/>
    <n v="1332699285"/>
    <n v="1327518885"/>
    <x v="1467"/>
    <d v="2012-03-25T13:14:45"/>
    <b v="1"/>
    <n v="600"/>
    <b v="1"/>
    <s v="publishing/radio &amp; podcasts"/>
    <n v="1.1508"/>
    <n v="76.72"/>
    <x v="3"/>
    <s v="radio &amp; podcasts"/>
  </r>
  <r>
    <n v="9500"/>
    <n v="9725"/>
    <x v="0"/>
    <s v="US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s v="radio &amp; podcasts"/>
  </r>
  <r>
    <n v="44250"/>
    <n v="47978"/>
    <x v="0"/>
    <s v="US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s v="radio &amp; podcasts"/>
  </r>
  <r>
    <n v="1500"/>
    <n v="1877"/>
    <x v="0"/>
    <s v="US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s v="radio &amp; podcasts"/>
  </r>
  <r>
    <n v="32000"/>
    <n v="33229"/>
    <x v="0"/>
    <s v="US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s v="radio &amp; podcasts"/>
  </r>
  <r>
    <n v="25000"/>
    <n v="34676"/>
    <x v="0"/>
    <s v="US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s v="radio &amp; podcasts"/>
  </r>
  <r>
    <n v="1500"/>
    <n v="1807.74"/>
    <x v="0"/>
    <s v="US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s v="radio &amp; podcasts"/>
  </r>
  <r>
    <n v="3000"/>
    <n v="3368"/>
    <x v="0"/>
    <s v="US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s v="radio &amp; podcasts"/>
  </r>
  <r>
    <n v="15000"/>
    <n v="28300.45"/>
    <x v="0"/>
    <s v="US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s v="radio &amp; podcasts"/>
  </r>
  <r>
    <n v="6000"/>
    <n v="39693.279999999999"/>
    <x v="0"/>
    <s v="US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s v="radio &amp; podcasts"/>
  </r>
  <r>
    <n v="30000"/>
    <n v="33393"/>
    <x v="0"/>
    <s v="US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s v="radio &amp; podcasts"/>
  </r>
  <r>
    <n v="50000"/>
    <n v="590807.11"/>
    <x v="0"/>
    <s v="US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s v="radio &amp; podcasts"/>
  </r>
  <r>
    <n v="1600"/>
    <n v="2198"/>
    <x v="0"/>
    <s v="US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s v="radio &amp; podcasts"/>
  </r>
  <r>
    <n v="50000"/>
    <n v="58520.2"/>
    <x v="0"/>
    <s v="US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s v="radio &amp; podcasts"/>
  </r>
  <r>
    <n v="5000"/>
    <n v="105"/>
    <x v="2"/>
    <s v="CA"/>
    <s v="CAD"/>
    <n v="1383430145"/>
    <n v="1380838145"/>
    <x v="1481"/>
    <d v="2013-11-02T17:09:05"/>
    <b v="0"/>
    <n v="6"/>
    <b v="0"/>
    <s v="publishing/fiction"/>
    <n v="2.1000000000000001E-2"/>
    <n v="17.5"/>
    <x v="3"/>
    <s v="fiction"/>
  </r>
  <r>
    <n v="5000"/>
    <n v="5"/>
    <x v="2"/>
    <s v="US"/>
    <s v="USD"/>
    <n v="1347004260"/>
    <n v="1345062936"/>
    <x v="1482"/>
    <d v="2012-09-07T02:51:00"/>
    <b v="0"/>
    <n v="1"/>
    <b v="0"/>
    <s v="publishing/fiction"/>
    <n v="1E-3"/>
    <n v="5"/>
    <x v="3"/>
    <s v="fiction"/>
  </r>
  <r>
    <n v="7000"/>
    <n v="50"/>
    <x v="2"/>
    <s v="US"/>
    <s v="USD"/>
    <n v="1469162275"/>
    <n v="1467002275"/>
    <x v="1483"/>
    <d v="2016-07-21T23:37:55"/>
    <b v="0"/>
    <n v="2"/>
    <b v="0"/>
    <s v="publishing/fiction"/>
    <n v="7.1428571428571426E-3"/>
    <n v="25"/>
    <x v="3"/>
    <s v="fiction"/>
  </r>
  <r>
    <n v="2000"/>
    <n v="0"/>
    <x v="2"/>
    <s v="US"/>
    <s v="USD"/>
    <n v="1342882260"/>
    <n v="1337834963"/>
    <x v="1484"/>
    <d v="2012-07-21T09:51:00"/>
    <b v="0"/>
    <n v="0"/>
    <b v="0"/>
    <s v="publishing/fiction"/>
    <n v="0"/>
    <n v="0"/>
    <x v="3"/>
    <s v="fiction"/>
  </r>
  <r>
    <n v="6700"/>
    <n v="150"/>
    <x v="2"/>
    <s v="US"/>
    <s v="USD"/>
    <n v="1434827173"/>
    <n v="1430939173"/>
    <x v="1485"/>
    <d v="2015-06-20T14:06:13"/>
    <b v="0"/>
    <n v="3"/>
    <b v="0"/>
    <s v="publishing/fiction"/>
    <n v="2.2388059701492536E-2"/>
    <n v="50"/>
    <x v="3"/>
    <s v="fiction"/>
  </r>
  <r>
    <n v="20000"/>
    <n v="48"/>
    <x v="2"/>
    <s v="US"/>
    <s v="USD"/>
    <n v="1425009761"/>
    <n v="1422417761"/>
    <x v="1486"/>
    <d v="2015-02-26T23:02:41"/>
    <b v="0"/>
    <n v="3"/>
    <b v="0"/>
    <s v="publishing/fiction"/>
    <n v="2.3999999999999998E-3"/>
    <n v="16"/>
    <x v="3"/>
    <s v="fiction"/>
  </r>
  <r>
    <n v="10000"/>
    <n v="0"/>
    <x v="2"/>
    <s v="US"/>
    <s v="USD"/>
    <n v="1470175271"/>
    <n v="1467583271"/>
    <x v="1487"/>
    <d v="2016-08-02T17:01:11"/>
    <b v="0"/>
    <n v="0"/>
    <b v="0"/>
    <s v="publishing/fiction"/>
    <n v="0"/>
    <n v="0"/>
    <x v="3"/>
    <s v="fiction"/>
  </r>
  <r>
    <n v="15000"/>
    <n v="360"/>
    <x v="2"/>
    <s v="AU"/>
    <s v="AUD"/>
    <n v="1388928660"/>
    <n v="1386336660"/>
    <x v="1488"/>
    <d v="2014-01-05T08:31:00"/>
    <b v="0"/>
    <n v="6"/>
    <b v="0"/>
    <s v="publishing/fiction"/>
    <n v="2.4E-2"/>
    <n v="60"/>
    <x v="3"/>
    <s v="fiction"/>
  </r>
  <r>
    <n v="5000"/>
    <n v="0"/>
    <x v="2"/>
    <s v="US"/>
    <s v="USD"/>
    <n v="1352994052"/>
    <n v="1350398452"/>
    <x v="1489"/>
    <d v="2012-11-15T10:40:52"/>
    <b v="0"/>
    <n v="0"/>
    <b v="0"/>
    <s v="publishing/fiction"/>
    <n v="0"/>
    <n v="0"/>
    <x v="3"/>
    <s v="fiction"/>
  </r>
  <r>
    <n v="2900"/>
    <n v="895"/>
    <x v="2"/>
    <s v="US"/>
    <s v="USD"/>
    <n v="1380720474"/>
    <n v="1378214874"/>
    <x v="1490"/>
    <d v="2013-10-02T08:27:54"/>
    <b v="0"/>
    <n v="19"/>
    <b v="0"/>
    <s v="publishing/fiction"/>
    <n v="0.30862068965517242"/>
    <n v="47.10526315789474"/>
    <x v="3"/>
    <s v="fiction"/>
  </r>
  <r>
    <n v="1200"/>
    <n v="100"/>
    <x v="2"/>
    <s v="US"/>
    <s v="USD"/>
    <n v="1424014680"/>
    <n v="1418922443"/>
    <x v="1491"/>
    <d v="2015-02-15T10:38:00"/>
    <b v="0"/>
    <n v="1"/>
    <b v="0"/>
    <s v="publishing/fiction"/>
    <n v="8.3333333333333329E-2"/>
    <n v="100"/>
    <x v="3"/>
    <s v="fiction"/>
  </r>
  <r>
    <n v="4000"/>
    <n v="30"/>
    <x v="2"/>
    <s v="US"/>
    <s v="USD"/>
    <n v="1308431646"/>
    <n v="1305839646"/>
    <x v="1492"/>
    <d v="2011-06-18T16:14:06"/>
    <b v="0"/>
    <n v="2"/>
    <b v="0"/>
    <s v="publishing/fiction"/>
    <n v="7.4999999999999997E-3"/>
    <n v="15"/>
    <x v="3"/>
    <s v="fiction"/>
  </r>
  <r>
    <n v="2400"/>
    <n v="0"/>
    <x v="2"/>
    <s v="US"/>
    <s v="USD"/>
    <n v="1371415675"/>
    <n v="1368823675"/>
    <x v="1493"/>
    <d v="2013-06-16T15:47:55"/>
    <b v="0"/>
    <n v="0"/>
    <b v="0"/>
    <s v="publishing/fiction"/>
    <n v="0"/>
    <n v="0"/>
    <x v="3"/>
    <s v="fiction"/>
  </r>
  <r>
    <n v="5000"/>
    <n v="445"/>
    <x v="2"/>
    <s v="US"/>
    <s v="USD"/>
    <n v="1428075480"/>
    <n v="1425489613"/>
    <x v="1494"/>
    <d v="2015-04-03T10:38:00"/>
    <b v="0"/>
    <n v="11"/>
    <b v="0"/>
    <s v="publishing/fiction"/>
    <n v="8.8999999999999996E-2"/>
    <n v="40.454545454545453"/>
    <x v="3"/>
    <s v="fiction"/>
  </r>
  <r>
    <n v="2000"/>
    <n v="0"/>
    <x v="2"/>
    <s v="US"/>
    <s v="USD"/>
    <n v="1314471431"/>
    <n v="1311879431"/>
    <x v="1495"/>
    <d v="2011-08-27T13:57:11"/>
    <b v="0"/>
    <n v="0"/>
    <b v="0"/>
    <s v="publishing/fiction"/>
    <n v="0"/>
    <n v="0"/>
    <x v="3"/>
    <s v="fiction"/>
  </r>
  <r>
    <n v="1500"/>
    <n v="0"/>
    <x v="2"/>
    <s v="US"/>
    <s v="USD"/>
    <n v="1410866659"/>
    <n v="1405682659"/>
    <x v="1496"/>
    <d v="2014-09-16T06:24:19"/>
    <b v="0"/>
    <n v="0"/>
    <b v="0"/>
    <s v="publishing/fiction"/>
    <n v="0"/>
    <n v="0"/>
    <x v="3"/>
    <s v="fiction"/>
  </r>
  <r>
    <n v="15000"/>
    <n v="1"/>
    <x v="2"/>
    <s v="US"/>
    <s v="USD"/>
    <n v="1375299780"/>
    <n v="1371655522"/>
    <x v="1497"/>
    <d v="2013-07-31T14:43:00"/>
    <b v="0"/>
    <n v="1"/>
    <b v="0"/>
    <s v="publishing/fiction"/>
    <n v="6.666666666666667E-5"/>
    <n v="1"/>
    <x v="3"/>
    <s v="fiction"/>
  </r>
  <r>
    <n v="3000"/>
    <n v="57"/>
    <x v="2"/>
    <s v="US"/>
    <s v="USD"/>
    <n v="1409787378"/>
    <n v="1405899378"/>
    <x v="1498"/>
    <d v="2014-09-03T18:36:18"/>
    <b v="0"/>
    <n v="3"/>
    <b v="0"/>
    <s v="publishing/fiction"/>
    <n v="1.9E-2"/>
    <n v="19"/>
    <x v="3"/>
    <s v="fiction"/>
  </r>
  <r>
    <n v="2000"/>
    <n v="5"/>
    <x v="2"/>
    <s v="US"/>
    <s v="USD"/>
    <n v="1470355833"/>
    <n v="1465171833"/>
    <x v="1499"/>
    <d v="2016-08-04T19:10:33"/>
    <b v="0"/>
    <n v="1"/>
    <b v="0"/>
    <s v="publishing/fiction"/>
    <n v="2.5000000000000001E-3"/>
    <n v="5"/>
    <x v="3"/>
    <s v="fiction"/>
  </r>
  <r>
    <n v="2800"/>
    <n v="701"/>
    <x v="2"/>
    <s v="US"/>
    <s v="USD"/>
    <n v="1367444557"/>
    <n v="1364852557"/>
    <x v="1500"/>
    <d v="2013-05-01T16:42:37"/>
    <b v="0"/>
    <n v="15"/>
    <b v="0"/>
    <s v="publishing/fiction"/>
    <n v="0.25035714285714283"/>
    <n v="46.733333333333334"/>
    <x v="3"/>
    <s v="fiction"/>
  </r>
  <r>
    <n v="52000"/>
    <n v="86492"/>
    <x v="0"/>
    <s v="CA"/>
    <s v="CAD"/>
    <n v="1436364023"/>
    <n v="1433772023"/>
    <x v="1501"/>
    <d v="2015-07-08T09:00:23"/>
    <b v="1"/>
    <n v="885"/>
    <b v="1"/>
    <s v="photography/photobooks"/>
    <n v="1.6633076923076924"/>
    <n v="97.731073446327684"/>
    <x v="8"/>
    <s v="photobooks"/>
  </r>
  <r>
    <n v="22000"/>
    <n v="22318"/>
    <x v="0"/>
    <s v="GB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s v="photobooks"/>
  </r>
  <r>
    <n v="3750"/>
    <n v="4045.93"/>
    <x v="0"/>
    <s v="BE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s v="photobooks"/>
  </r>
  <r>
    <n v="6500"/>
    <n v="18066"/>
    <x v="0"/>
    <s v="GB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s v="photobooks"/>
  </r>
  <r>
    <n v="16000"/>
    <n v="16573"/>
    <x v="0"/>
    <s v="DE"/>
    <s v="EUR"/>
    <n v="1458676860"/>
    <n v="1455446303"/>
    <x v="1505"/>
    <d v="2016-03-22T15:01:00"/>
    <b v="1"/>
    <n v="345"/>
    <b v="1"/>
    <s v="photography/photobooks"/>
    <n v="1.0358125"/>
    <n v="48.037681159420288"/>
    <x v="8"/>
    <s v="photobooks"/>
  </r>
  <r>
    <n v="1500"/>
    <n v="1671"/>
    <x v="0"/>
    <s v="GB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s v="photobooks"/>
  </r>
  <r>
    <n v="1200"/>
    <n v="2580"/>
    <x v="0"/>
    <s v="US"/>
    <s v="USD"/>
    <n v="1273911000"/>
    <n v="1268822909"/>
    <x v="1507"/>
    <d v="2010-05-15T03:10:00"/>
    <b v="1"/>
    <n v="33"/>
    <b v="1"/>
    <s v="photography/photobooks"/>
    <n v="2.15"/>
    <n v="78.181818181818187"/>
    <x v="8"/>
    <s v="photobooks"/>
  </r>
  <r>
    <n v="18500"/>
    <n v="20491"/>
    <x v="0"/>
    <s v="US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s v="photobooks"/>
  </r>
  <r>
    <n v="17500"/>
    <n v="21637.22"/>
    <x v="0"/>
    <s v="DE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s v="photobooks"/>
  </r>
  <r>
    <n v="16000"/>
    <n v="16165.6"/>
    <x v="0"/>
    <s v="GB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s v="photobooks"/>
  </r>
  <r>
    <n v="14000"/>
    <n v="15651"/>
    <x v="0"/>
    <s v="US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s v="photobooks"/>
  </r>
  <r>
    <n v="3500"/>
    <n v="19557"/>
    <x v="0"/>
    <s v="US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s v="photobooks"/>
  </r>
  <r>
    <n v="8000"/>
    <n v="12001.5"/>
    <x v="0"/>
    <s v="GB"/>
    <s v="GBP"/>
    <n v="1405523866"/>
    <n v="1402931866"/>
    <x v="1513"/>
    <d v="2014-07-16T10:17:46"/>
    <b v="1"/>
    <n v="215"/>
    <b v="1"/>
    <s v="photography/photobooks"/>
    <n v="1.5001875"/>
    <n v="55.82093023255814"/>
    <x v="8"/>
    <s v="photobooks"/>
  </r>
  <r>
    <n v="25000"/>
    <n v="26619"/>
    <x v="0"/>
    <s v="US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s v="photobooks"/>
  </r>
  <r>
    <n v="300000"/>
    <n v="471567"/>
    <x v="0"/>
    <s v="NO"/>
    <s v="NOK"/>
    <n v="1458104697"/>
    <n v="1455516297"/>
    <x v="1515"/>
    <d v="2016-03-16T00:04:57"/>
    <b v="1"/>
    <n v="555"/>
    <b v="1"/>
    <s v="photography/photobooks"/>
    <n v="1.57189"/>
    <n v="849.67027027027029"/>
    <x v="8"/>
    <s v="photobooks"/>
  </r>
  <r>
    <n v="17000"/>
    <n v="18472"/>
    <x v="0"/>
    <s v="US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s v="photobooks"/>
  </r>
  <r>
    <n v="15000"/>
    <n v="24297"/>
    <x v="0"/>
    <s v="US"/>
    <s v="USD"/>
    <n v="1417845600"/>
    <n v="1415194553"/>
    <x v="1517"/>
    <d v="2014-12-06T01:00:00"/>
    <b v="1"/>
    <n v="615"/>
    <b v="1"/>
    <s v="photography/photobooks"/>
    <n v="1.6197999999999999"/>
    <n v="39.507317073170732"/>
    <x v="8"/>
    <s v="photobooks"/>
  </r>
  <r>
    <n v="15000"/>
    <n v="30805"/>
    <x v="0"/>
    <s v="US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s v="photobooks"/>
  </r>
  <r>
    <n v="9000"/>
    <n v="9302.75"/>
    <x v="0"/>
    <s v="US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s v="photobooks"/>
  </r>
  <r>
    <n v="18000"/>
    <n v="18625"/>
    <x v="0"/>
    <s v="US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s v="photobooks"/>
  </r>
  <r>
    <n v="37500"/>
    <n v="40055"/>
    <x v="0"/>
    <s v="US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s v="photobooks"/>
  </r>
  <r>
    <n v="43500"/>
    <n v="60450.1"/>
    <x v="0"/>
    <s v="US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s v="photobooks"/>
  </r>
  <r>
    <n v="18500"/>
    <n v="23096"/>
    <x v="0"/>
    <s v="US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s v="photobooks"/>
  </r>
  <r>
    <n v="3000"/>
    <n v="6210"/>
    <x v="0"/>
    <s v="SE"/>
    <s v="SEK"/>
    <n v="1487592090"/>
    <n v="1485000090"/>
    <x v="1524"/>
    <d v="2017-02-20T07:01:30"/>
    <b v="1"/>
    <n v="28"/>
    <b v="1"/>
    <s v="photography/photobooks"/>
    <n v="2.0699999999999998"/>
    <n v="221.78571428571428"/>
    <x v="8"/>
    <s v="photobooks"/>
  </r>
  <r>
    <n v="2600"/>
    <n v="4524.1499999999996"/>
    <x v="0"/>
    <s v="US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s v="photobooks"/>
  </r>
  <r>
    <n v="23000"/>
    <n v="27675"/>
    <x v="0"/>
    <s v="US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s v="photobooks"/>
  </r>
  <r>
    <n v="3500"/>
    <n v="3865.55"/>
    <x v="0"/>
    <s v="US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s v="photobooks"/>
  </r>
  <r>
    <n v="3000"/>
    <n v="8447"/>
    <x v="0"/>
    <s v="US"/>
    <s v="USD"/>
    <n v="1485907200"/>
    <n v="1483292122"/>
    <x v="1528"/>
    <d v="2017-01-31T19:00:00"/>
    <b v="1"/>
    <n v="160"/>
    <b v="1"/>
    <s v="photography/photobooks"/>
    <n v="2.8156666666666665"/>
    <n v="52.793750000000003"/>
    <x v="8"/>
    <s v="photobooks"/>
  </r>
  <r>
    <n v="19000"/>
    <n v="19129"/>
    <x v="0"/>
    <s v="US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s v="photobooks"/>
  </r>
  <r>
    <n v="35000"/>
    <n v="47189"/>
    <x v="0"/>
    <s v="US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s v="photobooks"/>
  </r>
  <r>
    <n v="2350"/>
    <n v="4135"/>
    <x v="0"/>
    <s v="US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s v="photobooks"/>
  </r>
  <r>
    <n v="5000"/>
    <n v="24201"/>
    <x v="0"/>
    <s v="AU"/>
    <s v="AUD"/>
    <n v="1455548400"/>
    <n v="1453461865"/>
    <x v="1532"/>
    <d v="2016-02-15T10:00:00"/>
    <b v="1"/>
    <n v="294"/>
    <b v="1"/>
    <s v="photography/photobooks"/>
    <n v="4.8402000000000003"/>
    <n v="82.316326530612244"/>
    <x v="8"/>
    <s v="photobooks"/>
  </r>
  <r>
    <n v="45000"/>
    <n v="65313"/>
    <x v="0"/>
    <s v="US"/>
    <s v="USD"/>
    <n v="1462161540"/>
    <n v="1457913777"/>
    <x v="1533"/>
    <d v="2016-05-01T22:59:00"/>
    <b v="1"/>
    <n v="740"/>
    <b v="1"/>
    <s v="photography/photobooks"/>
    <n v="1.4514"/>
    <n v="88.26081081081081"/>
    <x v="8"/>
    <s v="photobooks"/>
  </r>
  <r>
    <n v="7500"/>
    <n v="31330"/>
    <x v="0"/>
    <s v="US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s v="photobooks"/>
  </r>
  <r>
    <n v="4000"/>
    <n v="5297"/>
    <x v="0"/>
    <s v="US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s v="photobooks"/>
  </r>
  <r>
    <n v="12000"/>
    <n v="30037.01"/>
    <x v="0"/>
    <s v="US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s v="photobooks"/>
  </r>
  <r>
    <n v="12000"/>
    <n v="21588"/>
    <x v="0"/>
    <s v="DE"/>
    <s v="EUR"/>
    <n v="1470506400"/>
    <n v="1467358427"/>
    <x v="1537"/>
    <d v="2016-08-06T13:00:00"/>
    <b v="1"/>
    <n v="224"/>
    <b v="1"/>
    <s v="photography/photobooks"/>
    <n v="1.7989999999999999"/>
    <n v="96.375"/>
    <x v="8"/>
    <s v="photobooks"/>
  </r>
  <r>
    <n v="7000"/>
    <n v="7184"/>
    <x v="0"/>
    <s v="US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s v="photobooks"/>
  </r>
  <r>
    <n v="20000"/>
    <n v="27197.22"/>
    <x v="0"/>
    <s v="US"/>
    <s v="USD"/>
    <n v="1483481019"/>
    <n v="1480629819"/>
    <x v="1539"/>
    <d v="2017-01-03T17:03:39"/>
    <b v="0"/>
    <n v="284"/>
    <b v="1"/>
    <s v="photography/photobooks"/>
    <n v="1.359861"/>
    <n v="95.764859154929582"/>
    <x v="8"/>
    <s v="photobooks"/>
  </r>
  <r>
    <n v="15000"/>
    <n v="17680"/>
    <x v="0"/>
    <s v="US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s v="photobooks"/>
  </r>
  <r>
    <n v="18000"/>
    <n v="6"/>
    <x v="2"/>
    <s v="US"/>
    <s v="USD"/>
    <n v="1420045538"/>
    <n v="1417453538"/>
    <x v="1541"/>
    <d v="2014-12-31T12:05:38"/>
    <b v="0"/>
    <n v="2"/>
    <b v="0"/>
    <s v="photography/nature"/>
    <n v="3.3333333333333332E-4"/>
    <n v="3"/>
    <x v="8"/>
    <s v="nature"/>
  </r>
  <r>
    <n v="500"/>
    <n v="20"/>
    <x v="2"/>
    <s v="CA"/>
    <s v="CAD"/>
    <n v="1435708500"/>
    <n v="1434412500"/>
    <x v="1542"/>
    <d v="2015-06-30T18:55:00"/>
    <b v="0"/>
    <n v="1"/>
    <b v="0"/>
    <s v="photography/nature"/>
    <n v="0.04"/>
    <n v="20"/>
    <x v="8"/>
    <s v="nature"/>
  </r>
  <r>
    <n v="2250"/>
    <n v="10"/>
    <x v="2"/>
    <s v="US"/>
    <s v="USD"/>
    <n v="1416662034"/>
    <n v="1414066434"/>
    <x v="1543"/>
    <d v="2014-11-22T08:13:54"/>
    <b v="0"/>
    <n v="1"/>
    <b v="0"/>
    <s v="photography/nature"/>
    <n v="4.4444444444444444E-3"/>
    <n v="10"/>
    <x v="8"/>
    <s v="nature"/>
  </r>
  <r>
    <n v="1000"/>
    <n v="0"/>
    <x v="2"/>
    <s v="US"/>
    <s v="USD"/>
    <n v="1427847480"/>
    <n v="1424222024"/>
    <x v="1544"/>
    <d v="2015-03-31T19:18:00"/>
    <b v="0"/>
    <n v="0"/>
    <b v="0"/>
    <s v="photography/nature"/>
    <n v="0"/>
    <n v="0"/>
    <x v="8"/>
    <s v="nature"/>
  </r>
  <r>
    <n v="3000"/>
    <n v="1"/>
    <x v="2"/>
    <s v="US"/>
    <s v="USD"/>
    <n v="1425330960"/>
    <n v="1422393234"/>
    <x v="1545"/>
    <d v="2015-03-02T16:16:00"/>
    <b v="0"/>
    <n v="1"/>
    <b v="0"/>
    <s v="photography/nature"/>
    <n v="3.3333333333333332E-4"/>
    <n v="1"/>
    <x v="8"/>
    <s v="nature"/>
  </r>
  <r>
    <n v="1000"/>
    <n v="289"/>
    <x v="2"/>
    <s v="GB"/>
    <s v="GBP"/>
    <n v="1410930399"/>
    <n v="1405746399"/>
    <x v="1546"/>
    <d v="2014-09-17T00:06:39"/>
    <b v="0"/>
    <n v="11"/>
    <b v="0"/>
    <s v="photography/nature"/>
    <n v="0.28899999999999998"/>
    <n v="26.272727272727273"/>
    <x v="8"/>
    <s v="nature"/>
  </r>
  <r>
    <n v="20"/>
    <n v="0"/>
    <x v="2"/>
    <s v="US"/>
    <s v="USD"/>
    <n v="1487844882"/>
    <n v="1487240082"/>
    <x v="1547"/>
    <d v="2017-02-23T05:14:42"/>
    <b v="0"/>
    <n v="0"/>
    <b v="0"/>
    <s v="photography/nature"/>
    <n v="0"/>
    <n v="0"/>
    <x v="8"/>
    <s v="nature"/>
  </r>
  <r>
    <n v="700"/>
    <n v="60"/>
    <x v="2"/>
    <s v="US"/>
    <s v="USD"/>
    <n v="1447020620"/>
    <n v="1444425020"/>
    <x v="1548"/>
    <d v="2015-11-08T17:10:20"/>
    <b v="0"/>
    <n v="1"/>
    <b v="0"/>
    <s v="photography/nature"/>
    <n v="8.5714285714285715E-2"/>
    <n v="60"/>
    <x v="8"/>
    <s v="nature"/>
  </r>
  <r>
    <n v="500"/>
    <n v="170"/>
    <x v="2"/>
    <s v="US"/>
    <s v="USD"/>
    <n v="1446524159"/>
    <n v="1443928559"/>
    <x v="1549"/>
    <d v="2015-11-02T23:15:59"/>
    <b v="0"/>
    <n v="6"/>
    <b v="0"/>
    <s v="photography/nature"/>
    <n v="0.34"/>
    <n v="28.333333333333332"/>
    <x v="8"/>
    <s v="nature"/>
  </r>
  <r>
    <n v="750"/>
    <n v="101"/>
    <x v="2"/>
    <s v="GB"/>
    <s v="GBP"/>
    <n v="1463050034"/>
    <n v="1460458034"/>
    <x v="1550"/>
    <d v="2016-05-12T05:47:14"/>
    <b v="0"/>
    <n v="7"/>
    <b v="0"/>
    <s v="photography/nature"/>
    <n v="0.13466666666666666"/>
    <n v="14.428571428571429"/>
    <x v="8"/>
    <s v="nature"/>
  </r>
  <r>
    <n v="3500"/>
    <n v="0"/>
    <x v="2"/>
    <s v="US"/>
    <s v="USD"/>
    <n v="1432756039"/>
    <n v="1430164039"/>
    <x v="1551"/>
    <d v="2015-05-27T14:47:19"/>
    <b v="0"/>
    <n v="0"/>
    <b v="0"/>
    <s v="photography/nature"/>
    <n v="0"/>
    <n v="0"/>
    <x v="8"/>
    <s v="nature"/>
  </r>
  <r>
    <n v="4300"/>
    <n v="2115"/>
    <x v="2"/>
    <s v="US"/>
    <s v="USD"/>
    <n v="1412135940"/>
    <n v="1410366708"/>
    <x v="1552"/>
    <d v="2014-09-30T22:59:00"/>
    <b v="0"/>
    <n v="16"/>
    <b v="0"/>
    <s v="photography/nature"/>
    <n v="0.49186046511627907"/>
    <n v="132.1875"/>
    <x v="8"/>
    <s v="nature"/>
  </r>
  <r>
    <n v="6000"/>
    <n v="0"/>
    <x v="2"/>
    <s v="US"/>
    <s v="USD"/>
    <n v="1441176447"/>
    <n v="1438584447"/>
    <x v="1553"/>
    <d v="2015-09-02T01:47:27"/>
    <b v="0"/>
    <n v="0"/>
    <b v="0"/>
    <s v="photography/nature"/>
    <n v="0"/>
    <n v="0"/>
    <x v="8"/>
    <s v="nature"/>
  </r>
  <r>
    <n v="20000"/>
    <n v="0"/>
    <x v="2"/>
    <s v="AU"/>
    <s v="AUD"/>
    <n v="1438495390"/>
    <n v="1435903390"/>
    <x v="1554"/>
    <d v="2015-08-02T01:03:10"/>
    <b v="0"/>
    <n v="0"/>
    <b v="0"/>
    <s v="photography/nature"/>
    <n v="0"/>
    <n v="0"/>
    <x v="8"/>
    <s v="nature"/>
  </r>
  <r>
    <n v="750"/>
    <n v="0"/>
    <x v="2"/>
    <s v="US"/>
    <s v="USD"/>
    <n v="1442509200"/>
    <n v="1440513832"/>
    <x v="1555"/>
    <d v="2015-09-17T12:00:00"/>
    <b v="0"/>
    <n v="0"/>
    <b v="0"/>
    <s v="photography/nature"/>
    <n v="0"/>
    <n v="0"/>
    <x v="8"/>
    <s v="nature"/>
  </r>
  <r>
    <n v="1500"/>
    <n v="677"/>
    <x v="2"/>
    <s v="CA"/>
    <s v="CAD"/>
    <n v="1467603624"/>
    <n v="1465011624"/>
    <x v="1556"/>
    <d v="2016-07-03T22:40:24"/>
    <b v="0"/>
    <n v="12"/>
    <b v="0"/>
    <s v="photography/nature"/>
    <n v="0.45133333333333331"/>
    <n v="56.416666666666664"/>
    <x v="8"/>
    <s v="nature"/>
  </r>
  <r>
    <n v="2500"/>
    <n v="100"/>
    <x v="2"/>
    <s v="US"/>
    <s v="USD"/>
    <n v="1411227633"/>
    <n v="1408549233"/>
    <x v="1557"/>
    <d v="2014-09-20T10:40:33"/>
    <b v="0"/>
    <n v="1"/>
    <b v="0"/>
    <s v="photography/nature"/>
    <n v="0.04"/>
    <n v="100"/>
    <x v="8"/>
    <s v="nature"/>
  </r>
  <r>
    <n v="750"/>
    <n v="35"/>
    <x v="2"/>
    <s v="GB"/>
    <s v="GBP"/>
    <n v="1440763920"/>
    <n v="1435656759"/>
    <x v="1558"/>
    <d v="2015-08-28T07:12:00"/>
    <b v="0"/>
    <n v="3"/>
    <b v="0"/>
    <s v="photography/nature"/>
    <n v="4.6666666666666669E-2"/>
    <n v="11.666666666666666"/>
    <x v="8"/>
    <s v="nature"/>
  </r>
  <r>
    <n v="15000"/>
    <n v="50"/>
    <x v="2"/>
    <s v="US"/>
    <s v="USD"/>
    <n v="1430270199"/>
    <n v="1428974199"/>
    <x v="1559"/>
    <d v="2015-04-28T20:16:39"/>
    <b v="0"/>
    <n v="1"/>
    <b v="0"/>
    <s v="photography/nature"/>
    <n v="3.3333333333333335E-3"/>
    <n v="50"/>
    <x v="8"/>
    <s v="nature"/>
  </r>
  <r>
    <n v="2500"/>
    <n v="94"/>
    <x v="2"/>
    <s v="US"/>
    <s v="USD"/>
    <n v="1415842193"/>
    <n v="1414110593"/>
    <x v="1560"/>
    <d v="2014-11-12T20:29:53"/>
    <b v="0"/>
    <n v="4"/>
    <b v="0"/>
    <s v="photography/nature"/>
    <n v="3.7600000000000001E-2"/>
    <n v="23.5"/>
    <x v="8"/>
    <s v="nature"/>
  </r>
  <r>
    <n v="10000"/>
    <n v="67"/>
    <x v="1"/>
    <s v="US"/>
    <s v="USD"/>
    <n v="1383789603"/>
    <n v="1381194003"/>
    <x v="1561"/>
    <d v="2013-11-06T21:00:03"/>
    <b v="0"/>
    <n v="1"/>
    <b v="0"/>
    <s v="publishing/art books"/>
    <n v="6.7000000000000002E-3"/>
    <n v="67"/>
    <x v="3"/>
    <s v="art books"/>
  </r>
  <r>
    <n v="4000"/>
    <n v="0"/>
    <x v="1"/>
    <s v="US"/>
    <s v="USD"/>
    <n v="1259715000"/>
    <n v="1253712916"/>
    <x v="1562"/>
    <d v="2009-12-01T19:50:00"/>
    <b v="0"/>
    <n v="0"/>
    <b v="0"/>
    <s v="publishing/art books"/>
    <n v="0"/>
    <n v="0"/>
    <x v="3"/>
    <s v="art books"/>
  </r>
  <r>
    <n v="6000"/>
    <n v="85"/>
    <x v="1"/>
    <s v="GB"/>
    <s v="GBP"/>
    <n v="1394815751"/>
    <n v="1389635351"/>
    <x v="1563"/>
    <d v="2014-03-14T11:49:11"/>
    <b v="0"/>
    <n v="2"/>
    <b v="0"/>
    <s v="publishing/art books"/>
    <n v="1.4166666666666666E-2"/>
    <n v="42.5"/>
    <x v="3"/>
    <s v="art books"/>
  </r>
  <r>
    <n v="10000"/>
    <n v="10"/>
    <x v="1"/>
    <s v="US"/>
    <s v="USD"/>
    <n v="1432843500"/>
    <n v="1430124509"/>
    <x v="1564"/>
    <d v="2015-05-28T15:05:00"/>
    <b v="0"/>
    <n v="1"/>
    <b v="0"/>
    <s v="publishing/art books"/>
    <n v="1E-3"/>
    <n v="10"/>
    <x v="3"/>
    <s v="art books"/>
  </r>
  <r>
    <n v="4000"/>
    <n v="100"/>
    <x v="1"/>
    <s v="US"/>
    <s v="USD"/>
    <n v="1307554261"/>
    <n v="1304962261"/>
    <x v="1565"/>
    <d v="2011-06-08T12:31:01"/>
    <b v="0"/>
    <n v="1"/>
    <b v="0"/>
    <s v="publishing/art books"/>
    <n v="2.5000000000000001E-2"/>
    <n v="100"/>
    <x v="3"/>
    <s v="art books"/>
  </r>
  <r>
    <n v="30000"/>
    <n v="6375"/>
    <x v="1"/>
    <s v="US"/>
    <s v="USD"/>
    <n v="1469656800"/>
    <n v="1467151204"/>
    <x v="1566"/>
    <d v="2016-07-27T17:00:00"/>
    <b v="0"/>
    <n v="59"/>
    <b v="0"/>
    <s v="publishing/art books"/>
    <n v="0.21249999999999999"/>
    <n v="108.05084745762711"/>
    <x v="3"/>
    <s v="art books"/>
  </r>
  <r>
    <n v="8500"/>
    <n v="350"/>
    <x v="1"/>
    <s v="US"/>
    <s v="USD"/>
    <n v="1392595200"/>
    <n v="1391293745"/>
    <x v="1567"/>
    <d v="2014-02-16T19:00:00"/>
    <b v="0"/>
    <n v="13"/>
    <b v="0"/>
    <s v="publishing/art books"/>
    <n v="4.1176470588235294E-2"/>
    <n v="26.923076923076923"/>
    <x v="3"/>
    <s v="art books"/>
  </r>
  <r>
    <n v="25000"/>
    <n v="3410"/>
    <x v="1"/>
    <s v="US"/>
    <s v="USD"/>
    <n v="1419384585"/>
    <n v="1416360585"/>
    <x v="1568"/>
    <d v="2014-12-23T20:29:45"/>
    <b v="0"/>
    <n v="22"/>
    <b v="0"/>
    <s v="publishing/art books"/>
    <n v="0.13639999999999999"/>
    <n v="155"/>
    <x v="3"/>
    <s v="art books"/>
  </r>
  <r>
    <n v="30000"/>
    <n v="0"/>
    <x v="1"/>
    <s v="US"/>
    <s v="USD"/>
    <n v="1369498714"/>
    <n v="1366906714"/>
    <x v="1569"/>
    <d v="2013-05-25T11:18:34"/>
    <b v="0"/>
    <n v="0"/>
    <b v="0"/>
    <s v="publishing/art books"/>
    <n v="0"/>
    <n v="0"/>
    <x v="3"/>
    <s v="art books"/>
  </r>
  <r>
    <n v="6000"/>
    <n v="2484"/>
    <x v="1"/>
    <s v="US"/>
    <s v="USD"/>
    <n v="1460140282"/>
    <n v="1457551882"/>
    <x v="1570"/>
    <d v="2016-04-08T13:31:22"/>
    <b v="0"/>
    <n v="52"/>
    <b v="0"/>
    <s v="publishing/art books"/>
    <n v="0.41399999999999998"/>
    <n v="47.769230769230766"/>
    <x v="3"/>
    <s v="art books"/>
  </r>
  <r>
    <n v="12100"/>
    <n v="80"/>
    <x v="1"/>
    <s v="GB"/>
    <s v="GBP"/>
    <n v="1434738483"/>
    <n v="1432146483"/>
    <x v="1571"/>
    <d v="2015-06-19T13:28:03"/>
    <b v="0"/>
    <n v="4"/>
    <b v="0"/>
    <s v="publishing/art books"/>
    <n v="6.6115702479338841E-3"/>
    <n v="20"/>
    <x v="3"/>
    <s v="art books"/>
  </r>
  <r>
    <n v="2500"/>
    <n v="125"/>
    <x v="1"/>
    <s v="GB"/>
    <s v="GBP"/>
    <n v="1456703940"/>
    <n v="1454546859"/>
    <x v="1572"/>
    <d v="2016-02-28T18:59:00"/>
    <b v="0"/>
    <n v="3"/>
    <b v="0"/>
    <s v="publishing/art books"/>
    <n v="0.05"/>
    <n v="41.666666666666664"/>
    <x v="3"/>
    <s v="art books"/>
  </r>
  <r>
    <n v="9000"/>
    <n v="223"/>
    <x v="1"/>
    <s v="CA"/>
    <s v="CAD"/>
    <n v="1491019140"/>
    <n v="1487548802"/>
    <x v="1573"/>
    <d v="2017-03-31T22:59:00"/>
    <b v="0"/>
    <n v="3"/>
    <b v="0"/>
    <s v="publishing/art books"/>
    <n v="2.4777777777777777E-2"/>
    <n v="74.333333333333329"/>
    <x v="3"/>
    <s v="art books"/>
  </r>
  <r>
    <n v="10000"/>
    <n v="506"/>
    <x v="1"/>
    <s v="US"/>
    <s v="USD"/>
    <n v="1424211329"/>
    <n v="1421187329"/>
    <x v="1574"/>
    <d v="2015-02-17T17:15:29"/>
    <b v="0"/>
    <n v="6"/>
    <b v="0"/>
    <s v="publishing/art books"/>
    <n v="5.0599999999999999E-2"/>
    <n v="84.333333333333329"/>
    <x v="3"/>
    <s v="art books"/>
  </r>
  <r>
    <n v="10000"/>
    <n v="2291"/>
    <x v="1"/>
    <s v="US"/>
    <s v="USD"/>
    <n v="1404909296"/>
    <n v="1402317296"/>
    <x v="1575"/>
    <d v="2014-07-09T07:34:56"/>
    <b v="0"/>
    <n v="35"/>
    <b v="0"/>
    <s v="publishing/art books"/>
    <n v="0.2291"/>
    <n v="65.457142857142856"/>
    <x v="3"/>
    <s v="art books"/>
  </r>
  <r>
    <n v="5000"/>
    <n v="650"/>
    <x v="1"/>
    <s v="US"/>
    <s v="USD"/>
    <n v="1435698368"/>
    <n v="1431810368"/>
    <x v="1576"/>
    <d v="2015-06-30T16:06:08"/>
    <b v="0"/>
    <n v="10"/>
    <b v="0"/>
    <s v="publishing/art books"/>
    <n v="0.13"/>
    <n v="65"/>
    <x v="3"/>
    <s v="art books"/>
  </r>
  <r>
    <n v="10000"/>
    <n v="55"/>
    <x v="1"/>
    <s v="US"/>
    <s v="USD"/>
    <n v="1343161248"/>
    <n v="1337977248"/>
    <x v="1577"/>
    <d v="2012-07-24T15:20:48"/>
    <b v="0"/>
    <n v="2"/>
    <b v="0"/>
    <s v="publishing/art books"/>
    <n v="5.4999999999999997E-3"/>
    <n v="27.5"/>
    <x v="3"/>
    <s v="art books"/>
  </r>
  <r>
    <n v="1897"/>
    <n v="205"/>
    <x v="1"/>
    <s v="US"/>
    <s v="USD"/>
    <n v="1283392800"/>
    <n v="1281317691"/>
    <x v="1578"/>
    <d v="2010-09-01T21:00:00"/>
    <b v="0"/>
    <n v="4"/>
    <b v="0"/>
    <s v="publishing/art books"/>
    <n v="0.10806536636794939"/>
    <n v="51.25"/>
    <x v="3"/>
    <s v="art books"/>
  </r>
  <r>
    <n v="3333"/>
    <n v="28"/>
    <x v="1"/>
    <s v="US"/>
    <s v="USD"/>
    <n v="1377734091"/>
    <n v="1374882891"/>
    <x v="1579"/>
    <d v="2013-08-28T18:54:51"/>
    <b v="0"/>
    <n v="2"/>
    <b v="0"/>
    <s v="publishing/art books"/>
    <n v="8.4008400840084006E-3"/>
    <n v="14"/>
    <x v="3"/>
    <s v="art books"/>
  </r>
  <r>
    <n v="1750"/>
    <n v="0"/>
    <x v="1"/>
    <s v="US"/>
    <s v="USD"/>
    <n v="1337562726"/>
    <n v="1332378726"/>
    <x v="1580"/>
    <d v="2012-05-20T20:12:06"/>
    <b v="0"/>
    <n v="0"/>
    <b v="0"/>
    <s v="publishing/art books"/>
    <n v="0"/>
    <n v="0"/>
    <x v="3"/>
    <s v="art books"/>
  </r>
  <r>
    <n v="1000"/>
    <n v="5"/>
    <x v="2"/>
    <s v="GB"/>
    <s v="GBP"/>
    <n v="1450521990"/>
    <n v="1447757190"/>
    <x v="1581"/>
    <d v="2015-12-19T05:46:30"/>
    <b v="0"/>
    <n v="1"/>
    <b v="0"/>
    <s v="photography/places"/>
    <n v="5.0000000000000001E-3"/>
    <n v="5"/>
    <x v="8"/>
    <s v="places"/>
  </r>
  <r>
    <n v="1000"/>
    <n v="93"/>
    <x v="2"/>
    <s v="US"/>
    <s v="USD"/>
    <n v="1445894400"/>
    <n v="1440961053"/>
    <x v="1582"/>
    <d v="2015-10-26T16:20:00"/>
    <b v="0"/>
    <n v="3"/>
    <b v="0"/>
    <s v="photography/places"/>
    <n v="9.2999999999999999E-2"/>
    <n v="31"/>
    <x v="8"/>
    <s v="places"/>
  </r>
  <r>
    <n v="20000"/>
    <n v="15"/>
    <x v="2"/>
    <s v="GB"/>
    <s v="GBP"/>
    <n v="1411681391"/>
    <n v="1409089391"/>
    <x v="1583"/>
    <d v="2014-09-25T16:43:11"/>
    <b v="0"/>
    <n v="1"/>
    <b v="0"/>
    <s v="photography/places"/>
    <n v="7.5000000000000002E-4"/>
    <n v="15"/>
    <x v="8"/>
    <s v="places"/>
  </r>
  <r>
    <n v="1200"/>
    <n v="0"/>
    <x v="2"/>
    <s v="US"/>
    <s v="USD"/>
    <n v="1401464101"/>
    <n v="1400600101"/>
    <x v="1584"/>
    <d v="2014-05-30T10:35:01"/>
    <b v="0"/>
    <n v="0"/>
    <b v="0"/>
    <s v="photography/places"/>
    <n v="0"/>
    <n v="0"/>
    <x v="8"/>
    <s v="places"/>
  </r>
  <r>
    <n v="2000"/>
    <n v="1580"/>
    <x v="2"/>
    <s v="CA"/>
    <s v="CAD"/>
    <n v="1482663600"/>
    <n v="1480800568"/>
    <x v="1585"/>
    <d v="2016-12-25T06:00:00"/>
    <b v="0"/>
    <n v="12"/>
    <b v="0"/>
    <s v="photography/places"/>
    <n v="0.79"/>
    <n v="131.66666666666666"/>
    <x v="8"/>
    <s v="places"/>
  </r>
  <r>
    <n v="1500"/>
    <n v="0"/>
    <x v="2"/>
    <s v="US"/>
    <s v="USD"/>
    <n v="1428197422"/>
    <n v="1425609022"/>
    <x v="1586"/>
    <d v="2015-04-04T20:30:22"/>
    <b v="0"/>
    <n v="0"/>
    <b v="0"/>
    <s v="photography/places"/>
    <n v="0"/>
    <n v="0"/>
    <x v="8"/>
    <s v="places"/>
  </r>
  <r>
    <n v="7500"/>
    <n v="1"/>
    <x v="2"/>
    <s v="US"/>
    <s v="USD"/>
    <n v="1418510965"/>
    <n v="1415918965"/>
    <x v="1587"/>
    <d v="2014-12-13T17:49:25"/>
    <b v="0"/>
    <n v="1"/>
    <b v="0"/>
    <s v="photography/places"/>
    <n v="1.3333333333333334E-4"/>
    <n v="1"/>
    <x v="8"/>
    <s v="places"/>
  </r>
  <r>
    <n v="516"/>
    <n v="0"/>
    <x v="2"/>
    <s v="US"/>
    <s v="USD"/>
    <n v="1422735120"/>
    <n v="1420091999"/>
    <x v="1588"/>
    <d v="2015-01-31T15:12:00"/>
    <b v="0"/>
    <n v="0"/>
    <b v="0"/>
    <s v="photography/places"/>
    <n v="0"/>
    <n v="0"/>
    <x v="8"/>
    <s v="places"/>
  </r>
  <r>
    <n v="1200"/>
    <n v="0"/>
    <x v="2"/>
    <s v="US"/>
    <s v="USD"/>
    <n v="1444433886"/>
    <n v="1441841886"/>
    <x v="1589"/>
    <d v="2015-10-09T18:38:06"/>
    <b v="0"/>
    <n v="0"/>
    <b v="0"/>
    <s v="photography/places"/>
    <n v="0"/>
    <n v="0"/>
    <x v="8"/>
    <s v="places"/>
  </r>
  <r>
    <n v="60000"/>
    <n v="1020"/>
    <x v="2"/>
    <s v="IT"/>
    <s v="EUR"/>
    <n v="1443040464"/>
    <n v="1440448464"/>
    <x v="1590"/>
    <d v="2015-09-23T15:34:24"/>
    <b v="0"/>
    <n v="2"/>
    <b v="0"/>
    <s v="photography/places"/>
    <n v="1.7000000000000001E-2"/>
    <n v="510"/>
    <x v="8"/>
    <s v="places"/>
  </r>
  <r>
    <n v="14000"/>
    <n v="4092"/>
    <x v="2"/>
    <s v="GB"/>
    <s v="GBP"/>
    <n v="1459700741"/>
    <n v="1457112341"/>
    <x v="1591"/>
    <d v="2016-04-03T11:25:41"/>
    <b v="0"/>
    <n v="92"/>
    <b v="0"/>
    <s v="photography/places"/>
    <n v="0.29228571428571426"/>
    <n v="44.478260869565219"/>
    <x v="8"/>
    <s v="places"/>
  </r>
  <r>
    <n v="25"/>
    <n v="0"/>
    <x v="2"/>
    <s v="US"/>
    <s v="USD"/>
    <n v="1427503485"/>
    <n v="1423619085"/>
    <x v="1592"/>
    <d v="2015-03-27T19:44:45"/>
    <b v="0"/>
    <n v="0"/>
    <b v="0"/>
    <s v="photography/places"/>
    <n v="0"/>
    <n v="0"/>
    <x v="8"/>
    <s v="places"/>
  </r>
  <r>
    <n v="22000"/>
    <n v="3"/>
    <x v="2"/>
    <s v="US"/>
    <s v="USD"/>
    <n v="1425154655"/>
    <n v="1422562655"/>
    <x v="1593"/>
    <d v="2015-02-28T15:17:35"/>
    <b v="0"/>
    <n v="3"/>
    <b v="0"/>
    <s v="photography/places"/>
    <n v="1.3636363636363637E-4"/>
    <n v="1"/>
    <x v="8"/>
    <s v="places"/>
  </r>
  <r>
    <n v="1000"/>
    <n v="205"/>
    <x v="2"/>
    <s v="US"/>
    <s v="USD"/>
    <n v="1463329260"/>
    <n v="1458147982"/>
    <x v="1594"/>
    <d v="2016-05-15T11:21:00"/>
    <b v="0"/>
    <n v="10"/>
    <b v="0"/>
    <s v="photography/places"/>
    <n v="0.20499999999999999"/>
    <n v="20.5"/>
    <x v="8"/>
    <s v="places"/>
  </r>
  <r>
    <n v="100000"/>
    <n v="280"/>
    <x v="2"/>
    <s v="US"/>
    <s v="USD"/>
    <n v="1403122380"/>
    <n v="1400634728"/>
    <x v="1595"/>
    <d v="2014-06-18T15:13:00"/>
    <b v="0"/>
    <n v="7"/>
    <b v="0"/>
    <s v="photography/places"/>
    <n v="2.8E-3"/>
    <n v="40"/>
    <x v="8"/>
    <s v="places"/>
  </r>
  <r>
    <n v="3250"/>
    <n v="75"/>
    <x v="2"/>
    <s v="GB"/>
    <s v="GBP"/>
    <n v="1418469569"/>
    <n v="1414577969"/>
    <x v="1596"/>
    <d v="2014-12-13T06:19:29"/>
    <b v="0"/>
    <n v="3"/>
    <b v="0"/>
    <s v="photography/places"/>
    <n v="2.3076923076923078E-2"/>
    <n v="25"/>
    <x v="8"/>
    <s v="places"/>
  </r>
  <r>
    <n v="15000"/>
    <n v="0"/>
    <x v="2"/>
    <s v="US"/>
    <s v="USD"/>
    <n v="1474360197"/>
    <n v="1471768197"/>
    <x v="1597"/>
    <d v="2016-09-20T03:29:57"/>
    <b v="0"/>
    <n v="0"/>
    <b v="0"/>
    <s v="photography/places"/>
    <n v="0"/>
    <n v="0"/>
    <x v="8"/>
    <s v="places"/>
  </r>
  <r>
    <n v="800"/>
    <n v="1"/>
    <x v="2"/>
    <s v="US"/>
    <s v="USD"/>
    <n v="1437926458"/>
    <n v="1432742458"/>
    <x v="1598"/>
    <d v="2015-07-26T11:00:58"/>
    <b v="0"/>
    <n v="1"/>
    <b v="0"/>
    <s v="photography/places"/>
    <n v="1.25E-3"/>
    <n v="1"/>
    <x v="8"/>
    <s v="places"/>
  </r>
  <r>
    <n v="500"/>
    <n v="0"/>
    <x v="2"/>
    <s v="GB"/>
    <s v="GBP"/>
    <n v="1460116576"/>
    <n v="1457528176"/>
    <x v="1599"/>
    <d v="2016-04-08T06:56:16"/>
    <b v="0"/>
    <n v="0"/>
    <b v="0"/>
    <s v="photography/places"/>
    <n v="0"/>
    <n v="0"/>
    <x v="8"/>
    <s v="places"/>
  </r>
  <r>
    <n v="5000"/>
    <n v="367"/>
    <x v="2"/>
    <s v="US"/>
    <s v="USD"/>
    <n v="1405401060"/>
    <n v="1401585752"/>
    <x v="1600"/>
    <d v="2014-07-15T00:11:00"/>
    <b v="0"/>
    <n v="9"/>
    <b v="0"/>
    <s v="photography/places"/>
    <n v="7.3400000000000007E-2"/>
    <n v="40.777777777777779"/>
    <x v="8"/>
    <s v="places"/>
  </r>
  <r>
    <n v="2500"/>
    <n v="2706.23"/>
    <x v="0"/>
    <s v="US"/>
    <s v="USD"/>
    <n v="1304561633"/>
    <n v="1301969633"/>
    <x v="1601"/>
    <d v="2011-05-04T21:13:53"/>
    <b v="0"/>
    <n v="56"/>
    <b v="1"/>
    <s v="music/rock"/>
    <n v="1.082492"/>
    <n v="48.325535714285714"/>
    <x v="4"/>
    <s v="rock"/>
  </r>
  <r>
    <n v="1500"/>
    <n v="1502.5"/>
    <x v="0"/>
    <s v="US"/>
    <s v="USD"/>
    <n v="1318633200"/>
    <n v="1314947317"/>
    <x v="1602"/>
    <d v="2011-10-14T18:00:00"/>
    <b v="0"/>
    <n v="32"/>
    <b v="1"/>
    <s v="music/rock"/>
    <n v="1.0016666666666667"/>
    <n v="46.953125"/>
    <x v="4"/>
    <s v="rock"/>
  </r>
  <r>
    <n v="2000"/>
    <n v="2000.66"/>
    <x v="0"/>
    <s v="US"/>
    <s v="USD"/>
    <n v="1327723459"/>
    <n v="1322539459"/>
    <x v="1603"/>
    <d v="2012-01-27T23:04:19"/>
    <b v="0"/>
    <n v="30"/>
    <b v="1"/>
    <s v="music/rock"/>
    <n v="1.0003299999999999"/>
    <n v="66.688666666666663"/>
    <x v="4"/>
    <s v="rock"/>
  </r>
  <r>
    <n v="2800"/>
    <n v="3419"/>
    <x v="0"/>
    <s v="US"/>
    <s v="USD"/>
    <n v="1332011835"/>
    <n v="1328559435"/>
    <x v="1604"/>
    <d v="2012-03-17T14:17:15"/>
    <b v="0"/>
    <n v="70"/>
    <b v="1"/>
    <s v="music/rock"/>
    <n v="1.2210714285714286"/>
    <n v="48.842857142857142"/>
    <x v="4"/>
    <s v="rock"/>
  </r>
  <r>
    <n v="6000"/>
    <n v="6041.6"/>
    <x v="0"/>
    <s v="US"/>
    <s v="USD"/>
    <n v="1312182000"/>
    <n v="1311380313"/>
    <x v="1605"/>
    <d v="2011-08-01T02:00:00"/>
    <b v="0"/>
    <n v="44"/>
    <b v="1"/>
    <s v="music/rock"/>
    <n v="1.0069333333333335"/>
    <n v="137.30909090909091"/>
    <x v="4"/>
    <s v="rock"/>
  </r>
  <r>
    <n v="8000"/>
    <n v="8080.33"/>
    <x v="0"/>
    <s v="US"/>
    <s v="USD"/>
    <n v="1300930838"/>
    <n v="1293158438"/>
    <x v="1606"/>
    <d v="2011-03-23T20:40:38"/>
    <b v="0"/>
    <n v="92"/>
    <b v="1"/>
    <s v="music/rock"/>
    <n v="1.01004125"/>
    <n v="87.829673913043479"/>
    <x v="4"/>
    <s v="rock"/>
  </r>
  <r>
    <n v="10000"/>
    <n v="14511"/>
    <x v="0"/>
    <s v="US"/>
    <s v="USD"/>
    <n v="1339701851"/>
    <n v="1337887451"/>
    <x v="1607"/>
    <d v="2012-06-14T14:24:11"/>
    <b v="0"/>
    <n v="205"/>
    <b v="1"/>
    <s v="music/rock"/>
    <n v="1.4511000000000001"/>
    <n v="70.785365853658533"/>
    <x v="4"/>
    <s v="rock"/>
  </r>
  <r>
    <n v="1200"/>
    <n v="1215"/>
    <x v="0"/>
    <s v="US"/>
    <s v="USD"/>
    <n v="1388553960"/>
    <n v="1385754986"/>
    <x v="1608"/>
    <d v="2014-01-01T00:26:00"/>
    <b v="0"/>
    <n v="23"/>
    <b v="1"/>
    <s v="music/rock"/>
    <n v="1.0125"/>
    <n v="52.826086956521742"/>
    <x v="4"/>
    <s v="rock"/>
  </r>
  <r>
    <n v="1500"/>
    <n v="1775"/>
    <x v="0"/>
    <s v="US"/>
    <s v="USD"/>
    <n v="1320220800"/>
    <n v="1315612909"/>
    <x v="1609"/>
    <d v="2011-11-02T03:00:00"/>
    <b v="0"/>
    <n v="4"/>
    <b v="1"/>
    <s v="music/rock"/>
    <n v="1.1833333333333333"/>
    <n v="443.75"/>
    <x v="4"/>
    <s v="rock"/>
  </r>
  <r>
    <n v="2000"/>
    <n v="5437"/>
    <x v="0"/>
    <s v="US"/>
    <s v="USD"/>
    <n v="1355609510"/>
    <n v="1353017510"/>
    <x v="1610"/>
    <d v="2012-12-15T17:11:50"/>
    <b v="0"/>
    <n v="112"/>
    <b v="1"/>
    <s v="music/rock"/>
    <n v="2.7185000000000001"/>
    <n v="48.544642857142854"/>
    <x v="4"/>
    <s v="rock"/>
  </r>
  <r>
    <n v="800"/>
    <n v="1001"/>
    <x v="0"/>
    <s v="US"/>
    <s v="USD"/>
    <n v="1370390432"/>
    <n v="1368576032"/>
    <x v="1611"/>
    <d v="2013-06-04T19:00:32"/>
    <b v="0"/>
    <n v="27"/>
    <b v="1"/>
    <s v="music/rock"/>
    <n v="1.25125"/>
    <n v="37.074074074074076"/>
    <x v="4"/>
    <s v="rock"/>
  </r>
  <r>
    <n v="500"/>
    <n v="550"/>
    <x v="0"/>
    <s v="US"/>
    <s v="USD"/>
    <n v="1357160384"/>
    <n v="1354568384"/>
    <x v="1612"/>
    <d v="2013-01-02T15:59:44"/>
    <b v="0"/>
    <n v="11"/>
    <b v="1"/>
    <s v="music/rock"/>
    <n v="1.1000000000000001"/>
    <n v="50"/>
    <x v="4"/>
    <s v="rock"/>
  </r>
  <r>
    <n v="1000"/>
    <n v="1015"/>
    <x v="0"/>
    <s v="US"/>
    <s v="USD"/>
    <n v="1342921202"/>
    <n v="1340329202"/>
    <x v="1613"/>
    <d v="2012-07-21T20:40:02"/>
    <b v="0"/>
    <n v="26"/>
    <b v="1"/>
    <s v="music/rock"/>
    <n v="1.0149999999999999"/>
    <n v="39.03846153846154"/>
    <x v="4"/>
    <s v="rock"/>
  </r>
  <r>
    <n v="5000"/>
    <n v="5135"/>
    <x v="0"/>
    <s v="US"/>
    <s v="USD"/>
    <n v="1407085200"/>
    <n v="1401924769"/>
    <x v="1614"/>
    <d v="2014-08-03T12:00:00"/>
    <b v="0"/>
    <n v="77"/>
    <b v="1"/>
    <s v="music/rock"/>
    <n v="1.0269999999999999"/>
    <n v="66.688311688311686"/>
    <x v="4"/>
    <s v="rock"/>
  </r>
  <r>
    <n v="8000"/>
    <n v="9130"/>
    <x v="0"/>
    <s v="US"/>
    <s v="USD"/>
    <n v="1323742396"/>
    <n v="1319850796"/>
    <x v="1615"/>
    <d v="2011-12-12T21:13:16"/>
    <b v="0"/>
    <n v="136"/>
    <b v="1"/>
    <s v="music/rock"/>
    <n v="1.1412500000000001"/>
    <n v="67.132352941176464"/>
    <x v="4"/>
    <s v="rock"/>
  </r>
  <r>
    <n v="10000"/>
    <n v="10420"/>
    <x v="0"/>
    <s v="US"/>
    <s v="USD"/>
    <n v="1353621600"/>
    <n v="1350061821"/>
    <x v="1616"/>
    <d v="2012-11-22T17:00:00"/>
    <b v="0"/>
    <n v="157"/>
    <b v="1"/>
    <s v="music/rock"/>
    <n v="1.042"/>
    <n v="66.369426751592357"/>
    <x v="4"/>
    <s v="rock"/>
  </r>
  <r>
    <n v="7000"/>
    <n v="10210"/>
    <x v="0"/>
    <s v="US"/>
    <s v="USD"/>
    <n v="1383332400"/>
    <n v="1380470188"/>
    <x v="1617"/>
    <d v="2013-11-01T14:00:00"/>
    <b v="0"/>
    <n v="158"/>
    <b v="1"/>
    <s v="music/rock"/>
    <n v="1.4585714285714286"/>
    <n v="64.620253164556956"/>
    <x v="4"/>
    <s v="rock"/>
  </r>
  <r>
    <n v="1500"/>
    <n v="1576"/>
    <x v="0"/>
    <s v="US"/>
    <s v="USD"/>
    <n v="1362757335"/>
    <n v="1359301335"/>
    <x v="1618"/>
    <d v="2013-03-08T10:42:15"/>
    <b v="0"/>
    <n v="27"/>
    <b v="1"/>
    <s v="music/rock"/>
    <n v="1.0506666666666666"/>
    <n v="58.370370370370374"/>
    <x v="4"/>
    <s v="rock"/>
  </r>
  <r>
    <n v="1500"/>
    <n v="2000"/>
    <x v="0"/>
    <s v="US"/>
    <s v="USD"/>
    <n v="1410755286"/>
    <n v="1408940886"/>
    <x v="1619"/>
    <d v="2014-09-14T23:28:06"/>
    <b v="0"/>
    <n v="23"/>
    <b v="1"/>
    <s v="music/rock"/>
    <n v="1.3333333333333333"/>
    <n v="86.956521739130437"/>
    <x v="4"/>
    <s v="rock"/>
  </r>
  <r>
    <n v="1000"/>
    <n v="1130"/>
    <x v="0"/>
    <s v="US"/>
    <s v="USD"/>
    <n v="1361606940"/>
    <n v="1361002140"/>
    <x v="1620"/>
    <d v="2013-02-23T03:09:00"/>
    <b v="0"/>
    <n v="17"/>
    <b v="1"/>
    <s v="music/rock"/>
    <n v="1.1299999999999999"/>
    <n v="66.470588235294116"/>
    <x v="4"/>
    <s v="rock"/>
  </r>
  <r>
    <n v="5000"/>
    <n v="6060"/>
    <x v="0"/>
    <s v="US"/>
    <s v="USD"/>
    <n v="1338177540"/>
    <n v="1333550015"/>
    <x v="1621"/>
    <d v="2012-05-27T22:59:00"/>
    <b v="0"/>
    <n v="37"/>
    <b v="1"/>
    <s v="music/rock"/>
    <n v="1.212"/>
    <n v="163.78378378378378"/>
    <x v="4"/>
    <s v="rock"/>
  </r>
  <r>
    <n v="6900"/>
    <n v="7019"/>
    <x v="0"/>
    <s v="US"/>
    <s v="USD"/>
    <n v="1418803140"/>
    <n v="1415343874"/>
    <x v="1622"/>
    <d v="2014-12-17T02:59:00"/>
    <b v="0"/>
    <n v="65"/>
    <b v="1"/>
    <s v="music/rock"/>
    <n v="1.0172463768115942"/>
    <n v="107.98461538461538"/>
    <x v="4"/>
    <s v="rock"/>
  </r>
  <r>
    <n v="750"/>
    <n v="758"/>
    <x v="0"/>
    <s v="GB"/>
    <s v="GBP"/>
    <n v="1377621089"/>
    <n v="1372437089"/>
    <x v="1623"/>
    <d v="2013-08-27T11:31:29"/>
    <b v="0"/>
    <n v="18"/>
    <b v="1"/>
    <s v="music/rock"/>
    <n v="1.0106666666666666"/>
    <n v="42.111111111111114"/>
    <x v="4"/>
    <s v="rock"/>
  </r>
  <r>
    <n v="1000"/>
    <n v="1180"/>
    <x v="0"/>
    <s v="US"/>
    <s v="USD"/>
    <n v="1357721335"/>
    <n v="1354265335"/>
    <x v="1624"/>
    <d v="2013-01-09T03:48:55"/>
    <b v="0"/>
    <n v="25"/>
    <b v="1"/>
    <s v="music/rock"/>
    <n v="1.18"/>
    <n v="47.2"/>
    <x v="4"/>
    <s v="rock"/>
  </r>
  <r>
    <n v="7500"/>
    <n v="11650"/>
    <x v="0"/>
    <s v="US"/>
    <s v="USD"/>
    <n v="1347382053"/>
    <n v="1344962853"/>
    <x v="1625"/>
    <d v="2012-09-11T11:47:33"/>
    <b v="0"/>
    <n v="104"/>
    <b v="1"/>
    <s v="music/rock"/>
    <n v="1.5533333333333332"/>
    <n v="112.01923076923077"/>
    <x v="4"/>
    <s v="rock"/>
  </r>
  <r>
    <n v="8000"/>
    <n v="8095"/>
    <x v="0"/>
    <s v="US"/>
    <s v="USD"/>
    <n v="1385932867"/>
    <n v="1383337267"/>
    <x v="1626"/>
    <d v="2013-12-01T16:21:07"/>
    <b v="0"/>
    <n v="108"/>
    <b v="1"/>
    <s v="music/rock"/>
    <n v="1.0118750000000001"/>
    <n v="74.953703703703709"/>
    <x v="4"/>
    <s v="rock"/>
  </r>
  <r>
    <n v="2000"/>
    <n v="2340"/>
    <x v="0"/>
    <s v="US"/>
    <s v="USD"/>
    <n v="1353905940"/>
    <n v="1351011489"/>
    <x v="1627"/>
    <d v="2012-11-25T23:59:00"/>
    <b v="0"/>
    <n v="38"/>
    <b v="1"/>
    <s v="music/rock"/>
    <n v="1.17"/>
    <n v="61.578947368421055"/>
    <x v="4"/>
    <s v="rock"/>
  </r>
  <r>
    <n v="4000"/>
    <n v="4037"/>
    <x v="0"/>
    <s v="US"/>
    <s v="USD"/>
    <n v="1403026882"/>
    <n v="1400175682"/>
    <x v="1628"/>
    <d v="2014-06-17T12:41:22"/>
    <b v="0"/>
    <n v="88"/>
    <b v="1"/>
    <s v="music/rock"/>
    <n v="1.00925"/>
    <n v="45.875"/>
    <x v="4"/>
    <s v="rock"/>
  </r>
  <r>
    <n v="6000"/>
    <n v="6220"/>
    <x v="0"/>
    <s v="US"/>
    <s v="USD"/>
    <n v="1392929333"/>
    <n v="1389041333"/>
    <x v="1629"/>
    <d v="2014-02-20T15:48:53"/>
    <b v="0"/>
    <n v="82"/>
    <b v="1"/>
    <s v="music/rock"/>
    <n v="1.0366666666666666"/>
    <n v="75.853658536585371"/>
    <x v="4"/>
    <s v="rock"/>
  </r>
  <r>
    <n v="4000"/>
    <n v="10610"/>
    <x v="0"/>
    <s v="US"/>
    <s v="USD"/>
    <n v="1330671540"/>
    <n v="1328040375"/>
    <x v="1630"/>
    <d v="2012-03-02T01:59:00"/>
    <b v="0"/>
    <n v="126"/>
    <b v="1"/>
    <s v="music/rock"/>
    <n v="2.6524999999999999"/>
    <n v="84.206349206349202"/>
    <x v="4"/>
    <s v="rock"/>
  </r>
  <r>
    <n v="10000"/>
    <n v="15591"/>
    <x v="0"/>
    <s v="US"/>
    <s v="USD"/>
    <n v="1350074261"/>
    <n v="1347482261"/>
    <x v="1631"/>
    <d v="2012-10-12T15:37:41"/>
    <b v="0"/>
    <n v="133"/>
    <b v="1"/>
    <s v="music/rock"/>
    <n v="1.5590999999999999"/>
    <n v="117.22556390977444"/>
    <x v="4"/>
    <s v="rock"/>
  </r>
  <r>
    <n v="4000"/>
    <n v="4065"/>
    <x v="0"/>
    <s v="US"/>
    <s v="USD"/>
    <n v="1316851854"/>
    <n v="1311667854"/>
    <x v="1632"/>
    <d v="2011-09-24T03:10:54"/>
    <b v="0"/>
    <n v="47"/>
    <b v="1"/>
    <s v="music/rock"/>
    <n v="1.0162500000000001"/>
    <n v="86.489361702127653"/>
    <x v="4"/>
    <s v="rock"/>
  </r>
  <r>
    <n v="10000"/>
    <n v="10000"/>
    <x v="0"/>
    <s v="US"/>
    <s v="USD"/>
    <n v="1326690000"/>
    <n v="1324329156"/>
    <x v="1633"/>
    <d v="2012-01-16T00:00:00"/>
    <b v="0"/>
    <n v="58"/>
    <b v="1"/>
    <s v="music/rock"/>
    <n v="1"/>
    <n v="172.41379310344828"/>
    <x v="4"/>
    <s v="rock"/>
  </r>
  <r>
    <n v="2000"/>
    <n v="2010"/>
    <x v="0"/>
    <s v="US"/>
    <s v="USD"/>
    <n v="1306994340"/>
    <n v="1303706001"/>
    <x v="1634"/>
    <d v="2011-06-02T00:59:00"/>
    <b v="0"/>
    <n v="32"/>
    <b v="1"/>
    <s v="music/rock"/>
    <n v="1.0049999999999999"/>
    <n v="62.8125"/>
    <x v="4"/>
    <s v="rock"/>
  </r>
  <r>
    <n v="2000"/>
    <n v="2506"/>
    <x v="0"/>
    <s v="US"/>
    <s v="USD"/>
    <n v="1468270261"/>
    <n v="1463086261"/>
    <x v="1635"/>
    <d v="2016-07-11T15:51:01"/>
    <b v="0"/>
    <n v="37"/>
    <b v="1"/>
    <s v="music/rock"/>
    <n v="1.2529999999999999"/>
    <n v="67.729729729729726"/>
    <x v="4"/>
    <s v="rock"/>
  </r>
  <r>
    <n v="4500"/>
    <n v="4660"/>
    <x v="0"/>
    <s v="US"/>
    <s v="USD"/>
    <n v="1307851200"/>
    <n v="1304129088"/>
    <x v="1636"/>
    <d v="2011-06-11T23:00:00"/>
    <b v="0"/>
    <n v="87"/>
    <b v="1"/>
    <s v="music/rock"/>
    <n v="1.0355555555555556"/>
    <n v="53.5632183908046"/>
    <x v="4"/>
    <s v="rock"/>
  </r>
  <r>
    <n v="500"/>
    <n v="519"/>
    <x v="0"/>
    <s v="US"/>
    <s v="USD"/>
    <n v="1262302740"/>
    <n v="1257444140"/>
    <x v="1637"/>
    <d v="2009-12-31T18:39:00"/>
    <b v="0"/>
    <n v="15"/>
    <b v="1"/>
    <s v="music/rock"/>
    <n v="1.038"/>
    <n v="34.6"/>
    <x v="4"/>
    <s v="rock"/>
  </r>
  <r>
    <n v="1000"/>
    <n v="1050"/>
    <x v="0"/>
    <s v="US"/>
    <s v="USD"/>
    <n v="1362086700"/>
    <n v="1358180968"/>
    <x v="1638"/>
    <d v="2013-02-28T16:25:00"/>
    <b v="0"/>
    <n v="27"/>
    <b v="1"/>
    <s v="music/rock"/>
    <n v="1.05"/>
    <n v="38.888888888888886"/>
    <x v="4"/>
    <s v="rock"/>
  </r>
  <r>
    <n v="1800"/>
    <n v="1800"/>
    <x v="0"/>
    <s v="US"/>
    <s v="USD"/>
    <n v="1330789165"/>
    <n v="1328197165"/>
    <x v="1639"/>
    <d v="2012-03-03T10:39:25"/>
    <b v="0"/>
    <n v="19"/>
    <b v="1"/>
    <s v="music/rock"/>
    <n v="1"/>
    <n v="94.736842105263165"/>
    <x v="4"/>
    <s v="rock"/>
  </r>
  <r>
    <n v="400"/>
    <n v="679.44"/>
    <x v="0"/>
    <s v="US"/>
    <s v="USD"/>
    <n v="1280800740"/>
    <n v="1279603955"/>
    <x v="1640"/>
    <d v="2010-08-02T20:59:00"/>
    <b v="0"/>
    <n v="17"/>
    <b v="1"/>
    <s v="music/rock"/>
    <n v="1.6986000000000001"/>
    <n v="39.967058823529413"/>
    <x v="4"/>
    <s v="rock"/>
  </r>
  <r>
    <n v="2500"/>
    <n v="2535"/>
    <x v="0"/>
    <s v="US"/>
    <s v="USD"/>
    <n v="1418998744"/>
    <n v="1416406744"/>
    <x v="1641"/>
    <d v="2014-12-19T09:19:04"/>
    <b v="0"/>
    <n v="26"/>
    <b v="1"/>
    <s v="music/pop"/>
    <n v="1.014"/>
    <n v="97.5"/>
    <x v="4"/>
    <s v="pop"/>
  </r>
  <r>
    <n v="1200"/>
    <n v="1200"/>
    <x v="0"/>
    <s v="US"/>
    <s v="USD"/>
    <n v="1308011727"/>
    <n v="1306283727"/>
    <x v="1642"/>
    <d v="2011-06-13T19:35:27"/>
    <b v="0"/>
    <n v="28"/>
    <b v="1"/>
    <s v="music/pop"/>
    <n v="1"/>
    <n v="42.857142857142854"/>
    <x v="4"/>
    <s v="pop"/>
  </r>
  <r>
    <n v="5000"/>
    <n v="6235"/>
    <x v="0"/>
    <s v="US"/>
    <s v="USD"/>
    <n v="1348516012"/>
    <n v="1345924012"/>
    <x v="1643"/>
    <d v="2012-09-24T14:46:52"/>
    <b v="0"/>
    <n v="37"/>
    <b v="1"/>
    <s v="music/pop"/>
    <n v="1.2470000000000001"/>
    <n v="168.51351351351352"/>
    <x v="4"/>
    <s v="pop"/>
  </r>
  <r>
    <n v="10000"/>
    <n v="10950"/>
    <x v="0"/>
    <s v="US"/>
    <s v="USD"/>
    <n v="1353551160"/>
    <n v="1348363560"/>
    <x v="1644"/>
    <d v="2012-11-21T21:26:00"/>
    <b v="0"/>
    <n v="128"/>
    <b v="1"/>
    <s v="music/pop"/>
    <n v="1.095"/>
    <n v="85.546875"/>
    <x v="4"/>
    <s v="pop"/>
  </r>
  <r>
    <n v="5000"/>
    <n v="5540"/>
    <x v="0"/>
    <s v="US"/>
    <s v="USD"/>
    <n v="1379515740"/>
    <n v="1378306140"/>
    <x v="1645"/>
    <d v="2013-09-18T09:49:00"/>
    <b v="0"/>
    <n v="10"/>
    <b v="1"/>
    <s v="music/pop"/>
    <n v="1.1080000000000001"/>
    <n v="554"/>
    <x v="4"/>
    <s v="pop"/>
  </r>
  <r>
    <n v="2000"/>
    <n v="2204"/>
    <x v="0"/>
    <s v="GB"/>
    <s v="GBP"/>
    <n v="1408039860"/>
    <n v="1405248503"/>
    <x v="1646"/>
    <d v="2014-08-14T13:11:00"/>
    <b v="0"/>
    <n v="83"/>
    <b v="1"/>
    <s v="music/pop"/>
    <n v="1.1020000000000001"/>
    <n v="26.554216867469879"/>
    <x v="4"/>
    <s v="pop"/>
  </r>
  <r>
    <n v="5000"/>
    <n v="5236"/>
    <x v="0"/>
    <s v="US"/>
    <s v="USD"/>
    <n v="1339235377"/>
    <n v="1336643377"/>
    <x v="1647"/>
    <d v="2012-06-09T04:49:37"/>
    <b v="0"/>
    <n v="46"/>
    <b v="1"/>
    <s v="music/pop"/>
    <n v="1.0471999999999999"/>
    <n v="113.82608695652173"/>
    <x v="4"/>
    <s v="pop"/>
  </r>
  <r>
    <n v="2300"/>
    <n v="2881"/>
    <x v="0"/>
    <s v="US"/>
    <s v="USD"/>
    <n v="1300636482"/>
    <n v="1298048082"/>
    <x v="1648"/>
    <d v="2011-03-20T10:54:42"/>
    <b v="0"/>
    <n v="90"/>
    <b v="1"/>
    <s v="music/pop"/>
    <n v="1.2526086956521738"/>
    <n v="32.011111111111113"/>
    <x v="4"/>
    <s v="pop"/>
  </r>
  <r>
    <n v="3800"/>
    <n v="3822.33"/>
    <x v="0"/>
    <s v="US"/>
    <s v="USD"/>
    <n v="1400862355"/>
    <n v="1396974355"/>
    <x v="1649"/>
    <d v="2014-05-23T11:25:55"/>
    <b v="0"/>
    <n v="81"/>
    <b v="1"/>
    <s v="music/pop"/>
    <n v="1.0058763157894737"/>
    <n v="47.189259259259259"/>
    <x v="4"/>
    <s v="pop"/>
  </r>
  <r>
    <n v="2000"/>
    <n v="2831"/>
    <x v="0"/>
    <s v="US"/>
    <s v="USD"/>
    <n v="1381314437"/>
    <n v="1378722437"/>
    <x v="1650"/>
    <d v="2013-10-09T05:27:17"/>
    <b v="0"/>
    <n v="32"/>
    <b v="1"/>
    <s v="music/pop"/>
    <n v="1.4155"/>
    <n v="88.46875"/>
    <x v="4"/>
    <s v="pop"/>
  </r>
  <r>
    <n v="2000"/>
    <n v="2015"/>
    <x v="0"/>
    <s v="US"/>
    <s v="USD"/>
    <n v="1303801140"/>
    <n v="1300916220"/>
    <x v="1651"/>
    <d v="2011-04-26T01:59:00"/>
    <b v="0"/>
    <n v="20"/>
    <b v="1"/>
    <s v="music/pop"/>
    <n v="1.0075000000000001"/>
    <n v="100.75"/>
    <x v="4"/>
    <s v="pop"/>
  </r>
  <r>
    <n v="4500"/>
    <n v="4530"/>
    <x v="0"/>
    <s v="US"/>
    <s v="USD"/>
    <n v="1385297393"/>
    <n v="1382701793"/>
    <x v="1652"/>
    <d v="2013-11-24T07:49:53"/>
    <b v="0"/>
    <n v="70"/>
    <b v="1"/>
    <s v="music/pop"/>
    <n v="1.0066666666666666"/>
    <n v="64.714285714285708"/>
    <x v="4"/>
    <s v="pop"/>
  </r>
  <r>
    <n v="5000"/>
    <n v="8711.52"/>
    <x v="0"/>
    <s v="US"/>
    <s v="USD"/>
    <n v="1303675296"/>
    <n v="1300996896"/>
    <x v="1653"/>
    <d v="2011-04-24T15:01:36"/>
    <b v="0"/>
    <n v="168"/>
    <b v="1"/>
    <s v="music/pop"/>
    <n v="1.7423040000000001"/>
    <n v="51.854285714285716"/>
    <x v="4"/>
    <s v="pop"/>
  </r>
  <r>
    <n v="1100"/>
    <n v="1319"/>
    <x v="0"/>
    <s v="US"/>
    <s v="USD"/>
    <n v="1334784160"/>
    <n v="1332192160"/>
    <x v="1654"/>
    <d v="2012-04-18T16:22:40"/>
    <b v="0"/>
    <n v="34"/>
    <b v="1"/>
    <s v="music/pop"/>
    <n v="1.199090909090909"/>
    <n v="38.794117647058826"/>
    <x v="4"/>
    <s v="pop"/>
  </r>
  <r>
    <n v="1500"/>
    <n v="2143"/>
    <x v="0"/>
    <s v="US"/>
    <s v="USD"/>
    <n v="1333648820"/>
    <n v="1331060420"/>
    <x v="1655"/>
    <d v="2012-04-05T13:00:20"/>
    <b v="0"/>
    <n v="48"/>
    <b v="1"/>
    <s v="music/pop"/>
    <n v="1.4286666666666668"/>
    <n v="44.645833333333336"/>
    <x v="4"/>
    <s v="pop"/>
  </r>
  <r>
    <n v="7500"/>
    <n v="7525.12"/>
    <x v="0"/>
    <s v="US"/>
    <s v="USD"/>
    <n v="1355437052"/>
    <n v="1352845052"/>
    <x v="1656"/>
    <d v="2012-12-13T17:17:32"/>
    <b v="0"/>
    <n v="48"/>
    <b v="1"/>
    <s v="music/pop"/>
    <n v="1.0033493333333334"/>
    <n v="156.77333333333334"/>
    <x v="4"/>
    <s v="pop"/>
  </r>
  <r>
    <n v="25000"/>
    <n v="26233.45"/>
    <x v="0"/>
    <s v="US"/>
    <s v="USD"/>
    <n v="1337885168"/>
    <n v="1335293168"/>
    <x v="1657"/>
    <d v="2012-05-24T13:46:08"/>
    <b v="0"/>
    <n v="221"/>
    <b v="1"/>
    <s v="music/pop"/>
    <n v="1.0493380000000001"/>
    <n v="118.70339366515837"/>
    <x v="4"/>
    <s v="pop"/>
  </r>
  <r>
    <n v="6000"/>
    <n v="7934"/>
    <x v="0"/>
    <s v="US"/>
    <s v="USD"/>
    <n v="1355840400"/>
    <n v="1352524767"/>
    <x v="1658"/>
    <d v="2012-12-18T09:20:00"/>
    <b v="0"/>
    <n v="107"/>
    <b v="1"/>
    <s v="music/pop"/>
    <n v="1.3223333333333334"/>
    <n v="74.149532710280369"/>
    <x v="4"/>
    <s v="pop"/>
  </r>
  <r>
    <n v="500"/>
    <n v="564"/>
    <x v="0"/>
    <s v="GB"/>
    <s v="GBP"/>
    <n v="1387281600"/>
    <n v="1384811721"/>
    <x v="1659"/>
    <d v="2013-12-17T07:00:00"/>
    <b v="0"/>
    <n v="45"/>
    <b v="1"/>
    <s v="music/pop"/>
    <n v="1.1279999999999999"/>
    <n v="12.533333333333333"/>
    <x v="4"/>
    <s v="pop"/>
  </r>
  <r>
    <n v="80"/>
    <n v="1003"/>
    <x v="0"/>
    <s v="IT"/>
    <s v="EUR"/>
    <n v="1462053540"/>
    <n v="1459355950"/>
    <x v="1660"/>
    <d v="2016-04-30T16:59:00"/>
    <b v="0"/>
    <n v="36"/>
    <b v="1"/>
    <s v="music/pop"/>
    <n v="12.5375"/>
    <n v="27.861111111111111"/>
    <x v="4"/>
    <s v="pop"/>
  </r>
  <r>
    <n v="7900"/>
    <n v="8098"/>
    <x v="0"/>
    <s v="AT"/>
    <s v="EUR"/>
    <n v="1453064400"/>
    <n v="1449359831"/>
    <x v="1661"/>
    <d v="2016-01-17T16:00:00"/>
    <b v="0"/>
    <n v="101"/>
    <b v="1"/>
    <s v="music/pop"/>
    <n v="1.0250632911392406"/>
    <n v="80.178217821782184"/>
    <x v="4"/>
    <s v="pop"/>
  </r>
  <r>
    <n v="8000"/>
    <n v="8211"/>
    <x v="0"/>
    <s v="US"/>
    <s v="USD"/>
    <n v="1325310336"/>
    <n v="1320122736"/>
    <x v="1662"/>
    <d v="2011-12-31T00:45:36"/>
    <b v="0"/>
    <n v="62"/>
    <b v="1"/>
    <s v="music/pop"/>
    <n v="1.026375"/>
    <n v="132.43548387096774"/>
    <x v="4"/>
    <s v="pop"/>
  </r>
  <r>
    <n v="1000"/>
    <n v="1080"/>
    <x v="0"/>
    <s v="US"/>
    <s v="USD"/>
    <n v="1422750707"/>
    <n v="1420158707"/>
    <x v="1663"/>
    <d v="2015-01-31T19:31:47"/>
    <b v="0"/>
    <n v="32"/>
    <b v="1"/>
    <s v="music/pop"/>
    <n v="1.08"/>
    <n v="33.75"/>
    <x v="4"/>
    <s v="pop"/>
  </r>
  <r>
    <n v="2500"/>
    <n v="3060.22"/>
    <x v="0"/>
    <s v="US"/>
    <s v="USD"/>
    <n v="1331870340"/>
    <n v="1328033818"/>
    <x v="1664"/>
    <d v="2012-03-15T22:59:00"/>
    <b v="0"/>
    <n v="89"/>
    <b v="1"/>
    <s v="music/pop"/>
    <n v="1.2240879999999998"/>
    <n v="34.384494382022467"/>
    <x v="4"/>
    <s v="pop"/>
  </r>
  <r>
    <n v="3500"/>
    <n v="4181"/>
    <x v="0"/>
    <s v="US"/>
    <s v="USD"/>
    <n v="1298343600"/>
    <n v="1295624113"/>
    <x v="1665"/>
    <d v="2011-02-21T22:00:00"/>
    <b v="0"/>
    <n v="93"/>
    <b v="1"/>
    <s v="music/pop"/>
    <n v="1.1945714285714286"/>
    <n v="44.956989247311824"/>
    <x v="4"/>
    <s v="pop"/>
  </r>
  <r>
    <n v="2500"/>
    <n v="4022"/>
    <x v="0"/>
    <s v="US"/>
    <s v="USD"/>
    <n v="1364447073"/>
    <n v="1361858673"/>
    <x v="1666"/>
    <d v="2013-03-28T00:04:33"/>
    <b v="0"/>
    <n v="98"/>
    <b v="1"/>
    <s v="music/pop"/>
    <n v="1.6088"/>
    <n v="41.04081632653061"/>
    <x v="4"/>
    <s v="pop"/>
  </r>
  <r>
    <n v="3400"/>
    <n v="4313"/>
    <x v="0"/>
    <s v="US"/>
    <s v="USD"/>
    <n v="1394521140"/>
    <n v="1392169298"/>
    <x v="1667"/>
    <d v="2014-03-11T01:59:00"/>
    <b v="0"/>
    <n v="82"/>
    <b v="1"/>
    <s v="music/pop"/>
    <n v="1.2685294117647059"/>
    <n v="52.597560975609753"/>
    <x v="4"/>
    <s v="pop"/>
  </r>
  <r>
    <n v="8000"/>
    <n v="8211"/>
    <x v="0"/>
    <s v="US"/>
    <s v="USD"/>
    <n v="1322454939"/>
    <n v="1319859339"/>
    <x v="1668"/>
    <d v="2011-11-27T23:35:39"/>
    <b v="0"/>
    <n v="116"/>
    <b v="1"/>
    <s v="music/pop"/>
    <n v="1.026375"/>
    <n v="70.784482758620683"/>
    <x v="4"/>
    <s v="pop"/>
  </r>
  <r>
    <n v="2000"/>
    <n v="2795"/>
    <x v="0"/>
    <s v="US"/>
    <s v="USD"/>
    <n v="1464729276"/>
    <n v="1459545276"/>
    <x v="1669"/>
    <d v="2016-05-31T16:14:36"/>
    <b v="0"/>
    <n v="52"/>
    <b v="1"/>
    <s v="music/pop"/>
    <n v="1.3975"/>
    <n v="53.75"/>
    <x v="4"/>
    <s v="pop"/>
  </r>
  <r>
    <n v="1000"/>
    <n v="1026"/>
    <x v="0"/>
    <s v="US"/>
    <s v="USD"/>
    <n v="1278302400"/>
    <n v="1273961999"/>
    <x v="1670"/>
    <d v="2010-07-04T23:00:00"/>
    <b v="0"/>
    <n v="23"/>
    <b v="1"/>
    <s v="music/pop"/>
    <n v="1.026"/>
    <n v="44.608695652173914"/>
    <x v="4"/>
    <s v="pop"/>
  </r>
  <r>
    <n v="2000"/>
    <n v="2013.47"/>
    <x v="0"/>
    <s v="US"/>
    <s v="USD"/>
    <n v="1470056614"/>
    <n v="1467464614"/>
    <x v="1671"/>
    <d v="2016-08-01T08:03:34"/>
    <b v="0"/>
    <n v="77"/>
    <b v="1"/>
    <s v="music/pop"/>
    <n v="1.0067349999999999"/>
    <n v="26.148961038961041"/>
    <x v="4"/>
    <s v="pop"/>
  </r>
  <r>
    <n v="1700"/>
    <n v="1920"/>
    <x v="0"/>
    <s v="US"/>
    <s v="USD"/>
    <n v="1338824730"/>
    <n v="1336232730"/>
    <x v="1672"/>
    <d v="2012-06-04T10:45:30"/>
    <b v="0"/>
    <n v="49"/>
    <b v="1"/>
    <s v="music/pop"/>
    <n v="1.1294117647058823"/>
    <n v="39.183673469387756"/>
    <x v="4"/>
    <s v="pop"/>
  </r>
  <r>
    <n v="2100"/>
    <n v="2690"/>
    <x v="0"/>
    <s v="US"/>
    <s v="USD"/>
    <n v="1425675892"/>
    <n v="1423083892"/>
    <x v="1673"/>
    <d v="2015-03-06T16:04:52"/>
    <b v="0"/>
    <n v="59"/>
    <b v="1"/>
    <s v="music/pop"/>
    <n v="1.2809523809523808"/>
    <n v="45.593220338983052"/>
    <x v="4"/>
    <s v="pop"/>
  </r>
  <r>
    <n v="5000"/>
    <n v="10085"/>
    <x v="0"/>
    <s v="US"/>
    <s v="USD"/>
    <n v="1471503540"/>
    <n v="1468852306"/>
    <x v="1674"/>
    <d v="2016-08-18T01:59:00"/>
    <b v="0"/>
    <n v="113"/>
    <b v="1"/>
    <s v="music/pop"/>
    <n v="2.0169999999999999"/>
    <n v="89.247787610619469"/>
    <x v="4"/>
    <s v="pop"/>
  </r>
  <r>
    <n v="1000"/>
    <n v="1374.16"/>
    <x v="0"/>
    <s v="US"/>
    <s v="USD"/>
    <n v="1318802580"/>
    <n v="1316194540"/>
    <x v="1675"/>
    <d v="2011-10-16T17:03:00"/>
    <b v="0"/>
    <n v="34"/>
    <b v="1"/>
    <s v="music/pop"/>
    <n v="1.37416"/>
    <n v="40.416470588235299"/>
    <x v="4"/>
    <s v="pop"/>
  </r>
  <r>
    <n v="3000"/>
    <n v="3460"/>
    <x v="0"/>
    <s v="US"/>
    <s v="USD"/>
    <n v="1334980740"/>
    <n v="1330968347"/>
    <x v="1676"/>
    <d v="2012-04-20T22:59:00"/>
    <b v="0"/>
    <n v="42"/>
    <b v="1"/>
    <s v="music/pop"/>
    <n v="1.1533333333333333"/>
    <n v="82.38095238095238"/>
    <x v="4"/>
    <s v="pop"/>
  </r>
  <r>
    <n v="6000"/>
    <n v="6700"/>
    <x v="0"/>
    <s v="ES"/>
    <s v="EUR"/>
    <n v="1460786340"/>
    <n v="1455615976"/>
    <x v="1677"/>
    <d v="2016-04-16T00:59:00"/>
    <b v="0"/>
    <n v="42"/>
    <b v="1"/>
    <s v="music/pop"/>
    <n v="1.1166666666666667"/>
    <n v="159.52380952380952"/>
    <x v="4"/>
    <s v="pop"/>
  </r>
  <r>
    <n v="1500"/>
    <n v="1776"/>
    <x v="0"/>
    <s v="US"/>
    <s v="USD"/>
    <n v="1391718671"/>
    <n v="1390509071"/>
    <x v="1678"/>
    <d v="2014-02-06T15:31:11"/>
    <b v="0"/>
    <n v="49"/>
    <b v="1"/>
    <s v="music/pop"/>
    <n v="1.1839999999999999"/>
    <n v="36.244897959183675"/>
    <x v="4"/>
    <s v="pop"/>
  </r>
  <r>
    <n v="2000"/>
    <n v="3500"/>
    <x v="0"/>
    <s v="US"/>
    <s v="USD"/>
    <n v="1311298745"/>
    <n v="1309311545"/>
    <x v="1679"/>
    <d v="2011-07-21T20:39:05"/>
    <b v="0"/>
    <n v="56"/>
    <b v="1"/>
    <s v="music/pop"/>
    <n v="1.75"/>
    <n v="62.5"/>
    <x v="4"/>
    <s v="pop"/>
  </r>
  <r>
    <n v="1000"/>
    <n v="1175"/>
    <x v="0"/>
    <s v="US"/>
    <s v="USD"/>
    <n v="1405188667"/>
    <n v="1402596667"/>
    <x v="1680"/>
    <d v="2014-07-12T13:11:07"/>
    <b v="0"/>
    <n v="25"/>
    <b v="1"/>
    <s v="music/pop"/>
    <n v="1.175"/>
    <n v="47"/>
    <x v="4"/>
    <s v="pop"/>
  </r>
  <r>
    <n v="65000"/>
    <n v="65924.38"/>
    <x v="3"/>
    <s v="US"/>
    <s v="USD"/>
    <n v="1490752800"/>
    <n v="1486522484"/>
    <x v="1681"/>
    <d v="2017-03-28T21:00:00"/>
    <b v="0"/>
    <n v="884"/>
    <b v="0"/>
    <s v="music/faith"/>
    <n v="1.0142212307692309"/>
    <n v="74.575090497737563"/>
    <x v="4"/>
    <s v="faith"/>
  </r>
  <r>
    <n v="6000"/>
    <n v="0"/>
    <x v="3"/>
    <s v="US"/>
    <s v="USD"/>
    <n v="1492142860"/>
    <n v="1486962460"/>
    <x v="1682"/>
    <d v="2017-04-13T23:07:40"/>
    <b v="0"/>
    <n v="0"/>
    <b v="0"/>
    <s v="music/faith"/>
    <n v="0"/>
    <n v="0"/>
    <x v="4"/>
    <s v="faith"/>
  </r>
  <r>
    <n v="3500"/>
    <n v="760"/>
    <x v="3"/>
    <s v="FR"/>
    <s v="EUR"/>
    <n v="1491590738"/>
    <n v="1489517138"/>
    <x v="1683"/>
    <d v="2017-04-07T13:45:38"/>
    <b v="0"/>
    <n v="10"/>
    <b v="0"/>
    <s v="music/faith"/>
    <n v="0.21714285714285714"/>
    <n v="76"/>
    <x v="4"/>
    <s v="faith"/>
  </r>
  <r>
    <n v="8000"/>
    <n v="8730"/>
    <x v="3"/>
    <s v="US"/>
    <s v="USD"/>
    <n v="1489775641"/>
    <n v="1487360041"/>
    <x v="1684"/>
    <d v="2017-03-17T13:34:01"/>
    <b v="0"/>
    <n v="101"/>
    <b v="0"/>
    <s v="music/faith"/>
    <n v="1.0912500000000001"/>
    <n v="86.43564356435644"/>
    <x v="4"/>
    <s v="faith"/>
  </r>
  <r>
    <n v="350"/>
    <n v="360"/>
    <x v="3"/>
    <s v="US"/>
    <s v="USD"/>
    <n v="1490331623"/>
    <n v="1487743223"/>
    <x v="1685"/>
    <d v="2017-03-24T00:00:23"/>
    <b v="0"/>
    <n v="15"/>
    <b v="0"/>
    <s v="music/faith"/>
    <n v="1.0285714285714285"/>
    <n v="24"/>
    <x v="4"/>
    <s v="faith"/>
  </r>
  <r>
    <n v="5000"/>
    <n v="18"/>
    <x v="3"/>
    <s v="CA"/>
    <s v="CAD"/>
    <n v="1493320519"/>
    <n v="1488140119"/>
    <x v="1686"/>
    <d v="2017-04-27T14:15:19"/>
    <b v="0"/>
    <n v="1"/>
    <b v="0"/>
    <s v="music/faith"/>
    <n v="3.5999999999999999E-3"/>
    <n v="18"/>
    <x v="4"/>
    <s v="faith"/>
  </r>
  <r>
    <n v="10000"/>
    <n v="3125"/>
    <x v="3"/>
    <s v="US"/>
    <s v="USD"/>
    <n v="1491855300"/>
    <n v="1488935245"/>
    <x v="1687"/>
    <d v="2017-04-10T15:15:00"/>
    <b v="0"/>
    <n v="39"/>
    <b v="0"/>
    <s v="music/faith"/>
    <n v="0.3125"/>
    <n v="80.128205128205124"/>
    <x v="4"/>
    <s v="faith"/>
  </r>
  <r>
    <n v="4000"/>
    <n v="1772"/>
    <x v="3"/>
    <s v="US"/>
    <s v="USD"/>
    <n v="1491738594"/>
    <n v="1489150194"/>
    <x v="1688"/>
    <d v="2017-04-09T06:49:54"/>
    <b v="0"/>
    <n v="7"/>
    <b v="0"/>
    <s v="music/faith"/>
    <n v="0.443"/>
    <n v="253.14285714285714"/>
    <x v="4"/>
    <s v="faith"/>
  </r>
  <r>
    <n v="2400"/>
    <n v="2400"/>
    <x v="3"/>
    <s v="US"/>
    <s v="USD"/>
    <n v="1489700230"/>
    <n v="1487111830"/>
    <x v="1689"/>
    <d v="2017-03-16T16:37:10"/>
    <b v="0"/>
    <n v="14"/>
    <b v="0"/>
    <s v="music/faith"/>
    <n v="1"/>
    <n v="171.42857142857142"/>
    <x v="4"/>
    <s v="faith"/>
  </r>
  <r>
    <n v="2500"/>
    <n v="635"/>
    <x v="3"/>
    <s v="US"/>
    <s v="USD"/>
    <n v="1491470442"/>
    <n v="1488882042"/>
    <x v="1690"/>
    <d v="2017-04-06T04:20:42"/>
    <b v="0"/>
    <n v="11"/>
    <b v="0"/>
    <s v="music/faith"/>
    <n v="0.254"/>
    <n v="57.727272727272727"/>
    <x v="4"/>
    <s v="faith"/>
  </r>
  <r>
    <n v="30000"/>
    <n v="10042"/>
    <x v="3"/>
    <s v="US"/>
    <s v="USD"/>
    <n v="1491181200"/>
    <n v="1488387008"/>
    <x v="1691"/>
    <d v="2017-04-02T20:00:00"/>
    <b v="0"/>
    <n v="38"/>
    <b v="0"/>
    <s v="music/faith"/>
    <n v="0.33473333333333333"/>
    <n v="264.26315789473682"/>
    <x v="4"/>
    <s v="faith"/>
  </r>
  <r>
    <n v="5000"/>
    <n v="2390"/>
    <x v="3"/>
    <s v="US"/>
    <s v="USD"/>
    <n v="1490572740"/>
    <n v="1487734667"/>
    <x v="1692"/>
    <d v="2017-03-26T18:59:00"/>
    <b v="0"/>
    <n v="15"/>
    <b v="0"/>
    <s v="music/faith"/>
    <n v="0.47799999999999998"/>
    <n v="159.33333333333334"/>
    <x v="4"/>
    <s v="faith"/>
  </r>
  <r>
    <n v="3000"/>
    <n v="280"/>
    <x v="3"/>
    <s v="GB"/>
    <s v="GBP"/>
    <n v="1491768000"/>
    <n v="1489097112"/>
    <x v="1693"/>
    <d v="2017-04-09T15:00:00"/>
    <b v="0"/>
    <n v="8"/>
    <b v="0"/>
    <s v="music/faith"/>
    <n v="9.3333333333333338E-2"/>
    <n v="35"/>
    <x v="4"/>
    <s v="faith"/>
  </r>
  <r>
    <n v="10000"/>
    <n v="5"/>
    <x v="3"/>
    <s v="US"/>
    <s v="USD"/>
    <n v="1490589360"/>
    <n v="1488038674"/>
    <x v="1694"/>
    <d v="2017-03-26T23:36:00"/>
    <b v="0"/>
    <n v="1"/>
    <b v="0"/>
    <s v="music/faith"/>
    <n v="5.0000000000000001E-4"/>
    <n v="5"/>
    <x v="4"/>
    <s v="faith"/>
  </r>
  <r>
    <n v="12000"/>
    <n v="1405"/>
    <x v="3"/>
    <s v="US"/>
    <s v="USD"/>
    <n v="1491786000"/>
    <n v="1488847514"/>
    <x v="1695"/>
    <d v="2017-04-09T20:00:00"/>
    <b v="0"/>
    <n v="23"/>
    <b v="0"/>
    <s v="music/faith"/>
    <n v="0.11708333333333333"/>
    <n v="61.086956521739133"/>
    <x v="4"/>
    <s v="faith"/>
  </r>
  <r>
    <n v="300000"/>
    <n v="0"/>
    <x v="3"/>
    <s v="US"/>
    <s v="USD"/>
    <n v="1491007211"/>
    <n v="1488418811"/>
    <x v="1696"/>
    <d v="2017-03-31T19:40:11"/>
    <b v="0"/>
    <n v="0"/>
    <b v="0"/>
    <s v="music/faith"/>
    <n v="0"/>
    <n v="0"/>
    <x v="4"/>
    <s v="faith"/>
  </r>
  <r>
    <n v="12500"/>
    <n v="2526"/>
    <x v="3"/>
    <s v="US"/>
    <s v="USD"/>
    <n v="1491781648"/>
    <n v="1489193248"/>
    <x v="1697"/>
    <d v="2017-04-09T18:47:28"/>
    <b v="0"/>
    <n v="22"/>
    <b v="0"/>
    <s v="music/faith"/>
    <n v="0.20208000000000001"/>
    <n v="114.81818181818181"/>
    <x v="4"/>
    <s v="faith"/>
  </r>
  <r>
    <n v="125000"/>
    <n v="0"/>
    <x v="3"/>
    <s v="US"/>
    <s v="USD"/>
    <n v="1490499180"/>
    <n v="1488430760"/>
    <x v="1698"/>
    <d v="2017-03-25T22:33:00"/>
    <b v="0"/>
    <n v="0"/>
    <b v="0"/>
    <s v="music/faith"/>
    <n v="0"/>
    <n v="0"/>
    <x v="4"/>
    <s v="faith"/>
  </r>
  <r>
    <n v="5105"/>
    <n v="216"/>
    <x v="3"/>
    <s v="US"/>
    <s v="USD"/>
    <n v="1491943445"/>
    <n v="1489351445"/>
    <x v="1699"/>
    <d v="2017-04-11T15:44:05"/>
    <b v="0"/>
    <n v="4"/>
    <b v="0"/>
    <s v="music/faith"/>
    <n v="4.2311459353574929E-2"/>
    <n v="54"/>
    <x v="4"/>
    <s v="faith"/>
  </r>
  <r>
    <n v="20000"/>
    <n v="5212"/>
    <x v="3"/>
    <s v="US"/>
    <s v="USD"/>
    <n v="1491019200"/>
    <n v="1488418990"/>
    <x v="1700"/>
    <d v="2017-03-31T23:00:00"/>
    <b v="0"/>
    <n v="79"/>
    <b v="0"/>
    <s v="music/faith"/>
    <n v="0.2606"/>
    <n v="65.974683544303801"/>
    <x v="4"/>
    <s v="faith"/>
  </r>
  <r>
    <n v="5050"/>
    <n v="10"/>
    <x v="2"/>
    <s v="US"/>
    <s v="USD"/>
    <n v="1421337405"/>
    <n v="1418745405"/>
    <x v="1701"/>
    <d v="2015-01-15T10:56:45"/>
    <b v="0"/>
    <n v="2"/>
    <b v="0"/>
    <s v="music/faith"/>
    <n v="1.9801980198019802E-3"/>
    <n v="5"/>
    <x v="4"/>
    <s v="faith"/>
  </r>
  <r>
    <n v="16500"/>
    <n v="1"/>
    <x v="2"/>
    <s v="US"/>
    <s v="USD"/>
    <n v="1427745150"/>
    <n v="1425156750"/>
    <x v="1702"/>
    <d v="2015-03-30T14:52:30"/>
    <b v="0"/>
    <n v="1"/>
    <b v="0"/>
    <s v="music/faith"/>
    <n v="6.0606060606060605E-5"/>
    <n v="1"/>
    <x v="4"/>
    <s v="faith"/>
  </r>
  <r>
    <n v="5000"/>
    <n v="51"/>
    <x v="2"/>
    <s v="US"/>
    <s v="USD"/>
    <n v="1441003537"/>
    <n v="1435819537"/>
    <x v="1703"/>
    <d v="2015-08-31T01:45:37"/>
    <b v="0"/>
    <n v="2"/>
    <b v="0"/>
    <s v="music/faith"/>
    <n v="1.0200000000000001E-2"/>
    <n v="25.5"/>
    <x v="4"/>
    <s v="faith"/>
  </r>
  <r>
    <n v="2000"/>
    <n v="1302"/>
    <x v="2"/>
    <s v="US"/>
    <s v="USD"/>
    <n v="1424056873"/>
    <n v="1421464873"/>
    <x v="1704"/>
    <d v="2015-02-15T22:21:13"/>
    <b v="0"/>
    <n v="11"/>
    <b v="0"/>
    <s v="music/faith"/>
    <n v="0.65100000000000002"/>
    <n v="118.36363636363636"/>
    <x v="4"/>
    <s v="faith"/>
  </r>
  <r>
    <n v="2000"/>
    <n v="0"/>
    <x v="2"/>
    <s v="US"/>
    <s v="USD"/>
    <n v="1441814400"/>
    <n v="1440807846"/>
    <x v="1705"/>
    <d v="2015-09-09T11:00:00"/>
    <b v="0"/>
    <n v="0"/>
    <b v="0"/>
    <s v="music/faith"/>
    <n v="0"/>
    <n v="0"/>
    <x v="4"/>
    <s v="faith"/>
  </r>
  <r>
    <n v="5500"/>
    <n v="0"/>
    <x v="2"/>
    <s v="DE"/>
    <s v="EUR"/>
    <n v="1440314472"/>
    <n v="1435130472"/>
    <x v="1706"/>
    <d v="2015-08-23T02:21:12"/>
    <b v="0"/>
    <n v="0"/>
    <b v="0"/>
    <s v="music/faith"/>
    <n v="0"/>
    <n v="0"/>
    <x v="4"/>
    <s v="faith"/>
  </r>
  <r>
    <n v="5000"/>
    <n v="487"/>
    <x v="2"/>
    <s v="US"/>
    <s v="USD"/>
    <n v="1459181895"/>
    <n v="1456593495"/>
    <x v="1707"/>
    <d v="2016-03-28T11:18:15"/>
    <b v="0"/>
    <n v="9"/>
    <b v="0"/>
    <s v="music/faith"/>
    <n v="9.74E-2"/>
    <n v="54.111111111111114"/>
    <x v="4"/>
    <s v="faith"/>
  </r>
  <r>
    <n v="7000"/>
    <n v="0"/>
    <x v="2"/>
    <s v="US"/>
    <s v="USD"/>
    <n v="1462135706"/>
    <n v="1458679706"/>
    <x v="1708"/>
    <d v="2016-05-01T15:48:26"/>
    <b v="0"/>
    <n v="0"/>
    <b v="0"/>
    <s v="music/faith"/>
    <n v="0"/>
    <n v="0"/>
    <x v="4"/>
    <s v="faith"/>
  </r>
  <r>
    <n v="1750"/>
    <n v="85"/>
    <x v="2"/>
    <s v="US"/>
    <s v="USD"/>
    <n v="1409513940"/>
    <n v="1405949514"/>
    <x v="1709"/>
    <d v="2014-08-31T14:39:00"/>
    <b v="0"/>
    <n v="4"/>
    <b v="0"/>
    <s v="music/faith"/>
    <n v="4.8571428571428571E-2"/>
    <n v="21.25"/>
    <x v="4"/>
    <s v="faith"/>
  </r>
  <r>
    <n v="5000"/>
    <n v="34"/>
    <x v="2"/>
    <s v="DE"/>
    <s v="EUR"/>
    <n v="1453122000"/>
    <n v="1449151888"/>
    <x v="1710"/>
    <d v="2016-01-18T08:00:00"/>
    <b v="0"/>
    <n v="1"/>
    <b v="0"/>
    <s v="music/faith"/>
    <n v="6.7999999999999996E-3"/>
    <n v="34"/>
    <x v="4"/>
    <s v="faith"/>
  </r>
  <r>
    <n v="10000"/>
    <n v="1050"/>
    <x v="2"/>
    <s v="US"/>
    <s v="USD"/>
    <n v="1409585434"/>
    <n v="1406907034"/>
    <x v="1711"/>
    <d v="2014-09-01T10:30:34"/>
    <b v="0"/>
    <n v="2"/>
    <b v="0"/>
    <s v="music/faith"/>
    <n v="0.105"/>
    <n v="525"/>
    <x v="4"/>
    <s v="faith"/>
  </r>
  <r>
    <n v="5000"/>
    <n v="0"/>
    <x v="2"/>
    <s v="US"/>
    <s v="USD"/>
    <n v="1435701353"/>
    <n v="1430517353"/>
    <x v="1712"/>
    <d v="2015-06-30T16:55:53"/>
    <b v="0"/>
    <n v="0"/>
    <b v="0"/>
    <s v="music/faith"/>
    <n v="0"/>
    <n v="0"/>
    <x v="4"/>
    <s v="faith"/>
  </r>
  <r>
    <n v="3000"/>
    <n v="50"/>
    <x v="2"/>
    <s v="US"/>
    <s v="USD"/>
    <n v="1412536412"/>
    <n v="1409944412"/>
    <x v="1713"/>
    <d v="2014-10-05T14:13:32"/>
    <b v="0"/>
    <n v="1"/>
    <b v="0"/>
    <s v="music/faith"/>
    <n v="1.6666666666666666E-2"/>
    <n v="50"/>
    <x v="4"/>
    <s v="faith"/>
  </r>
  <r>
    <n v="25000"/>
    <n v="1967"/>
    <x v="2"/>
    <s v="US"/>
    <s v="USD"/>
    <n v="1430517761"/>
    <n v="1427925761"/>
    <x v="1714"/>
    <d v="2015-05-01T17:02:41"/>
    <b v="0"/>
    <n v="17"/>
    <b v="0"/>
    <s v="music/faith"/>
    <n v="7.868E-2"/>
    <n v="115.70588235294117"/>
    <x v="4"/>
    <s v="faith"/>
  </r>
  <r>
    <n v="5000"/>
    <n v="11"/>
    <x v="2"/>
    <s v="US"/>
    <s v="USD"/>
    <n v="1427772120"/>
    <n v="1425186785"/>
    <x v="1715"/>
    <d v="2015-03-30T22:22:00"/>
    <b v="0"/>
    <n v="2"/>
    <b v="0"/>
    <s v="music/faith"/>
    <n v="2.2000000000000001E-3"/>
    <n v="5.5"/>
    <x v="4"/>
    <s v="faith"/>
  </r>
  <r>
    <n v="2000"/>
    <n v="150"/>
    <x v="2"/>
    <s v="US"/>
    <s v="USD"/>
    <n v="1481295099"/>
    <n v="1477835499"/>
    <x v="1716"/>
    <d v="2016-12-09T09:51:39"/>
    <b v="0"/>
    <n v="3"/>
    <b v="0"/>
    <s v="music/faith"/>
    <n v="7.4999999999999997E-2"/>
    <n v="50"/>
    <x v="4"/>
    <s v="faith"/>
  </r>
  <r>
    <n v="3265"/>
    <n v="1395"/>
    <x v="2"/>
    <s v="US"/>
    <s v="USD"/>
    <n v="1461211200"/>
    <n v="1459467238"/>
    <x v="1717"/>
    <d v="2016-04-20T23:00:00"/>
    <b v="0"/>
    <n v="41"/>
    <b v="0"/>
    <s v="music/faith"/>
    <n v="0.42725880551301687"/>
    <n v="34.024390243902438"/>
    <x v="4"/>
    <s v="faith"/>
  </r>
  <r>
    <n v="35000"/>
    <n v="75"/>
    <x v="2"/>
    <s v="US"/>
    <s v="USD"/>
    <n v="1463201940"/>
    <n v="1459435149"/>
    <x v="1718"/>
    <d v="2016-05-13T23:59:00"/>
    <b v="0"/>
    <n v="2"/>
    <b v="0"/>
    <s v="music/faith"/>
    <n v="2.142857142857143E-3"/>
    <n v="37.5"/>
    <x v="4"/>
    <s v="faith"/>
  </r>
  <r>
    <n v="4000"/>
    <n v="35"/>
    <x v="2"/>
    <s v="US"/>
    <s v="USD"/>
    <n v="1410958191"/>
    <n v="1408366191"/>
    <x v="1719"/>
    <d v="2014-09-17T07:49:51"/>
    <b v="0"/>
    <n v="3"/>
    <b v="0"/>
    <s v="music/faith"/>
    <n v="8.7500000000000008E-3"/>
    <n v="11.666666666666666"/>
    <x v="4"/>
    <s v="faith"/>
  </r>
  <r>
    <n v="4000"/>
    <n v="225"/>
    <x v="2"/>
    <s v="US"/>
    <s v="USD"/>
    <n v="1415562471"/>
    <n v="1412966871"/>
    <x v="1720"/>
    <d v="2014-11-09T14:47:51"/>
    <b v="0"/>
    <n v="8"/>
    <b v="0"/>
    <s v="music/faith"/>
    <n v="5.6250000000000001E-2"/>
    <n v="28.125"/>
    <x v="4"/>
    <s v="faith"/>
  </r>
  <r>
    <n v="5000"/>
    <n v="0"/>
    <x v="2"/>
    <s v="US"/>
    <s v="USD"/>
    <n v="1449831863"/>
    <n v="1447239863"/>
    <x v="1721"/>
    <d v="2015-12-11T06:04:23"/>
    <b v="0"/>
    <n v="0"/>
    <b v="0"/>
    <s v="music/faith"/>
    <n v="0"/>
    <n v="0"/>
    <x v="4"/>
    <s v="faith"/>
  </r>
  <r>
    <n v="2880"/>
    <n v="1"/>
    <x v="2"/>
    <s v="US"/>
    <s v="USD"/>
    <n v="1459642200"/>
    <n v="1456441429"/>
    <x v="1722"/>
    <d v="2016-04-02T19:10:00"/>
    <b v="0"/>
    <n v="1"/>
    <b v="0"/>
    <s v="music/faith"/>
    <n v="3.4722222222222224E-4"/>
    <n v="1"/>
    <x v="4"/>
    <s v="faith"/>
  </r>
  <r>
    <n v="10000"/>
    <n v="650"/>
    <x v="2"/>
    <s v="US"/>
    <s v="USD"/>
    <n v="1435730400"/>
    <n v="1430855315"/>
    <x v="1723"/>
    <d v="2015-07-01T01:00:00"/>
    <b v="0"/>
    <n v="3"/>
    <b v="0"/>
    <s v="music/faith"/>
    <n v="6.5000000000000002E-2"/>
    <n v="216.66666666666666"/>
    <x v="4"/>
    <s v="faith"/>
  </r>
  <r>
    <n v="6000"/>
    <n v="35"/>
    <x v="2"/>
    <s v="US"/>
    <s v="USD"/>
    <n v="1414707762"/>
    <n v="1412115762"/>
    <x v="1724"/>
    <d v="2014-10-30T17:22:42"/>
    <b v="0"/>
    <n v="4"/>
    <b v="0"/>
    <s v="music/faith"/>
    <n v="5.8333333333333336E-3"/>
    <n v="8.75"/>
    <x v="4"/>
    <s v="faith"/>
  </r>
  <r>
    <n v="5500"/>
    <n v="560"/>
    <x v="2"/>
    <s v="US"/>
    <s v="USD"/>
    <n v="1408922049"/>
    <n v="1406330049"/>
    <x v="1725"/>
    <d v="2014-08-24T18:14:09"/>
    <b v="0"/>
    <n v="9"/>
    <b v="0"/>
    <s v="music/faith"/>
    <n v="0.10181818181818182"/>
    <n v="62.222222222222221"/>
    <x v="4"/>
    <s v="faith"/>
  </r>
  <r>
    <n v="6500"/>
    <n v="2196"/>
    <x v="2"/>
    <s v="US"/>
    <s v="USD"/>
    <n v="1403906664"/>
    <n v="1401401064"/>
    <x v="1726"/>
    <d v="2014-06-27T17:04:24"/>
    <b v="0"/>
    <n v="16"/>
    <b v="0"/>
    <s v="music/faith"/>
    <n v="0.33784615384615385"/>
    <n v="137.25"/>
    <x v="4"/>
    <s v="faith"/>
  </r>
  <r>
    <n v="3000"/>
    <n v="1"/>
    <x v="2"/>
    <s v="GB"/>
    <s v="GBP"/>
    <n v="1428231600"/>
    <n v="1423520177"/>
    <x v="1727"/>
    <d v="2015-04-05T06:00:00"/>
    <b v="0"/>
    <n v="1"/>
    <b v="0"/>
    <s v="music/faith"/>
    <n v="3.3333333333333332E-4"/>
    <n v="1"/>
    <x v="4"/>
    <s v="faith"/>
  </r>
  <r>
    <n v="1250"/>
    <n v="855"/>
    <x v="2"/>
    <s v="US"/>
    <s v="USD"/>
    <n v="1445439674"/>
    <n v="1442847674"/>
    <x v="1728"/>
    <d v="2015-10-21T10:01:14"/>
    <b v="0"/>
    <n v="7"/>
    <b v="0"/>
    <s v="music/faith"/>
    <n v="0.68400000000000005"/>
    <n v="122.14285714285714"/>
    <x v="4"/>
    <s v="faith"/>
  </r>
  <r>
    <n v="10000"/>
    <n v="0"/>
    <x v="2"/>
    <s v="US"/>
    <s v="USD"/>
    <n v="1465521306"/>
    <n v="1460337306"/>
    <x v="1729"/>
    <d v="2016-06-09T20:15:06"/>
    <b v="0"/>
    <n v="0"/>
    <b v="0"/>
    <s v="music/faith"/>
    <n v="0"/>
    <n v="0"/>
    <x v="4"/>
    <s v="faith"/>
  </r>
  <r>
    <n v="3000"/>
    <n v="0"/>
    <x v="2"/>
    <s v="US"/>
    <s v="USD"/>
    <n v="1445738783"/>
    <n v="1443146783"/>
    <x v="1730"/>
    <d v="2015-10-24T21:06:23"/>
    <b v="0"/>
    <n v="0"/>
    <b v="0"/>
    <s v="music/faith"/>
    <n v="0"/>
    <n v="0"/>
    <x v="4"/>
    <s v="faith"/>
  </r>
  <r>
    <n v="1000"/>
    <n v="0"/>
    <x v="2"/>
    <s v="US"/>
    <s v="USD"/>
    <n v="1434034800"/>
    <n v="1432849552"/>
    <x v="1731"/>
    <d v="2015-06-11T10:00:00"/>
    <b v="0"/>
    <n v="0"/>
    <b v="0"/>
    <s v="music/faith"/>
    <n v="0"/>
    <n v="0"/>
    <x v="4"/>
    <s v="faith"/>
  </r>
  <r>
    <n v="4000"/>
    <n v="0"/>
    <x v="2"/>
    <s v="US"/>
    <s v="USD"/>
    <n v="1452920400"/>
    <n v="1447777481"/>
    <x v="1732"/>
    <d v="2016-01-16T00:00:00"/>
    <b v="0"/>
    <n v="0"/>
    <b v="0"/>
    <s v="music/faith"/>
    <n v="0"/>
    <n v="0"/>
    <x v="4"/>
    <s v="faith"/>
  </r>
  <r>
    <n v="10000"/>
    <n v="0"/>
    <x v="2"/>
    <s v="US"/>
    <s v="USD"/>
    <n v="1473802200"/>
    <n v="1472746374"/>
    <x v="1733"/>
    <d v="2016-09-13T16:30:00"/>
    <b v="0"/>
    <n v="0"/>
    <b v="0"/>
    <s v="music/faith"/>
    <n v="0"/>
    <n v="0"/>
    <x v="4"/>
    <s v="faith"/>
  </r>
  <r>
    <n v="4500"/>
    <n v="1"/>
    <x v="2"/>
    <s v="US"/>
    <s v="USD"/>
    <n v="1431046356"/>
    <n v="1428454356"/>
    <x v="1734"/>
    <d v="2015-05-07T19:52:36"/>
    <b v="0"/>
    <n v="1"/>
    <b v="0"/>
    <s v="music/faith"/>
    <n v="2.2222222222222223E-4"/>
    <n v="1"/>
    <x v="4"/>
    <s v="faith"/>
  </r>
  <r>
    <n v="1000"/>
    <n v="110"/>
    <x v="2"/>
    <s v="US"/>
    <s v="USD"/>
    <n v="1470598345"/>
    <n v="1468006345"/>
    <x v="1735"/>
    <d v="2016-08-07T14:32:25"/>
    <b v="0"/>
    <n v="2"/>
    <b v="0"/>
    <s v="music/faith"/>
    <n v="0.11"/>
    <n v="55"/>
    <x v="4"/>
    <s v="faith"/>
  </r>
  <r>
    <n v="3000"/>
    <n v="22"/>
    <x v="2"/>
    <s v="US"/>
    <s v="USD"/>
    <n v="1447018833"/>
    <n v="1444423233"/>
    <x v="1736"/>
    <d v="2015-11-08T16:40:33"/>
    <b v="0"/>
    <n v="1"/>
    <b v="0"/>
    <s v="music/faith"/>
    <n v="7.3333333333333332E-3"/>
    <n v="22"/>
    <x v="4"/>
    <s v="faith"/>
  </r>
  <r>
    <n v="4000"/>
    <n v="850"/>
    <x v="2"/>
    <s v="US"/>
    <s v="USD"/>
    <n v="1437432392"/>
    <n v="1434840392"/>
    <x v="1737"/>
    <d v="2015-07-20T17:46:32"/>
    <b v="0"/>
    <n v="15"/>
    <b v="0"/>
    <s v="music/faith"/>
    <n v="0.21249999999999999"/>
    <n v="56.666666666666664"/>
    <x v="4"/>
    <s v="faith"/>
  </r>
  <r>
    <n v="5000"/>
    <n v="20"/>
    <x v="2"/>
    <s v="US"/>
    <s v="USD"/>
    <n v="1412283542"/>
    <n v="1409691542"/>
    <x v="1738"/>
    <d v="2014-10-02T15:59:02"/>
    <b v="0"/>
    <n v="1"/>
    <b v="0"/>
    <s v="music/faith"/>
    <n v="4.0000000000000001E-3"/>
    <n v="20"/>
    <x v="4"/>
    <s v="faith"/>
  </r>
  <r>
    <n v="1000"/>
    <n v="1"/>
    <x v="2"/>
    <s v="US"/>
    <s v="USD"/>
    <n v="1462391932"/>
    <n v="1457297932"/>
    <x v="1739"/>
    <d v="2016-05-04T14:58:52"/>
    <b v="0"/>
    <n v="1"/>
    <b v="0"/>
    <s v="music/faith"/>
    <n v="1E-3"/>
    <n v="1"/>
    <x v="4"/>
    <s v="faith"/>
  </r>
  <r>
    <n v="3000"/>
    <n v="0"/>
    <x v="2"/>
    <s v="US"/>
    <s v="USD"/>
    <n v="1437075422"/>
    <n v="1434483422"/>
    <x v="1740"/>
    <d v="2015-07-16T14:37:02"/>
    <b v="0"/>
    <n v="0"/>
    <b v="0"/>
    <s v="music/faith"/>
    <n v="0"/>
    <n v="0"/>
    <x v="4"/>
    <s v="faith"/>
  </r>
  <r>
    <n v="1200"/>
    <n v="1330"/>
    <x v="0"/>
    <s v="GB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s v="photobooks"/>
  </r>
  <r>
    <n v="2000"/>
    <n v="2175"/>
    <x v="0"/>
    <s v="US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s v="photobooks"/>
  </r>
  <r>
    <n v="6000"/>
    <n v="6025"/>
    <x v="0"/>
    <s v="US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s v="photobooks"/>
  </r>
  <r>
    <n v="5500"/>
    <n v="6515"/>
    <x v="0"/>
    <s v="GB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s v="photobooks"/>
  </r>
  <r>
    <n v="7000"/>
    <n v="7981"/>
    <x v="0"/>
    <s v="US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s v="photobooks"/>
  </r>
  <r>
    <n v="15000"/>
    <n v="22215"/>
    <x v="0"/>
    <s v="US"/>
    <s v="USD"/>
    <n v="1479952800"/>
    <n v="1477368867"/>
    <x v="1746"/>
    <d v="2016-11-23T21:00:00"/>
    <b v="0"/>
    <n v="107"/>
    <b v="1"/>
    <s v="photography/photobooks"/>
    <n v="1.4810000000000001"/>
    <n v="207.61682242990653"/>
    <x v="8"/>
    <s v="photobooks"/>
  </r>
  <r>
    <n v="9000"/>
    <n v="9446"/>
    <x v="0"/>
    <s v="GB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s v="photobooks"/>
  </r>
  <r>
    <n v="50000"/>
    <n v="64974"/>
    <x v="0"/>
    <s v="CA"/>
    <s v="CAD"/>
    <n v="1441234143"/>
    <n v="1438642143"/>
    <x v="1748"/>
    <d v="2015-09-02T17:49:03"/>
    <b v="0"/>
    <n v="181"/>
    <b v="1"/>
    <s v="photography/photobooks"/>
    <n v="1.29948"/>
    <n v="358.97237569060775"/>
    <x v="8"/>
    <s v="photobooks"/>
  </r>
  <r>
    <n v="10050"/>
    <n v="12410.5"/>
    <x v="0"/>
    <s v="LU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s v="photobooks"/>
  </r>
  <r>
    <n v="5000"/>
    <n v="10081"/>
    <x v="0"/>
    <s v="US"/>
    <s v="USD"/>
    <n v="1461096304"/>
    <n v="1458936304"/>
    <x v="1750"/>
    <d v="2016-04-19T15:05:04"/>
    <b v="0"/>
    <n v="125"/>
    <b v="1"/>
    <s v="photography/photobooks"/>
    <n v="2.0162"/>
    <n v="80.647999999999996"/>
    <x v="8"/>
    <s v="photobooks"/>
  </r>
  <r>
    <n v="10000"/>
    <n v="10290"/>
    <x v="0"/>
    <s v="US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s v="photobooks"/>
  </r>
  <r>
    <n v="1200"/>
    <n v="3122"/>
    <x v="0"/>
    <s v="GB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s v="photobooks"/>
  </r>
  <r>
    <n v="15000"/>
    <n v="16200"/>
    <x v="0"/>
    <s v="DK"/>
    <s v="DKK"/>
    <n v="1458579568"/>
    <n v="1455991168"/>
    <x v="1753"/>
    <d v="2016-03-21T11:59:28"/>
    <b v="0"/>
    <n v="35"/>
    <b v="1"/>
    <s v="photography/photobooks"/>
    <n v="1.08"/>
    <n v="462.85714285714283"/>
    <x v="8"/>
    <s v="photobooks"/>
  </r>
  <r>
    <n v="8500"/>
    <n v="9395"/>
    <x v="0"/>
    <s v="CA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s v="photobooks"/>
  </r>
  <r>
    <n v="25"/>
    <n v="30"/>
    <x v="0"/>
    <s v="US"/>
    <s v="USD"/>
    <n v="1444071361"/>
    <n v="1441479361"/>
    <x v="1755"/>
    <d v="2015-10-05T13:56:01"/>
    <b v="0"/>
    <n v="4"/>
    <b v="1"/>
    <s v="photography/photobooks"/>
    <n v="1.2"/>
    <n v="7.5"/>
    <x v="8"/>
    <s v="photobooks"/>
  </r>
  <r>
    <n v="5500"/>
    <n v="5655.6"/>
    <x v="0"/>
    <s v="US"/>
    <s v="USD"/>
    <n v="1472443269"/>
    <n v="1468987269"/>
    <x v="1756"/>
    <d v="2016-08-28T23:01:09"/>
    <b v="0"/>
    <n v="120"/>
    <b v="1"/>
    <s v="photography/photobooks"/>
    <n v="1.0282909090909091"/>
    <n v="47.13"/>
    <x v="8"/>
    <s v="photobooks"/>
  </r>
  <r>
    <n v="5000"/>
    <n v="5800"/>
    <x v="0"/>
    <s v="US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s v="photobooks"/>
  </r>
  <r>
    <n v="1000"/>
    <n v="1147"/>
    <x v="0"/>
    <s v="US"/>
    <s v="USD"/>
    <n v="1468536992"/>
    <n v="1463352992"/>
    <x v="1758"/>
    <d v="2016-07-14T17:56:32"/>
    <b v="0"/>
    <n v="27"/>
    <b v="1"/>
    <s v="photography/photobooks"/>
    <n v="1.147"/>
    <n v="42.481481481481481"/>
    <x v="8"/>
    <s v="photobooks"/>
  </r>
  <r>
    <n v="5000"/>
    <n v="5330"/>
    <x v="0"/>
    <s v="US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s v="photobooks"/>
  </r>
  <r>
    <n v="5000"/>
    <n v="8272"/>
    <x v="0"/>
    <s v="US"/>
    <s v="USD"/>
    <n v="1456416513"/>
    <n v="1454688513"/>
    <x v="1760"/>
    <d v="2016-02-25T11:08:33"/>
    <b v="0"/>
    <n v="102"/>
    <b v="1"/>
    <s v="photography/photobooks"/>
    <n v="1.6544000000000001"/>
    <n v="81.098039215686271"/>
    <x v="8"/>
    <s v="photobooks"/>
  </r>
  <r>
    <n v="100"/>
    <n v="155"/>
    <x v="0"/>
    <s v="GB"/>
    <s v="GBP"/>
    <n v="1442065060"/>
    <n v="1437745060"/>
    <x v="1761"/>
    <d v="2015-09-12T08:37:40"/>
    <b v="0"/>
    <n v="3"/>
    <b v="1"/>
    <s v="photography/photobooks"/>
    <n v="1.55"/>
    <n v="51.666666666666664"/>
    <x v="8"/>
    <s v="photobooks"/>
  </r>
  <r>
    <n v="100"/>
    <n v="885"/>
    <x v="0"/>
    <s v="US"/>
    <s v="USD"/>
    <n v="1457739245"/>
    <n v="1455147245"/>
    <x v="1762"/>
    <d v="2016-03-11T18:34:05"/>
    <b v="0"/>
    <n v="25"/>
    <b v="1"/>
    <s v="photography/photobooks"/>
    <n v="8.85"/>
    <n v="35.4"/>
    <x v="8"/>
    <s v="photobooks"/>
  </r>
  <r>
    <n v="12000"/>
    <n v="12229"/>
    <x v="0"/>
    <s v="US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s v="photobooks"/>
  </r>
  <r>
    <n v="11000"/>
    <n v="2156"/>
    <x v="2"/>
    <s v="GB"/>
    <s v="GBP"/>
    <n v="1407065979"/>
    <n v="1404560379"/>
    <x v="1764"/>
    <d v="2014-08-03T06:39:39"/>
    <b v="1"/>
    <n v="39"/>
    <b v="0"/>
    <s v="photography/photobooks"/>
    <n v="0.19600000000000001"/>
    <n v="55.282051282051285"/>
    <x v="8"/>
    <s v="photobooks"/>
  </r>
  <r>
    <n v="12500"/>
    <n v="7433.48"/>
    <x v="2"/>
    <s v="US"/>
    <s v="USD"/>
    <n v="1407972712"/>
    <n v="1405380712"/>
    <x v="1765"/>
    <d v="2014-08-13T18:31:52"/>
    <b v="1"/>
    <n v="103"/>
    <b v="0"/>
    <s v="photography/photobooks"/>
    <n v="0.59467839999999994"/>
    <n v="72.16970873786407"/>
    <x v="8"/>
    <s v="photobooks"/>
  </r>
  <r>
    <n v="1500"/>
    <n v="0"/>
    <x v="2"/>
    <s v="AU"/>
    <s v="AUD"/>
    <n v="1408999088"/>
    <n v="1407184688"/>
    <x v="1766"/>
    <d v="2014-08-25T15:38:08"/>
    <b v="1"/>
    <n v="0"/>
    <b v="0"/>
    <s v="photography/photobooks"/>
    <n v="0"/>
    <n v="0"/>
    <x v="8"/>
    <s v="photobooks"/>
  </r>
  <r>
    <n v="5000"/>
    <n v="2286"/>
    <x v="2"/>
    <s v="US"/>
    <s v="USD"/>
    <n v="1407080884"/>
    <n v="1404488884"/>
    <x v="1767"/>
    <d v="2014-08-03T10:48:04"/>
    <b v="1"/>
    <n v="39"/>
    <b v="0"/>
    <s v="photography/photobooks"/>
    <n v="0.4572"/>
    <n v="58.615384615384613"/>
    <x v="8"/>
    <s v="photobooks"/>
  </r>
  <r>
    <n v="5000"/>
    <n v="187"/>
    <x v="2"/>
    <s v="US"/>
    <s v="USD"/>
    <n v="1411824444"/>
    <n v="1406640444"/>
    <x v="1768"/>
    <d v="2014-09-27T08:27:24"/>
    <b v="1"/>
    <n v="15"/>
    <b v="0"/>
    <s v="photography/photobooks"/>
    <n v="3.7400000000000003E-2"/>
    <n v="12.466666666666667"/>
    <x v="8"/>
    <s v="photobooks"/>
  </r>
  <r>
    <n v="40000"/>
    <n v="1081"/>
    <x v="2"/>
    <s v="US"/>
    <s v="USD"/>
    <n v="1421177959"/>
    <n v="1418585959"/>
    <x v="1769"/>
    <d v="2015-01-13T14:39:19"/>
    <b v="1"/>
    <n v="22"/>
    <b v="0"/>
    <s v="photography/photobooks"/>
    <n v="2.7025E-2"/>
    <n v="49.136363636363633"/>
    <x v="8"/>
    <s v="photobooks"/>
  </r>
  <r>
    <n v="24500"/>
    <n v="13846"/>
    <x v="2"/>
    <s v="US"/>
    <s v="USD"/>
    <n v="1413312194"/>
    <n v="1410288194"/>
    <x v="1770"/>
    <d v="2014-10-14T13:43:14"/>
    <b v="1"/>
    <n v="92"/>
    <b v="0"/>
    <s v="photography/photobooks"/>
    <n v="0.56514285714285717"/>
    <n v="150.5"/>
    <x v="8"/>
    <s v="photobooks"/>
  </r>
  <r>
    <n v="4200"/>
    <n v="895"/>
    <x v="2"/>
    <s v="GB"/>
    <s v="GBP"/>
    <n v="1414107040"/>
    <n v="1411515040"/>
    <x v="1771"/>
    <d v="2014-10-23T18:30:40"/>
    <b v="1"/>
    <n v="25"/>
    <b v="0"/>
    <s v="photography/photobooks"/>
    <n v="0.21309523809523809"/>
    <n v="35.799999999999997"/>
    <x v="8"/>
    <s v="photobooks"/>
  </r>
  <r>
    <n v="5500"/>
    <n v="858"/>
    <x v="2"/>
    <s v="GB"/>
    <s v="GBP"/>
    <n v="1404666836"/>
    <n v="1399482836"/>
    <x v="1772"/>
    <d v="2014-07-06T12:13:56"/>
    <b v="1"/>
    <n v="19"/>
    <b v="0"/>
    <s v="photography/photobooks"/>
    <n v="0.156"/>
    <n v="45.157894736842103"/>
    <x v="8"/>
    <s v="photobooks"/>
  </r>
  <r>
    <n v="30000"/>
    <n v="1877"/>
    <x v="2"/>
    <s v="US"/>
    <s v="USD"/>
    <n v="1421691298"/>
    <n v="1417803298"/>
    <x v="1773"/>
    <d v="2015-01-19T13:14:58"/>
    <b v="1"/>
    <n v="19"/>
    <b v="0"/>
    <s v="photography/photobooks"/>
    <n v="6.2566666666666673E-2"/>
    <n v="98.78947368421052"/>
    <x v="8"/>
    <s v="photobooks"/>
  </r>
  <r>
    <n v="2500"/>
    <n v="1148"/>
    <x v="2"/>
    <s v="US"/>
    <s v="USD"/>
    <n v="1417273140"/>
    <n v="1413609292"/>
    <x v="1774"/>
    <d v="2014-11-29T09:59:00"/>
    <b v="1"/>
    <n v="13"/>
    <b v="0"/>
    <s v="photography/photobooks"/>
    <n v="0.4592"/>
    <n v="88.307692307692307"/>
    <x v="8"/>
    <s v="photobooks"/>
  </r>
  <r>
    <n v="32500"/>
    <n v="21158"/>
    <x v="2"/>
    <s v="US"/>
    <s v="USD"/>
    <n v="1414193160"/>
    <n v="1410305160"/>
    <x v="1775"/>
    <d v="2014-10-24T18:26:00"/>
    <b v="1"/>
    <n v="124"/>
    <b v="0"/>
    <s v="photography/photobooks"/>
    <n v="0.65101538461538466"/>
    <n v="170.62903225806451"/>
    <x v="8"/>
    <s v="photobooks"/>
  </r>
  <r>
    <n v="5000"/>
    <n v="335"/>
    <x v="2"/>
    <s v="GB"/>
    <s v="GBP"/>
    <n v="1414623471"/>
    <n v="1411513071"/>
    <x v="1776"/>
    <d v="2014-10-29T17:57:51"/>
    <b v="1"/>
    <n v="4"/>
    <b v="0"/>
    <s v="photography/photobooks"/>
    <n v="6.7000000000000004E-2"/>
    <n v="83.75"/>
    <x v="8"/>
    <s v="photobooks"/>
  </r>
  <r>
    <n v="4800"/>
    <n v="651"/>
    <x v="2"/>
    <s v="NL"/>
    <s v="EUR"/>
    <n v="1424421253"/>
    <n v="1421829253"/>
    <x v="1777"/>
    <d v="2015-02-20T03:34:13"/>
    <b v="1"/>
    <n v="10"/>
    <b v="0"/>
    <s v="photography/photobooks"/>
    <n v="0.135625"/>
    <n v="65.099999999999994"/>
    <x v="8"/>
    <s v="photobooks"/>
  </r>
  <r>
    <n v="50000"/>
    <n v="995"/>
    <x v="2"/>
    <s v="US"/>
    <s v="USD"/>
    <n v="1427485395"/>
    <n v="1423600995"/>
    <x v="1778"/>
    <d v="2015-03-27T14:43:15"/>
    <b v="1"/>
    <n v="15"/>
    <b v="0"/>
    <s v="photography/photobooks"/>
    <n v="1.9900000000000001E-2"/>
    <n v="66.333333333333329"/>
    <x v="8"/>
    <s v="photobooks"/>
  </r>
  <r>
    <n v="11000"/>
    <n v="3986"/>
    <x v="2"/>
    <s v="US"/>
    <s v="USD"/>
    <n v="1472834180"/>
    <n v="1470242180"/>
    <x v="1779"/>
    <d v="2016-09-02T11:36:20"/>
    <b v="1"/>
    <n v="38"/>
    <b v="0"/>
    <s v="photography/photobooks"/>
    <n v="0.36236363636363639"/>
    <n v="104.89473684210526"/>
    <x v="8"/>
    <s v="photobooks"/>
  </r>
  <r>
    <n v="30000"/>
    <n v="11923"/>
    <x v="2"/>
    <s v="US"/>
    <s v="USD"/>
    <n v="1467469510"/>
    <n v="1462285510"/>
    <x v="1780"/>
    <d v="2016-07-02T09:25:10"/>
    <b v="1"/>
    <n v="152"/>
    <b v="0"/>
    <s v="photography/photobooks"/>
    <n v="0.39743333333333336"/>
    <n v="78.440789473684205"/>
    <x v="8"/>
    <s v="photobooks"/>
  </r>
  <r>
    <n v="5500"/>
    <n v="1417"/>
    <x v="2"/>
    <s v="US"/>
    <s v="USD"/>
    <n v="1473950945"/>
    <n v="1471272545"/>
    <x v="1781"/>
    <d v="2016-09-15T09:49:05"/>
    <b v="1"/>
    <n v="24"/>
    <b v="0"/>
    <s v="photography/photobooks"/>
    <n v="0.25763636363636366"/>
    <n v="59.041666666666664"/>
    <x v="8"/>
    <s v="photobooks"/>
  </r>
  <r>
    <n v="35000"/>
    <n v="5422"/>
    <x v="2"/>
    <s v="US"/>
    <s v="USD"/>
    <n v="1456062489"/>
    <n v="1453211289"/>
    <x v="1782"/>
    <d v="2016-02-21T08:48:09"/>
    <b v="1"/>
    <n v="76"/>
    <b v="0"/>
    <s v="photography/photobooks"/>
    <n v="0.15491428571428573"/>
    <n v="71.34210526315789"/>
    <x v="8"/>
    <s v="photobooks"/>
  </r>
  <r>
    <n v="40000"/>
    <n v="9477"/>
    <x v="2"/>
    <s v="US"/>
    <s v="USD"/>
    <n v="1432248478"/>
    <n v="1429656478"/>
    <x v="1783"/>
    <d v="2015-05-21T17:47:58"/>
    <b v="1"/>
    <n v="185"/>
    <b v="0"/>
    <s v="photography/photobooks"/>
    <n v="0.236925"/>
    <n v="51.227027027027027"/>
    <x v="8"/>
    <s v="photobooks"/>
  </r>
  <r>
    <n v="5000"/>
    <n v="1988"/>
    <x v="2"/>
    <s v="US"/>
    <s v="USD"/>
    <n v="1422674700"/>
    <n v="1419954240"/>
    <x v="1784"/>
    <d v="2015-01-30T22:25:00"/>
    <b v="1"/>
    <n v="33"/>
    <b v="0"/>
    <s v="photography/photobooks"/>
    <n v="0.39760000000000001"/>
    <n v="60.242424242424242"/>
    <x v="8"/>
    <s v="photobooks"/>
  </r>
  <r>
    <n v="24000"/>
    <n v="4853"/>
    <x v="2"/>
    <s v="US"/>
    <s v="USD"/>
    <n v="1413417600"/>
    <n v="1410750855"/>
    <x v="1785"/>
    <d v="2014-10-15T19:00:00"/>
    <b v="1"/>
    <n v="108"/>
    <b v="0"/>
    <s v="photography/photobooks"/>
    <n v="0.20220833333333332"/>
    <n v="44.935185185185183"/>
    <x v="8"/>
    <s v="photobooks"/>
  </r>
  <r>
    <n v="1900"/>
    <n v="905"/>
    <x v="2"/>
    <s v="NL"/>
    <s v="EUR"/>
    <n v="1418649177"/>
    <n v="1416057177"/>
    <x v="1786"/>
    <d v="2014-12-15T08:12:57"/>
    <b v="1"/>
    <n v="29"/>
    <b v="0"/>
    <s v="photography/photobooks"/>
    <n v="0.47631578947368419"/>
    <n v="31.206896551724139"/>
    <x v="8"/>
    <s v="photobooks"/>
  </r>
  <r>
    <n v="10000"/>
    <n v="1533"/>
    <x v="2"/>
    <s v="US"/>
    <s v="USD"/>
    <n v="1428158637"/>
    <n v="1425570237"/>
    <x v="1787"/>
    <d v="2015-04-04T09:43:57"/>
    <b v="1"/>
    <n v="24"/>
    <b v="0"/>
    <s v="photography/photobooks"/>
    <n v="0.15329999999999999"/>
    <n v="63.875"/>
    <x v="8"/>
    <s v="photobooks"/>
  </r>
  <r>
    <n v="5500"/>
    <n v="76"/>
    <x v="2"/>
    <s v="GB"/>
    <s v="GBP"/>
    <n v="1414795542"/>
    <n v="1412203542"/>
    <x v="1788"/>
    <d v="2014-10-31T17:45:42"/>
    <b v="1"/>
    <n v="4"/>
    <b v="0"/>
    <s v="photography/photobooks"/>
    <n v="1.3818181818181818E-2"/>
    <n v="19"/>
    <x v="8"/>
    <s v="photobooks"/>
  </r>
  <r>
    <n v="8000"/>
    <n v="40"/>
    <x v="2"/>
    <s v="US"/>
    <s v="USD"/>
    <n v="1421042403"/>
    <n v="1415858403"/>
    <x v="1789"/>
    <d v="2015-01-12T01:00:03"/>
    <b v="1"/>
    <n v="4"/>
    <b v="0"/>
    <s v="photography/photobooks"/>
    <n v="5.0000000000000001E-3"/>
    <n v="10"/>
    <x v="8"/>
    <s v="photobooks"/>
  </r>
  <r>
    <n v="33000"/>
    <n v="1636"/>
    <x v="2"/>
    <s v="US"/>
    <s v="USD"/>
    <n v="1423152678"/>
    <n v="1420560678"/>
    <x v="1790"/>
    <d v="2015-02-05T11:11:18"/>
    <b v="1"/>
    <n v="15"/>
    <b v="0"/>
    <s v="photography/photobooks"/>
    <n v="4.9575757575757579E-2"/>
    <n v="109.06666666666666"/>
    <x v="8"/>
    <s v="photobooks"/>
  </r>
  <r>
    <n v="3000"/>
    <n v="107"/>
    <x v="2"/>
    <s v="GB"/>
    <s v="GBP"/>
    <n v="1422553565"/>
    <n v="1417369565"/>
    <x v="1791"/>
    <d v="2015-01-29T12:46:05"/>
    <b v="1"/>
    <n v="4"/>
    <b v="0"/>
    <s v="photography/photobooks"/>
    <n v="3.5666666666666666E-2"/>
    <n v="26.75"/>
    <x v="8"/>
    <s v="photobooks"/>
  </r>
  <r>
    <n v="25000"/>
    <n v="15281"/>
    <x v="2"/>
    <s v="US"/>
    <s v="USD"/>
    <n v="1439189940"/>
    <n v="1435970682"/>
    <x v="1792"/>
    <d v="2015-08-10T01:59:00"/>
    <b v="1"/>
    <n v="139"/>
    <b v="0"/>
    <s v="photography/photobooks"/>
    <n v="0.61124000000000001"/>
    <n v="109.93525179856115"/>
    <x v="8"/>
    <s v="photobooks"/>
  </r>
  <r>
    <n v="3000"/>
    <n v="40"/>
    <x v="2"/>
    <s v="AU"/>
    <s v="AUD"/>
    <n v="1417127040"/>
    <n v="1414531440"/>
    <x v="1793"/>
    <d v="2014-11-27T17:24:00"/>
    <b v="1"/>
    <n v="2"/>
    <b v="0"/>
    <s v="photography/photobooks"/>
    <n v="1.3333333333333334E-2"/>
    <n v="20"/>
    <x v="8"/>
    <s v="photobooks"/>
  </r>
  <r>
    <n v="9000"/>
    <n v="997"/>
    <x v="2"/>
    <s v="US"/>
    <s v="USD"/>
    <n v="1423660422"/>
    <n v="1420636422"/>
    <x v="1794"/>
    <d v="2015-02-11T08:13:42"/>
    <b v="1"/>
    <n v="18"/>
    <b v="0"/>
    <s v="photography/photobooks"/>
    <n v="0.11077777777777778"/>
    <n v="55.388888888888886"/>
    <x v="8"/>
    <s v="photobooks"/>
  </r>
  <r>
    <n v="28000"/>
    <n v="10846"/>
    <x v="2"/>
    <s v="DE"/>
    <s v="EUR"/>
    <n v="1476460800"/>
    <n v="1473922541"/>
    <x v="1795"/>
    <d v="2016-10-14T11:00:00"/>
    <b v="1"/>
    <n v="81"/>
    <b v="0"/>
    <s v="photography/photobooks"/>
    <n v="0.38735714285714284"/>
    <n v="133.90123456790124"/>
    <x v="8"/>
    <s v="photobooks"/>
  </r>
  <r>
    <n v="19000"/>
    <n v="4190"/>
    <x v="2"/>
    <s v="GB"/>
    <s v="GBP"/>
    <n v="1469356366"/>
    <n v="1464172366"/>
    <x v="1796"/>
    <d v="2016-07-24T05:32:46"/>
    <b v="1"/>
    <n v="86"/>
    <b v="0"/>
    <s v="photography/photobooks"/>
    <n v="0.22052631578947368"/>
    <n v="48.720930232558139"/>
    <x v="8"/>
    <s v="photobooks"/>
  </r>
  <r>
    <n v="10000"/>
    <n v="6755"/>
    <x v="2"/>
    <s v="US"/>
    <s v="USD"/>
    <n v="1481809189"/>
    <n v="1479217189"/>
    <x v="1797"/>
    <d v="2016-12-15T08:39:49"/>
    <b v="1"/>
    <n v="140"/>
    <b v="0"/>
    <s v="photography/photobooks"/>
    <n v="0.67549999999999999"/>
    <n v="48.25"/>
    <x v="8"/>
    <s v="photobooks"/>
  </r>
  <r>
    <n v="16000"/>
    <n v="2182"/>
    <x v="2"/>
    <s v="US"/>
    <s v="USD"/>
    <n v="1454572233"/>
    <n v="1449388233"/>
    <x v="1798"/>
    <d v="2016-02-04T02:50:33"/>
    <b v="1"/>
    <n v="37"/>
    <b v="0"/>
    <s v="photography/photobooks"/>
    <n v="0.136375"/>
    <n v="58.972972972972975"/>
    <x v="8"/>
    <s v="photobooks"/>
  </r>
  <r>
    <n v="4000"/>
    <n v="69.83"/>
    <x v="2"/>
    <s v="GB"/>
    <s v="GBP"/>
    <n v="1415740408"/>
    <n v="1414008808"/>
    <x v="1799"/>
    <d v="2014-11-11T16:13:28"/>
    <b v="1"/>
    <n v="6"/>
    <b v="0"/>
    <s v="photography/photobooks"/>
    <n v="1.7457500000000001E-2"/>
    <n v="11.638333333333334"/>
    <x v="8"/>
    <s v="photobooks"/>
  </r>
  <r>
    <n v="46260"/>
    <n v="9460"/>
    <x v="2"/>
    <s v="GB"/>
    <s v="GBP"/>
    <n v="1476109970"/>
    <n v="1473517970"/>
    <x v="1800"/>
    <d v="2016-10-10T09:32:50"/>
    <b v="1"/>
    <n v="113"/>
    <b v="0"/>
    <s v="photography/photobooks"/>
    <n v="0.20449632511889321"/>
    <n v="83.716814159292042"/>
    <x v="8"/>
    <s v="photobooks"/>
  </r>
  <r>
    <n v="17000"/>
    <n v="2355"/>
    <x v="2"/>
    <s v="GB"/>
    <s v="GBP"/>
    <n v="1450181400"/>
    <n v="1447429868"/>
    <x v="1801"/>
    <d v="2015-12-15T07:10:00"/>
    <b v="1"/>
    <n v="37"/>
    <b v="0"/>
    <s v="photography/photobooks"/>
    <n v="0.13852941176470587"/>
    <n v="63.648648648648646"/>
    <x v="8"/>
    <s v="photobooks"/>
  </r>
  <r>
    <n v="3500"/>
    <n v="1697"/>
    <x v="2"/>
    <s v="DE"/>
    <s v="EUR"/>
    <n v="1435442340"/>
    <n v="1433416830"/>
    <x v="1802"/>
    <d v="2015-06-27T16:59:00"/>
    <b v="1"/>
    <n v="18"/>
    <b v="0"/>
    <s v="photography/photobooks"/>
    <n v="0.48485714285714288"/>
    <n v="94.277777777777771"/>
    <x v="8"/>
    <s v="photobooks"/>
  </r>
  <r>
    <n v="17500"/>
    <n v="5390"/>
    <x v="2"/>
    <s v="US"/>
    <s v="USD"/>
    <n v="1423878182"/>
    <n v="1421199782"/>
    <x v="1803"/>
    <d v="2015-02-13T20:43:02"/>
    <b v="1"/>
    <n v="75"/>
    <b v="0"/>
    <s v="photography/photobooks"/>
    <n v="0.308"/>
    <n v="71.86666666666666"/>
    <x v="8"/>
    <s v="photobooks"/>
  </r>
  <r>
    <n v="15500"/>
    <n v="5452"/>
    <x v="2"/>
    <s v="US"/>
    <s v="USD"/>
    <n v="1447521404"/>
    <n v="1444061804"/>
    <x v="1804"/>
    <d v="2015-11-14T12:16:44"/>
    <b v="1"/>
    <n v="52"/>
    <b v="0"/>
    <s v="photography/photobooks"/>
    <n v="0.35174193548387095"/>
    <n v="104.84615384615384"/>
    <x v="8"/>
    <s v="photobooks"/>
  </r>
  <r>
    <n v="22500"/>
    <n v="8191"/>
    <x v="2"/>
    <s v="DE"/>
    <s v="EUR"/>
    <n v="1443808800"/>
    <n v="1441048658"/>
    <x v="1805"/>
    <d v="2015-10-02T13:00:00"/>
    <b v="1"/>
    <n v="122"/>
    <b v="0"/>
    <s v="photography/photobooks"/>
    <n v="0.36404444444444445"/>
    <n v="67.139344262295083"/>
    <x v="8"/>
    <s v="photobooks"/>
  </r>
  <r>
    <n v="20000"/>
    <n v="591"/>
    <x v="2"/>
    <s v="GB"/>
    <s v="GBP"/>
    <n v="1412090349"/>
    <n v="1409066349"/>
    <x v="1806"/>
    <d v="2014-09-30T10:19:09"/>
    <b v="1"/>
    <n v="8"/>
    <b v="0"/>
    <s v="photography/photobooks"/>
    <n v="2.955E-2"/>
    <n v="73.875"/>
    <x v="8"/>
    <s v="photobooks"/>
  </r>
  <r>
    <n v="5000"/>
    <n v="553"/>
    <x v="2"/>
    <s v="US"/>
    <s v="USD"/>
    <n v="1411868313"/>
    <n v="1409276313"/>
    <x v="1807"/>
    <d v="2014-09-27T20:38:33"/>
    <b v="1"/>
    <n v="8"/>
    <b v="0"/>
    <s v="photography/photobooks"/>
    <n v="0.1106"/>
    <n v="69.125"/>
    <x v="8"/>
    <s v="photobooks"/>
  </r>
  <r>
    <n v="28000"/>
    <n v="11594"/>
    <x v="2"/>
    <s v="US"/>
    <s v="USD"/>
    <n v="1486830030"/>
    <n v="1483806030"/>
    <x v="1808"/>
    <d v="2017-02-11T11:20:30"/>
    <b v="1"/>
    <n v="96"/>
    <b v="0"/>
    <s v="photography/photobooks"/>
    <n v="0.41407142857142859"/>
    <n v="120.77083333333333"/>
    <x v="8"/>
    <s v="photobooks"/>
  </r>
  <r>
    <n v="3500"/>
    <n v="380"/>
    <x v="2"/>
    <s v="CA"/>
    <s v="CAD"/>
    <n v="1425246439"/>
    <n v="1422222439"/>
    <x v="1809"/>
    <d v="2015-03-01T16:47:19"/>
    <b v="1"/>
    <n v="9"/>
    <b v="0"/>
    <s v="photography/photobooks"/>
    <n v="0.10857142857142857"/>
    <n v="42.222222222222221"/>
    <x v="8"/>
    <s v="photobooks"/>
  </r>
  <r>
    <n v="450"/>
    <n v="15"/>
    <x v="2"/>
    <s v="US"/>
    <s v="USD"/>
    <n v="1408657826"/>
    <n v="1407621026"/>
    <x v="1810"/>
    <d v="2014-08-21T16:50:26"/>
    <b v="0"/>
    <n v="2"/>
    <b v="0"/>
    <s v="photography/photobooks"/>
    <n v="3.3333333333333333E-2"/>
    <n v="7.5"/>
    <x v="8"/>
    <s v="photobooks"/>
  </r>
  <r>
    <n v="54000"/>
    <n v="40"/>
    <x v="2"/>
    <s v="US"/>
    <s v="USD"/>
    <n v="1414123200"/>
    <n v="1408962270"/>
    <x v="1811"/>
    <d v="2014-10-23T23:00:00"/>
    <b v="0"/>
    <n v="26"/>
    <b v="0"/>
    <s v="photography/photobooks"/>
    <n v="7.407407407407407E-4"/>
    <n v="1.5384615384615385"/>
    <x v="8"/>
    <s v="photobooks"/>
  </r>
  <r>
    <n v="6500"/>
    <n v="865"/>
    <x v="2"/>
    <s v="GB"/>
    <s v="GBP"/>
    <n v="1467531536"/>
    <n v="1464939536"/>
    <x v="1812"/>
    <d v="2016-07-03T02:38:56"/>
    <b v="0"/>
    <n v="23"/>
    <b v="0"/>
    <s v="photography/photobooks"/>
    <n v="0.13307692307692306"/>
    <n v="37.608695652173914"/>
    <x v="8"/>
    <s v="photobooks"/>
  </r>
  <r>
    <n v="8750"/>
    <n v="0"/>
    <x v="2"/>
    <s v="GB"/>
    <s v="GBP"/>
    <n v="1407532812"/>
    <n v="1404940812"/>
    <x v="1813"/>
    <d v="2014-08-08T16:20:12"/>
    <b v="0"/>
    <n v="0"/>
    <b v="0"/>
    <s v="photography/photobooks"/>
    <n v="0"/>
    <n v="0"/>
    <x v="8"/>
    <s v="photobooks"/>
  </r>
  <r>
    <n v="12000"/>
    <n v="5902"/>
    <x v="2"/>
    <s v="GB"/>
    <s v="GBP"/>
    <n v="1425108736"/>
    <n v="1422516736"/>
    <x v="1814"/>
    <d v="2015-02-28T02:32:16"/>
    <b v="0"/>
    <n v="140"/>
    <b v="0"/>
    <s v="photography/photobooks"/>
    <n v="0.49183333333333334"/>
    <n v="42.157142857142858"/>
    <x v="8"/>
    <s v="photobooks"/>
  </r>
  <r>
    <n v="3000"/>
    <n v="0"/>
    <x v="2"/>
    <s v="US"/>
    <s v="USD"/>
    <n v="1435787137"/>
    <n v="1434577537"/>
    <x v="1815"/>
    <d v="2015-07-01T16:45:37"/>
    <b v="0"/>
    <n v="0"/>
    <b v="0"/>
    <s v="photography/photobooks"/>
    <n v="0"/>
    <n v="0"/>
    <x v="8"/>
    <s v="photobooks"/>
  </r>
  <r>
    <n v="25000"/>
    <n v="509"/>
    <x v="2"/>
    <s v="CH"/>
    <s v="CHF"/>
    <n v="1469473200"/>
    <n v="1467061303"/>
    <x v="1816"/>
    <d v="2016-07-25T14:00:00"/>
    <b v="0"/>
    <n v="6"/>
    <b v="0"/>
    <s v="photography/photobooks"/>
    <n v="2.036E-2"/>
    <n v="84.833333333333329"/>
    <x v="8"/>
    <s v="photobooks"/>
  </r>
  <r>
    <n v="18000"/>
    <n v="9419"/>
    <x v="2"/>
    <s v="US"/>
    <s v="USD"/>
    <n v="1485759540"/>
    <n v="1480607607"/>
    <x v="1817"/>
    <d v="2017-01-30T01:59:00"/>
    <b v="0"/>
    <n v="100"/>
    <b v="0"/>
    <s v="photography/photobooks"/>
    <n v="0.52327777777777773"/>
    <n v="94.19"/>
    <x v="8"/>
    <s v="photobooks"/>
  </r>
  <r>
    <n v="15000"/>
    <n v="0"/>
    <x v="2"/>
    <s v="US"/>
    <s v="USD"/>
    <n v="1428035850"/>
    <n v="1425447450"/>
    <x v="1818"/>
    <d v="2015-04-02T23:37:30"/>
    <b v="0"/>
    <n v="0"/>
    <b v="0"/>
    <s v="photography/photobooks"/>
    <n v="0"/>
    <n v="0"/>
    <x v="8"/>
    <s v="photobooks"/>
  </r>
  <r>
    <n v="1200"/>
    <n v="25"/>
    <x v="2"/>
    <s v="US"/>
    <s v="USD"/>
    <n v="1406743396"/>
    <n v="1404151396"/>
    <x v="1819"/>
    <d v="2014-07-30T13:03:16"/>
    <b v="0"/>
    <n v="4"/>
    <b v="0"/>
    <s v="photography/photobooks"/>
    <n v="2.0833333333333332E-2"/>
    <n v="6.25"/>
    <x v="8"/>
    <s v="photobooks"/>
  </r>
  <r>
    <n v="26000"/>
    <n v="1707"/>
    <x v="2"/>
    <s v="US"/>
    <s v="USD"/>
    <n v="1427850090"/>
    <n v="1425261690"/>
    <x v="1820"/>
    <d v="2015-03-31T20:01:30"/>
    <b v="0"/>
    <n v="8"/>
    <b v="0"/>
    <s v="photography/photobooks"/>
    <n v="6.565384615384616E-2"/>
    <n v="213.375"/>
    <x v="8"/>
    <s v="photobooks"/>
  </r>
  <r>
    <n v="2500"/>
    <n v="3372.25"/>
    <x v="0"/>
    <s v="US"/>
    <s v="USD"/>
    <n v="1330760367"/>
    <n v="1326872367"/>
    <x v="1821"/>
    <d v="2012-03-03T02:39:27"/>
    <b v="0"/>
    <n v="57"/>
    <b v="1"/>
    <s v="music/rock"/>
    <n v="1.3489"/>
    <n v="59.162280701754383"/>
    <x v="4"/>
    <s v="rock"/>
  </r>
  <r>
    <n v="300"/>
    <n v="300"/>
    <x v="0"/>
    <s v="CA"/>
    <s v="CAD"/>
    <n v="1391194860"/>
    <n v="1388084862"/>
    <x v="1822"/>
    <d v="2014-01-31T14:01:00"/>
    <b v="0"/>
    <n v="11"/>
    <b v="1"/>
    <s v="music/rock"/>
    <n v="1"/>
    <n v="27.272727272727273"/>
    <x v="4"/>
    <s v="rock"/>
  </r>
  <r>
    <n v="700"/>
    <n v="811"/>
    <x v="0"/>
    <s v="US"/>
    <s v="USD"/>
    <n v="1351095976"/>
    <n v="1348503976"/>
    <x v="1823"/>
    <d v="2012-10-24T11:26:16"/>
    <b v="0"/>
    <n v="33"/>
    <b v="1"/>
    <s v="music/rock"/>
    <n v="1.1585714285714286"/>
    <n v="24.575757575757574"/>
    <x v="4"/>
    <s v="rock"/>
  </r>
  <r>
    <n v="3000"/>
    <n v="3002"/>
    <x v="0"/>
    <s v="US"/>
    <s v="USD"/>
    <n v="1389146880"/>
    <n v="1387403967"/>
    <x v="1824"/>
    <d v="2014-01-07T21:08:00"/>
    <b v="0"/>
    <n v="40"/>
    <b v="1"/>
    <s v="music/rock"/>
    <n v="1.0006666666666666"/>
    <n v="75.05"/>
    <x v="4"/>
    <s v="rock"/>
  </r>
  <r>
    <n v="2000"/>
    <n v="2101"/>
    <x v="0"/>
    <s v="US"/>
    <s v="USD"/>
    <n v="1373572903"/>
    <n v="1371585703"/>
    <x v="1825"/>
    <d v="2013-07-11T15:01:43"/>
    <b v="0"/>
    <n v="50"/>
    <b v="1"/>
    <s v="music/rock"/>
    <n v="1.0505"/>
    <n v="42.02"/>
    <x v="4"/>
    <s v="rock"/>
  </r>
  <r>
    <n v="2000"/>
    <n v="2020"/>
    <x v="0"/>
    <s v="US"/>
    <s v="USD"/>
    <n v="1392675017"/>
    <n v="1390083017"/>
    <x v="1826"/>
    <d v="2014-02-17T17:10:17"/>
    <b v="0"/>
    <n v="38"/>
    <b v="1"/>
    <s v="music/rock"/>
    <n v="1.01"/>
    <n v="53.157894736842103"/>
    <x v="4"/>
    <s v="rock"/>
  </r>
  <r>
    <n v="8000"/>
    <n v="8053"/>
    <x v="0"/>
    <s v="US"/>
    <s v="USD"/>
    <n v="1299138561"/>
    <n v="1294818561"/>
    <x v="1827"/>
    <d v="2011-03-03T02:49:21"/>
    <b v="0"/>
    <n v="96"/>
    <b v="1"/>
    <s v="music/rock"/>
    <n v="1.0066250000000001"/>
    <n v="83.885416666666671"/>
    <x v="4"/>
    <s v="rock"/>
  </r>
  <r>
    <n v="20000"/>
    <n v="20032"/>
    <x v="0"/>
    <s v="US"/>
    <s v="USD"/>
    <n v="1399672800"/>
    <n v="1396906530"/>
    <x v="1828"/>
    <d v="2014-05-09T17:00:00"/>
    <b v="0"/>
    <n v="48"/>
    <b v="1"/>
    <s v="music/rock"/>
    <n v="1.0016"/>
    <n v="417.33333333333331"/>
    <x v="4"/>
    <s v="rock"/>
  </r>
  <r>
    <n v="1500"/>
    <n v="2500.25"/>
    <x v="0"/>
    <s v="US"/>
    <s v="USD"/>
    <n v="1295647200"/>
    <n v="1291428371"/>
    <x v="1829"/>
    <d v="2011-01-21T17:00:00"/>
    <b v="0"/>
    <n v="33"/>
    <b v="1"/>
    <s v="music/rock"/>
    <n v="1.6668333333333334"/>
    <n v="75.765151515151516"/>
    <x v="4"/>
    <s v="rock"/>
  </r>
  <r>
    <n v="15000"/>
    <n v="15230"/>
    <x v="0"/>
    <s v="US"/>
    <s v="USD"/>
    <n v="1393259107"/>
    <n v="1390667107"/>
    <x v="1830"/>
    <d v="2014-02-24T11:25:07"/>
    <b v="0"/>
    <n v="226"/>
    <b v="1"/>
    <s v="music/rock"/>
    <n v="1.0153333333333334"/>
    <n v="67.389380530973455"/>
    <x v="4"/>
    <s v="rock"/>
  </r>
  <r>
    <n v="1000"/>
    <n v="1030"/>
    <x v="0"/>
    <s v="US"/>
    <s v="USD"/>
    <n v="1336866863"/>
    <n v="1335570863"/>
    <x v="1831"/>
    <d v="2012-05-12T18:54:23"/>
    <b v="0"/>
    <n v="14"/>
    <b v="1"/>
    <s v="music/rock"/>
    <n v="1.03"/>
    <n v="73.571428571428569"/>
    <x v="4"/>
    <s v="rock"/>
  </r>
  <r>
    <n v="350"/>
    <n v="500"/>
    <x v="0"/>
    <s v="US"/>
    <s v="USD"/>
    <n v="1299243427"/>
    <n v="1296651427"/>
    <x v="1832"/>
    <d v="2011-03-04T07:57:07"/>
    <b v="0"/>
    <n v="20"/>
    <b v="1"/>
    <s v="music/rock"/>
    <n v="1.4285714285714286"/>
    <n v="25"/>
    <x v="4"/>
    <s v="rock"/>
  </r>
  <r>
    <n v="400"/>
    <n v="1050"/>
    <x v="0"/>
    <s v="US"/>
    <s v="USD"/>
    <n v="1362211140"/>
    <n v="1359421403"/>
    <x v="1833"/>
    <d v="2013-03-02T02:59:00"/>
    <b v="0"/>
    <n v="25"/>
    <b v="1"/>
    <s v="music/rock"/>
    <n v="2.625"/>
    <n v="42"/>
    <x v="4"/>
    <s v="rock"/>
  </r>
  <r>
    <n v="10000"/>
    <n v="11805"/>
    <x v="0"/>
    <s v="US"/>
    <s v="USD"/>
    <n v="1422140895"/>
    <n v="1418684895"/>
    <x v="1834"/>
    <d v="2015-01-24T18:08:15"/>
    <b v="0"/>
    <n v="90"/>
    <b v="1"/>
    <s v="music/rock"/>
    <n v="1.1805000000000001"/>
    <n v="131.16666666666666"/>
    <x v="4"/>
    <s v="rock"/>
  </r>
  <r>
    <n v="500"/>
    <n v="520"/>
    <x v="0"/>
    <s v="GB"/>
    <s v="GBP"/>
    <n v="1459439471"/>
    <n v="1456851071"/>
    <x v="1835"/>
    <d v="2016-03-31T10:51:11"/>
    <b v="0"/>
    <n v="11"/>
    <b v="1"/>
    <s v="music/rock"/>
    <n v="1.04"/>
    <n v="47.272727272727273"/>
    <x v="4"/>
    <s v="rock"/>
  </r>
  <r>
    <n v="5000"/>
    <n v="10017"/>
    <x v="0"/>
    <s v="US"/>
    <s v="USD"/>
    <n v="1361129129"/>
    <n v="1359660329"/>
    <x v="1836"/>
    <d v="2013-02-17T14:25:29"/>
    <b v="0"/>
    <n v="55"/>
    <b v="1"/>
    <s v="music/rock"/>
    <n v="2.0034000000000001"/>
    <n v="182.12727272727273"/>
    <x v="4"/>
    <s v="rock"/>
  </r>
  <r>
    <n v="600"/>
    <n v="1841"/>
    <x v="0"/>
    <s v="US"/>
    <s v="USD"/>
    <n v="1332029335"/>
    <n v="1326848935"/>
    <x v="1837"/>
    <d v="2012-03-17T19:08:55"/>
    <b v="0"/>
    <n v="30"/>
    <b v="1"/>
    <s v="music/rock"/>
    <n v="3.0683333333333334"/>
    <n v="61.366666666666667"/>
    <x v="4"/>
    <s v="rock"/>
  </r>
  <r>
    <n v="1000"/>
    <n v="1001.49"/>
    <x v="0"/>
    <s v="US"/>
    <s v="USD"/>
    <n v="1317438000"/>
    <n v="1314989557"/>
    <x v="1838"/>
    <d v="2011-09-30T22:00:00"/>
    <b v="0"/>
    <n v="28"/>
    <b v="1"/>
    <s v="music/rock"/>
    <n v="1.00149"/>
    <n v="35.767499999999998"/>
    <x v="4"/>
    <s v="rock"/>
  </r>
  <r>
    <n v="1000"/>
    <n v="2053"/>
    <x v="0"/>
    <s v="US"/>
    <s v="USD"/>
    <n v="1475342382"/>
    <n v="1472750382"/>
    <x v="1839"/>
    <d v="2016-10-01T12:19:42"/>
    <b v="0"/>
    <n v="45"/>
    <b v="1"/>
    <s v="music/rock"/>
    <n v="2.0529999999999999"/>
    <n v="45.62222222222222"/>
    <x v="4"/>
    <s v="rock"/>
  </r>
  <r>
    <n v="900"/>
    <n v="980"/>
    <x v="0"/>
    <s v="US"/>
    <s v="USD"/>
    <n v="1367902740"/>
    <n v="1366251510"/>
    <x v="1840"/>
    <d v="2013-05-06T23:59:00"/>
    <b v="0"/>
    <n v="13"/>
    <b v="1"/>
    <s v="music/rock"/>
    <n v="1.0888888888888888"/>
    <n v="75.384615384615387"/>
    <x v="4"/>
    <s v="rock"/>
  </r>
  <r>
    <n v="2000"/>
    <n v="2035"/>
    <x v="0"/>
    <s v="US"/>
    <s v="USD"/>
    <n v="1400561940"/>
    <n v="1397679445"/>
    <x v="1841"/>
    <d v="2014-05-19T23:59:00"/>
    <b v="0"/>
    <n v="40"/>
    <b v="1"/>
    <s v="music/rock"/>
    <n v="1.0175000000000001"/>
    <n v="50.875"/>
    <x v="4"/>
    <s v="rock"/>
  </r>
  <r>
    <n v="2000"/>
    <n v="2505"/>
    <x v="0"/>
    <s v="US"/>
    <s v="USD"/>
    <n v="1425275940"/>
    <n v="1422371381"/>
    <x v="1842"/>
    <d v="2015-03-02T00:59:00"/>
    <b v="0"/>
    <n v="21"/>
    <b v="1"/>
    <s v="music/rock"/>
    <n v="1.2524999999999999"/>
    <n v="119.28571428571429"/>
    <x v="4"/>
    <s v="rock"/>
  </r>
  <r>
    <n v="10000"/>
    <n v="12400.61"/>
    <x v="0"/>
    <s v="US"/>
    <s v="USD"/>
    <n v="1298245954"/>
    <n v="1295653954"/>
    <x v="1843"/>
    <d v="2011-02-20T18:52:34"/>
    <b v="0"/>
    <n v="134"/>
    <b v="1"/>
    <s v="music/rock"/>
    <n v="1.2400610000000001"/>
    <n v="92.541865671641801"/>
    <x v="4"/>
    <s v="rock"/>
  </r>
  <r>
    <n v="1500"/>
    <n v="1521"/>
    <x v="0"/>
    <s v="US"/>
    <s v="USD"/>
    <n v="1307761200"/>
    <n v="1304464914"/>
    <x v="1844"/>
    <d v="2011-06-10T22:00:00"/>
    <b v="0"/>
    <n v="20"/>
    <b v="1"/>
    <s v="music/rock"/>
    <n v="1.014"/>
    <n v="76.05"/>
    <x v="4"/>
    <s v="rock"/>
  </r>
  <r>
    <n v="1000"/>
    <n v="1000"/>
    <x v="0"/>
    <s v="US"/>
    <s v="USD"/>
    <n v="1466139300"/>
    <n v="1464854398"/>
    <x v="1845"/>
    <d v="2016-06-16T23:55:00"/>
    <b v="0"/>
    <n v="19"/>
    <b v="1"/>
    <s v="music/rock"/>
    <n v="1"/>
    <n v="52.631578947368418"/>
    <x v="4"/>
    <s v="rock"/>
  </r>
  <r>
    <n v="15000"/>
    <n v="20689"/>
    <x v="0"/>
    <s v="US"/>
    <s v="USD"/>
    <n v="1355585777"/>
    <n v="1352993777"/>
    <x v="1846"/>
    <d v="2012-12-15T10:36:17"/>
    <b v="0"/>
    <n v="209"/>
    <b v="1"/>
    <s v="music/rock"/>
    <n v="1.3792666666666666"/>
    <n v="98.990430622009569"/>
    <x v="4"/>
    <s v="rock"/>
  </r>
  <r>
    <n v="2500"/>
    <n v="3022"/>
    <x v="0"/>
    <s v="US"/>
    <s v="USD"/>
    <n v="1429594832"/>
    <n v="1427780432"/>
    <x v="1847"/>
    <d v="2015-04-21T00:40:32"/>
    <b v="0"/>
    <n v="38"/>
    <b v="1"/>
    <s v="music/rock"/>
    <n v="1.2088000000000001"/>
    <n v="79.526315789473685"/>
    <x v="4"/>
    <s v="rock"/>
  </r>
  <r>
    <n v="3000"/>
    <n v="3221"/>
    <x v="0"/>
    <s v="US"/>
    <s v="USD"/>
    <n v="1312095540"/>
    <n v="1306608888"/>
    <x v="1848"/>
    <d v="2011-07-31T01:59:00"/>
    <b v="0"/>
    <n v="24"/>
    <b v="1"/>
    <s v="music/rock"/>
    <n v="1.0736666666666668"/>
    <n v="134.20833333333334"/>
    <x v="4"/>
    <s v="rock"/>
  </r>
  <r>
    <n v="300"/>
    <n v="301"/>
    <x v="0"/>
    <s v="US"/>
    <s v="USD"/>
    <n v="1350505059"/>
    <n v="1347913059"/>
    <x v="1849"/>
    <d v="2012-10-17T15:17:39"/>
    <b v="0"/>
    <n v="8"/>
    <b v="1"/>
    <s v="music/rock"/>
    <n v="1.0033333333333334"/>
    <n v="37.625"/>
    <x v="4"/>
    <s v="rock"/>
  </r>
  <r>
    <n v="9000"/>
    <n v="9137"/>
    <x v="0"/>
    <s v="US"/>
    <s v="USD"/>
    <n v="1405033300"/>
    <n v="1402441300"/>
    <x v="1850"/>
    <d v="2014-07-10T18:01:40"/>
    <b v="0"/>
    <n v="179"/>
    <b v="1"/>
    <s v="music/rock"/>
    <n v="1.0152222222222222"/>
    <n v="51.044692737430168"/>
    <x v="4"/>
    <s v="rock"/>
  </r>
  <r>
    <n v="1300"/>
    <n v="1301"/>
    <x v="0"/>
    <s v="US"/>
    <s v="USD"/>
    <n v="1406509200"/>
    <n v="1404769538"/>
    <x v="1851"/>
    <d v="2014-07-27T20:00:00"/>
    <b v="0"/>
    <n v="26"/>
    <b v="1"/>
    <s v="music/rock"/>
    <n v="1.0007692307692309"/>
    <n v="50.03846153846154"/>
    <x v="4"/>
    <s v="rock"/>
  </r>
  <r>
    <n v="15000"/>
    <n v="17545"/>
    <x v="0"/>
    <s v="US"/>
    <s v="USD"/>
    <n v="1429920000"/>
    <n v="1426703452"/>
    <x v="1852"/>
    <d v="2015-04-24T19:00:00"/>
    <b v="0"/>
    <n v="131"/>
    <b v="1"/>
    <s v="music/rock"/>
    <n v="1.1696666666666666"/>
    <n v="133.93129770992365"/>
    <x v="4"/>
    <s v="rock"/>
  </r>
  <r>
    <n v="800"/>
    <n v="815"/>
    <x v="0"/>
    <s v="US"/>
    <s v="USD"/>
    <n v="1352860017"/>
    <n v="1348536417"/>
    <x v="1853"/>
    <d v="2012-11-13T21:26:57"/>
    <b v="0"/>
    <n v="14"/>
    <b v="1"/>
    <s v="music/rock"/>
    <n v="1.01875"/>
    <n v="58.214285714285715"/>
    <x v="4"/>
    <s v="rock"/>
  </r>
  <r>
    <n v="15000"/>
    <n v="15318.55"/>
    <x v="0"/>
    <s v="US"/>
    <s v="USD"/>
    <n v="1369355437"/>
    <n v="1366763437"/>
    <x v="1854"/>
    <d v="2013-05-23T19:30:37"/>
    <b v="0"/>
    <n v="174"/>
    <b v="1"/>
    <s v="music/rock"/>
    <n v="1.0212366666666666"/>
    <n v="88.037643678160919"/>
    <x v="4"/>
    <s v="rock"/>
  </r>
  <r>
    <n v="8750"/>
    <n v="13480.16"/>
    <x v="0"/>
    <s v="CA"/>
    <s v="CAD"/>
    <n v="1389012940"/>
    <n v="1385124940"/>
    <x v="1855"/>
    <d v="2014-01-06T07:55:40"/>
    <b v="0"/>
    <n v="191"/>
    <b v="1"/>
    <s v="music/rock"/>
    <n v="1.5405897142857143"/>
    <n v="70.576753926701571"/>
    <x v="4"/>
    <s v="rock"/>
  </r>
  <r>
    <n v="2000"/>
    <n v="2025"/>
    <x v="0"/>
    <s v="US"/>
    <s v="USD"/>
    <n v="1405715472"/>
    <n v="1403901072"/>
    <x v="1856"/>
    <d v="2014-07-18T15:31:12"/>
    <b v="0"/>
    <n v="38"/>
    <b v="1"/>
    <s v="music/rock"/>
    <n v="1.0125"/>
    <n v="53.289473684210527"/>
    <x v="4"/>
    <s v="rock"/>
  </r>
  <r>
    <n v="3000"/>
    <n v="3000"/>
    <x v="0"/>
    <s v="US"/>
    <s v="USD"/>
    <n v="1410546413"/>
    <n v="1407954413"/>
    <x v="1857"/>
    <d v="2014-09-12T13:26:53"/>
    <b v="0"/>
    <n v="22"/>
    <b v="1"/>
    <s v="music/rock"/>
    <n v="1"/>
    <n v="136.36363636363637"/>
    <x v="4"/>
    <s v="rock"/>
  </r>
  <r>
    <n v="5555.55"/>
    <n v="6041.55"/>
    <x v="0"/>
    <s v="US"/>
    <s v="USD"/>
    <n v="1324014521"/>
    <n v="1318826921"/>
    <x v="1858"/>
    <d v="2011-12-16T00:48:41"/>
    <b v="0"/>
    <n v="149"/>
    <b v="1"/>
    <s v="music/rock"/>
    <n v="1.0874800874800874"/>
    <n v="40.547315436241611"/>
    <x v="4"/>
    <s v="rock"/>
  </r>
  <r>
    <n v="3000"/>
    <n v="3955"/>
    <x v="0"/>
    <s v="US"/>
    <s v="USD"/>
    <n v="1316716129"/>
    <n v="1314124129"/>
    <x v="1859"/>
    <d v="2011-09-22T13:28:49"/>
    <b v="0"/>
    <n v="56"/>
    <b v="1"/>
    <s v="music/rock"/>
    <n v="1.3183333333333334"/>
    <n v="70.625"/>
    <x v="4"/>
    <s v="rock"/>
  </r>
  <r>
    <n v="750"/>
    <n v="1001"/>
    <x v="0"/>
    <s v="US"/>
    <s v="USD"/>
    <n v="1391706084"/>
    <n v="1389891684"/>
    <x v="1860"/>
    <d v="2014-02-06T12:01:24"/>
    <b v="0"/>
    <n v="19"/>
    <b v="1"/>
    <s v="music/rock"/>
    <n v="1.3346666666666667"/>
    <n v="52.684210526315788"/>
    <x v="4"/>
    <s v="rock"/>
  </r>
  <r>
    <n v="250000"/>
    <n v="0"/>
    <x v="2"/>
    <s v="GB"/>
    <s v="GBP"/>
    <n v="1422256341"/>
    <n v="1419664341"/>
    <x v="1861"/>
    <d v="2015-01-26T02:12:21"/>
    <b v="0"/>
    <n v="0"/>
    <b v="0"/>
    <s v="games/mobile games"/>
    <n v="0"/>
    <n v="0"/>
    <x v="6"/>
    <s v="mobile games"/>
  </r>
  <r>
    <n v="18000"/>
    <n v="1455"/>
    <x v="2"/>
    <s v="US"/>
    <s v="USD"/>
    <n v="1488958200"/>
    <n v="1484912974"/>
    <x v="1862"/>
    <d v="2017-03-08T02:30:00"/>
    <b v="0"/>
    <n v="16"/>
    <b v="0"/>
    <s v="games/mobile games"/>
    <n v="8.0833333333333326E-2"/>
    <n v="90.9375"/>
    <x v="6"/>
    <s v="mobile games"/>
  </r>
  <r>
    <n v="2500"/>
    <n v="10"/>
    <x v="2"/>
    <s v="US"/>
    <s v="USD"/>
    <n v="1402600085"/>
    <n v="1400008085"/>
    <x v="1863"/>
    <d v="2014-06-12T14:08:05"/>
    <b v="0"/>
    <n v="2"/>
    <b v="0"/>
    <s v="games/mobile games"/>
    <n v="4.0000000000000001E-3"/>
    <n v="5"/>
    <x v="6"/>
    <s v="mobile games"/>
  </r>
  <r>
    <n v="6500"/>
    <n v="2788"/>
    <x v="2"/>
    <s v="US"/>
    <s v="USD"/>
    <n v="1399223500"/>
    <n v="1396631500"/>
    <x v="1864"/>
    <d v="2014-05-04T12:11:40"/>
    <b v="0"/>
    <n v="48"/>
    <b v="0"/>
    <s v="games/mobile games"/>
    <n v="0.42892307692307691"/>
    <n v="58.083333333333336"/>
    <x v="6"/>
    <s v="mobile games"/>
  </r>
  <r>
    <n v="110000"/>
    <n v="4"/>
    <x v="2"/>
    <s v="GB"/>
    <s v="GBP"/>
    <n v="1478425747"/>
    <n v="1475398147"/>
    <x v="1865"/>
    <d v="2016-11-06T04:49:07"/>
    <b v="0"/>
    <n v="2"/>
    <b v="0"/>
    <s v="games/mobile games"/>
    <n v="3.6363636363636364E-5"/>
    <n v="2"/>
    <x v="6"/>
    <s v="mobile games"/>
  </r>
  <r>
    <n v="25000"/>
    <n v="125"/>
    <x v="2"/>
    <s v="US"/>
    <s v="USD"/>
    <n v="1488340800"/>
    <n v="1483768497"/>
    <x v="1866"/>
    <d v="2017-02-28T23:00:00"/>
    <b v="0"/>
    <n v="2"/>
    <b v="0"/>
    <s v="games/mobile games"/>
    <n v="5.0000000000000001E-3"/>
    <n v="62.5"/>
    <x v="6"/>
    <s v="mobile games"/>
  </r>
  <r>
    <n v="20000"/>
    <n v="10"/>
    <x v="2"/>
    <s v="US"/>
    <s v="USD"/>
    <n v="1478383912"/>
    <n v="1475791912"/>
    <x v="1867"/>
    <d v="2016-11-05T17:11:52"/>
    <b v="0"/>
    <n v="1"/>
    <b v="0"/>
    <s v="games/mobile games"/>
    <n v="5.0000000000000001E-4"/>
    <n v="10"/>
    <x v="6"/>
    <s v="mobile games"/>
  </r>
  <r>
    <n v="25000"/>
    <n v="1217"/>
    <x v="2"/>
    <s v="US"/>
    <s v="USD"/>
    <n v="1450166340"/>
    <n v="1448044925"/>
    <x v="1868"/>
    <d v="2015-12-15T02:59:00"/>
    <b v="0"/>
    <n v="17"/>
    <b v="0"/>
    <s v="games/mobile games"/>
    <n v="4.8680000000000001E-2"/>
    <n v="71.588235294117652"/>
    <x v="6"/>
    <s v="mobile games"/>
  </r>
  <r>
    <n v="10000"/>
    <n v="0"/>
    <x v="2"/>
    <s v="US"/>
    <s v="USD"/>
    <n v="1483488249"/>
    <n v="1480896249"/>
    <x v="1869"/>
    <d v="2017-01-03T19:04:09"/>
    <b v="0"/>
    <n v="0"/>
    <b v="0"/>
    <s v="games/mobile games"/>
    <n v="0"/>
    <n v="0"/>
    <x v="6"/>
    <s v="mobile games"/>
  </r>
  <r>
    <n v="3500"/>
    <n v="361"/>
    <x v="2"/>
    <s v="US"/>
    <s v="USD"/>
    <n v="1454213820"/>
    <n v="1451723535"/>
    <x v="1870"/>
    <d v="2016-01-30T23:17:00"/>
    <b v="0"/>
    <n v="11"/>
    <b v="0"/>
    <s v="games/mobile games"/>
    <n v="0.10314285714285715"/>
    <n v="32.81818181818182"/>
    <x v="6"/>
    <s v="mobile games"/>
  </r>
  <r>
    <n v="6500"/>
    <n v="4666"/>
    <x v="2"/>
    <s v="US"/>
    <s v="USD"/>
    <n v="1416512901"/>
    <n v="1413053301"/>
    <x v="1871"/>
    <d v="2014-11-20T14:48:21"/>
    <b v="0"/>
    <n v="95"/>
    <b v="0"/>
    <s v="games/mobile games"/>
    <n v="0.7178461538461538"/>
    <n v="49.11578947368421"/>
    <x v="6"/>
    <s v="mobile games"/>
  </r>
  <r>
    <n v="20000"/>
    <n v="212"/>
    <x v="2"/>
    <s v="US"/>
    <s v="USD"/>
    <n v="1435633602"/>
    <n v="1433041602"/>
    <x v="1872"/>
    <d v="2015-06-29T22:06:42"/>
    <b v="0"/>
    <n v="13"/>
    <b v="0"/>
    <s v="games/mobile games"/>
    <n v="1.06E-2"/>
    <n v="16.307692307692307"/>
    <x v="6"/>
    <s v="mobile games"/>
  </r>
  <r>
    <n v="8000"/>
    <n v="36"/>
    <x v="2"/>
    <s v="CA"/>
    <s v="CAD"/>
    <n v="1436373900"/>
    <n v="1433861210"/>
    <x v="1873"/>
    <d v="2015-07-08T11:45:00"/>
    <b v="0"/>
    <n v="2"/>
    <b v="0"/>
    <s v="games/mobile games"/>
    <n v="4.4999999999999997E-3"/>
    <n v="18"/>
    <x v="6"/>
    <s v="mobile games"/>
  </r>
  <r>
    <n v="160000"/>
    <n v="26"/>
    <x v="2"/>
    <s v="US"/>
    <s v="USD"/>
    <n v="1467155733"/>
    <n v="1465427733"/>
    <x v="1874"/>
    <d v="2016-06-28T18:15:33"/>
    <b v="0"/>
    <n v="2"/>
    <b v="0"/>
    <s v="games/mobile games"/>
    <n v="1.6249999999999999E-4"/>
    <n v="13"/>
    <x v="6"/>
    <s v="mobile games"/>
  </r>
  <r>
    <n v="10000"/>
    <n v="51"/>
    <x v="2"/>
    <s v="US"/>
    <s v="USD"/>
    <n v="1470519308"/>
    <n v="1465335308"/>
    <x v="1875"/>
    <d v="2016-08-06T16:35:08"/>
    <b v="0"/>
    <n v="3"/>
    <b v="0"/>
    <s v="games/mobile games"/>
    <n v="5.1000000000000004E-3"/>
    <n v="17"/>
    <x v="6"/>
    <s v="mobile games"/>
  </r>
  <r>
    <n v="280"/>
    <n v="0"/>
    <x v="2"/>
    <s v="AU"/>
    <s v="AUD"/>
    <n v="1402901405"/>
    <n v="1400309405"/>
    <x v="1876"/>
    <d v="2014-06-16T01:50:05"/>
    <b v="0"/>
    <n v="0"/>
    <b v="0"/>
    <s v="games/mobile games"/>
    <n v="0"/>
    <n v="0"/>
    <x v="6"/>
    <s v="mobile games"/>
  </r>
  <r>
    <n v="60"/>
    <n v="0"/>
    <x v="2"/>
    <s v="US"/>
    <s v="USD"/>
    <n v="1425170525"/>
    <n v="1422664925"/>
    <x v="1877"/>
    <d v="2015-02-28T19:42:05"/>
    <b v="0"/>
    <n v="0"/>
    <b v="0"/>
    <s v="games/mobile games"/>
    <n v="0"/>
    <n v="0"/>
    <x v="6"/>
    <s v="mobile games"/>
  </r>
  <r>
    <n v="8000"/>
    <n v="0"/>
    <x v="2"/>
    <s v="AU"/>
    <s v="AUD"/>
    <n v="1402618355"/>
    <n v="1400026355"/>
    <x v="1878"/>
    <d v="2014-06-12T19:12:35"/>
    <b v="0"/>
    <n v="0"/>
    <b v="0"/>
    <s v="games/mobile games"/>
    <n v="0"/>
    <n v="0"/>
    <x v="6"/>
    <s v="mobile games"/>
  </r>
  <r>
    <n v="5000"/>
    <n v="6"/>
    <x v="2"/>
    <s v="ES"/>
    <s v="EUR"/>
    <n v="1457966129"/>
    <n v="1455377729"/>
    <x v="1879"/>
    <d v="2016-03-14T09:35:29"/>
    <b v="0"/>
    <n v="2"/>
    <b v="0"/>
    <s v="games/mobile games"/>
    <n v="1.1999999999999999E-3"/>
    <n v="3"/>
    <x v="6"/>
    <s v="mobile games"/>
  </r>
  <r>
    <n v="5000"/>
    <n v="1004"/>
    <x v="2"/>
    <s v="GB"/>
    <s v="GBP"/>
    <n v="1459341380"/>
    <n v="1456839380"/>
    <x v="1880"/>
    <d v="2016-03-30T07:36:20"/>
    <b v="0"/>
    <n v="24"/>
    <b v="0"/>
    <s v="games/mobile games"/>
    <n v="0.20080000000000001"/>
    <n v="41.833333333333336"/>
    <x v="6"/>
    <s v="mobile games"/>
  </r>
  <r>
    <n v="2000"/>
    <n v="3453.69"/>
    <x v="0"/>
    <s v="US"/>
    <s v="USD"/>
    <n v="1425955189"/>
    <n v="1423366789"/>
    <x v="1881"/>
    <d v="2015-03-09T21:39:49"/>
    <b v="0"/>
    <n v="70"/>
    <b v="1"/>
    <s v="music/indie rock"/>
    <n v="1.726845"/>
    <n v="49.338428571428572"/>
    <x v="4"/>
    <s v="indie rock"/>
  </r>
  <r>
    <n v="3350"/>
    <n v="3380"/>
    <x v="0"/>
    <s v="US"/>
    <s v="USD"/>
    <n v="1341964080"/>
    <n v="1339109212"/>
    <x v="1882"/>
    <d v="2012-07-10T18:48:00"/>
    <b v="0"/>
    <n v="81"/>
    <b v="1"/>
    <s v="music/indie rock"/>
    <n v="1.008955223880597"/>
    <n v="41.728395061728392"/>
    <x v="4"/>
    <s v="indie rock"/>
  </r>
  <r>
    <n v="999"/>
    <n v="1047"/>
    <x v="0"/>
    <s v="US"/>
    <s v="USD"/>
    <n v="1333921508"/>
    <n v="1331333108"/>
    <x v="1883"/>
    <d v="2012-04-08T16:45:08"/>
    <b v="0"/>
    <n v="32"/>
    <b v="1"/>
    <s v="music/indie rock"/>
    <n v="1.0480480480480481"/>
    <n v="32.71875"/>
    <x v="4"/>
    <s v="indie rock"/>
  </r>
  <r>
    <n v="1000"/>
    <n v="1351"/>
    <x v="0"/>
    <s v="US"/>
    <s v="USD"/>
    <n v="1354017600"/>
    <n v="1350967535"/>
    <x v="1884"/>
    <d v="2012-11-27T07:00:00"/>
    <b v="0"/>
    <n v="26"/>
    <b v="1"/>
    <s v="music/indie rock"/>
    <n v="1.351"/>
    <n v="51.96153846153846"/>
    <x v="4"/>
    <s v="indie rock"/>
  </r>
  <r>
    <n v="4575"/>
    <n v="5322"/>
    <x v="0"/>
    <s v="US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s v="indie rock"/>
  </r>
  <r>
    <n v="1200"/>
    <n v="1225"/>
    <x v="0"/>
    <s v="US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s v="indie rock"/>
  </r>
  <r>
    <n v="3000"/>
    <n v="3335"/>
    <x v="0"/>
    <s v="ES"/>
    <s v="EUR"/>
    <n v="1449178200"/>
    <n v="1447614732"/>
    <x v="1887"/>
    <d v="2015-12-03T16:30:00"/>
    <b v="0"/>
    <n v="8"/>
    <b v="1"/>
    <s v="music/indie rock"/>
    <n v="1.1116666666666666"/>
    <n v="416.875"/>
    <x v="4"/>
    <s v="indie rock"/>
  </r>
  <r>
    <n v="2500"/>
    <n v="4152"/>
    <x v="0"/>
    <s v="US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s v="indie rock"/>
  </r>
  <r>
    <n v="2000"/>
    <n v="2132"/>
    <x v="0"/>
    <s v="US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s v="indie rock"/>
  </r>
  <r>
    <n v="12000"/>
    <n v="17350.13"/>
    <x v="0"/>
    <s v="US"/>
    <s v="USD"/>
    <n v="1355597528"/>
    <n v="1353005528"/>
    <x v="1890"/>
    <d v="2012-12-15T13:52:08"/>
    <b v="0"/>
    <n v="246"/>
    <b v="1"/>
    <s v="music/indie rock"/>
    <n v="1.4458441666666668"/>
    <n v="70.5289837398374"/>
    <x v="4"/>
    <s v="indie rock"/>
  </r>
  <r>
    <n v="10000"/>
    <n v="10555"/>
    <x v="0"/>
    <s v="US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s v="indie rock"/>
  </r>
  <r>
    <n v="500"/>
    <n v="683"/>
    <x v="0"/>
    <s v="US"/>
    <s v="USD"/>
    <n v="1307459881"/>
    <n v="1304867881"/>
    <x v="1892"/>
    <d v="2011-06-07T10:18:01"/>
    <b v="0"/>
    <n v="26"/>
    <b v="1"/>
    <s v="music/indie rock"/>
    <n v="1.3660000000000001"/>
    <n v="26.26923076923077"/>
    <x v="4"/>
    <s v="indie rock"/>
  </r>
  <r>
    <n v="2500"/>
    <n v="2600"/>
    <x v="0"/>
    <s v="US"/>
    <s v="USD"/>
    <n v="1302926340"/>
    <n v="1301524585"/>
    <x v="1893"/>
    <d v="2011-04-15T22:59:00"/>
    <b v="0"/>
    <n v="45"/>
    <b v="1"/>
    <s v="music/indie rock"/>
    <n v="1.04"/>
    <n v="57.777777777777779"/>
    <x v="4"/>
    <s v="indie rock"/>
  </r>
  <r>
    <n v="1000"/>
    <n v="1145"/>
    <x v="0"/>
    <s v="US"/>
    <s v="USD"/>
    <n v="1329082983"/>
    <n v="1326404583"/>
    <x v="1894"/>
    <d v="2012-02-12T16:43:03"/>
    <b v="0"/>
    <n v="20"/>
    <b v="1"/>
    <s v="music/indie rock"/>
    <n v="1.145"/>
    <n v="57.25"/>
    <x v="4"/>
    <s v="indie rock"/>
  </r>
  <r>
    <n v="9072"/>
    <n v="9228"/>
    <x v="0"/>
    <s v="US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s v="indie rock"/>
  </r>
  <r>
    <n v="451"/>
    <n v="559"/>
    <x v="0"/>
    <s v="US"/>
    <s v="USD"/>
    <n v="1334250165"/>
    <n v="1331658165"/>
    <x v="1896"/>
    <d v="2012-04-12T12:02:45"/>
    <b v="0"/>
    <n v="13"/>
    <b v="1"/>
    <s v="music/indie rock"/>
    <n v="1.2394678492239468"/>
    <n v="43"/>
    <x v="4"/>
    <s v="indie rock"/>
  </r>
  <r>
    <n v="6350"/>
    <n v="6506"/>
    <x v="0"/>
    <s v="US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s v="indie rock"/>
  </r>
  <r>
    <n v="1000"/>
    <n v="1445"/>
    <x v="0"/>
    <s v="US"/>
    <s v="USD"/>
    <n v="1454349600"/>
    <n v="1451277473"/>
    <x v="1898"/>
    <d v="2016-02-01T13:00:00"/>
    <b v="0"/>
    <n v="21"/>
    <b v="1"/>
    <s v="music/indie rock"/>
    <n v="1.4450000000000001"/>
    <n v="68.80952380952381"/>
    <x v="4"/>
    <s v="indie rock"/>
  </r>
  <r>
    <n v="900"/>
    <n v="1200"/>
    <x v="0"/>
    <s v="US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s v="indie rock"/>
  </r>
  <r>
    <n v="2500"/>
    <n v="2734.11"/>
    <x v="0"/>
    <s v="US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s v="indie rock"/>
  </r>
  <r>
    <n v="99000"/>
    <n v="2670"/>
    <x v="2"/>
    <s v="GB"/>
    <s v="GBP"/>
    <n v="1432299600"/>
    <n v="1429707729"/>
    <x v="1901"/>
    <d v="2015-05-22T08:00:00"/>
    <b v="0"/>
    <n v="25"/>
    <b v="0"/>
    <s v="technology/gadgets"/>
    <n v="2.696969696969697E-2"/>
    <n v="106.8"/>
    <x v="2"/>
    <s v="gadgets"/>
  </r>
  <r>
    <n v="1000"/>
    <n v="12"/>
    <x v="2"/>
    <s v="NL"/>
    <s v="EUR"/>
    <n v="1425495447"/>
    <n v="1422903447"/>
    <x v="1902"/>
    <d v="2015-03-04T13:57:27"/>
    <b v="0"/>
    <n v="3"/>
    <b v="0"/>
    <s v="technology/gadgets"/>
    <n v="1.2E-2"/>
    <n v="4"/>
    <x v="2"/>
    <s v="gadgets"/>
  </r>
  <r>
    <n v="3000"/>
    <n v="1398"/>
    <x v="2"/>
    <s v="US"/>
    <s v="USD"/>
    <n v="1485541791"/>
    <n v="1480357791"/>
    <x v="1903"/>
    <d v="2017-01-27T13:29:51"/>
    <b v="0"/>
    <n v="41"/>
    <b v="0"/>
    <s v="technology/gadgets"/>
    <n v="0.46600000000000003"/>
    <n v="34.097560975609753"/>
    <x v="2"/>
    <s v="gadgets"/>
  </r>
  <r>
    <n v="50000"/>
    <n v="50"/>
    <x v="2"/>
    <s v="US"/>
    <s v="USD"/>
    <n v="1451752021"/>
    <n v="1447864021"/>
    <x v="1904"/>
    <d v="2016-01-02T11:27:01"/>
    <b v="0"/>
    <n v="2"/>
    <b v="0"/>
    <s v="technology/gadgets"/>
    <n v="1E-3"/>
    <n v="25"/>
    <x v="2"/>
    <s v="gadgets"/>
  </r>
  <r>
    <n v="25000"/>
    <n v="42"/>
    <x v="2"/>
    <s v="US"/>
    <s v="USD"/>
    <n v="1410127994"/>
    <n v="1407535994"/>
    <x v="1905"/>
    <d v="2014-09-07T17:13:14"/>
    <b v="0"/>
    <n v="4"/>
    <b v="0"/>
    <s v="technology/gadgets"/>
    <n v="1.6800000000000001E-3"/>
    <n v="10.5"/>
    <x v="2"/>
    <s v="gadgets"/>
  </r>
  <r>
    <n v="50000"/>
    <n v="21380"/>
    <x v="2"/>
    <s v="US"/>
    <s v="USD"/>
    <n v="1466697983"/>
    <n v="1464105983"/>
    <x v="1906"/>
    <d v="2016-06-23T11:06:23"/>
    <b v="0"/>
    <n v="99"/>
    <b v="0"/>
    <s v="technology/gadgets"/>
    <n v="0.42759999999999998"/>
    <n v="215.95959595959596"/>
    <x v="2"/>
    <s v="gadgets"/>
  </r>
  <r>
    <n v="30000"/>
    <n v="85"/>
    <x v="2"/>
    <s v="US"/>
    <s v="USD"/>
    <n v="1400853925"/>
    <n v="1399557925"/>
    <x v="1907"/>
    <d v="2014-05-23T09:05:25"/>
    <b v="0"/>
    <n v="4"/>
    <b v="0"/>
    <s v="technology/gadgets"/>
    <n v="2.8333333333333335E-3"/>
    <n v="21.25"/>
    <x v="2"/>
    <s v="gadgets"/>
  </r>
  <r>
    <n v="25000"/>
    <n v="433"/>
    <x v="2"/>
    <s v="US"/>
    <s v="USD"/>
    <n v="1483048900"/>
    <n v="1480456900"/>
    <x v="1908"/>
    <d v="2016-12-29T17:01:40"/>
    <b v="0"/>
    <n v="4"/>
    <b v="0"/>
    <s v="technology/gadgets"/>
    <n v="1.7319999999999999E-2"/>
    <n v="108.25"/>
    <x v="2"/>
    <s v="gadgets"/>
  </r>
  <r>
    <n v="35000"/>
    <n v="4939"/>
    <x v="2"/>
    <s v="US"/>
    <s v="USD"/>
    <n v="1414059479"/>
    <n v="1411467479"/>
    <x v="1909"/>
    <d v="2014-10-23T05:17:59"/>
    <b v="0"/>
    <n v="38"/>
    <b v="0"/>
    <s v="technology/gadgets"/>
    <n v="0.14111428571428572"/>
    <n v="129.97368421052633"/>
    <x v="2"/>
    <s v="gadgets"/>
  </r>
  <r>
    <n v="85000"/>
    <n v="33486"/>
    <x v="2"/>
    <s v="NL"/>
    <s v="EUR"/>
    <n v="1446331500"/>
    <n v="1442531217"/>
    <x v="1910"/>
    <d v="2015-10-31T17:45:00"/>
    <b v="0"/>
    <n v="285"/>
    <b v="0"/>
    <s v="technology/gadgets"/>
    <n v="0.39395294117647056"/>
    <n v="117.49473684210527"/>
    <x v="2"/>
    <s v="gadgets"/>
  </r>
  <r>
    <n v="42500"/>
    <n v="10"/>
    <x v="2"/>
    <s v="NZ"/>
    <s v="NZD"/>
    <n v="1407545334"/>
    <n v="1404953334"/>
    <x v="1911"/>
    <d v="2014-08-08T19:48:54"/>
    <b v="0"/>
    <n v="1"/>
    <b v="0"/>
    <s v="technology/gadgets"/>
    <n v="2.3529411764705883E-4"/>
    <n v="10"/>
    <x v="2"/>
    <s v="gadgets"/>
  </r>
  <r>
    <n v="5000"/>
    <n v="2965"/>
    <x v="2"/>
    <s v="US"/>
    <s v="USD"/>
    <n v="1433395560"/>
    <n v="1430803560"/>
    <x v="1912"/>
    <d v="2015-06-04T00:26:00"/>
    <b v="0"/>
    <n v="42"/>
    <b v="0"/>
    <s v="technology/gadgets"/>
    <n v="0.59299999999999997"/>
    <n v="70.595238095238102"/>
    <x v="2"/>
    <s v="gadgets"/>
  </r>
  <r>
    <n v="48000"/>
    <n v="637"/>
    <x v="2"/>
    <s v="GB"/>
    <s v="GBP"/>
    <n v="1412770578"/>
    <n v="1410178578"/>
    <x v="1913"/>
    <d v="2014-10-08T07:16:18"/>
    <b v="0"/>
    <n v="26"/>
    <b v="0"/>
    <s v="technology/gadgets"/>
    <n v="1.3270833333333334E-2"/>
    <n v="24.5"/>
    <x v="2"/>
    <s v="gadgets"/>
  </r>
  <r>
    <n v="666"/>
    <n v="60"/>
    <x v="2"/>
    <s v="US"/>
    <s v="USD"/>
    <n v="1414814340"/>
    <n v="1413519073"/>
    <x v="1914"/>
    <d v="2014-10-31T22:59:00"/>
    <b v="0"/>
    <n v="2"/>
    <b v="0"/>
    <s v="technology/gadgets"/>
    <n v="9.0090090090090086E-2"/>
    <n v="30"/>
    <x v="2"/>
    <s v="gadgets"/>
  </r>
  <r>
    <n v="500"/>
    <n v="8"/>
    <x v="2"/>
    <s v="US"/>
    <s v="USD"/>
    <n v="1409620222"/>
    <n v="1407892222"/>
    <x v="1915"/>
    <d v="2014-09-01T20:10:22"/>
    <b v="0"/>
    <n v="4"/>
    <b v="0"/>
    <s v="technology/gadgets"/>
    <n v="1.6E-2"/>
    <n v="2"/>
    <x v="2"/>
    <s v="gadgets"/>
  </r>
  <r>
    <n v="20000"/>
    <n v="102"/>
    <x v="2"/>
    <s v="US"/>
    <s v="USD"/>
    <n v="1478542375"/>
    <n v="1476378775"/>
    <x v="1916"/>
    <d v="2016-11-07T13:12:55"/>
    <b v="0"/>
    <n v="6"/>
    <b v="0"/>
    <s v="technology/gadgets"/>
    <n v="5.1000000000000004E-3"/>
    <n v="17"/>
    <x v="2"/>
    <s v="gadgets"/>
  </r>
  <r>
    <n v="390000"/>
    <n v="205025"/>
    <x v="2"/>
    <s v="HK"/>
    <s v="HKD"/>
    <n v="1486708133"/>
    <n v="1484116133"/>
    <x v="1917"/>
    <d v="2017-02-10T01:28:53"/>
    <b v="0"/>
    <n v="70"/>
    <b v="0"/>
    <s v="technology/gadgets"/>
    <n v="0.52570512820512816"/>
    <n v="2928.9285714285716"/>
    <x v="2"/>
    <s v="gadgets"/>
  </r>
  <r>
    <n v="25000"/>
    <n v="260"/>
    <x v="2"/>
    <s v="US"/>
    <s v="USD"/>
    <n v="1407869851"/>
    <n v="1404845851"/>
    <x v="1918"/>
    <d v="2014-08-12T13:57:31"/>
    <b v="0"/>
    <n v="9"/>
    <b v="0"/>
    <s v="technology/gadgets"/>
    <n v="1.04E-2"/>
    <n v="28.888888888888889"/>
    <x v="2"/>
    <s v="gadgets"/>
  </r>
  <r>
    <n v="500"/>
    <n v="237"/>
    <x v="2"/>
    <s v="US"/>
    <s v="USD"/>
    <n v="1432069249"/>
    <n v="1429477249"/>
    <x v="1919"/>
    <d v="2015-05-19T16:00:49"/>
    <b v="0"/>
    <n v="8"/>
    <b v="0"/>
    <s v="technology/gadgets"/>
    <n v="0.47399999999999998"/>
    <n v="29.625"/>
    <x v="2"/>
    <s v="gadgets"/>
  </r>
  <r>
    <n v="10000"/>
    <n v="4303"/>
    <x v="2"/>
    <s v="GB"/>
    <s v="GBP"/>
    <n v="1445468400"/>
    <n v="1443042061"/>
    <x v="1920"/>
    <d v="2015-10-21T18:00:00"/>
    <b v="0"/>
    <n v="105"/>
    <b v="0"/>
    <s v="technology/gadgets"/>
    <n v="0.43030000000000002"/>
    <n v="40.980952380952381"/>
    <x v="2"/>
    <s v="gadgets"/>
  </r>
  <r>
    <n v="1500"/>
    <n v="2052"/>
    <x v="0"/>
    <s v="US"/>
    <s v="USD"/>
    <n v="1342243143"/>
    <n v="1339651143"/>
    <x v="1921"/>
    <d v="2012-07-14T00:19:03"/>
    <b v="0"/>
    <n v="38"/>
    <b v="1"/>
    <s v="music/indie rock"/>
    <n v="1.3680000000000001"/>
    <n v="54"/>
    <x v="4"/>
    <s v="indie rock"/>
  </r>
  <r>
    <n v="2000"/>
    <n v="2311"/>
    <x v="0"/>
    <s v="US"/>
    <s v="USD"/>
    <n v="1386828507"/>
    <n v="1384236507"/>
    <x v="1922"/>
    <d v="2013-12-12T01:08:27"/>
    <b v="0"/>
    <n v="64"/>
    <b v="1"/>
    <s v="music/indie rock"/>
    <n v="1.1555"/>
    <n v="36.109375"/>
    <x v="4"/>
    <s v="indie rock"/>
  </r>
  <r>
    <n v="125"/>
    <n v="301"/>
    <x v="0"/>
    <s v="US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s v="indie rock"/>
  </r>
  <r>
    <n v="3000"/>
    <n v="3432"/>
    <x v="0"/>
    <s v="US"/>
    <s v="USD"/>
    <n v="1389814380"/>
    <n v="1387390555"/>
    <x v="1924"/>
    <d v="2014-01-15T14:33:00"/>
    <b v="0"/>
    <n v="33"/>
    <b v="1"/>
    <s v="music/indie rock"/>
    <n v="1.1439999999999999"/>
    <n v="104"/>
    <x v="4"/>
    <s v="indie rock"/>
  </r>
  <r>
    <n v="1500"/>
    <n v="1655"/>
    <x v="0"/>
    <s v="US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s v="indie rock"/>
  </r>
  <r>
    <n v="1500"/>
    <n v="2930.69"/>
    <x v="0"/>
    <s v="US"/>
    <s v="USD"/>
    <n v="1288657560"/>
    <n v="1286319256"/>
    <x v="1926"/>
    <d v="2010-11-01T19:26:00"/>
    <b v="0"/>
    <n v="107"/>
    <b v="1"/>
    <s v="music/indie rock"/>
    <n v="1.9537933333333333"/>
    <n v="27.3896261682243"/>
    <x v="4"/>
    <s v="indie rock"/>
  </r>
  <r>
    <n v="600"/>
    <n v="620"/>
    <x v="0"/>
    <s v="US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s v="indie rock"/>
  </r>
  <r>
    <n v="2550"/>
    <n v="2630"/>
    <x v="0"/>
    <s v="US"/>
    <s v="USD"/>
    <n v="1367940794"/>
    <n v="1365348794"/>
    <x v="1928"/>
    <d v="2013-05-07T10:33:14"/>
    <b v="0"/>
    <n v="34"/>
    <b v="1"/>
    <s v="music/indie rock"/>
    <n v="1.031372549019608"/>
    <n v="77.352941176470594"/>
    <x v="4"/>
    <s v="indie rock"/>
  </r>
  <r>
    <n v="3200"/>
    <n v="3210"/>
    <x v="0"/>
    <s v="US"/>
    <s v="USD"/>
    <n v="1309825866"/>
    <n v="1306197066"/>
    <x v="1929"/>
    <d v="2011-07-04T19:31:06"/>
    <b v="0"/>
    <n v="75"/>
    <b v="1"/>
    <s v="music/indie rock"/>
    <n v="1.003125"/>
    <n v="42.8"/>
    <x v="4"/>
    <s v="indie rock"/>
  </r>
  <r>
    <n v="1000"/>
    <n v="1270"/>
    <x v="0"/>
    <s v="US"/>
    <s v="USD"/>
    <n v="1373203482"/>
    <n v="1368019482"/>
    <x v="1930"/>
    <d v="2013-07-07T08:24:42"/>
    <b v="0"/>
    <n v="26"/>
    <b v="1"/>
    <s v="music/indie rock"/>
    <n v="1.27"/>
    <n v="48.846153846153847"/>
    <x v="4"/>
    <s v="indie rock"/>
  </r>
  <r>
    <n v="2000"/>
    <n v="2412.02"/>
    <x v="0"/>
    <s v="US"/>
    <s v="USD"/>
    <n v="1337657400"/>
    <n v="1336512309"/>
    <x v="1931"/>
    <d v="2012-05-21T22:30:00"/>
    <b v="0"/>
    <n v="50"/>
    <b v="1"/>
    <s v="music/indie rock"/>
    <n v="1.20601"/>
    <n v="48.240400000000001"/>
    <x v="4"/>
    <s v="indie rock"/>
  </r>
  <r>
    <n v="5250"/>
    <n v="5617"/>
    <x v="0"/>
    <s v="US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s v="indie rock"/>
  </r>
  <r>
    <n v="6000"/>
    <n v="10346"/>
    <x v="0"/>
    <s v="US"/>
    <s v="USD"/>
    <n v="1411787307"/>
    <n v="1409195307"/>
    <x v="1933"/>
    <d v="2014-09-26T22:08:27"/>
    <b v="0"/>
    <n v="110"/>
    <b v="1"/>
    <s v="music/indie rock"/>
    <n v="1.7243333333333333"/>
    <n v="94.054545454545448"/>
    <x v="4"/>
    <s v="indie rock"/>
  </r>
  <r>
    <n v="5000"/>
    <n v="6181"/>
    <x v="0"/>
    <s v="US"/>
    <s v="USD"/>
    <n v="1324789200"/>
    <n v="1321649321"/>
    <x v="1934"/>
    <d v="2011-12-25T00:00:00"/>
    <b v="0"/>
    <n v="77"/>
    <b v="1"/>
    <s v="music/indie rock"/>
    <n v="1.2362"/>
    <n v="80.272727272727266"/>
    <x v="4"/>
    <s v="indie rock"/>
  </r>
  <r>
    <n v="2500"/>
    <n v="2710"/>
    <x v="0"/>
    <s v="US"/>
    <s v="USD"/>
    <n v="1403326740"/>
    <n v="1400106171"/>
    <x v="1935"/>
    <d v="2014-06-20T23:59:00"/>
    <b v="0"/>
    <n v="50"/>
    <b v="1"/>
    <s v="music/indie rock"/>
    <n v="1.0840000000000001"/>
    <n v="54.2"/>
    <x v="4"/>
    <s v="indie rock"/>
  </r>
  <r>
    <n v="7500"/>
    <n v="8739.01"/>
    <x v="0"/>
    <s v="US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s v="indie rock"/>
  </r>
  <r>
    <n v="600"/>
    <n v="1123.47"/>
    <x v="0"/>
    <s v="US"/>
    <s v="USD"/>
    <n v="1339732740"/>
    <n v="1338346281"/>
    <x v="1937"/>
    <d v="2012-06-14T22:59:00"/>
    <b v="0"/>
    <n v="29"/>
    <b v="1"/>
    <s v="music/indie rock"/>
    <n v="1.8724499999999999"/>
    <n v="38.740344827586206"/>
    <x v="4"/>
    <s v="indie rock"/>
  </r>
  <r>
    <n v="15000"/>
    <n v="17390"/>
    <x v="0"/>
    <s v="US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s v="indie rock"/>
  </r>
  <r>
    <n v="10000"/>
    <n v="11070"/>
    <x v="0"/>
    <s v="US"/>
    <s v="USD"/>
    <n v="1362955108"/>
    <n v="1360366708"/>
    <x v="1939"/>
    <d v="2013-03-10T17:38:28"/>
    <b v="0"/>
    <n v="96"/>
    <b v="1"/>
    <s v="music/indie rock"/>
    <n v="1.107"/>
    <n v="115.3125"/>
    <x v="4"/>
    <s v="indie rock"/>
  </r>
  <r>
    <n v="650"/>
    <n v="1111"/>
    <x v="0"/>
    <s v="US"/>
    <s v="USD"/>
    <n v="1308110340"/>
    <n v="1304770233"/>
    <x v="1940"/>
    <d v="2011-06-14T22:59:00"/>
    <b v="0"/>
    <n v="31"/>
    <b v="1"/>
    <s v="music/indie rock"/>
    <n v="1.7092307692307693"/>
    <n v="35.838709677419352"/>
    <x v="4"/>
    <s v="indie rock"/>
  </r>
  <r>
    <n v="250000"/>
    <n v="315295.89"/>
    <x v="0"/>
    <s v="US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s v="hardware"/>
  </r>
  <r>
    <n v="6000"/>
    <n v="8306.42"/>
    <x v="0"/>
    <s v="US"/>
    <s v="USD"/>
    <n v="1309809140"/>
    <n v="1302033140"/>
    <x v="1942"/>
    <d v="2011-07-04T14:52:20"/>
    <b v="1"/>
    <n v="95"/>
    <b v="1"/>
    <s v="technology/hardware"/>
    <n v="1.3844033333333334"/>
    <n v="87.436000000000007"/>
    <x v="2"/>
    <s v="hardware"/>
  </r>
  <r>
    <n v="10000"/>
    <n v="170525"/>
    <x v="0"/>
    <s v="US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s v="hardware"/>
  </r>
  <r>
    <n v="40000"/>
    <n v="315222.2"/>
    <x v="0"/>
    <s v="US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s v="hardware"/>
  </r>
  <r>
    <n v="100000"/>
    <n v="348018"/>
    <x v="0"/>
    <s v="ES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s v="hardware"/>
  </r>
  <r>
    <n v="7500"/>
    <n v="11231"/>
    <x v="0"/>
    <s v="US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s v="hardware"/>
  </r>
  <r>
    <n v="800"/>
    <n v="805.07"/>
    <x v="0"/>
    <s v="US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s v="hardware"/>
  </r>
  <r>
    <n v="100000"/>
    <n v="800211"/>
    <x v="0"/>
    <s v="US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s v="hardware"/>
  </r>
  <r>
    <n v="50000"/>
    <n v="53001.3"/>
    <x v="0"/>
    <s v="GB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s v="hardware"/>
  </r>
  <r>
    <n v="48000"/>
    <n v="96248.960000000006"/>
    <x v="0"/>
    <s v="US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s v="hardware"/>
  </r>
  <r>
    <n v="50000"/>
    <n v="106222"/>
    <x v="0"/>
    <s v="US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s v="hardware"/>
  </r>
  <r>
    <n v="35000"/>
    <n v="69465.33"/>
    <x v="0"/>
    <s v="CA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s v="hardware"/>
  </r>
  <r>
    <n v="15000"/>
    <n v="33892"/>
    <x v="0"/>
    <s v="US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s v="hardware"/>
  </r>
  <r>
    <n v="50000"/>
    <n v="349474"/>
    <x v="0"/>
    <s v="US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s v="hardware"/>
  </r>
  <r>
    <n v="42000"/>
    <n v="167410.01999999999"/>
    <x v="0"/>
    <s v="US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s v="hardware"/>
  </r>
  <r>
    <n v="60000"/>
    <n v="176420"/>
    <x v="0"/>
    <s v="US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s v="hardware"/>
  </r>
  <r>
    <n v="30000"/>
    <n v="50251.41"/>
    <x v="0"/>
    <s v="US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s v="hardware"/>
  </r>
  <r>
    <n v="7000"/>
    <n v="100490.02"/>
    <x v="0"/>
    <s v="US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s v="hardware"/>
  </r>
  <r>
    <n v="10000"/>
    <n v="15673.44"/>
    <x v="0"/>
    <s v="US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s v="hardware"/>
  </r>
  <r>
    <n v="70000"/>
    <n v="82532"/>
    <x v="0"/>
    <s v="SE"/>
    <s v="SEK"/>
    <n v="1419151341"/>
    <n v="1416559341"/>
    <x v="1960"/>
    <d v="2014-12-21T03:42:21"/>
    <b v="1"/>
    <n v="33"/>
    <b v="1"/>
    <s v="technology/hardware"/>
    <n v="1.1790285714285715"/>
    <n v="2500.969696969697"/>
    <x v="2"/>
    <s v="hardware"/>
  </r>
  <r>
    <n v="10000"/>
    <n v="110538.12"/>
    <x v="0"/>
    <s v="US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s v="hardware"/>
  </r>
  <r>
    <n v="10000"/>
    <n v="19292.5"/>
    <x v="0"/>
    <s v="US"/>
    <s v="USD"/>
    <n v="1400006636"/>
    <n v="1397414636"/>
    <x v="1962"/>
    <d v="2014-05-13T13:43:56"/>
    <b v="1"/>
    <n v="306"/>
    <b v="1"/>
    <s v="technology/hardware"/>
    <n v="1.9292499999999999"/>
    <n v="63.04738562091503"/>
    <x v="2"/>
    <s v="hardware"/>
  </r>
  <r>
    <n v="19000"/>
    <n v="24108"/>
    <x v="0"/>
    <s v="GB"/>
    <s v="GBP"/>
    <n v="1410862734"/>
    <n v="1407838734"/>
    <x v="1963"/>
    <d v="2014-09-16T05:18:54"/>
    <b v="1"/>
    <n v="205"/>
    <b v="1"/>
    <s v="technology/hardware"/>
    <n v="1.268842105263158"/>
    <n v="117.6"/>
    <x v="2"/>
    <s v="hardware"/>
  </r>
  <r>
    <n v="89200"/>
    <n v="231543.12"/>
    <x v="0"/>
    <s v="IT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s v="hardware"/>
  </r>
  <r>
    <n v="5000"/>
    <n v="13114"/>
    <x v="0"/>
    <s v="US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s v="hardware"/>
  </r>
  <r>
    <n v="100000"/>
    <n v="206743.09"/>
    <x v="0"/>
    <s v="US"/>
    <s v="USD"/>
    <n v="1408021098"/>
    <n v="1405429098"/>
    <x v="1966"/>
    <d v="2014-08-14T07:58:18"/>
    <b v="1"/>
    <n v="1513"/>
    <b v="1"/>
    <s v="technology/hardware"/>
    <n v="2.0674309000000002"/>
    <n v="136.6444745538665"/>
    <x v="2"/>
    <s v="hardware"/>
  </r>
  <r>
    <n v="20000"/>
    <n v="74026"/>
    <x v="0"/>
    <s v="US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s v="hardware"/>
  </r>
  <r>
    <n v="50000"/>
    <n v="142483"/>
    <x v="0"/>
    <s v="US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s v="hardware"/>
  </r>
  <r>
    <n v="20000"/>
    <n v="115816"/>
    <x v="0"/>
    <s v="GB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s v="hardware"/>
  </r>
  <r>
    <n v="5000"/>
    <n v="56590"/>
    <x v="0"/>
    <s v="US"/>
    <s v="USD"/>
    <n v="1366429101"/>
    <n v="1361248701"/>
    <x v="1970"/>
    <d v="2013-04-19T22:38:21"/>
    <b v="1"/>
    <n v="701"/>
    <b v="1"/>
    <s v="technology/hardware"/>
    <n v="11.318"/>
    <n v="80.727532097004286"/>
    <x v="2"/>
    <s v="hardware"/>
  </r>
  <r>
    <n v="400000"/>
    <n v="1052110.8700000001"/>
    <x v="0"/>
    <s v="US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s v="hardware"/>
  </r>
  <r>
    <n v="2500"/>
    <n v="16862"/>
    <x v="0"/>
    <s v="US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s v="hardware"/>
  </r>
  <r>
    <n v="198000"/>
    <n v="508525.01"/>
    <x v="0"/>
    <s v="US"/>
    <s v="USD"/>
    <n v="1470466800"/>
    <n v="1467134464"/>
    <x v="1973"/>
    <d v="2016-08-06T02:00:00"/>
    <b v="1"/>
    <n v="2051"/>
    <b v="1"/>
    <s v="technology/hardware"/>
    <n v="2.5683081313131315"/>
    <n v="247.94003412969283"/>
    <x v="2"/>
    <s v="hardware"/>
  </r>
  <r>
    <n v="20000"/>
    <n v="75099.199999999997"/>
    <x v="0"/>
    <s v="GB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s v="hardware"/>
  </r>
  <r>
    <n v="16000"/>
    <n v="33393.339999999997"/>
    <x v="0"/>
    <s v="US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s v="hardware"/>
  </r>
  <r>
    <n v="4000"/>
    <n v="13864"/>
    <x v="0"/>
    <s v="GB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s v="hardware"/>
  </r>
  <r>
    <n v="50000"/>
    <n v="201165"/>
    <x v="0"/>
    <s v="US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s v="hardware"/>
  </r>
  <r>
    <n v="50000"/>
    <n v="513422.57"/>
    <x v="0"/>
    <s v="US"/>
    <s v="USD"/>
    <n v="1339484400"/>
    <n v="1336627492"/>
    <x v="1978"/>
    <d v="2012-06-12T02:00:00"/>
    <b v="1"/>
    <n v="388"/>
    <b v="1"/>
    <s v="technology/hardware"/>
    <n v="10.2684514"/>
    <n v="1323.2540463917526"/>
    <x v="2"/>
    <s v="hardware"/>
  </r>
  <r>
    <n v="200000"/>
    <n v="229802.31"/>
    <x v="0"/>
    <s v="US"/>
    <s v="USD"/>
    <n v="1447909140"/>
    <n v="1444734146"/>
    <x v="1979"/>
    <d v="2015-11-18T23:59:00"/>
    <b v="1"/>
    <n v="813"/>
    <b v="1"/>
    <s v="technology/hardware"/>
    <n v="1.14901155"/>
    <n v="282.65966789667897"/>
    <x v="2"/>
    <s v="hardware"/>
  </r>
  <r>
    <n v="50000"/>
    <n v="177412.01"/>
    <x v="0"/>
    <s v="DE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s v="hardware"/>
  </r>
  <r>
    <n v="7500"/>
    <n v="381"/>
    <x v="2"/>
    <s v="CA"/>
    <s v="CAD"/>
    <n v="1404926665"/>
    <n v="1402334665"/>
    <x v="1981"/>
    <d v="2014-07-09T12:24:25"/>
    <b v="0"/>
    <n v="12"/>
    <b v="0"/>
    <s v="photography/people"/>
    <n v="5.0799999999999998E-2"/>
    <n v="31.75"/>
    <x v="8"/>
    <s v="people"/>
  </r>
  <r>
    <n v="180000"/>
    <n v="0"/>
    <x v="2"/>
    <s v="HK"/>
    <s v="HKD"/>
    <n v="1480863887"/>
    <n v="1478268287"/>
    <x v="1982"/>
    <d v="2016-12-04T10:04:47"/>
    <b v="0"/>
    <n v="0"/>
    <b v="0"/>
    <s v="photography/people"/>
    <n v="0"/>
    <n v="0"/>
    <x v="8"/>
    <s v="people"/>
  </r>
  <r>
    <n v="33000"/>
    <n v="1419"/>
    <x v="2"/>
    <s v="US"/>
    <s v="USD"/>
    <n v="1472799600"/>
    <n v="1470874618"/>
    <x v="1983"/>
    <d v="2016-09-02T02:00:00"/>
    <b v="0"/>
    <n v="16"/>
    <b v="0"/>
    <s v="photography/people"/>
    <n v="4.2999999999999997E-2"/>
    <n v="88.6875"/>
    <x v="8"/>
    <s v="people"/>
  </r>
  <r>
    <n v="15000"/>
    <n v="3172"/>
    <x v="2"/>
    <s v="US"/>
    <s v="USD"/>
    <n v="1417377481"/>
    <n v="1412189881"/>
    <x v="1984"/>
    <d v="2014-11-30T14:58:01"/>
    <b v="0"/>
    <n v="7"/>
    <b v="0"/>
    <s v="photography/people"/>
    <n v="0.21146666666666666"/>
    <n v="453.14285714285717"/>
    <x v="8"/>
    <s v="people"/>
  </r>
  <r>
    <n v="1600"/>
    <n v="51"/>
    <x v="2"/>
    <s v="GB"/>
    <s v="GBP"/>
    <n v="1470178800"/>
    <n v="1467650771"/>
    <x v="1985"/>
    <d v="2016-08-02T18:00:00"/>
    <b v="0"/>
    <n v="4"/>
    <b v="0"/>
    <s v="photography/people"/>
    <n v="3.1875000000000001E-2"/>
    <n v="12.75"/>
    <x v="8"/>
    <s v="people"/>
  </r>
  <r>
    <n v="2000"/>
    <n v="1"/>
    <x v="2"/>
    <s v="GB"/>
    <s v="GBP"/>
    <n v="1457947483"/>
    <n v="1455359083"/>
    <x v="1986"/>
    <d v="2016-03-14T04:24:43"/>
    <b v="0"/>
    <n v="1"/>
    <b v="0"/>
    <s v="photography/people"/>
    <n v="5.0000000000000001E-4"/>
    <n v="1"/>
    <x v="8"/>
    <s v="people"/>
  </r>
  <r>
    <n v="5500"/>
    <n v="2336"/>
    <x v="2"/>
    <s v="GB"/>
    <s v="GBP"/>
    <n v="1425223276"/>
    <n v="1422631276"/>
    <x v="1987"/>
    <d v="2015-03-01T10:21:16"/>
    <b v="0"/>
    <n v="28"/>
    <b v="0"/>
    <s v="photography/people"/>
    <n v="0.42472727272727273"/>
    <n v="83.428571428571431"/>
    <x v="8"/>
    <s v="people"/>
  </r>
  <r>
    <n v="6000"/>
    <n v="25"/>
    <x v="2"/>
    <s v="US"/>
    <s v="USD"/>
    <n v="1440094742"/>
    <n v="1437502742"/>
    <x v="1988"/>
    <d v="2015-08-20T13:19:02"/>
    <b v="0"/>
    <n v="1"/>
    <b v="0"/>
    <s v="photography/people"/>
    <n v="4.1666666666666666E-3"/>
    <n v="25"/>
    <x v="8"/>
    <s v="people"/>
  </r>
  <r>
    <n v="5000"/>
    <n v="50"/>
    <x v="2"/>
    <s v="US"/>
    <s v="USD"/>
    <n v="1481473208"/>
    <n v="1478881208"/>
    <x v="1989"/>
    <d v="2016-12-11T11:20:08"/>
    <b v="0"/>
    <n v="1"/>
    <b v="0"/>
    <s v="photography/people"/>
    <n v="0.01"/>
    <n v="50"/>
    <x v="8"/>
    <s v="people"/>
  </r>
  <r>
    <n v="3000"/>
    <n v="509"/>
    <x v="2"/>
    <s v="US"/>
    <s v="USD"/>
    <n v="1455338532"/>
    <n v="1454042532"/>
    <x v="1990"/>
    <d v="2016-02-12T23:42:12"/>
    <b v="0"/>
    <n v="5"/>
    <b v="0"/>
    <s v="photography/people"/>
    <n v="0.16966666666666666"/>
    <n v="101.8"/>
    <x v="8"/>
    <s v="people"/>
  </r>
  <r>
    <n v="2000"/>
    <n v="140"/>
    <x v="2"/>
    <s v="US"/>
    <s v="USD"/>
    <n v="1435958786"/>
    <n v="1434144386"/>
    <x v="1991"/>
    <d v="2015-07-03T16:26:26"/>
    <b v="0"/>
    <n v="3"/>
    <b v="0"/>
    <s v="photography/people"/>
    <n v="7.0000000000000007E-2"/>
    <n v="46.666666666666664"/>
    <x v="8"/>
    <s v="people"/>
  </r>
  <r>
    <n v="1500"/>
    <n v="2"/>
    <x v="2"/>
    <s v="US"/>
    <s v="USD"/>
    <n v="1424229991"/>
    <n v="1421637991"/>
    <x v="1992"/>
    <d v="2015-02-17T22:26:31"/>
    <b v="0"/>
    <n v="2"/>
    <b v="0"/>
    <s v="photography/people"/>
    <n v="1.3333333333333333E-3"/>
    <n v="1"/>
    <x v="8"/>
    <s v="people"/>
  </r>
  <r>
    <n v="2000"/>
    <n v="0"/>
    <x v="2"/>
    <s v="GB"/>
    <s v="GBP"/>
    <n v="1450706837"/>
    <n v="1448114837"/>
    <x v="1993"/>
    <d v="2015-12-21T09:07:17"/>
    <b v="0"/>
    <n v="0"/>
    <b v="0"/>
    <s v="photography/people"/>
    <n v="0"/>
    <n v="0"/>
    <x v="8"/>
    <s v="people"/>
  </r>
  <r>
    <n v="3200"/>
    <n v="0"/>
    <x v="2"/>
    <s v="US"/>
    <s v="USD"/>
    <n v="1481072942"/>
    <n v="1475885342"/>
    <x v="1994"/>
    <d v="2016-12-06T20:09:02"/>
    <b v="0"/>
    <n v="0"/>
    <b v="0"/>
    <s v="photography/people"/>
    <n v="0"/>
    <n v="0"/>
    <x v="8"/>
    <s v="people"/>
  </r>
  <r>
    <n v="1000"/>
    <n v="78"/>
    <x v="2"/>
    <s v="CA"/>
    <s v="CAD"/>
    <n v="1437082736"/>
    <n v="1435354736"/>
    <x v="1995"/>
    <d v="2015-07-16T16:38:56"/>
    <b v="0"/>
    <n v="3"/>
    <b v="0"/>
    <s v="photography/people"/>
    <n v="7.8E-2"/>
    <n v="26"/>
    <x v="8"/>
    <s v="people"/>
  </r>
  <r>
    <n v="133800"/>
    <n v="0"/>
    <x v="2"/>
    <s v="US"/>
    <s v="USD"/>
    <n v="1405021211"/>
    <n v="1402429211"/>
    <x v="1996"/>
    <d v="2014-07-10T14:40:11"/>
    <b v="0"/>
    <n v="0"/>
    <b v="0"/>
    <s v="photography/people"/>
    <n v="0"/>
    <n v="0"/>
    <x v="8"/>
    <s v="people"/>
  </r>
  <r>
    <n v="6500"/>
    <n v="0"/>
    <x v="2"/>
    <s v="US"/>
    <s v="USD"/>
    <n v="1409091612"/>
    <n v="1406499612"/>
    <x v="1997"/>
    <d v="2014-08-26T17:20:12"/>
    <b v="0"/>
    <n v="0"/>
    <b v="0"/>
    <s v="photography/people"/>
    <n v="0"/>
    <n v="0"/>
    <x v="8"/>
    <s v="people"/>
  </r>
  <r>
    <n v="2500"/>
    <n v="655"/>
    <x v="2"/>
    <s v="US"/>
    <s v="USD"/>
    <n v="1406861438"/>
    <n v="1402973438"/>
    <x v="1998"/>
    <d v="2014-07-31T21:50:38"/>
    <b v="0"/>
    <n v="3"/>
    <b v="0"/>
    <s v="photography/people"/>
    <n v="0.26200000000000001"/>
    <n v="218.33333333333334"/>
    <x v="8"/>
    <s v="people"/>
  </r>
  <r>
    <n v="31000"/>
    <n v="236"/>
    <x v="2"/>
    <s v="GB"/>
    <s v="GBP"/>
    <n v="1415882108"/>
    <n v="1413286508"/>
    <x v="1999"/>
    <d v="2014-11-13T07:35:08"/>
    <b v="0"/>
    <n v="7"/>
    <b v="0"/>
    <s v="photography/people"/>
    <n v="7.6129032258064515E-3"/>
    <n v="33.714285714285715"/>
    <x v="8"/>
    <s v="people"/>
  </r>
  <r>
    <n v="5000"/>
    <n v="625"/>
    <x v="2"/>
    <s v="CA"/>
    <s v="CAD"/>
    <n v="1452120613"/>
    <n v="1449528613"/>
    <x v="2000"/>
    <d v="2016-01-06T17:50:13"/>
    <b v="0"/>
    <n v="25"/>
    <b v="0"/>
    <s v="photography/people"/>
    <n v="0.125"/>
    <n v="25"/>
    <x v="8"/>
    <s v="people"/>
  </r>
  <r>
    <n v="55000"/>
    <n v="210171"/>
    <x v="0"/>
    <s v="DE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s v="hardware"/>
  </r>
  <r>
    <n v="50000"/>
    <n v="108397.11"/>
    <x v="0"/>
    <s v="US"/>
    <s v="USD"/>
    <n v="1485191143"/>
    <n v="1482599143"/>
    <x v="2002"/>
    <d v="2017-01-23T12:05:43"/>
    <b v="1"/>
    <n v="1375"/>
    <b v="1"/>
    <s v="technology/hardware"/>
    <n v="2.1679422000000002"/>
    <n v="78.834261818181815"/>
    <x v="2"/>
    <s v="hardware"/>
  </r>
  <r>
    <n v="500"/>
    <n v="1560"/>
    <x v="0"/>
    <s v="US"/>
    <s v="USD"/>
    <n v="1278111600"/>
    <n v="1276830052"/>
    <x v="2003"/>
    <d v="2010-07-02T18:00:00"/>
    <b v="1"/>
    <n v="17"/>
    <b v="1"/>
    <s v="technology/hardware"/>
    <n v="3.12"/>
    <n v="91.764705882352942"/>
    <x v="2"/>
    <s v="hardware"/>
  </r>
  <r>
    <n v="50000"/>
    <n v="117210.24000000001"/>
    <x v="0"/>
    <s v="US"/>
    <s v="USD"/>
    <n v="1405002663"/>
    <n v="1402410663"/>
    <x v="2004"/>
    <d v="2014-07-10T09:31:03"/>
    <b v="1"/>
    <n v="354"/>
    <b v="1"/>
    <s v="technology/hardware"/>
    <n v="2.3442048"/>
    <n v="331.10237288135596"/>
    <x v="2"/>
    <s v="hardware"/>
  </r>
  <r>
    <n v="30000"/>
    <n v="37104.03"/>
    <x v="0"/>
    <s v="US"/>
    <s v="USD"/>
    <n v="1381895940"/>
    <n v="1379532618"/>
    <x v="2005"/>
    <d v="2013-10-15T22:59:00"/>
    <b v="1"/>
    <n v="191"/>
    <b v="1"/>
    <s v="technology/hardware"/>
    <n v="1.236801"/>
    <n v="194.26193717277485"/>
    <x v="2"/>
    <s v="hardware"/>
  </r>
  <r>
    <n v="50000"/>
    <n v="123920"/>
    <x v="0"/>
    <s v="US"/>
    <s v="USD"/>
    <n v="1417611645"/>
    <n v="1414584045"/>
    <x v="2006"/>
    <d v="2014-12-03T08:00:45"/>
    <b v="1"/>
    <n v="303"/>
    <b v="1"/>
    <s v="technology/hardware"/>
    <n v="2.4784000000000002"/>
    <n v="408.97689768976898"/>
    <x v="2"/>
    <s v="hardware"/>
  </r>
  <r>
    <n v="10000"/>
    <n v="11570.92"/>
    <x v="0"/>
    <s v="US"/>
    <s v="USD"/>
    <n v="1282622400"/>
    <n v="1276891586"/>
    <x v="2007"/>
    <d v="2010-08-23T23:00:00"/>
    <b v="1"/>
    <n v="137"/>
    <b v="1"/>
    <s v="technology/hardware"/>
    <n v="1.157092"/>
    <n v="84.459270072992695"/>
    <x v="2"/>
    <s v="hardware"/>
  </r>
  <r>
    <n v="1570.79"/>
    <n v="1839"/>
    <x v="0"/>
    <s v="US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s v="hardware"/>
  </r>
  <r>
    <n v="50000"/>
    <n v="152579"/>
    <x v="0"/>
    <s v="DE"/>
    <s v="EUR"/>
    <n v="1479890743"/>
    <n v="1476776743"/>
    <x v="2009"/>
    <d v="2016-11-23T03:45:43"/>
    <b v="1"/>
    <n v="398"/>
    <b v="1"/>
    <s v="technology/hardware"/>
    <n v="3.05158"/>
    <n v="383.3643216080402"/>
    <x v="2"/>
    <s v="hardware"/>
  </r>
  <r>
    <n v="30000"/>
    <n v="96015.9"/>
    <x v="0"/>
    <s v="US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s v="hardware"/>
  </r>
  <r>
    <n v="50000"/>
    <n v="409782"/>
    <x v="0"/>
    <s v="AT"/>
    <s v="EUR"/>
    <n v="1452553200"/>
    <n v="1449650173"/>
    <x v="2011"/>
    <d v="2016-01-11T18:00:00"/>
    <b v="1"/>
    <n v="971"/>
    <b v="1"/>
    <s v="technology/hardware"/>
    <n v="8.1956399999999991"/>
    <n v="422.02059732234807"/>
    <x v="2"/>
    <s v="hardware"/>
  </r>
  <r>
    <n v="5000"/>
    <n v="11745"/>
    <x v="0"/>
    <s v="US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s v="hardware"/>
  </r>
  <r>
    <n v="160000"/>
    <n v="791862"/>
    <x v="0"/>
    <s v="US"/>
    <s v="USD"/>
    <n v="1468019014"/>
    <n v="1462835014"/>
    <x v="2013"/>
    <d v="2016-07-08T18:03:34"/>
    <b v="1"/>
    <n v="4562"/>
    <b v="1"/>
    <s v="technology/hardware"/>
    <n v="4.9491375"/>
    <n v="173.57781674704077"/>
    <x v="2"/>
    <s v="hardware"/>
  </r>
  <r>
    <n v="30000"/>
    <n v="2344134.67"/>
    <x v="0"/>
    <s v="US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s v="hardware"/>
  </r>
  <r>
    <n v="7200"/>
    <n v="8136.01"/>
    <x v="0"/>
    <s v="US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s v="hardware"/>
  </r>
  <r>
    <n v="10000"/>
    <n v="92154.22"/>
    <x v="0"/>
    <s v="US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s v="hardware"/>
  </r>
  <r>
    <n v="25000"/>
    <n v="31275.599999999999"/>
    <x v="0"/>
    <s v="US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s v="hardware"/>
  </r>
  <r>
    <n v="65000"/>
    <n v="66458.23"/>
    <x v="0"/>
    <s v="IE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s v="hardware"/>
  </r>
  <r>
    <n v="40000"/>
    <n v="193963.9"/>
    <x v="0"/>
    <s v="US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s v="hardware"/>
  </r>
  <r>
    <n v="1500"/>
    <n v="2885"/>
    <x v="0"/>
    <s v="US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s v="hardware"/>
  </r>
  <r>
    <n v="5000"/>
    <n v="14055"/>
    <x v="0"/>
    <s v="US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s v="hardware"/>
  </r>
  <r>
    <n v="100000"/>
    <n v="125137"/>
    <x v="0"/>
    <s v="US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s v="hardware"/>
  </r>
  <r>
    <n v="100000"/>
    <n v="161459"/>
    <x v="0"/>
    <s v="US"/>
    <s v="USD"/>
    <n v="1434017153"/>
    <n v="1431425153"/>
    <x v="2023"/>
    <d v="2015-06-11T05:05:53"/>
    <b v="1"/>
    <n v="353"/>
    <b v="1"/>
    <s v="technology/hardware"/>
    <n v="1.61459"/>
    <n v="457.39093484419266"/>
    <x v="2"/>
    <s v="hardware"/>
  </r>
  <r>
    <n v="4000"/>
    <n v="23414"/>
    <x v="0"/>
    <s v="US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s v="hardware"/>
  </r>
  <r>
    <n v="80000"/>
    <n v="160920"/>
    <x v="0"/>
    <s v="DE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s v="hardware"/>
  </r>
  <r>
    <n v="25000"/>
    <n v="33370.769999999997"/>
    <x v="0"/>
    <s v="US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s v="hardware"/>
  </r>
  <r>
    <n v="100000"/>
    <n v="120249"/>
    <x v="0"/>
    <s v="US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s v="hardware"/>
  </r>
  <r>
    <n v="3000"/>
    <n v="3785"/>
    <x v="0"/>
    <s v="US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s v="hardware"/>
  </r>
  <r>
    <n v="2500"/>
    <n v="9030"/>
    <x v="0"/>
    <s v="US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s v="hardware"/>
  </r>
  <r>
    <n v="32768"/>
    <n v="74134"/>
    <x v="0"/>
    <s v="GB"/>
    <s v="GBP"/>
    <n v="1354233296"/>
    <n v="1351641296"/>
    <x v="2030"/>
    <d v="2012-11-29T18:54:56"/>
    <b v="1"/>
    <n v="625"/>
    <b v="1"/>
    <s v="technology/hardware"/>
    <n v="2.26239013671875"/>
    <n v="118.6144"/>
    <x v="2"/>
    <s v="hardware"/>
  </r>
  <r>
    <n v="50000"/>
    <n v="60175"/>
    <x v="0"/>
    <s v="NL"/>
    <s v="EUR"/>
    <n v="1420765200"/>
    <n v="1417506853"/>
    <x v="2031"/>
    <d v="2015-01-08T20:00:00"/>
    <b v="1"/>
    <n v="508"/>
    <b v="1"/>
    <s v="technology/hardware"/>
    <n v="1.2035"/>
    <n v="118.45472440944881"/>
    <x v="2"/>
    <s v="hardware"/>
  </r>
  <r>
    <n v="25000"/>
    <n v="76047"/>
    <x v="0"/>
    <s v="US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s v="hardware"/>
  </r>
  <r>
    <n v="25000"/>
    <n v="44669"/>
    <x v="0"/>
    <s v="US"/>
    <s v="USD"/>
    <n v="1398477518"/>
    <n v="1395885518"/>
    <x v="2033"/>
    <d v="2014-04-25T20:58:38"/>
    <b v="1"/>
    <n v="158"/>
    <b v="1"/>
    <s v="technology/hardware"/>
    <n v="1.7867599999999999"/>
    <n v="282.71518987341773"/>
    <x v="2"/>
    <s v="hardware"/>
  </r>
  <r>
    <n v="78000"/>
    <n v="301719.59000000003"/>
    <x v="0"/>
    <s v="US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s v="hardware"/>
  </r>
  <r>
    <n v="80000"/>
    <n v="168829.14"/>
    <x v="0"/>
    <s v="US"/>
    <s v="USD"/>
    <n v="1450486800"/>
    <n v="1446562807"/>
    <x v="2035"/>
    <d v="2015-12-18T20:00:00"/>
    <b v="1"/>
    <n v="644"/>
    <b v="1"/>
    <s v="technology/hardware"/>
    <n v="2.1103642500000004"/>
    <n v="262.15704968944101"/>
    <x v="2"/>
    <s v="hardware"/>
  </r>
  <r>
    <n v="30000"/>
    <n v="39500.5"/>
    <x v="0"/>
    <s v="US"/>
    <s v="USD"/>
    <n v="1399668319"/>
    <n v="1397076319"/>
    <x v="2036"/>
    <d v="2014-05-09T15:45:19"/>
    <b v="1"/>
    <n v="848"/>
    <b v="1"/>
    <s v="technology/hardware"/>
    <n v="1.3166833333333334"/>
    <n v="46.580778301886795"/>
    <x v="2"/>
    <s v="hardware"/>
  </r>
  <r>
    <n v="10000"/>
    <n v="30047.64"/>
    <x v="0"/>
    <s v="US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s v="hardware"/>
  </r>
  <r>
    <n v="8000"/>
    <n v="33641"/>
    <x v="0"/>
    <s v="GB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s v="hardware"/>
  </r>
  <r>
    <n v="125000"/>
    <n v="170271"/>
    <x v="0"/>
    <s v="US"/>
    <s v="USD"/>
    <n v="1480568340"/>
    <n v="1477996325"/>
    <x v="2039"/>
    <d v="2016-11-30T23:59:00"/>
    <b v="1"/>
    <n v="379"/>
    <b v="1"/>
    <s v="technology/hardware"/>
    <n v="1.362168"/>
    <n v="449.26385224274406"/>
    <x v="2"/>
    <s v="hardware"/>
  </r>
  <r>
    <n v="3000"/>
    <n v="7445.14"/>
    <x v="0"/>
    <s v="US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s v="hardware"/>
  </r>
  <r>
    <n v="9500"/>
    <n v="17277"/>
    <x v="0"/>
    <s v="US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s v="hardware"/>
  </r>
  <r>
    <n v="10000"/>
    <n v="12353"/>
    <x v="0"/>
    <s v="US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s v="hardware"/>
  </r>
  <r>
    <n v="1385"/>
    <n v="7011"/>
    <x v="0"/>
    <s v="US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s v="hardware"/>
  </r>
  <r>
    <n v="15000"/>
    <n v="16232"/>
    <x v="0"/>
    <s v="US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s v="hardware"/>
  </r>
  <r>
    <n v="4900"/>
    <n v="40140.01"/>
    <x v="0"/>
    <s v="US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s v="hardware"/>
  </r>
  <r>
    <n v="10000"/>
    <n v="12110"/>
    <x v="0"/>
    <s v="US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s v="hardware"/>
  </r>
  <r>
    <n v="98000"/>
    <n v="100939"/>
    <x v="0"/>
    <s v="AU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s v="hardware"/>
  </r>
  <r>
    <n v="85000"/>
    <n v="126082.45"/>
    <x v="0"/>
    <s v="US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s v="hardware"/>
  </r>
  <r>
    <n v="50000"/>
    <n v="60095.35"/>
    <x v="0"/>
    <s v="GB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s v="hardware"/>
  </r>
  <r>
    <n v="10000"/>
    <n v="47327"/>
    <x v="0"/>
    <s v="US"/>
    <s v="USD"/>
    <n v="1433036578"/>
    <n v="1429580578"/>
    <x v="2050"/>
    <d v="2015-05-30T20:42:58"/>
    <b v="0"/>
    <n v="170"/>
    <b v="1"/>
    <s v="technology/hardware"/>
    <n v="4.7327000000000004"/>
    <n v="278.39411764705881"/>
    <x v="2"/>
    <s v="hardware"/>
  </r>
  <r>
    <n v="8000"/>
    <n v="10429"/>
    <x v="0"/>
    <s v="US"/>
    <s v="USD"/>
    <n v="1388017937"/>
    <n v="1385425937"/>
    <x v="2051"/>
    <d v="2013-12-25T19:32:17"/>
    <b v="0"/>
    <n v="242"/>
    <b v="1"/>
    <s v="technology/hardware"/>
    <n v="1.303625"/>
    <n v="43.095041322314053"/>
    <x v="2"/>
    <s v="hardware"/>
  </r>
  <r>
    <n v="50000"/>
    <n v="176524"/>
    <x v="0"/>
    <s v="US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s v="hardware"/>
  </r>
  <r>
    <n v="5000"/>
    <n v="5051"/>
    <x v="0"/>
    <s v="US"/>
    <s v="USD"/>
    <n v="1448466551"/>
    <n v="1445870951"/>
    <x v="2053"/>
    <d v="2015-11-25T10:49:11"/>
    <b v="0"/>
    <n v="121"/>
    <b v="1"/>
    <s v="technology/hardware"/>
    <n v="1.0102"/>
    <n v="41.743801652892564"/>
    <x v="2"/>
    <s v="hardware"/>
  </r>
  <r>
    <n v="35000"/>
    <n v="39757"/>
    <x v="0"/>
    <s v="GB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s v="hardware"/>
  </r>
  <r>
    <n v="6000"/>
    <n v="10045"/>
    <x v="0"/>
    <s v="US"/>
    <s v="USD"/>
    <n v="1417579200"/>
    <n v="1415031043"/>
    <x v="2055"/>
    <d v="2014-12-02T23:00:00"/>
    <b v="0"/>
    <n v="101"/>
    <b v="1"/>
    <s v="technology/hardware"/>
    <n v="1.6741666666666666"/>
    <n v="99.455445544554451"/>
    <x v="2"/>
    <s v="hardware"/>
  </r>
  <r>
    <n v="50000"/>
    <n v="76726"/>
    <x v="0"/>
    <s v="US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s v="hardware"/>
  </r>
  <r>
    <n v="15000"/>
    <n v="30334.83"/>
    <x v="0"/>
    <s v="GB"/>
    <s v="GBP"/>
    <n v="1456487532"/>
    <n v="1453895532"/>
    <x v="2057"/>
    <d v="2016-02-26T06:52:12"/>
    <b v="0"/>
    <n v="666"/>
    <b v="1"/>
    <s v="technology/hardware"/>
    <n v="2.022322"/>
    <n v="45.547792792792798"/>
    <x v="2"/>
    <s v="hardware"/>
  </r>
  <r>
    <n v="2560"/>
    <n v="4308"/>
    <x v="0"/>
    <s v="GB"/>
    <s v="GBP"/>
    <n v="1425326400"/>
    <n v="1421916830"/>
    <x v="2058"/>
    <d v="2015-03-02T15:00:00"/>
    <b v="0"/>
    <n v="410"/>
    <b v="1"/>
    <s v="technology/hardware"/>
    <n v="1.6828125"/>
    <n v="10.507317073170732"/>
    <x v="2"/>
    <s v="hardware"/>
  </r>
  <r>
    <n v="30000"/>
    <n v="43037"/>
    <x v="0"/>
    <s v="US"/>
    <s v="USD"/>
    <n v="1454277540"/>
    <n v="1450880854"/>
    <x v="2059"/>
    <d v="2016-01-31T16:59:00"/>
    <b v="0"/>
    <n v="375"/>
    <b v="1"/>
    <s v="technology/hardware"/>
    <n v="1.4345666666666668"/>
    <n v="114.76533333333333"/>
    <x v="2"/>
    <s v="hardware"/>
  </r>
  <r>
    <n v="25000"/>
    <n v="49100"/>
    <x v="0"/>
    <s v="US"/>
    <s v="USD"/>
    <n v="1406129150"/>
    <n v="1400945150"/>
    <x v="2060"/>
    <d v="2014-07-23T10:25:50"/>
    <b v="0"/>
    <n v="1364"/>
    <b v="1"/>
    <s v="technology/hardware"/>
    <n v="1.964"/>
    <n v="35.997067448680355"/>
    <x v="2"/>
    <s v="hardware"/>
  </r>
  <r>
    <n v="5000"/>
    <n v="5396"/>
    <x v="0"/>
    <s v="US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s v="hardware"/>
  </r>
  <r>
    <n v="100000"/>
    <n v="114977"/>
    <x v="0"/>
    <s v="DK"/>
    <s v="DKK"/>
    <n v="1458807098"/>
    <n v="1456218698"/>
    <x v="2062"/>
    <d v="2016-03-24T03:11:38"/>
    <b v="0"/>
    <n v="203"/>
    <b v="1"/>
    <s v="technology/hardware"/>
    <n v="1.14977"/>
    <n v="566.38916256157631"/>
    <x v="2"/>
    <s v="hardware"/>
  </r>
  <r>
    <n v="4000"/>
    <n v="5922"/>
    <x v="0"/>
    <s v="DE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s v="hardware"/>
  </r>
  <r>
    <n v="261962"/>
    <n v="500784.27"/>
    <x v="0"/>
    <s v="US"/>
    <s v="USD"/>
    <n v="1370001600"/>
    <n v="1366879523"/>
    <x v="2064"/>
    <d v="2013-05-31T07:00:00"/>
    <b v="0"/>
    <n v="5812"/>
    <b v="1"/>
    <s v="technology/hardware"/>
    <n v="1.9116676082790633"/>
    <n v="86.163845492085343"/>
    <x v="2"/>
    <s v="hardware"/>
  </r>
  <r>
    <n v="40000"/>
    <n v="79686.05"/>
    <x v="0"/>
    <s v="GB"/>
    <s v="GBP"/>
    <n v="1387958429"/>
    <n v="1385366429"/>
    <x v="2065"/>
    <d v="2013-12-25T03:00:29"/>
    <b v="0"/>
    <n v="1556"/>
    <b v="1"/>
    <s v="technology/hardware"/>
    <n v="1.99215125"/>
    <n v="51.212114395886893"/>
    <x v="2"/>
    <s v="hardware"/>
  </r>
  <r>
    <n v="2000"/>
    <n v="4372"/>
    <x v="0"/>
    <s v="US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s v="hardware"/>
  </r>
  <r>
    <n v="495"/>
    <n v="628"/>
    <x v="0"/>
    <s v="GB"/>
    <s v="GBP"/>
    <n v="1432499376"/>
    <n v="1429648176"/>
    <x v="2067"/>
    <d v="2015-05-24T15:29:36"/>
    <b v="0"/>
    <n v="10"/>
    <b v="1"/>
    <s v="technology/hardware"/>
    <n v="1.2686868686868686"/>
    <n v="62.8"/>
    <x v="2"/>
    <s v="hardware"/>
  </r>
  <r>
    <n v="25000"/>
    <n v="26305.97"/>
    <x v="0"/>
    <s v="US"/>
    <s v="USD"/>
    <n v="1476994315"/>
    <n v="1474402315"/>
    <x v="2068"/>
    <d v="2016-10-20T15:11:55"/>
    <b v="0"/>
    <n v="76"/>
    <b v="1"/>
    <s v="technology/hardware"/>
    <n v="1.0522388"/>
    <n v="346.13118421052633"/>
    <x v="2"/>
    <s v="hardware"/>
  </r>
  <r>
    <n v="50000"/>
    <n v="64203.33"/>
    <x v="0"/>
    <s v="US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s v="hardware"/>
  </r>
  <r>
    <n v="125000"/>
    <n v="396659"/>
    <x v="0"/>
    <s v="DE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s v="hardware"/>
  </r>
  <r>
    <n v="20000"/>
    <n v="56146"/>
    <x v="0"/>
    <s v="US"/>
    <s v="USD"/>
    <n v="1475390484"/>
    <n v="1471502484"/>
    <x v="2071"/>
    <d v="2016-10-02T01:41:24"/>
    <b v="0"/>
    <n v="278"/>
    <b v="1"/>
    <s v="technology/hardware"/>
    <n v="2.8073000000000001"/>
    <n v="201.96402877697841"/>
    <x v="2"/>
    <s v="hardware"/>
  </r>
  <r>
    <n v="71500"/>
    <n v="79173"/>
    <x v="0"/>
    <s v="US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s v="hardware"/>
  </r>
  <r>
    <n v="100000"/>
    <n v="152604.29999999999"/>
    <x v="0"/>
    <s v="US"/>
    <s v="USD"/>
    <n v="1431100918"/>
    <n v="1427212918"/>
    <x v="2073"/>
    <d v="2015-05-08T11:01:58"/>
    <b v="0"/>
    <n v="470"/>
    <b v="1"/>
    <s v="technology/hardware"/>
    <n v="1.5260429999999998"/>
    <n v="324.69"/>
    <x v="2"/>
    <s v="hardware"/>
  </r>
  <r>
    <n v="600"/>
    <n v="615"/>
    <x v="0"/>
    <s v="US"/>
    <s v="USD"/>
    <n v="1462564182"/>
    <n v="1459972182"/>
    <x v="2074"/>
    <d v="2016-05-06T14:49:42"/>
    <b v="0"/>
    <n v="3"/>
    <b v="1"/>
    <s v="technology/hardware"/>
    <n v="1.0249999999999999"/>
    <n v="205"/>
    <x v="2"/>
    <s v="hardware"/>
  </r>
  <r>
    <n v="9999"/>
    <n v="167820.6"/>
    <x v="0"/>
    <s v="US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s v="hardware"/>
  </r>
  <r>
    <n v="179000"/>
    <n v="972594.99"/>
    <x v="0"/>
    <s v="GB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s v="hardware"/>
  </r>
  <r>
    <n v="50000"/>
    <n v="57754"/>
    <x v="0"/>
    <s v="US"/>
    <s v="USD"/>
    <n v="1433538000"/>
    <n v="1428541276"/>
    <x v="2077"/>
    <d v="2015-06-05T16:00:00"/>
    <b v="0"/>
    <n v="188"/>
    <b v="1"/>
    <s v="technology/hardware"/>
    <n v="1.1550800000000001"/>
    <n v="307.20212765957444"/>
    <x v="2"/>
    <s v="hardware"/>
  </r>
  <r>
    <n v="20000"/>
    <n v="26241"/>
    <x v="0"/>
    <s v="ES"/>
    <s v="EUR"/>
    <n v="1482085857"/>
    <n v="1479493857"/>
    <x v="2078"/>
    <d v="2016-12-18T13:30:57"/>
    <b v="0"/>
    <n v="48"/>
    <b v="1"/>
    <s v="technology/hardware"/>
    <n v="1.3120499999999999"/>
    <n v="546.6875"/>
    <x v="2"/>
    <s v="hardware"/>
  </r>
  <r>
    <n v="10000"/>
    <n v="28817"/>
    <x v="0"/>
    <s v="GB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s v="hardware"/>
  </r>
  <r>
    <n v="1000"/>
    <n v="5078"/>
    <x v="0"/>
    <s v="US"/>
    <s v="USD"/>
    <n v="1447286300"/>
    <n v="1444690700"/>
    <x v="2080"/>
    <d v="2015-11-11T18:58:20"/>
    <b v="0"/>
    <n v="50"/>
    <b v="1"/>
    <s v="technology/hardware"/>
    <n v="5.0780000000000003"/>
    <n v="101.56"/>
    <x v="2"/>
    <s v="hardware"/>
  </r>
  <r>
    <n v="3500"/>
    <n v="4010"/>
    <x v="0"/>
    <s v="US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s v="indie rock"/>
  </r>
  <r>
    <n v="1500"/>
    <n v="1661"/>
    <x v="0"/>
    <s v="US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s v="indie rock"/>
  </r>
  <r>
    <n v="750"/>
    <n v="850"/>
    <x v="0"/>
    <s v="US"/>
    <s v="USD"/>
    <n v="1338830395"/>
    <n v="1336238395"/>
    <x v="2083"/>
    <d v="2012-06-04T12:19:55"/>
    <b v="0"/>
    <n v="25"/>
    <b v="1"/>
    <s v="music/indie rock"/>
    <n v="1.1333333333333333"/>
    <n v="34"/>
    <x v="4"/>
    <s v="indie rock"/>
  </r>
  <r>
    <n v="3000"/>
    <n v="3250"/>
    <x v="0"/>
    <s v="US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s v="indie rock"/>
  </r>
  <r>
    <n v="6000"/>
    <n v="7412"/>
    <x v="0"/>
    <s v="US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s v="indie rock"/>
  </r>
  <r>
    <n v="4000"/>
    <n v="4028"/>
    <x v="0"/>
    <s v="US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s v="indie rock"/>
  </r>
  <r>
    <n v="1500"/>
    <n v="1553"/>
    <x v="0"/>
    <s v="US"/>
    <s v="USD"/>
    <n v="1315457658"/>
    <n v="1312865658"/>
    <x v="2087"/>
    <d v="2011-09-07T23:54:18"/>
    <b v="0"/>
    <n v="25"/>
    <b v="1"/>
    <s v="music/indie rock"/>
    <n v="1.0353333333333334"/>
    <n v="62.12"/>
    <x v="4"/>
    <s v="indie rock"/>
  </r>
  <r>
    <n v="3000"/>
    <n v="3465.32"/>
    <x v="0"/>
    <s v="US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s v="indie rock"/>
  </r>
  <r>
    <n v="2500"/>
    <n v="3010.01"/>
    <x v="0"/>
    <s v="US"/>
    <s v="USD"/>
    <n v="1375408194"/>
    <n v="1372384194"/>
    <x v="2089"/>
    <d v="2013-08-01T20:49:54"/>
    <b v="0"/>
    <n v="62"/>
    <b v="1"/>
    <s v="music/indie rock"/>
    <n v="1.2040040000000001"/>
    <n v="48.54854838709678"/>
    <x v="4"/>
    <s v="indie rock"/>
  </r>
  <r>
    <n v="8000"/>
    <n v="9203.23"/>
    <x v="0"/>
    <s v="US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s v="indie rock"/>
  </r>
  <r>
    <n v="18000"/>
    <n v="21684.2"/>
    <x v="0"/>
    <s v="US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s v="indie rock"/>
  </r>
  <r>
    <n v="6000"/>
    <n v="6077"/>
    <x v="0"/>
    <s v="US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s v="indie rock"/>
  </r>
  <r>
    <n v="1500"/>
    <n v="1537"/>
    <x v="0"/>
    <s v="US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s v="indie rock"/>
  </r>
  <r>
    <n v="3500"/>
    <n v="4219"/>
    <x v="0"/>
    <s v="US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s v="indie rock"/>
  </r>
  <r>
    <n v="2500"/>
    <n v="2500"/>
    <x v="0"/>
    <s v="US"/>
    <s v="USD"/>
    <n v="1317576973"/>
    <n v="1312392973"/>
    <x v="2095"/>
    <d v="2011-10-02T12:36:13"/>
    <b v="0"/>
    <n v="22"/>
    <b v="1"/>
    <s v="music/indie rock"/>
    <n v="1"/>
    <n v="113.63636363636364"/>
    <x v="4"/>
    <s v="indie rock"/>
  </r>
  <r>
    <n v="600"/>
    <n v="610"/>
    <x v="0"/>
    <s v="US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s v="indie rock"/>
  </r>
  <r>
    <n v="3000"/>
    <n v="3000"/>
    <x v="0"/>
    <s v="US"/>
    <s v="USD"/>
    <n v="1322751735"/>
    <n v="1317564135"/>
    <x v="2097"/>
    <d v="2011-12-01T10:02:15"/>
    <b v="0"/>
    <n v="38"/>
    <b v="1"/>
    <s v="music/indie rock"/>
    <n v="1"/>
    <n v="78.94736842105263"/>
    <x v="4"/>
    <s v="indie rock"/>
  </r>
  <r>
    <n v="6000"/>
    <n v="6020"/>
    <x v="0"/>
    <s v="US"/>
    <s v="USD"/>
    <n v="1331174635"/>
    <n v="1328582635"/>
    <x v="2098"/>
    <d v="2012-03-07T21:43:55"/>
    <b v="0"/>
    <n v="32"/>
    <b v="1"/>
    <s v="music/indie rock"/>
    <n v="1.0033333333333334"/>
    <n v="188.125"/>
    <x v="4"/>
    <s v="indie rock"/>
  </r>
  <r>
    <n v="3000"/>
    <n v="3971"/>
    <x v="0"/>
    <s v="US"/>
    <s v="USD"/>
    <n v="1435808400"/>
    <n v="1434650084"/>
    <x v="2099"/>
    <d v="2015-07-01T22:40:00"/>
    <b v="0"/>
    <n v="63"/>
    <b v="1"/>
    <s v="music/indie rock"/>
    <n v="1.3236666666666668"/>
    <n v="63.031746031746032"/>
    <x v="4"/>
    <s v="indie rock"/>
  </r>
  <r>
    <n v="600"/>
    <n v="820"/>
    <x v="0"/>
    <s v="US"/>
    <s v="USD"/>
    <n v="1341028740"/>
    <n v="1339704141"/>
    <x v="2100"/>
    <d v="2012-06-29T22:59:00"/>
    <b v="0"/>
    <n v="27"/>
    <b v="1"/>
    <s v="music/indie rock"/>
    <n v="1.3666666666666667"/>
    <n v="30.37037037037037"/>
    <x v="4"/>
    <s v="indie rock"/>
  </r>
  <r>
    <n v="2000"/>
    <n v="2265"/>
    <x v="0"/>
    <s v="US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s v="indie rock"/>
  </r>
  <r>
    <n v="1000"/>
    <n v="1360"/>
    <x v="0"/>
    <s v="US"/>
    <s v="USD"/>
    <n v="1304628648"/>
    <n v="1302036648"/>
    <x v="2102"/>
    <d v="2011-05-05T15:50:48"/>
    <b v="0"/>
    <n v="38"/>
    <b v="1"/>
    <s v="music/indie rock"/>
    <n v="1.36"/>
    <n v="35.789473684210527"/>
    <x v="4"/>
    <s v="indie rock"/>
  </r>
  <r>
    <n v="7777"/>
    <n v="11364"/>
    <x v="0"/>
    <s v="US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s v="indie rock"/>
  </r>
  <r>
    <n v="800"/>
    <n v="1036"/>
    <x v="0"/>
    <s v="US"/>
    <s v="USD"/>
    <n v="1369958400"/>
    <n v="1367286434"/>
    <x v="2104"/>
    <d v="2013-05-30T19:00:00"/>
    <b v="0"/>
    <n v="37"/>
    <b v="1"/>
    <s v="music/indie rock"/>
    <n v="1.2949999999999999"/>
    <n v="28"/>
    <x v="4"/>
    <s v="indie rock"/>
  </r>
  <r>
    <n v="2000"/>
    <n v="5080"/>
    <x v="0"/>
    <s v="US"/>
    <s v="USD"/>
    <n v="1416542400"/>
    <n v="1415472953"/>
    <x v="2105"/>
    <d v="2014-11-20T23:00:00"/>
    <b v="0"/>
    <n v="99"/>
    <b v="1"/>
    <s v="music/indie rock"/>
    <n v="2.54"/>
    <n v="51.313131313131315"/>
    <x v="4"/>
    <s v="indie rock"/>
  </r>
  <r>
    <n v="2200"/>
    <n v="2355"/>
    <x v="0"/>
    <s v="US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s v="indie rock"/>
  </r>
  <r>
    <n v="2000"/>
    <n v="2154.66"/>
    <x v="0"/>
    <s v="US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s v="indie rock"/>
  </r>
  <r>
    <n v="16000"/>
    <n v="17170"/>
    <x v="0"/>
    <s v="US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s v="indie rock"/>
  </r>
  <r>
    <n v="4000"/>
    <n v="4261"/>
    <x v="0"/>
    <s v="US"/>
    <s v="USD"/>
    <n v="1436115617"/>
    <n v="1433523617"/>
    <x v="2109"/>
    <d v="2015-07-05T12:00:17"/>
    <b v="0"/>
    <n v="40"/>
    <b v="1"/>
    <s v="music/indie rock"/>
    <n v="1.06525"/>
    <n v="106.52500000000001"/>
    <x v="4"/>
    <s v="indie rock"/>
  </r>
  <r>
    <n v="2000"/>
    <n v="2007"/>
    <x v="0"/>
    <s v="US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s v="indie rock"/>
  </r>
  <r>
    <n v="2000"/>
    <n v="2130"/>
    <x v="0"/>
    <s v="US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s v="indie rock"/>
  </r>
  <r>
    <n v="300"/>
    <n v="300"/>
    <x v="0"/>
    <s v="US"/>
    <s v="USD"/>
    <n v="1366064193"/>
    <n v="1364854593"/>
    <x v="2112"/>
    <d v="2013-04-15T17:16:33"/>
    <b v="0"/>
    <n v="11"/>
    <b v="1"/>
    <s v="music/indie rock"/>
    <n v="1"/>
    <n v="27.272727272727273"/>
    <x v="4"/>
    <s v="indie rock"/>
  </r>
  <r>
    <n v="7000"/>
    <n v="7340"/>
    <x v="0"/>
    <s v="US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s v="indie rock"/>
  </r>
  <r>
    <n v="5000"/>
    <n v="5235"/>
    <x v="0"/>
    <s v="US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s v="indie rock"/>
  </r>
  <r>
    <n v="1500"/>
    <n v="3385"/>
    <x v="0"/>
    <s v="US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s v="indie rock"/>
  </r>
  <r>
    <n v="48000"/>
    <n v="48434"/>
    <x v="0"/>
    <s v="US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s v="indie rock"/>
  </r>
  <r>
    <n v="1200"/>
    <n v="1773"/>
    <x v="0"/>
    <s v="US"/>
    <s v="USD"/>
    <n v="1445921940"/>
    <n v="1444699549"/>
    <x v="2117"/>
    <d v="2015-10-26T23:59:00"/>
    <b v="0"/>
    <n v="35"/>
    <b v="1"/>
    <s v="music/indie rock"/>
    <n v="1.4775"/>
    <n v="50.657142857142858"/>
    <x v="4"/>
    <s v="indie rock"/>
  </r>
  <r>
    <n v="1000"/>
    <n v="1346.11"/>
    <x v="0"/>
    <s v="US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s v="indie rock"/>
  </r>
  <r>
    <n v="2000"/>
    <n v="2015"/>
    <x v="0"/>
    <s v="US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s v="indie rock"/>
  </r>
  <r>
    <n v="8000"/>
    <n v="8070.43"/>
    <x v="0"/>
    <s v="US"/>
    <s v="USD"/>
    <n v="1388617736"/>
    <n v="1384384136"/>
    <x v="2120"/>
    <d v="2014-01-01T18:08:56"/>
    <b v="0"/>
    <n v="69"/>
    <b v="1"/>
    <s v="music/indie rock"/>
    <n v="1.00880375"/>
    <n v="116.96275362318841"/>
    <x v="4"/>
    <s v="indie rock"/>
  </r>
  <r>
    <n v="50000"/>
    <n v="284"/>
    <x v="2"/>
    <s v="CH"/>
    <s v="CHF"/>
    <n v="1484156948"/>
    <n v="1481564948"/>
    <x v="2121"/>
    <d v="2017-01-11T12:49:08"/>
    <b v="0"/>
    <n v="10"/>
    <b v="0"/>
    <s v="games/video games"/>
    <n v="5.6800000000000002E-3"/>
    <n v="28.4"/>
    <x v="6"/>
    <s v="video games"/>
  </r>
  <r>
    <n v="80000"/>
    <n v="310"/>
    <x v="2"/>
    <s v="MX"/>
    <s v="MXN"/>
    <n v="1483773169"/>
    <n v="1481181169"/>
    <x v="2122"/>
    <d v="2017-01-07T02:12:49"/>
    <b v="0"/>
    <n v="3"/>
    <b v="0"/>
    <s v="games/video games"/>
    <n v="3.875E-3"/>
    <n v="103.33333333333333"/>
    <x v="6"/>
    <s v="video games"/>
  </r>
  <r>
    <n v="500"/>
    <n v="50"/>
    <x v="2"/>
    <s v="US"/>
    <s v="USD"/>
    <n v="1268636340"/>
    <n v="1263982307"/>
    <x v="2123"/>
    <d v="2010-03-15T01:59:00"/>
    <b v="0"/>
    <n v="5"/>
    <b v="0"/>
    <s v="games/video games"/>
    <n v="0.1"/>
    <n v="10"/>
    <x v="6"/>
    <s v="video games"/>
  </r>
  <r>
    <n v="1100"/>
    <n v="115"/>
    <x v="2"/>
    <s v="US"/>
    <s v="USD"/>
    <n v="1291093200"/>
    <n v="1286930435"/>
    <x v="2124"/>
    <d v="2010-11-30T00:00:00"/>
    <b v="0"/>
    <n v="5"/>
    <b v="0"/>
    <s v="games/video games"/>
    <n v="0.10454545454545454"/>
    <n v="23"/>
    <x v="6"/>
    <s v="video games"/>
  </r>
  <r>
    <n v="60000"/>
    <n v="852"/>
    <x v="2"/>
    <s v="US"/>
    <s v="USD"/>
    <n v="1438734833"/>
    <n v="1436142833"/>
    <x v="2125"/>
    <d v="2015-08-04T19:33:53"/>
    <b v="0"/>
    <n v="27"/>
    <b v="0"/>
    <s v="games/video games"/>
    <n v="1.4200000000000001E-2"/>
    <n v="31.555555555555557"/>
    <x v="6"/>
    <s v="video games"/>
  </r>
  <r>
    <n v="20000"/>
    <n v="10"/>
    <x v="2"/>
    <s v="US"/>
    <s v="USD"/>
    <n v="1418080887"/>
    <n v="1415488887"/>
    <x v="2126"/>
    <d v="2014-12-08T18:21:27"/>
    <b v="0"/>
    <n v="2"/>
    <b v="0"/>
    <s v="games/video games"/>
    <n v="5.0000000000000001E-4"/>
    <n v="5"/>
    <x v="6"/>
    <s v="video games"/>
  </r>
  <r>
    <n v="28000"/>
    <n v="8076"/>
    <x v="2"/>
    <s v="GB"/>
    <s v="GBP"/>
    <n v="1426158463"/>
    <n v="1423570063"/>
    <x v="2127"/>
    <d v="2015-03-12T06:07:43"/>
    <b v="0"/>
    <n v="236"/>
    <b v="0"/>
    <s v="games/video games"/>
    <n v="0.28842857142857142"/>
    <n v="34.220338983050844"/>
    <x v="6"/>
    <s v="video games"/>
  </r>
  <r>
    <n v="15000"/>
    <n v="25"/>
    <x v="2"/>
    <s v="CA"/>
    <s v="CAD"/>
    <n v="1411324369"/>
    <n v="1406140369"/>
    <x v="2128"/>
    <d v="2014-09-21T13:32:49"/>
    <b v="0"/>
    <n v="1"/>
    <b v="0"/>
    <s v="games/video games"/>
    <n v="1.6666666666666668E-3"/>
    <n v="25"/>
    <x v="6"/>
    <s v="video games"/>
  </r>
  <r>
    <n v="2000"/>
    <n v="236"/>
    <x v="2"/>
    <s v="US"/>
    <s v="USD"/>
    <n v="1457570100"/>
    <n v="1454978100"/>
    <x v="2129"/>
    <d v="2016-03-09T19:35:00"/>
    <b v="0"/>
    <n v="12"/>
    <b v="0"/>
    <s v="games/video games"/>
    <n v="0.11799999999999999"/>
    <n v="19.666666666666668"/>
    <x v="6"/>
    <s v="video games"/>
  </r>
  <r>
    <n v="42000"/>
    <n v="85"/>
    <x v="2"/>
    <s v="US"/>
    <s v="USD"/>
    <n v="1408154663"/>
    <n v="1405130663"/>
    <x v="2130"/>
    <d v="2014-08-15T21:04:23"/>
    <b v="0"/>
    <n v="4"/>
    <b v="0"/>
    <s v="games/video games"/>
    <n v="2.0238095238095236E-3"/>
    <n v="21.25"/>
    <x v="6"/>
    <s v="video games"/>
  </r>
  <r>
    <n v="500"/>
    <n v="25"/>
    <x v="2"/>
    <s v="US"/>
    <s v="USD"/>
    <n v="1436677091"/>
    <n v="1434085091"/>
    <x v="2131"/>
    <d v="2015-07-11T23:58:11"/>
    <b v="0"/>
    <n v="3"/>
    <b v="0"/>
    <s v="games/video games"/>
    <n v="0.05"/>
    <n v="8.3333333333333339"/>
    <x v="6"/>
    <s v="video games"/>
  </r>
  <r>
    <n v="100000"/>
    <n v="2112.9899999999998"/>
    <x v="2"/>
    <s v="US"/>
    <s v="USD"/>
    <n v="1391427692"/>
    <n v="1388835692"/>
    <x v="2132"/>
    <d v="2014-02-03T06:41:32"/>
    <b v="0"/>
    <n v="99"/>
    <b v="0"/>
    <s v="games/video games"/>
    <n v="2.1129899999999997E-2"/>
    <n v="21.34333333333333"/>
    <x v="6"/>
    <s v="video games"/>
  </r>
  <r>
    <n v="1000"/>
    <n v="16"/>
    <x v="2"/>
    <s v="US"/>
    <s v="USD"/>
    <n v="1303628340"/>
    <n v="1300328399"/>
    <x v="2133"/>
    <d v="2011-04-24T01:59:00"/>
    <b v="0"/>
    <n v="3"/>
    <b v="0"/>
    <s v="games/video games"/>
    <n v="1.6E-2"/>
    <n v="5.333333333333333"/>
    <x v="6"/>
    <s v="video games"/>
  </r>
  <r>
    <n v="6000"/>
    <n v="104"/>
    <x v="2"/>
    <s v="US"/>
    <s v="USD"/>
    <n v="1367097391"/>
    <n v="1364505391"/>
    <x v="2134"/>
    <d v="2013-04-27T16:16:31"/>
    <b v="0"/>
    <n v="3"/>
    <b v="0"/>
    <s v="games/video games"/>
    <n v="1.7333333333333333E-2"/>
    <n v="34.666666666666664"/>
    <x v="6"/>
    <s v="video games"/>
  </r>
  <r>
    <n v="5000"/>
    <n v="478"/>
    <x v="2"/>
    <s v="US"/>
    <s v="USD"/>
    <n v="1349392033"/>
    <n v="1346800033"/>
    <x v="2135"/>
    <d v="2012-10-04T18:07:13"/>
    <b v="0"/>
    <n v="22"/>
    <b v="0"/>
    <s v="games/video games"/>
    <n v="9.5600000000000004E-2"/>
    <n v="21.727272727272727"/>
    <x v="6"/>
    <s v="video games"/>
  </r>
  <r>
    <n v="80000"/>
    <n v="47.69"/>
    <x v="2"/>
    <s v="US"/>
    <s v="USD"/>
    <n v="1382184786"/>
    <n v="1379592786"/>
    <x v="2136"/>
    <d v="2013-10-19T07:13:06"/>
    <b v="0"/>
    <n v="4"/>
    <b v="0"/>
    <s v="games/video games"/>
    <n v="5.9612499999999998E-4"/>
    <n v="11.922499999999999"/>
    <x v="6"/>
    <s v="video games"/>
  </r>
  <r>
    <n v="50000"/>
    <n v="14203"/>
    <x v="2"/>
    <s v="CA"/>
    <s v="CAD"/>
    <n v="1417804229"/>
    <n v="1415212229"/>
    <x v="2137"/>
    <d v="2014-12-05T13:30:29"/>
    <b v="0"/>
    <n v="534"/>
    <b v="0"/>
    <s v="games/video games"/>
    <n v="0.28405999999999998"/>
    <n v="26.59737827715356"/>
    <x v="6"/>
    <s v="video games"/>
  </r>
  <r>
    <n v="1000"/>
    <n v="128"/>
    <x v="2"/>
    <s v="GB"/>
    <s v="GBP"/>
    <n v="1383959939"/>
    <n v="1381364339"/>
    <x v="2138"/>
    <d v="2013-11-08T20:18:59"/>
    <b v="0"/>
    <n v="12"/>
    <b v="0"/>
    <s v="games/video games"/>
    <n v="0.128"/>
    <n v="10.666666666666666"/>
    <x v="6"/>
    <s v="video games"/>
  </r>
  <r>
    <n v="30000"/>
    <n v="1626"/>
    <x v="2"/>
    <s v="US"/>
    <s v="USD"/>
    <n v="1478196008"/>
    <n v="1475604008"/>
    <x v="2139"/>
    <d v="2016-11-03T13:00:08"/>
    <b v="0"/>
    <n v="56"/>
    <b v="0"/>
    <s v="games/video games"/>
    <n v="5.4199999999999998E-2"/>
    <n v="29.035714285714285"/>
    <x v="6"/>
    <s v="video games"/>
  </r>
  <r>
    <n v="500000"/>
    <n v="560"/>
    <x v="2"/>
    <s v="US"/>
    <s v="USD"/>
    <n v="1357934424"/>
    <n v="1355342424"/>
    <x v="2140"/>
    <d v="2013-01-11T15:00:24"/>
    <b v="0"/>
    <n v="11"/>
    <b v="0"/>
    <s v="games/video games"/>
    <n v="1.1199999999999999E-3"/>
    <n v="50.909090909090907"/>
    <x v="6"/>
    <s v="video games"/>
  </r>
  <r>
    <n v="15000"/>
    <n v="0"/>
    <x v="2"/>
    <s v="US"/>
    <s v="USD"/>
    <n v="1415947159"/>
    <n v="1413351559"/>
    <x v="2141"/>
    <d v="2014-11-14T01:39:19"/>
    <b v="0"/>
    <n v="0"/>
    <b v="0"/>
    <s v="games/video games"/>
    <n v="0"/>
    <n v="0"/>
    <x v="6"/>
    <s v="video games"/>
  </r>
  <r>
    <n v="10500"/>
    <n v="601"/>
    <x v="2"/>
    <s v="DE"/>
    <s v="EUR"/>
    <n v="1451494210"/>
    <n v="1449075010"/>
    <x v="2142"/>
    <d v="2015-12-30T11:50:10"/>
    <b v="0"/>
    <n v="12"/>
    <b v="0"/>
    <s v="games/video games"/>
    <n v="5.7238095238095241E-2"/>
    <n v="50.083333333333336"/>
    <x v="6"/>
    <s v="video games"/>
  </r>
  <r>
    <n v="2000"/>
    <n v="225"/>
    <x v="2"/>
    <s v="US"/>
    <s v="USD"/>
    <n v="1279738800"/>
    <n v="1275599812"/>
    <x v="2143"/>
    <d v="2010-07-21T14:00:00"/>
    <b v="0"/>
    <n v="5"/>
    <b v="0"/>
    <s v="games/video games"/>
    <n v="0.1125"/>
    <n v="45"/>
    <x v="6"/>
    <s v="video games"/>
  </r>
  <r>
    <n v="35500"/>
    <n v="607"/>
    <x v="2"/>
    <s v="US"/>
    <s v="USD"/>
    <n v="1379164040"/>
    <n v="1376399240"/>
    <x v="2144"/>
    <d v="2013-09-14T08:07:20"/>
    <b v="0"/>
    <n v="24"/>
    <b v="0"/>
    <s v="games/video games"/>
    <n v="1.7098591549295775E-2"/>
    <n v="25.291666666666668"/>
    <x v="6"/>
    <s v="video games"/>
  </r>
  <r>
    <n v="15000"/>
    <n v="4565"/>
    <x v="2"/>
    <s v="US"/>
    <s v="USD"/>
    <n v="1385534514"/>
    <n v="1382938914"/>
    <x v="2145"/>
    <d v="2013-11-27T01:41:54"/>
    <b v="0"/>
    <n v="89"/>
    <b v="0"/>
    <s v="games/video games"/>
    <n v="0.30433333333333334"/>
    <n v="51.292134831460672"/>
    <x v="6"/>
    <s v="video games"/>
  </r>
  <r>
    <n v="5000"/>
    <n v="1"/>
    <x v="2"/>
    <s v="US"/>
    <s v="USD"/>
    <n v="1455207510"/>
    <n v="1453997910"/>
    <x v="2146"/>
    <d v="2016-02-11T11:18:30"/>
    <b v="0"/>
    <n v="1"/>
    <b v="0"/>
    <s v="games/video games"/>
    <n v="2.0000000000000001E-4"/>
    <n v="1"/>
    <x v="6"/>
    <s v="video games"/>
  </r>
  <r>
    <n v="390000"/>
    <n v="2716"/>
    <x v="2"/>
    <s v="US"/>
    <s v="USD"/>
    <n v="1416125148"/>
    <n v="1413356748"/>
    <x v="2147"/>
    <d v="2014-11-16T03:05:48"/>
    <b v="0"/>
    <n v="55"/>
    <b v="0"/>
    <s v="games/video games"/>
    <n v="6.9641025641025639E-3"/>
    <n v="49.381818181818183"/>
    <x v="6"/>
    <s v="video games"/>
  </r>
  <r>
    <n v="100"/>
    <n v="2"/>
    <x v="2"/>
    <s v="GB"/>
    <s v="GBP"/>
    <n v="1427992582"/>
    <n v="1425404182"/>
    <x v="2148"/>
    <d v="2015-04-02T11:36:22"/>
    <b v="0"/>
    <n v="2"/>
    <b v="0"/>
    <s v="games/video games"/>
    <n v="0.02"/>
    <n v="1"/>
    <x v="6"/>
    <s v="video games"/>
  </r>
  <r>
    <n v="2000"/>
    <n v="0"/>
    <x v="2"/>
    <s v="US"/>
    <s v="USD"/>
    <n v="1280534400"/>
    <n v="1277512556"/>
    <x v="2149"/>
    <d v="2010-07-30T19:00:00"/>
    <b v="0"/>
    <n v="0"/>
    <b v="0"/>
    <s v="games/video games"/>
    <n v="0"/>
    <n v="0"/>
    <x v="6"/>
    <s v="video games"/>
  </r>
  <r>
    <n v="50000"/>
    <n v="405"/>
    <x v="2"/>
    <s v="NO"/>
    <s v="NOK"/>
    <n v="1468392599"/>
    <n v="1465800599"/>
    <x v="2150"/>
    <d v="2016-07-13T01:49:59"/>
    <b v="0"/>
    <n v="4"/>
    <b v="0"/>
    <s v="games/video games"/>
    <n v="8.0999999999999996E-3"/>
    <n v="101.25"/>
    <x v="6"/>
    <s v="video games"/>
  </r>
  <r>
    <n v="45000"/>
    <n v="118"/>
    <x v="2"/>
    <s v="US"/>
    <s v="USD"/>
    <n v="1467231614"/>
    <n v="1464639614"/>
    <x v="2151"/>
    <d v="2016-06-29T15:20:14"/>
    <b v="0"/>
    <n v="6"/>
    <b v="0"/>
    <s v="games/video games"/>
    <n v="2.6222222222222224E-3"/>
    <n v="19.666666666666668"/>
    <x v="6"/>
    <s v="video games"/>
  </r>
  <r>
    <n v="30000"/>
    <n v="50"/>
    <x v="2"/>
    <s v="US"/>
    <s v="USD"/>
    <n v="1394909909"/>
    <n v="1392321509"/>
    <x v="2152"/>
    <d v="2014-03-15T13:58:29"/>
    <b v="0"/>
    <n v="4"/>
    <b v="0"/>
    <s v="games/video games"/>
    <n v="1.6666666666666668E-3"/>
    <n v="12.5"/>
    <x v="6"/>
    <s v="video games"/>
  </r>
  <r>
    <n v="372625"/>
    <n v="34"/>
    <x v="2"/>
    <s v="US"/>
    <s v="USD"/>
    <n v="1420876740"/>
    <n v="1417470718"/>
    <x v="2153"/>
    <d v="2015-01-10T02:59:00"/>
    <b v="0"/>
    <n v="4"/>
    <b v="0"/>
    <s v="games/video games"/>
    <n v="9.1244548809124457E-5"/>
    <n v="8.5"/>
    <x v="6"/>
    <s v="video games"/>
  </r>
  <r>
    <n v="250"/>
    <n v="2"/>
    <x v="2"/>
    <s v="US"/>
    <s v="USD"/>
    <n v="1390921827"/>
    <n v="1389193827"/>
    <x v="2154"/>
    <d v="2014-01-28T10:10:27"/>
    <b v="0"/>
    <n v="2"/>
    <b v="0"/>
    <s v="games/video games"/>
    <n v="8.0000000000000002E-3"/>
    <n v="1"/>
    <x v="6"/>
    <s v="video games"/>
  </r>
  <r>
    <n v="5000"/>
    <n v="115"/>
    <x v="2"/>
    <s v="GB"/>
    <s v="GBP"/>
    <n v="1459443385"/>
    <n v="1456854985"/>
    <x v="2155"/>
    <d v="2016-03-31T11:56:25"/>
    <b v="0"/>
    <n v="5"/>
    <b v="0"/>
    <s v="games/video games"/>
    <n v="2.3E-2"/>
    <n v="23"/>
    <x v="6"/>
    <s v="video games"/>
  </r>
  <r>
    <n v="56000"/>
    <n v="1493"/>
    <x v="2"/>
    <s v="US"/>
    <s v="USD"/>
    <n v="1379363406"/>
    <n v="1375475406"/>
    <x v="2156"/>
    <d v="2013-09-16T15:30:06"/>
    <b v="0"/>
    <n v="83"/>
    <b v="0"/>
    <s v="games/video games"/>
    <n v="2.6660714285714284E-2"/>
    <n v="17.987951807228917"/>
    <x v="6"/>
    <s v="video games"/>
  </r>
  <r>
    <n v="75000"/>
    <n v="21144"/>
    <x v="2"/>
    <s v="US"/>
    <s v="USD"/>
    <n v="1482479940"/>
    <n v="1479684783"/>
    <x v="2157"/>
    <d v="2016-12-23T02:59:00"/>
    <b v="0"/>
    <n v="57"/>
    <b v="0"/>
    <s v="games/video games"/>
    <n v="0.28192"/>
    <n v="370.94736842105266"/>
    <x v="6"/>
    <s v="video games"/>
  </r>
  <r>
    <n v="300000"/>
    <n v="19770.11"/>
    <x v="2"/>
    <s v="US"/>
    <s v="USD"/>
    <n v="1360009774"/>
    <n v="1356121774"/>
    <x v="2158"/>
    <d v="2013-02-04T15:29:34"/>
    <b v="0"/>
    <n v="311"/>
    <b v="0"/>
    <s v="games/video games"/>
    <n v="6.5900366666666668E-2"/>
    <n v="63.569485530546629"/>
    <x v="6"/>
    <s v="video games"/>
  </r>
  <r>
    <n v="3600"/>
    <n v="26"/>
    <x v="2"/>
    <s v="US"/>
    <s v="USD"/>
    <n v="1310837574"/>
    <n v="1308245574"/>
    <x v="2159"/>
    <d v="2011-07-16T12:32:54"/>
    <b v="0"/>
    <n v="2"/>
    <b v="0"/>
    <s v="games/video games"/>
    <n v="7.2222222222222219E-3"/>
    <n v="13"/>
    <x v="6"/>
    <s v="video games"/>
  </r>
  <r>
    <n v="10000"/>
    <n v="85"/>
    <x v="2"/>
    <s v="US"/>
    <s v="USD"/>
    <n v="1337447105"/>
    <n v="1334855105"/>
    <x v="2160"/>
    <d v="2012-05-19T12:05:05"/>
    <b v="0"/>
    <n v="16"/>
    <b v="0"/>
    <s v="games/video games"/>
    <n v="8.5000000000000006E-3"/>
    <n v="5.3125"/>
    <x v="6"/>
    <s v="video games"/>
  </r>
  <r>
    <n v="400"/>
    <n v="463"/>
    <x v="0"/>
    <s v="US"/>
    <s v="USD"/>
    <n v="1443040059"/>
    <n v="1440448059"/>
    <x v="2161"/>
    <d v="2015-09-23T15:27:39"/>
    <b v="0"/>
    <n v="13"/>
    <b v="1"/>
    <s v="music/rock"/>
    <n v="1.1575"/>
    <n v="35.615384615384613"/>
    <x v="4"/>
    <s v="rock"/>
  </r>
  <r>
    <n v="4500"/>
    <n v="5052"/>
    <x v="0"/>
    <s v="US"/>
    <s v="USD"/>
    <n v="1406226191"/>
    <n v="1403547791"/>
    <x v="2162"/>
    <d v="2014-07-24T13:23:11"/>
    <b v="0"/>
    <n v="58"/>
    <b v="1"/>
    <s v="music/rock"/>
    <n v="1.1226666666666667"/>
    <n v="87.103448275862064"/>
    <x v="4"/>
    <s v="rock"/>
  </r>
  <r>
    <n v="2500"/>
    <n v="3305"/>
    <x v="0"/>
    <s v="US"/>
    <s v="USD"/>
    <n v="1433735400"/>
    <n v="1429306520"/>
    <x v="2163"/>
    <d v="2015-06-07T22:50:00"/>
    <b v="0"/>
    <n v="44"/>
    <b v="1"/>
    <s v="music/rock"/>
    <n v="1.3220000000000001"/>
    <n v="75.11363636363636"/>
    <x v="4"/>
    <s v="rock"/>
  </r>
  <r>
    <n v="5500"/>
    <n v="5645"/>
    <x v="0"/>
    <s v="US"/>
    <s v="USD"/>
    <n v="1466827140"/>
    <n v="1464196414"/>
    <x v="2164"/>
    <d v="2016-06-24T22:59:00"/>
    <b v="0"/>
    <n v="83"/>
    <b v="1"/>
    <s v="music/rock"/>
    <n v="1.0263636363636364"/>
    <n v="68.01204819277109"/>
    <x v="4"/>
    <s v="rock"/>
  </r>
  <r>
    <n v="2500"/>
    <n v="3466"/>
    <x v="0"/>
    <s v="FR"/>
    <s v="EUR"/>
    <n v="1460127635"/>
    <n v="1457539235"/>
    <x v="2165"/>
    <d v="2016-04-08T10:00:35"/>
    <b v="0"/>
    <n v="117"/>
    <b v="1"/>
    <s v="music/rock"/>
    <n v="1.3864000000000001"/>
    <n v="29.623931623931625"/>
    <x v="4"/>
    <s v="rock"/>
  </r>
  <r>
    <n v="2000"/>
    <n v="2932"/>
    <x v="0"/>
    <s v="US"/>
    <s v="USD"/>
    <n v="1417813618"/>
    <n v="1413922018"/>
    <x v="2166"/>
    <d v="2014-12-05T16:06:58"/>
    <b v="0"/>
    <n v="32"/>
    <b v="1"/>
    <s v="music/rock"/>
    <n v="1.466"/>
    <n v="91.625"/>
    <x v="4"/>
    <s v="rock"/>
  </r>
  <r>
    <n v="150"/>
    <n v="180"/>
    <x v="0"/>
    <s v="US"/>
    <s v="USD"/>
    <n v="1347672937"/>
    <n v="1346463337"/>
    <x v="2167"/>
    <d v="2012-09-14T20:35:37"/>
    <b v="0"/>
    <n v="8"/>
    <b v="1"/>
    <s v="music/rock"/>
    <n v="1.2"/>
    <n v="22.5"/>
    <x v="4"/>
    <s v="rock"/>
  </r>
  <r>
    <n v="18000"/>
    <n v="21884.69"/>
    <x v="0"/>
    <s v="US"/>
    <s v="USD"/>
    <n v="1486702800"/>
    <n v="1484058261"/>
    <x v="2168"/>
    <d v="2017-02-10T00:00:00"/>
    <b v="0"/>
    <n v="340"/>
    <b v="1"/>
    <s v="music/rock"/>
    <n v="1.215816111111111"/>
    <n v="64.366735294117646"/>
    <x v="4"/>
    <s v="rock"/>
  </r>
  <r>
    <n v="153"/>
    <n v="153"/>
    <x v="0"/>
    <s v="US"/>
    <s v="USD"/>
    <n v="1488473351"/>
    <n v="1488214151"/>
    <x v="2169"/>
    <d v="2017-03-02T11:49:11"/>
    <b v="0"/>
    <n v="7"/>
    <b v="1"/>
    <s v="music/rock"/>
    <n v="1"/>
    <n v="21.857142857142858"/>
    <x v="4"/>
    <s v="rock"/>
  </r>
  <r>
    <n v="350"/>
    <n v="633"/>
    <x v="0"/>
    <s v="US"/>
    <s v="USD"/>
    <n v="1440266422"/>
    <n v="1436810422"/>
    <x v="2170"/>
    <d v="2015-08-22T13:00:22"/>
    <b v="0"/>
    <n v="19"/>
    <b v="1"/>
    <s v="music/rock"/>
    <n v="1.8085714285714285"/>
    <n v="33.315789473684212"/>
    <x v="4"/>
    <s v="rock"/>
  </r>
  <r>
    <n v="4000"/>
    <n v="4243"/>
    <x v="0"/>
    <s v="US"/>
    <s v="USD"/>
    <n v="1434949200"/>
    <n v="1431903495"/>
    <x v="2171"/>
    <d v="2015-06-22T00:00:00"/>
    <b v="0"/>
    <n v="47"/>
    <b v="1"/>
    <s v="music/rock"/>
    <n v="1.0607500000000001"/>
    <n v="90.276595744680847"/>
    <x v="4"/>
    <s v="rock"/>
  </r>
  <r>
    <n v="1000"/>
    <n v="1000"/>
    <x v="0"/>
    <s v="US"/>
    <s v="USD"/>
    <n v="1429365320"/>
    <n v="1426773320"/>
    <x v="2172"/>
    <d v="2015-04-18T08:55:20"/>
    <b v="0"/>
    <n v="13"/>
    <b v="1"/>
    <s v="music/rock"/>
    <n v="1"/>
    <n v="76.92307692307692"/>
    <x v="4"/>
    <s v="rock"/>
  </r>
  <r>
    <n v="4200"/>
    <n v="5331"/>
    <x v="0"/>
    <s v="US"/>
    <s v="USD"/>
    <n v="1378785540"/>
    <n v="1376066243"/>
    <x v="2173"/>
    <d v="2013-09-09T22:59:00"/>
    <b v="0"/>
    <n v="90"/>
    <b v="1"/>
    <s v="music/rock"/>
    <n v="1.2692857142857144"/>
    <n v="59.233333333333334"/>
    <x v="4"/>
    <s v="rock"/>
  </r>
  <r>
    <n v="4000"/>
    <n v="4119"/>
    <x v="0"/>
    <s v="GB"/>
    <s v="GBP"/>
    <n v="1462453307"/>
    <n v="1459861307"/>
    <x v="2174"/>
    <d v="2016-05-05T08:01:47"/>
    <b v="0"/>
    <n v="63"/>
    <b v="1"/>
    <s v="music/rock"/>
    <n v="1.0297499999999999"/>
    <n v="65.38095238095238"/>
    <x v="4"/>
    <s v="rock"/>
  </r>
  <r>
    <n v="700"/>
    <n v="1750"/>
    <x v="0"/>
    <s v="US"/>
    <s v="USD"/>
    <n v="1469059986"/>
    <n v="1468455186"/>
    <x v="2175"/>
    <d v="2016-07-20T19:13:06"/>
    <b v="0"/>
    <n v="26"/>
    <b v="1"/>
    <s v="music/rock"/>
    <n v="2.5"/>
    <n v="67.307692307692307"/>
    <x v="4"/>
    <s v="rock"/>
  </r>
  <r>
    <n v="5000"/>
    <n v="6301"/>
    <x v="0"/>
    <s v="US"/>
    <s v="USD"/>
    <n v="1430579509"/>
    <n v="1427987509"/>
    <x v="2176"/>
    <d v="2015-05-02T10:11:49"/>
    <b v="0"/>
    <n v="71"/>
    <b v="1"/>
    <s v="music/rock"/>
    <n v="1.2602"/>
    <n v="88.74647887323944"/>
    <x v="4"/>
    <s v="rock"/>
  </r>
  <r>
    <n v="2500"/>
    <n v="2503"/>
    <x v="0"/>
    <s v="US"/>
    <s v="USD"/>
    <n v="1465192867"/>
    <n v="1463032867"/>
    <x v="2177"/>
    <d v="2016-06-06T01:01:07"/>
    <b v="0"/>
    <n v="38"/>
    <b v="1"/>
    <s v="music/rock"/>
    <n v="1.0012000000000001"/>
    <n v="65.868421052631575"/>
    <x v="4"/>
    <s v="rock"/>
  </r>
  <r>
    <n v="25000"/>
    <n v="34660"/>
    <x v="0"/>
    <s v="US"/>
    <s v="USD"/>
    <n v="1484752597"/>
    <n v="1482160597"/>
    <x v="2178"/>
    <d v="2017-01-18T10:16:37"/>
    <b v="0"/>
    <n v="859"/>
    <b v="1"/>
    <s v="music/rock"/>
    <n v="1.3864000000000001"/>
    <n v="40.349243306169967"/>
    <x v="4"/>
    <s v="rock"/>
  </r>
  <r>
    <n v="1000"/>
    <n v="1614"/>
    <x v="0"/>
    <s v="US"/>
    <s v="USD"/>
    <n v="1428725192"/>
    <n v="1426133192"/>
    <x v="2179"/>
    <d v="2015-04-10T23:06:32"/>
    <b v="0"/>
    <n v="21"/>
    <b v="1"/>
    <s v="music/rock"/>
    <n v="1.6140000000000001"/>
    <n v="76.857142857142861"/>
    <x v="4"/>
    <s v="rock"/>
  </r>
  <r>
    <n v="5000"/>
    <n v="5359.21"/>
    <x v="0"/>
    <s v="US"/>
    <s v="USD"/>
    <n v="1447434268"/>
    <n v="1443801868"/>
    <x v="2180"/>
    <d v="2015-11-13T12:04:28"/>
    <b v="0"/>
    <n v="78"/>
    <b v="1"/>
    <s v="music/rock"/>
    <n v="1.071842"/>
    <n v="68.707820512820518"/>
    <x v="4"/>
    <s v="rock"/>
  </r>
  <r>
    <n v="2000"/>
    <n v="3062"/>
    <x v="0"/>
    <s v="US"/>
    <s v="USD"/>
    <n v="1487635653"/>
    <n v="1486426053"/>
    <x v="2181"/>
    <d v="2017-02-20T19:07:33"/>
    <b v="0"/>
    <n v="53"/>
    <b v="1"/>
    <s v="games/tabletop games"/>
    <n v="1.5309999999999999"/>
    <n v="57.773584905660378"/>
    <x v="6"/>
    <s v="tabletop games"/>
  </r>
  <r>
    <n v="3000"/>
    <n v="15725"/>
    <x v="0"/>
    <s v="CA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s v="tabletop games"/>
  </r>
  <r>
    <n v="1800"/>
    <n v="8807"/>
    <x v="0"/>
    <s v="US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s v="tabletop games"/>
  </r>
  <r>
    <n v="10000"/>
    <n v="28474"/>
    <x v="0"/>
    <s v="US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s v="tabletop games"/>
  </r>
  <r>
    <n v="5000"/>
    <n v="92848.5"/>
    <x v="0"/>
    <s v="GB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s v="tabletop games"/>
  </r>
  <r>
    <n v="20000"/>
    <n v="21935"/>
    <x v="0"/>
    <s v="US"/>
    <s v="USD"/>
    <n v="1473213600"/>
    <n v="1470062743"/>
    <x v="2186"/>
    <d v="2016-09-06T21:00:00"/>
    <b v="0"/>
    <n v="392"/>
    <b v="1"/>
    <s v="games/tabletop games"/>
    <n v="1.0967499999999999"/>
    <n v="55.956632653061227"/>
    <x v="6"/>
    <s v="tabletop games"/>
  </r>
  <r>
    <n v="20000"/>
    <n v="202928.5"/>
    <x v="0"/>
    <s v="US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s v="tabletop games"/>
  </r>
  <r>
    <n v="5494"/>
    <n v="22645"/>
    <x v="0"/>
    <s v="AU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s v="tabletop games"/>
  </r>
  <r>
    <n v="1200"/>
    <n v="6039"/>
    <x v="0"/>
    <s v="GB"/>
    <s v="GBP"/>
    <n v="1461276000"/>
    <n v="1460055300"/>
    <x v="2189"/>
    <d v="2016-04-21T17:00:00"/>
    <b v="0"/>
    <n v="88"/>
    <b v="1"/>
    <s v="games/tabletop games"/>
    <n v="5.0324999999999998"/>
    <n v="68.625"/>
    <x v="6"/>
    <s v="tabletop games"/>
  </r>
  <r>
    <n v="19000"/>
    <n v="35076"/>
    <x v="0"/>
    <s v="US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s v="tabletop games"/>
  </r>
  <r>
    <n v="750"/>
    <n v="898"/>
    <x v="0"/>
    <s v="GB"/>
    <s v="GBP"/>
    <n v="1487102427"/>
    <n v="1486065627"/>
    <x v="2191"/>
    <d v="2017-02-14T15:00:27"/>
    <b v="0"/>
    <n v="25"/>
    <b v="1"/>
    <s v="games/tabletop games"/>
    <n v="1.1973333333333334"/>
    <n v="35.92"/>
    <x v="6"/>
    <s v="tabletop games"/>
  </r>
  <r>
    <n v="12000"/>
    <n v="129748.82"/>
    <x v="0"/>
    <s v="GB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s v="tabletop games"/>
  </r>
  <r>
    <n v="15000"/>
    <n v="67856"/>
    <x v="0"/>
    <s v="US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s v="tabletop games"/>
  </r>
  <r>
    <n v="10000"/>
    <n v="53737"/>
    <x v="0"/>
    <s v="US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s v="tabletop games"/>
  </r>
  <r>
    <n v="4600"/>
    <n v="5535"/>
    <x v="0"/>
    <s v="US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s v="tabletop games"/>
  </r>
  <r>
    <n v="14000"/>
    <n v="15937"/>
    <x v="0"/>
    <s v="US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s v="tabletop games"/>
  </r>
  <r>
    <n v="30000"/>
    <n v="285309.33"/>
    <x v="0"/>
    <s v="US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s v="tabletop games"/>
  </r>
  <r>
    <n v="40000"/>
    <n v="53157"/>
    <x v="0"/>
    <s v="US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s v="tabletop games"/>
  </r>
  <r>
    <n v="9000"/>
    <n v="13228"/>
    <x v="0"/>
    <s v="IE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s v="tabletop games"/>
  </r>
  <r>
    <n v="2000"/>
    <n v="10843"/>
    <x v="0"/>
    <s v="GB"/>
    <s v="GBP"/>
    <n v="1436151600"/>
    <n v="1433775668"/>
    <x v="2200"/>
    <d v="2015-07-05T22:00:00"/>
    <b v="0"/>
    <n v="263"/>
    <b v="1"/>
    <s v="games/tabletop games"/>
    <n v="5.4215"/>
    <n v="41.228136882129277"/>
    <x v="6"/>
    <s v="tabletop games"/>
  </r>
  <r>
    <n v="110"/>
    <n v="420.99"/>
    <x v="0"/>
    <s v="GB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s v="electronic music"/>
  </r>
  <r>
    <n v="4000"/>
    <n v="28167.25"/>
    <x v="0"/>
    <s v="US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s v="electronic music"/>
  </r>
  <r>
    <n v="2000"/>
    <n v="2191"/>
    <x v="0"/>
    <s v="CA"/>
    <s v="CAD"/>
    <n v="1443127082"/>
    <n v="1440535082"/>
    <x v="2203"/>
    <d v="2015-09-24T15:38:02"/>
    <b v="0"/>
    <n v="50"/>
    <b v="1"/>
    <s v="music/electronic music"/>
    <n v="1.0954999999999999"/>
    <n v="43.82"/>
    <x v="4"/>
    <s v="electronic music"/>
  </r>
  <r>
    <n v="1500"/>
    <n v="1993"/>
    <x v="0"/>
    <s v="US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s v="electronic music"/>
  </r>
  <r>
    <n v="750"/>
    <n v="1140"/>
    <x v="0"/>
    <s v="US"/>
    <s v="USD"/>
    <n v="1338579789"/>
    <n v="1335987789"/>
    <x v="2205"/>
    <d v="2012-06-01T14:43:09"/>
    <b v="0"/>
    <n v="27"/>
    <b v="1"/>
    <s v="music/electronic music"/>
    <n v="1.52"/>
    <n v="42.222222222222221"/>
    <x v="4"/>
    <s v="electronic music"/>
  </r>
  <r>
    <n v="1100"/>
    <n v="1130"/>
    <x v="0"/>
    <s v="US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s v="electronic music"/>
  </r>
  <r>
    <n v="2000"/>
    <n v="2000"/>
    <x v="0"/>
    <s v="US"/>
    <s v="USD"/>
    <n v="1384580373"/>
    <n v="1381984773"/>
    <x v="2207"/>
    <d v="2013-11-16T00:39:33"/>
    <b v="0"/>
    <n v="7"/>
    <b v="1"/>
    <s v="music/electronic music"/>
    <n v="1"/>
    <n v="285.71428571428572"/>
    <x v="4"/>
    <s v="electronic music"/>
  </r>
  <r>
    <n v="1000"/>
    <n v="1016"/>
    <x v="0"/>
    <s v="US"/>
    <s v="USD"/>
    <n v="1333771200"/>
    <n v="1328649026"/>
    <x v="2208"/>
    <d v="2012-04-06T23:00:00"/>
    <b v="0"/>
    <n v="24"/>
    <b v="1"/>
    <s v="music/electronic music"/>
    <n v="1.016"/>
    <n v="42.333333333333336"/>
    <x v="4"/>
    <s v="electronic music"/>
  </r>
  <r>
    <n v="500"/>
    <n v="754"/>
    <x v="0"/>
    <s v="GB"/>
    <s v="GBP"/>
    <n v="1397516400"/>
    <n v="1396524644"/>
    <x v="2209"/>
    <d v="2014-04-14T18:00:00"/>
    <b v="0"/>
    <n v="15"/>
    <b v="1"/>
    <s v="music/electronic music"/>
    <n v="1.508"/>
    <n v="50.266666666666666"/>
    <x v="4"/>
    <s v="electronic music"/>
  </r>
  <r>
    <n v="4000"/>
    <n v="4457"/>
    <x v="0"/>
    <s v="US"/>
    <s v="USD"/>
    <n v="1334424960"/>
    <n v="1329442510"/>
    <x v="2210"/>
    <d v="2012-04-14T12:36:00"/>
    <b v="0"/>
    <n v="72"/>
    <b v="1"/>
    <s v="music/electronic music"/>
    <n v="1.11425"/>
    <n v="61.902777777777779"/>
    <x v="4"/>
    <s v="electronic music"/>
  </r>
  <r>
    <n v="2500"/>
    <n v="4890"/>
    <x v="0"/>
    <s v="US"/>
    <s v="USD"/>
    <n v="1397113140"/>
    <n v="1395168625"/>
    <x v="2211"/>
    <d v="2014-04-10T01:59:00"/>
    <b v="0"/>
    <n v="120"/>
    <b v="1"/>
    <s v="music/electronic music"/>
    <n v="1.956"/>
    <n v="40.75"/>
    <x v="4"/>
    <s v="electronic music"/>
  </r>
  <r>
    <n v="6000"/>
    <n v="6863"/>
    <x v="0"/>
    <s v="US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s v="electronic music"/>
  </r>
  <r>
    <n v="5"/>
    <n v="10"/>
    <x v="0"/>
    <s v="US"/>
    <s v="USD"/>
    <n v="1431719379"/>
    <n v="1429127379"/>
    <x v="2213"/>
    <d v="2015-05-15T14:49:39"/>
    <b v="0"/>
    <n v="1"/>
    <b v="1"/>
    <s v="music/electronic music"/>
    <n v="2"/>
    <n v="10"/>
    <x v="4"/>
    <s v="electronic music"/>
  </r>
  <r>
    <n v="600"/>
    <n v="1755.01"/>
    <x v="0"/>
    <s v="US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s v="electronic music"/>
  </r>
  <r>
    <n v="550"/>
    <n v="860"/>
    <x v="0"/>
    <s v="US"/>
    <s v="USD"/>
    <n v="1331621940"/>
    <n v="1329671572"/>
    <x v="2215"/>
    <d v="2012-03-13T01:59:00"/>
    <b v="0"/>
    <n v="33"/>
    <b v="1"/>
    <s v="music/electronic music"/>
    <n v="1.5636363636363637"/>
    <n v="26.060606060606062"/>
    <x v="4"/>
    <s v="electronic music"/>
  </r>
  <r>
    <n v="300"/>
    <n v="317"/>
    <x v="0"/>
    <s v="US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s v="electronic music"/>
  </r>
  <r>
    <n v="420"/>
    <n v="425"/>
    <x v="0"/>
    <s v="US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s v="electronic music"/>
  </r>
  <r>
    <n v="2000"/>
    <n v="2456.66"/>
    <x v="0"/>
    <s v="US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s v="electronic music"/>
  </r>
  <r>
    <n v="1000"/>
    <n v="1015"/>
    <x v="0"/>
    <s v="US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s v="electronic music"/>
  </r>
  <r>
    <n v="3500"/>
    <n v="3540"/>
    <x v="0"/>
    <s v="US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s v="electronic music"/>
  </r>
  <r>
    <n v="7500"/>
    <n v="8109"/>
    <x v="0"/>
    <s v="US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s v="tabletop games"/>
  </r>
  <r>
    <n v="500"/>
    <n v="813"/>
    <x v="0"/>
    <s v="US"/>
    <s v="USD"/>
    <n v="1327776847"/>
    <n v="1325184847"/>
    <x v="2222"/>
    <d v="2012-01-28T13:54:07"/>
    <b v="0"/>
    <n v="30"/>
    <b v="1"/>
    <s v="games/tabletop games"/>
    <n v="1.6259999999999999"/>
    <n v="27.1"/>
    <x v="6"/>
    <s v="tabletop games"/>
  </r>
  <r>
    <n v="19500"/>
    <n v="20631"/>
    <x v="0"/>
    <s v="CA"/>
    <s v="CAD"/>
    <n v="1435418568"/>
    <n v="1432826568"/>
    <x v="2223"/>
    <d v="2015-06-27T10:22:48"/>
    <b v="0"/>
    <n v="100"/>
    <b v="1"/>
    <s v="games/tabletop games"/>
    <n v="1.0580000000000001"/>
    <n v="206.31"/>
    <x v="6"/>
    <s v="tabletop games"/>
  </r>
  <r>
    <n v="10000"/>
    <n v="24315"/>
    <x v="0"/>
    <s v="US"/>
    <s v="USD"/>
    <n v="1477767600"/>
    <n v="1475337675"/>
    <x v="2224"/>
    <d v="2016-10-29T14:00:00"/>
    <b v="0"/>
    <n v="296"/>
    <b v="1"/>
    <s v="games/tabletop games"/>
    <n v="2.4315000000000002"/>
    <n v="82.145270270270274"/>
    <x v="6"/>
    <s v="tabletop games"/>
  </r>
  <r>
    <n v="21000"/>
    <n v="198415.01"/>
    <x v="0"/>
    <s v="GB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s v="tabletop games"/>
  </r>
  <r>
    <n v="18000"/>
    <n v="19523.310000000001"/>
    <x v="0"/>
    <s v="US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s v="tabletop games"/>
  </r>
  <r>
    <n v="13000"/>
    <n v="20459"/>
    <x v="0"/>
    <s v="GB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s v="tabletop games"/>
  </r>
  <r>
    <n v="1000"/>
    <n v="11744.9"/>
    <x v="0"/>
    <s v="DE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s v="tabletop games"/>
  </r>
  <r>
    <n v="8012"/>
    <n v="13704.33"/>
    <x v="0"/>
    <s v="US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s v="tabletop games"/>
  </r>
  <r>
    <n v="8500"/>
    <n v="10706"/>
    <x v="0"/>
    <s v="US"/>
    <s v="USD"/>
    <n v="1398460127"/>
    <n v="1395868127"/>
    <x v="2230"/>
    <d v="2014-04-25T16:08:47"/>
    <b v="0"/>
    <n v="498"/>
    <b v="1"/>
    <s v="games/tabletop games"/>
    <n v="1.2595294117647058"/>
    <n v="21.497991967871485"/>
    <x v="6"/>
    <s v="tabletop games"/>
  </r>
  <r>
    <n v="2500"/>
    <n v="30303.24"/>
    <x v="0"/>
    <s v="US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s v="tabletop games"/>
  </r>
  <r>
    <n v="5000"/>
    <n v="24790"/>
    <x v="0"/>
    <s v="US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s v="tabletop games"/>
  </r>
  <r>
    <n v="2500"/>
    <n v="8301"/>
    <x v="0"/>
    <s v="GB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s v="tabletop games"/>
  </r>
  <r>
    <n v="100"/>
    <n v="1165"/>
    <x v="0"/>
    <s v="US"/>
    <s v="USD"/>
    <n v="1483645647"/>
    <n v="1481053647"/>
    <x v="2234"/>
    <d v="2017-01-05T14:47:27"/>
    <b v="0"/>
    <n v="28"/>
    <b v="1"/>
    <s v="games/tabletop games"/>
    <n v="11.65"/>
    <n v="41.607142857142854"/>
    <x v="6"/>
    <s v="tabletop games"/>
  </r>
  <r>
    <n v="13000"/>
    <n v="19931"/>
    <x v="0"/>
    <s v="CA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s v="tabletop games"/>
  </r>
  <r>
    <n v="2800"/>
    <n v="15039"/>
    <x v="0"/>
    <s v="US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s v="tabletop games"/>
  </r>
  <r>
    <n v="18000"/>
    <n v="63527"/>
    <x v="0"/>
    <s v="US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s v="tabletop games"/>
  </r>
  <r>
    <n v="4000"/>
    <n v="5496"/>
    <x v="0"/>
    <s v="DE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s v="tabletop games"/>
  </r>
  <r>
    <n v="25000"/>
    <n v="32006.67"/>
    <x v="0"/>
    <s v="US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s v="tabletop games"/>
  </r>
  <r>
    <n v="5000"/>
    <n v="13534"/>
    <x v="0"/>
    <s v="US"/>
    <s v="USD"/>
    <n v="1461354544"/>
    <n v="1458762544"/>
    <x v="2240"/>
    <d v="2016-04-22T14:49:04"/>
    <b v="0"/>
    <n v="96"/>
    <b v="1"/>
    <s v="games/tabletop games"/>
    <n v="2.7067999999999999"/>
    <n v="140.97916666666666"/>
    <x v="6"/>
    <s v="tabletop games"/>
  </r>
  <r>
    <n v="1000"/>
    <n v="8064"/>
    <x v="0"/>
    <s v="GB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s v="tabletop games"/>
  </r>
  <r>
    <n v="10000"/>
    <n v="136009.76"/>
    <x v="0"/>
    <s v="US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s v="tabletop games"/>
  </r>
  <r>
    <n v="1"/>
    <n v="9302.5"/>
    <x v="0"/>
    <s v="US"/>
    <s v="USD"/>
    <n v="1489374000"/>
    <n v="1488823290"/>
    <x v="2243"/>
    <d v="2017-03-12T22:00:00"/>
    <b v="0"/>
    <n v="2035"/>
    <b v="1"/>
    <s v="games/tabletop games"/>
    <n v="9302.5"/>
    <n v="4.5712530712530715"/>
    <x v="6"/>
    <s v="tabletop games"/>
  </r>
  <r>
    <n v="5000"/>
    <n v="18851"/>
    <x v="0"/>
    <s v="US"/>
    <s v="USD"/>
    <n v="1476649800"/>
    <n v="1475609946"/>
    <x v="2244"/>
    <d v="2016-10-16T15:30:00"/>
    <b v="0"/>
    <n v="290"/>
    <b v="1"/>
    <s v="games/tabletop games"/>
    <n v="3.7702"/>
    <n v="65.00344827586207"/>
    <x v="6"/>
    <s v="tabletop games"/>
  </r>
  <r>
    <n v="4000"/>
    <n v="105881"/>
    <x v="0"/>
    <s v="US"/>
    <s v="USD"/>
    <n v="1393005600"/>
    <n v="1390323617"/>
    <x v="2245"/>
    <d v="2014-02-21T13:00:00"/>
    <b v="0"/>
    <n v="1980"/>
    <b v="1"/>
    <s v="games/tabletop games"/>
    <n v="26.47025"/>
    <n v="53.475252525252522"/>
    <x v="6"/>
    <s v="tabletop games"/>
  </r>
  <r>
    <n v="2500"/>
    <n v="2503"/>
    <x v="0"/>
    <s v="GB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s v="tabletop games"/>
  </r>
  <r>
    <n v="18500"/>
    <n v="19324"/>
    <x v="0"/>
    <s v="US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s v="tabletop games"/>
  </r>
  <r>
    <n v="7000"/>
    <n v="7505"/>
    <x v="0"/>
    <s v="GB"/>
    <s v="GBP"/>
    <n v="1481749278"/>
    <n v="1479157278"/>
    <x v="2248"/>
    <d v="2016-12-14T16:01:18"/>
    <b v="0"/>
    <n v="128"/>
    <b v="1"/>
    <s v="games/tabletop games"/>
    <n v="1.0721428571428571"/>
    <n v="58.6328125"/>
    <x v="6"/>
    <s v="tabletop games"/>
  </r>
  <r>
    <n v="3500"/>
    <n v="5907"/>
    <x v="0"/>
    <s v="US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s v="tabletop games"/>
  </r>
  <r>
    <n v="25000"/>
    <n v="243778"/>
    <x v="0"/>
    <s v="US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s v="tabletop games"/>
  </r>
  <r>
    <n v="8500"/>
    <n v="11428.19"/>
    <x v="0"/>
    <s v="US"/>
    <s v="USD"/>
    <n v="1408177077"/>
    <n v="1406362677"/>
    <x v="2251"/>
    <d v="2014-08-16T03:17:57"/>
    <b v="0"/>
    <n v="480"/>
    <b v="1"/>
    <s v="games/tabletop games"/>
    <n v="1.3444929411764706"/>
    <n v="23.808729166666669"/>
    <x v="6"/>
    <s v="tabletop games"/>
  </r>
  <r>
    <n v="9000"/>
    <n v="24505"/>
    <x v="0"/>
    <s v="ES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s v="tabletop games"/>
  </r>
  <r>
    <n v="8000"/>
    <n v="9015"/>
    <x v="0"/>
    <s v="US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s v="tabletop games"/>
  </r>
  <r>
    <n v="500"/>
    <n v="2299"/>
    <x v="0"/>
    <s v="US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s v="tabletop games"/>
  </r>
  <r>
    <n v="3950"/>
    <n v="11323"/>
    <x v="0"/>
    <s v="US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s v="tabletop games"/>
  </r>
  <r>
    <n v="480"/>
    <n v="1069"/>
    <x v="0"/>
    <s v="GB"/>
    <s v="GBP"/>
    <n v="1479811846"/>
    <n v="1478602246"/>
    <x v="2256"/>
    <d v="2016-11-22T05:50:46"/>
    <b v="0"/>
    <n v="50"/>
    <b v="1"/>
    <s v="games/tabletop games"/>
    <n v="2.2270833333333333"/>
    <n v="21.38"/>
    <x v="6"/>
    <s v="tabletop games"/>
  </r>
  <r>
    <n v="2500"/>
    <n v="15903.5"/>
    <x v="0"/>
    <s v="GB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s v="tabletop games"/>
  </r>
  <r>
    <n v="2200"/>
    <n v="3223"/>
    <x v="0"/>
    <s v="US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s v="tabletop games"/>
  </r>
  <r>
    <n v="1000"/>
    <n v="18671"/>
    <x v="0"/>
    <s v="GB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s v="tabletop games"/>
  </r>
  <r>
    <n v="2500"/>
    <n v="8173"/>
    <x v="0"/>
    <s v="US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s v="tabletop games"/>
  </r>
  <r>
    <n v="1000"/>
    <n v="7795"/>
    <x v="0"/>
    <s v="AU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s v="tabletop games"/>
  </r>
  <r>
    <n v="3300"/>
    <n v="5087"/>
    <x v="0"/>
    <s v="US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s v="tabletop games"/>
  </r>
  <r>
    <n v="7500"/>
    <n v="8666"/>
    <x v="0"/>
    <s v="SE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s v="tabletop games"/>
  </r>
  <r>
    <n v="6000"/>
    <n v="10802"/>
    <x v="0"/>
    <s v="US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s v="tabletop games"/>
  </r>
  <r>
    <n v="200"/>
    <n v="597"/>
    <x v="0"/>
    <s v="GB"/>
    <s v="GBP"/>
    <n v="1479846507"/>
    <n v="1479241707"/>
    <x v="2265"/>
    <d v="2016-11-22T15:28:27"/>
    <b v="0"/>
    <n v="17"/>
    <b v="1"/>
    <s v="games/tabletop games"/>
    <n v="2.9849999999999999"/>
    <n v="35.117647058823529"/>
    <x v="6"/>
    <s v="tabletop games"/>
  </r>
  <r>
    <n v="1500"/>
    <n v="4804"/>
    <x v="0"/>
    <s v="US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s v="tabletop games"/>
  </r>
  <r>
    <n v="20000"/>
    <n v="76105"/>
    <x v="0"/>
    <s v="US"/>
    <s v="USD"/>
    <n v="1419123600"/>
    <n v="1416945297"/>
    <x v="2267"/>
    <d v="2014-12-20T20:00:00"/>
    <b v="0"/>
    <n v="404"/>
    <b v="1"/>
    <s v="games/tabletop games"/>
    <n v="3.80525"/>
    <n v="188.37871287128712"/>
    <x v="6"/>
    <s v="tabletop games"/>
  </r>
  <r>
    <n v="28000"/>
    <n v="28728"/>
    <x v="0"/>
    <s v="US"/>
    <s v="USD"/>
    <n v="1489283915"/>
    <n v="1486691915"/>
    <x v="2268"/>
    <d v="2017-03-11T20:58:35"/>
    <b v="0"/>
    <n v="194"/>
    <b v="1"/>
    <s v="games/tabletop games"/>
    <n v="1.026"/>
    <n v="148.08247422680412"/>
    <x v="6"/>
    <s v="tabletop games"/>
  </r>
  <r>
    <n v="2500"/>
    <n v="45041"/>
    <x v="0"/>
    <s v="US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s v="tabletop games"/>
  </r>
  <r>
    <n v="25000"/>
    <n v="180062"/>
    <x v="0"/>
    <s v="US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s v="tabletop games"/>
  </r>
  <r>
    <n v="20000"/>
    <n v="56618"/>
    <x v="0"/>
    <s v="US"/>
    <s v="USD"/>
    <n v="1481328004"/>
    <n v="1478736004"/>
    <x v="2271"/>
    <d v="2016-12-09T19:00:04"/>
    <b v="0"/>
    <n v="1328"/>
    <b v="1"/>
    <s v="games/tabletop games"/>
    <n v="2.8309000000000002"/>
    <n v="42.63403614457831"/>
    <x v="6"/>
    <s v="tabletop games"/>
  </r>
  <r>
    <n v="1000"/>
    <n v="13566"/>
    <x v="0"/>
    <s v="US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s v="tabletop games"/>
  </r>
  <r>
    <n v="2500"/>
    <n v="5509"/>
    <x v="0"/>
    <s v="CA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s v="tabletop games"/>
  </r>
  <r>
    <n v="2500"/>
    <n v="2990"/>
    <x v="0"/>
    <s v="US"/>
    <s v="USD"/>
    <n v="1393156857"/>
    <n v="1390564857"/>
    <x v="2274"/>
    <d v="2014-02-23T07:00:57"/>
    <b v="0"/>
    <n v="99"/>
    <b v="1"/>
    <s v="games/tabletop games"/>
    <n v="1.196"/>
    <n v="30.202020202020201"/>
    <x v="6"/>
    <s v="tabletop games"/>
  </r>
  <r>
    <n v="650"/>
    <n v="2650.5"/>
    <x v="0"/>
    <s v="GB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s v="tabletop games"/>
  </r>
  <r>
    <n v="4589"/>
    <n v="4856"/>
    <x v="0"/>
    <s v="US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s v="tabletop games"/>
  </r>
  <r>
    <n v="8500"/>
    <n v="11992"/>
    <x v="0"/>
    <s v="US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s v="tabletop games"/>
  </r>
  <r>
    <n v="2000"/>
    <n v="5414"/>
    <x v="0"/>
    <s v="IT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s v="tabletop games"/>
  </r>
  <r>
    <n v="1000"/>
    <n v="1538"/>
    <x v="0"/>
    <s v="US"/>
    <s v="USD"/>
    <n v="1423022400"/>
    <n v="1421436099"/>
    <x v="2279"/>
    <d v="2015-02-03T23:00:00"/>
    <b v="0"/>
    <n v="32"/>
    <b v="1"/>
    <s v="games/tabletop games"/>
    <n v="1.538"/>
    <n v="48.0625"/>
    <x v="6"/>
    <s v="tabletop games"/>
  </r>
  <r>
    <n v="9800"/>
    <n v="39550.5"/>
    <x v="0"/>
    <s v="US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s v="tabletop games"/>
  </r>
  <r>
    <n v="300"/>
    <n v="555"/>
    <x v="0"/>
    <s v="US"/>
    <s v="USD"/>
    <n v="1311576600"/>
    <n v="1306219897"/>
    <x v="2281"/>
    <d v="2011-07-25T01:50:00"/>
    <b v="0"/>
    <n v="11"/>
    <b v="1"/>
    <s v="music/rock"/>
    <n v="1.85"/>
    <n v="50.454545454545453"/>
    <x v="4"/>
    <s v="rock"/>
  </r>
  <r>
    <n v="750"/>
    <n v="1390"/>
    <x v="0"/>
    <s v="US"/>
    <s v="USD"/>
    <n v="1452744686"/>
    <n v="1447560686"/>
    <x v="2282"/>
    <d v="2016-01-13T23:11:26"/>
    <b v="0"/>
    <n v="12"/>
    <b v="1"/>
    <s v="music/rock"/>
    <n v="1.8533333333333333"/>
    <n v="115.83333333333333"/>
    <x v="4"/>
    <s v="rock"/>
  </r>
  <r>
    <n v="3000"/>
    <n v="3025.66"/>
    <x v="0"/>
    <s v="US"/>
    <s v="USD"/>
    <n v="1336528804"/>
    <n v="1331348404"/>
    <x v="2283"/>
    <d v="2012-05-08T21:00:04"/>
    <b v="0"/>
    <n v="48"/>
    <b v="1"/>
    <s v="music/rock"/>
    <n v="1.0085533333333332"/>
    <n v="63.03458333333333"/>
    <x v="4"/>
    <s v="rock"/>
  </r>
  <r>
    <n v="6000"/>
    <n v="6373.27"/>
    <x v="0"/>
    <s v="US"/>
    <s v="USD"/>
    <n v="1299902400"/>
    <n v="1297451245"/>
    <x v="2284"/>
    <d v="2011-03-11T23:00:00"/>
    <b v="0"/>
    <n v="59"/>
    <b v="1"/>
    <s v="music/rock"/>
    <n v="1.0622116666666668"/>
    <n v="108.02152542372882"/>
    <x v="4"/>
    <s v="rock"/>
  </r>
  <r>
    <n v="3000"/>
    <n v="3641"/>
    <x v="0"/>
    <s v="US"/>
    <s v="USD"/>
    <n v="1340944043"/>
    <n v="1338352043"/>
    <x v="2285"/>
    <d v="2012-06-28T23:27:23"/>
    <b v="0"/>
    <n v="79"/>
    <b v="1"/>
    <s v="music/rock"/>
    <n v="1.2136666666666667"/>
    <n v="46.088607594936711"/>
    <x v="4"/>
    <s v="rock"/>
  </r>
  <r>
    <n v="1500"/>
    <n v="1501"/>
    <x v="0"/>
    <s v="US"/>
    <s v="USD"/>
    <n v="1378439940"/>
    <n v="1376003254"/>
    <x v="2286"/>
    <d v="2013-09-05T22:59:00"/>
    <b v="0"/>
    <n v="14"/>
    <b v="1"/>
    <s v="music/rock"/>
    <n v="1.0006666666666666"/>
    <n v="107.21428571428571"/>
    <x v="4"/>
    <s v="rock"/>
  </r>
  <r>
    <n v="4500"/>
    <n v="5398.99"/>
    <x v="0"/>
    <s v="US"/>
    <s v="USD"/>
    <n v="1403539260"/>
    <n v="1401724860"/>
    <x v="2287"/>
    <d v="2014-06-23T11:01:00"/>
    <b v="0"/>
    <n v="106"/>
    <b v="1"/>
    <s v="music/rock"/>
    <n v="1.1997755555555556"/>
    <n v="50.9338679245283"/>
    <x v="4"/>
    <s v="rock"/>
  </r>
  <r>
    <n v="1000"/>
    <n v="1001"/>
    <x v="0"/>
    <s v="US"/>
    <s v="USD"/>
    <n v="1340733600"/>
    <n v="1339098689"/>
    <x v="2288"/>
    <d v="2012-06-26T13:00:00"/>
    <b v="0"/>
    <n v="25"/>
    <b v="1"/>
    <s v="music/rock"/>
    <n v="1.0009999999999999"/>
    <n v="40.04"/>
    <x v="4"/>
    <s v="rock"/>
  </r>
  <r>
    <n v="1500"/>
    <n v="1611"/>
    <x v="0"/>
    <s v="US"/>
    <s v="USD"/>
    <n v="1386372120"/>
    <n v="1382659060"/>
    <x v="2289"/>
    <d v="2013-12-06T18:22:00"/>
    <b v="0"/>
    <n v="25"/>
    <b v="1"/>
    <s v="music/rock"/>
    <n v="1.0740000000000001"/>
    <n v="64.44"/>
    <x v="4"/>
    <s v="rock"/>
  </r>
  <r>
    <n v="1500"/>
    <n v="1561"/>
    <x v="0"/>
    <s v="US"/>
    <s v="USD"/>
    <n v="1259686800"/>
    <n v="1252908330"/>
    <x v="2290"/>
    <d v="2009-12-01T12:00:00"/>
    <b v="0"/>
    <n v="29"/>
    <b v="1"/>
    <s v="music/rock"/>
    <n v="1.0406666666666666"/>
    <n v="53.827586206896555"/>
    <x v="4"/>
    <s v="rock"/>
  </r>
  <r>
    <n v="2500"/>
    <n v="4320"/>
    <x v="0"/>
    <s v="US"/>
    <s v="USD"/>
    <n v="1335153600"/>
    <n v="1332199618"/>
    <x v="2291"/>
    <d v="2012-04-22T23:00:00"/>
    <b v="0"/>
    <n v="43"/>
    <b v="1"/>
    <s v="music/rock"/>
    <n v="1.728"/>
    <n v="100.46511627906976"/>
    <x v="4"/>
    <s v="rock"/>
  </r>
  <r>
    <n v="2000"/>
    <n v="2145.0100000000002"/>
    <x v="0"/>
    <s v="US"/>
    <s v="USD"/>
    <n v="1334767476"/>
    <n v="1332175476"/>
    <x v="2292"/>
    <d v="2012-04-18T11:44:36"/>
    <b v="0"/>
    <n v="46"/>
    <b v="1"/>
    <s v="music/rock"/>
    <n v="1.072505"/>
    <n v="46.630652173913049"/>
    <x v="4"/>
    <s v="rock"/>
  </r>
  <r>
    <n v="850"/>
    <n v="920"/>
    <x v="0"/>
    <s v="US"/>
    <s v="USD"/>
    <n v="1348545540"/>
    <n v="1346345999"/>
    <x v="2293"/>
    <d v="2012-09-24T22:59:00"/>
    <b v="0"/>
    <n v="27"/>
    <b v="1"/>
    <s v="music/rock"/>
    <n v="1.0823529411764705"/>
    <n v="34.074074074074076"/>
    <x v="4"/>
    <s v="rock"/>
  </r>
  <r>
    <n v="5000"/>
    <n v="7304.04"/>
    <x v="0"/>
    <s v="US"/>
    <s v="USD"/>
    <n v="1358702480"/>
    <n v="1356110480"/>
    <x v="2294"/>
    <d v="2013-01-20T12:21:20"/>
    <b v="0"/>
    <n v="112"/>
    <b v="1"/>
    <s v="music/rock"/>
    <n v="1.4608079999999999"/>
    <n v="65.214642857142863"/>
    <x v="4"/>
    <s v="rock"/>
  </r>
  <r>
    <n v="1200"/>
    <n v="1503"/>
    <x v="0"/>
    <s v="US"/>
    <s v="USD"/>
    <n v="1359240856"/>
    <n v="1356648856"/>
    <x v="2295"/>
    <d v="2013-01-26T17:54:16"/>
    <b v="0"/>
    <n v="34"/>
    <b v="1"/>
    <s v="music/rock"/>
    <n v="1.2524999999999999"/>
    <n v="44.205882352941174"/>
    <x v="4"/>
    <s v="rock"/>
  </r>
  <r>
    <n v="7000"/>
    <n v="10435"/>
    <x v="0"/>
    <s v="US"/>
    <s v="USD"/>
    <n v="1330018426"/>
    <n v="1326994426"/>
    <x v="2296"/>
    <d v="2012-02-23T12:33:46"/>
    <b v="0"/>
    <n v="145"/>
    <b v="1"/>
    <s v="music/rock"/>
    <n v="1.4907142857142857"/>
    <n v="71.965517241379317"/>
    <x v="4"/>
    <s v="rock"/>
  </r>
  <r>
    <n v="1000"/>
    <n v="1006"/>
    <x v="0"/>
    <s v="US"/>
    <s v="USD"/>
    <n v="1331697540"/>
    <n v="1328749249"/>
    <x v="2297"/>
    <d v="2012-03-13T22:59:00"/>
    <b v="0"/>
    <n v="19"/>
    <b v="1"/>
    <s v="music/rock"/>
    <n v="1.006"/>
    <n v="52.94736842105263"/>
    <x v="4"/>
    <s v="rock"/>
  </r>
  <r>
    <n v="30000"/>
    <n v="31522"/>
    <x v="0"/>
    <s v="US"/>
    <s v="USD"/>
    <n v="1395861033"/>
    <n v="1393272633"/>
    <x v="2298"/>
    <d v="2014-03-26T14:10:33"/>
    <b v="0"/>
    <n v="288"/>
    <b v="1"/>
    <s v="music/rock"/>
    <n v="1.0507333333333333"/>
    <n v="109.45138888888889"/>
    <x v="4"/>
    <s v="rock"/>
  </r>
  <r>
    <n v="300"/>
    <n v="1050.5"/>
    <x v="0"/>
    <s v="US"/>
    <s v="USD"/>
    <n v="1296953209"/>
    <n v="1295657209"/>
    <x v="2299"/>
    <d v="2011-02-05T19:46:49"/>
    <b v="0"/>
    <n v="14"/>
    <b v="1"/>
    <s v="music/rock"/>
    <n v="3.5016666666666665"/>
    <n v="75.035714285714292"/>
    <x v="4"/>
    <s v="rock"/>
  </r>
  <r>
    <n v="800"/>
    <n v="810"/>
    <x v="0"/>
    <s v="US"/>
    <s v="USD"/>
    <n v="1340904416"/>
    <n v="1339694816"/>
    <x v="2300"/>
    <d v="2012-06-28T12:26:56"/>
    <b v="0"/>
    <n v="7"/>
    <b v="1"/>
    <s v="music/rock"/>
    <n v="1.0125"/>
    <n v="115.71428571428571"/>
    <x v="4"/>
    <s v="rock"/>
  </r>
  <r>
    <n v="5000"/>
    <n v="6680.22"/>
    <x v="0"/>
    <s v="US"/>
    <s v="USD"/>
    <n v="1371785496"/>
    <n v="1369193496"/>
    <x v="2301"/>
    <d v="2013-06-20T22:31:36"/>
    <b v="1"/>
    <n v="211"/>
    <b v="1"/>
    <s v="music/indie rock"/>
    <n v="1.336044"/>
    <n v="31.659810426540286"/>
    <x v="4"/>
    <s v="indie rock"/>
  </r>
  <r>
    <n v="2300"/>
    <n v="3925"/>
    <x v="0"/>
    <s v="US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s v="indie rock"/>
  </r>
  <r>
    <n v="6450"/>
    <n v="7053.61"/>
    <x v="0"/>
    <s v="US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s v="indie rock"/>
  </r>
  <r>
    <n v="6000"/>
    <n v="6042.02"/>
    <x v="0"/>
    <s v="US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s v="indie rock"/>
  </r>
  <r>
    <n v="18000"/>
    <n v="18221"/>
    <x v="0"/>
    <s v="US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s v="indie rock"/>
  </r>
  <r>
    <n v="3500"/>
    <n v="3736.55"/>
    <x v="0"/>
    <s v="US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s v="indie rock"/>
  </r>
  <r>
    <n v="1964.47"/>
    <n v="2095.2600000000002"/>
    <x v="0"/>
    <s v="US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s v="indie rock"/>
  </r>
  <r>
    <n v="50000"/>
    <n v="50653.11"/>
    <x v="0"/>
    <s v="US"/>
    <s v="USD"/>
    <n v="1409274000"/>
    <n v="1406847996"/>
    <x v="2308"/>
    <d v="2014-08-28T20:00:00"/>
    <b v="1"/>
    <n v="614"/>
    <b v="1"/>
    <s v="music/indie rock"/>
    <n v="1.0130622"/>
    <n v="82.496921824104234"/>
    <x v="4"/>
    <s v="indie rock"/>
  </r>
  <r>
    <n v="6000"/>
    <n v="6400.47"/>
    <x v="0"/>
    <s v="US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s v="indie rock"/>
  </r>
  <r>
    <n v="18500"/>
    <n v="79335.360000000001"/>
    <x v="0"/>
    <s v="US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s v="indie rock"/>
  </r>
  <r>
    <n v="9000"/>
    <n v="9370"/>
    <x v="0"/>
    <s v="US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s v="indie rock"/>
  </r>
  <r>
    <n v="3000"/>
    <n v="3236"/>
    <x v="0"/>
    <s v="US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s v="indie rock"/>
  </r>
  <r>
    <n v="5000"/>
    <n v="8792.02"/>
    <x v="0"/>
    <s v="US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s v="indie rock"/>
  </r>
  <r>
    <n v="1200"/>
    <n v="1883.64"/>
    <x v="0"/>
    <s v="US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s v="indie rock"/>
  </r>
  <r>
    <n v="2500"/>
    <n v="2565"/>
    <x v="0"/>
    <s v="US"/>
    <s v="USD"/>
    <n v="1336238743"/>
    <n v="1333646743"/>
    <x v="2315"/>
    <d v="2012-05-05T12:25:43"/>
    <b v="1"/>
    <n v="64"/>
    <b v="1"/>
    <s v="music/indie rock"/>
    <n v="1.026"/>
    <n v="40.078125"/>
    <x v="4"/>
    <s v="indie rock"/>
  </r>
  <r>
    <n v="15000"/>
    <n v="15606.4"/>
    <x v="0"/>
    <s v="US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s v="indie rock"/>
  </r>
  <r>
    <n v="400"/>
    <n v="416"/>
    <x v="0"/>
    <s v="US"/>
    <s v="USD"/>
    <n v="1266210000"/>
    <n v="1263474049"/>
    <x v="2317"/>
    <d v="2010-02-15T00:00:00"/>
    <b v="1"/>
    <n v="22"/>
    <b v="1"/>
    <s v="music/indie rock"/>
    <n v="1.04"/>
    <n v="18.90909090909091"/>
    <x v="4"/>
    <s v="indie rock"/>
  </r>
  <r>
    <n v="5000"/>
    <n v="6053"/>
    <x v="0"/>
    <s v="US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s v="indie rock"/>
  </r>
  <r>
    <n v="3000"/>
    <n v="3231"/>
    <x v="0"/>
    <s v="US"/>
    <s v="USD"/>
    <n v="1387072685"/>
    <n v="1384480685"/>
    <x v="2319"/>
    <d v="2013-12-14T20:58:05"/>
    <b v="1"/>
    <n v="77"/>
    <b v="1"/>
    <s v="music/indie rock"/>
    <n v="1.077"/>
    <n v="41.961038961038959"/>
    <x v="4"/>
    <s v="indie rock"/>
  </r>
  <r>
    <n v="5000"/>
    <n v="5433"/>
    <x v="0"/>
    <s v="US"/>
    <s v="USD"/>
    <n v="1396463800"/>
    <n v="1393443400"/>
    <x v="2320"/>
    <d v="2014-04-02T13:36:40"/>
    <b v="1"/>
    <n v="89"/>
    <b v="1"/>
    <s v="music/indie rock"/>
    <n v="1.0866"/>
    <n v="61.044943820224717"/>
    <x v="4"/>
    <s v="indie rock"/>
  </r>
  <r>
    <n v="10557"/>
    <n v="4130"/>
    <x v="3"/>
    <s v="AT"/>
    <s v="EUR"/>
    <n v="1491282901"/>
    <n v="1488694501"/>
    <x v="2321"/>
    <d v="2017-04-04T00:15:01"/>
    <b v="0"/>
    <n v="64"/>
    <b v="0"/>
    <s v="food/small batch"/>
    <n v="0.39120962394619685"/>
    <n v="64.53125"/>
    <x v="7"/>
    <s v="small batch"/>
  </r>
  <r>
    <n v="2700"/>
    <n v="85"/>
    <x v="3"/>
    <s v="US"/>
    <s v="USD"/>
    <n v="1491769769"/>
    <n v="1489181369"/>
    <x v="2322"/>
    <d v="2017-04-09T15:29:29"/>
    <b v="0"/>
    <n v="4"/>
    <b v="0"/>
    <s v="food/small batch"/>
    <n v="3.1481481481481478E-2"/>
    <n v="21.25"/>
    <x v="7"/>
    <s v="small batch"/>
  </r>
  <r>
    <n v="250"/>
    <n v="120"/>
    <x v="3"/>
    <s v="US"/>
    <s v="USD"/>
    <n v="1490033247"/>
    <n v="1489428447"/>
    <x v="2323"/>
    <d v="2017-03-20T13:07:27"/>
    <b v="0"/>
    <n v="4"/>
    <b v="0"/>
    <s v="food/small batch"/>
    <n v="0.48"/>
    <n v="30"/>
    <x v="7"/>
    <s v="small batch"/>
  </r>
  <r>
    <n v="7500"/>
    <n v="1555"/>
    <x v="3"/>
    <s v="GB"/>
    <s v="GBP"/>
    <n v="1490559285"/>
    <n v="1487970885"/>
    <x v="2324"/>
    <d v="2017-03-26T15:14:45"/>
    <b v="0"/>
    <n v="61"/>
    <b v="0"/>
    <s v="food/small batch"/>
    <n v="0.20733333333333334"/>
    <n v="25.491803278688526"/>
    <x v="7"/>
    <s v="small batch"/>
  </r>
  <r>
    <n v="1000"/>
    <n v="80"/>
    <x v="3"/>
    <s v="US"/>
    <s v="USD"/>
    <n v="1490830331"/>
    <n v="1488241931"/>
    <x v="2325"/>
    <d v="2017-03-29T18:32:11"/>
    <b v="0"/>
    <n v="7"/>
    <b v="0"/>
    <s v="food/small batch"/>
    <n v="0.08"/>
    <n v="11.428571428571429"/>
    <x v="7"/>
    <s v="small batch"/>
  </r>
  <r>
    <n v="15000"/>
    <n v="108"/>
    <x v="3"/>
    <s v="US"/>
    <s v="USD"/>
    <n v="1493571600"/>
    <n v="1489106948"/>
    <x v="2326"/>
    <d v="2017-04-30T12:00:00"/>
    <b v="0"/>
    <n v="1"/>
    <b v="0"/>
    <s v="food/small batch"/>
    <n v="7.1999999999999998E-3"/>
    <n v="108"/>
    <x v="7"/>
    <s v="small batch"/>
  </r>
  <r>
    <n v="35000"/>
    <n v="184133.01"/>
    <x v="0"/>
    <s v="US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s v="small batch"/>
  </r>
  <r>
    <n v="10000"/>
    <n v="25445"/>
    <x v="0"/>
    <s v="US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s v="small batch"/>
  </r>
  <r>
    <n v="25000"/>
    <n v="26480"/>
    <x v="0"/>
    <s v="US"/>
    <s v="USD"/>
    <n v="1405609146"/>
    <n v="1403017146"/>
    <x v="2329"/>
    <d v="2014-07-17T09:59:06"/>
    <b v="1"/>
    <n v="125"/>
    <b v="1"/>
    <s v="food/small batch"/>
    <n v="1.0591999999999999"/>
    <n v="211.84"/>
    <x v="7"/>
    <s v="small batch"/>
  </r>
  <r>
    <n v="35000"/>
    <n v="35848"/>
    <x v="0"/>
    <s v="US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s v="small batch"/>
  </r>
  <r>
    <n v="8000"/>
    <n v="11545.1"/>
    <x v="0"/>
    <s v="US"/>
    <s v="USD"/>
    <n v="1408320490"/>
    <n v="1405728490"/>
    <x v="2331"/>
    <d v="2014-08-17T19:08:10"/>
    <b v="1"/>
    <n v="283"/>
    <b v="1"/>
    <s v="food/small batch"/>
    <n v="1.4431375"/>
    <n v="40.795406360424032"/>
    <x v="7"/>
    <s v="small batch"/>
  </r>
  <r>
    <n v="25000"/>
    <n v="26577"/>
    <x v="0"/>
    <s v="US"/>
    <s v="USD"/>
    <n v="1423235071"/>
    <n v="1420643071"/>
    <x v="2332"/>
    <d v="2015-02-06T10:04:31"/>
    <b v="1"/>
    <n v="352"/>
    <b v="1"/>
    <s v="food/small batch"/>
    <n v="1.06308"/>
    <n v="75.502840909090907"/>
    <x v="7"/>
    <s v="small batch"/>
  </r>
  <r>
    <n v="600"/>
    <n v="1273"/>
    <x v="0"/>
    <s v="US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s v="small batch"/>
  </r>
  <r>
    <n v="4000"/>
    <n v="4078"/>
    <x v="0"/>
    <s v="US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s v="small batch"/>
  </r>
  <r>
    <n v="25000"/>
    <n v="25568"/>
    <x v="0"/>
    <s v="US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s v="small batch"/>
  </r>
  <r>
    <n v="20000"/>
    <n v="104146.51"/>
    <x v="0"/>
    <s v="US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s v="small batch"/>
  </r>
  <r>
    <n v="12000"/>
    <n v="13279"/>
    <x v="0"/>
    <s v="US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s v="small batch"/>
  </r>
  <r>
    <n v="15000"/>
    <n v="15171.5"/>
    <x v="0"/>
    <s v="US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s v="small batch"/>
  </r>
  <r>
    <n v="25000"/>
    <n v="73552"/>
    <x v="0"/>
    <s v="US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s v="small batch"/>
  </r>
  <r>
    <n v="40000"/>
    <n v="42311"/>
    <x v="0"/>
    <s v="US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s v="small batch"/>
  </r>
  <r>
    <n v="5000"/>
    <n v="0"/>
    <x v="1"/>
    <s v="US"/>
    <s v="USD"/>
    <n v="1436729504"/>
    <n v="1434137504"/>
    <x v="2341"/>
    <d v="2015-07-12T14:31:44"/>
    <b v="0"/>
    <n v="0"/>
    <b v="0"/>
    <s v="technology/web"/>
    <n v="0"/>
    <n v="0"/>
    <x v="2"/>
    <s v="web"/>
  </r>
  <r>
    <n v="5500"/>
    <n v="0"/>
    <x v="1"/>
    <s v="US"/>
    <s v="USD"/>
    <n v="1412571600"/>
    <n v="1410799870"/>
    <x v="2342"/>
    <d v="2014-10-06T00:00:00"/>
    <b v="0"/>
    <n v="0"/>
    <b v="0"/>
    <s v="technology/web"/>
    <n v="0"/>
    <n v="0"/>
    <x v="2"/>
    <s v="web"/>
  </r>
  <r>
    <n v="10000"/>
    <n v="300"/>
    <x v="1"/>
    <s v="US"/>
    <s v="USD"/>
    <n v="1452282420"/>
    <n v="1447962505"/>
    <x v="2343"/>
    <d v="2016-01-08T14:47:00"/>
    <b v="0"/>
    <n v="1"/>
    <b v="0"/>
    <s v="technology/web"/>
    <n v="0.03"/>
    <n v="300"/>
    <x v="2"/>
    <s v="web"/>
  </r>
  <r>
    <n v="1000"/>
    <n v="1"/>
    <x v="1"/>
    <s v="CA"/>
    <s v="CAD"/>
    <n v="1466789269"/>
    <n v="1464197269"/>
    <x v="2344"/>
    <d v="2016-06-24T12:27:49"/>
    <b v="0"/>
    <n v="1"/>
    <b v="0"/>
    <s v="technology/web"/>
    <n v="1E-3"/>
    <n v="1"/>
    <x v="2"/>
    <s v="web"/>
  </r>
  <r>
    <n v="3000"/>
    <n v="0"/>
    <x v="1"/>
    <s v="US"/>
    <s v="USD"/>
    <n v="1427845140"/>
    <n v="1424822556"/>
    <x v="2345"/>
    <d v="2015-03-31T18:39:00"/>
    <b v="0"/>
    <n v="0"/>
    <b v="0"/>
    <s v="technology/web"/>
    <n v="0"/>
    <n v="0"/>
    <x v="2"/>
    <s v="web"/>
  </r>
  <r>
    <n v="60000"/>
    <n v="39"/>
    <x v="1"/>
    <s v="US"/>
    <s v="USD"/>
    <n v="1476731431"/>
    <n v="1472843431"/>
    <x v="2346"/>
    <d v="2016-10-17T14:10:31"/>
    <b v="0"/>
    <n v="3"/>
    <b v="0"/>
    <s v="technology/web"/>
    <n v="6.4999999999999997E-4"/>
    <n v="13"/>
    <x v="2"/>
    <s v="web"/>
  </r>
  <r>
    <n v="1000"/>
    <n v="15"/>
    <x v="1"/>
    <s v="US"/>
    <s v="USD"/>
    <n v="1472135676"/>
    <n v="1469543676"/>
    <x v="2347"/>
    <d v="2016-08-25T09:34:36"/>
    <b v="0"/>
    <n v="1"/>
    <b v="0"/>
    <s v="technology/web"/>
    <n v="1.4999999999999999E-2"/>
    <n v="15"/>
    <x v="2"/>
    <s v="web"/>
  </r>
  <r>
    <n v="70000"/>
    <n v="270"/>
    <x v="1"/>
    <s v="US"/>
    <s v="USD"/>
    <n v="1456006938"/>
    <n v="1450822938"/>
    <x v="2348"/>
    <d v="2016-02-20T17:22:18"/>
    <b v="0"/>
    <n v="5"/>
    <b v="0"/>
    <s v="technology/web"/>
    <n v="3.8571428571428572E-3"/>
    <n v="54"/>
    <x v="2"/>
    <s v="web"/>
  </r>
  <r>
    <n v="474900"/>
    <n v="0"/>
    <x v="1"/>
    <s v="SE"/>
    <s v="SEK"/>
    <n v="1439318228"/>
    <n v="1436812628"/>
    <x v="2349"/>
    <d v="2015-08-11T13:37:08"/>
    <b v="0"/>
    <n v="0"/>
    <b v="0"/>
    <s v="technology/web"/>
    <n v="0"/>
    <n v="0"/>
    <x v="2"/>
    <s v="web"/>
  </r>
  <r>
    <n v="50000"/>
    <n v="0"/>
    <x v="1"/>
    <s v="IE"/>
    <s v="EUR"/>
    <n v="1483474370"/>
    <n v="1480882370"/>
    <x v="2350"/>
    <d v="2017-01-03T15:12:50"/>
    <b v="0"/>
    <n v="0"/>
    <b v="0"/>
    <s v="technology/web"/>
    <n v="0"/>
    <n v="0"/>
    <x v="2"/>
    <s v="web"/>
  </r>
  <r>
    <n v="18900"/>
    <n v="108"/>
    <x v="1"/>
    <s v="NZ"/>
    <s v="NZD"/>
    <n v="1430360739"/>
    <n v="1427768739"/>
    <x v="2351"/>
    <d v="2015-04-29T21:25:39"/>
    <b v="0"/>
    <n v="7"/>
    <b v="0"/>
    <s v="technology/web"/>
    <n v="5.7142857142857143E-3"/>
    <n v="15.428571428571429"/>
    <x v="2"/>
    <s v="web"/>
  </r>
  <r>
    <n v="2000"/>
    <n v="0"/>
    <x v="1"/>
    <s v="US"/>
    <s v="USD"/>
    <n v="1433603552"/>
    <n v="1428419552"/>
    <x v="2352"/>
    <d v="2015-06-06T10:12:32"/>
    <b v="0"/>
    <n v="0"/>
    <b v="0"/>
    <s v="technology/web"/>
    <n v="0"/>
    <n v="0"/>
    <x v="2"/>
    <s v="web"/>
  </r>
  <r>
    <n v="1000"/>
    <n v="0"/>
    <x v="1"/>
    <s v="US"/>
    <s v="USD"/>
    <n v="1429632822"/>
    <n v="1428596022"/>
    <x v="2353"/>
    <d v="2015-04-21T11:13:42"/>
    <b v="0"/>
    <n v="0"/>
    <b v="0"/>
    <s v="technology/web"/>
    <n v="0"/>
    <n v="0"/>
    <x v="2"/>
    <s v="web"/>
  </r>
  <r>
    <n v="35000"/>
    <n v="25"/>
    <x v="1"/>
    <s v="US"/>
    <s v="USD"/>
    <n v="1420910460"/>
    <n v="1415726460"/>
    <x v="2354"/>
    <d v="2015-01-10T12:21:00"/>
    <b v="0"/>
    <n v="1"/>
    <b v="0"/>
    <s v="technology/web"/>
    <n v="7.1428571428571429E-4"/>
    <n v="25"/>
    <x v="2"/>
    <s v="web"/>
  </r>
  <r>
    <n v="8000"/>
    <n v="55"/>
    <x v="1"/>
    <s v="AU"/>
    <s v="AUD"/>
    <n v="1430604136"/>
    <n v="1428012136"/>
    <x v="2355"/>
    <d v="2015-05-02T17:02:16"/>
    <b v="0"/>
    <n v="2"/>
    <b v="0"/>
    <s v="technology/web"/>
    <n v="6.875E-3"/>
    <n v="27.5"/>
    <x v="2"/>
    <s v="web"/>
  </r>
  <r>
    <n v="10000"/>
    <n v="0"/>
    <x v="1"/>
    <s v="NL"/>
    <s v="EUR"/>
    <n v="1433530104"/>
    <n v="1430938104"/>
    <x v="2356"/>
    <d v="2015-06-05T13:48:24"/>
    <b v="0"/>
    <n v="0"/>
    <b v="0"/>
    <s v="technology/web"/>
    <n v="0"/>
    <n v="0"/>
    <x v="2"/>
    <s v="web"/>
  </r>
  <r>
    <n v="27000"/>
    <n v="0"/>
    <x v="1"/>
    <s v="GB"/>
    <s v="GBP"/>
    <n v="1445093578"/>
    <n v="1442501578"/>
    <x v="2357"/>
    <d v="2015-10-17T09:52:58"/>
    <b v="0"/>
    <n v="0"/>
    <b v="0"/>
    <s v="technology/web"/>
    <n v="0"/>
    <n v="0"/>
    <x v="2"/>
    <s v="web"/>
  </r>
  <r>
    <n v="1500"/>
    <n v="0"/>
    <x v="1"/>
    <s v="GB"/>
    <s v="GBP"/>
    <n v="1422664740"/>
    <n v="1417818036"/>
    <x v="2358"/>
    <d v="2015-01-30T19:39:00"/>
    <b v="0"/>
    <n v="0"/>
    <b v="0"/>
    <s v="technology/web"/>
    <n v="0"/>
    <n v="0"/>
    <x v="2"/>
    <s v="web"/>
  </r>
  <r>
    <n v="7500"/>
    <n v="1101"/>
    <x v="1"/>
    <s v="US"/>
    <s v="USD"/>
    <n v="1438616124"/>
    <n v="1433432124"/>
    <x v="2359"/>
    <d v="2015-08-03T10:35:24"/>
    <b v="0"/>
    <n v="3"/>
    <b v="0"/>
    <s v="technology/web"/>
    <n v="0.14680000000000001"/>
    <n v="367"/>
    <x v="2"/>
    <s v="web"/>
  </r>
  <r>
    <n v="5000"/>
    <n v="2"/>
    <x v="1"/>
    <s v="CA"/>
    <s v="CAD"/>
    <n v="1454864280"/>
    <n v="1452272280"/>
    <x v="2360"/>
    <d v="2016-02-07T11:58:00"/>
    <b v="0"/>
    <n v="1"/>
    <b v="0"/>
    <s v="technology/web"/>
    <n v="4.0000000000000002E-4"/>
    <n v="2"/>
    <x v="2"/>
    <s v="web"/>
  </r>
  <r>
    <n v="200"/>
    <n v="0"/>
    <x v="1"/>
    <s v="CA"/>
    <s v="CAD"/>
    <n v="1462053600"/>
    <n v="1459975008"/>
    <x v="2361"/>
    <d v="2016-04-30T17:00:00"/>
    <b v="0"/>
    <n v="0"/>
    <b v="0"/>
    <s v="technology/web"/>
    <n v="0"/>
    <n v="0"/>
    <x v="2"/>
    <s v="web"/>
  </r>
  <r>
    <n v="420"/>
    <n v="120"/>
    <x v="1"/>
    <s v="US"/>
    <s v="USD"/>
    <n v="1418315470"/>
    <n v="1415723470"/>
    <x v="2362"/>
    <d v="2014-12-11T11:31:10"/>
    <b v="0"/>
    <n v="2"/>
    <b v="0"/>
    <s v="technology/web"/>
    <n v="0.2857142857142857"/>
    <n v="60"/>
    <x v="2"/>
    <s v="web"/>
  </r>
  <r>
    <n v="175000"/>
    <n v="0"/>
    <x v="1"/>
    <s v="US"/>
    <s v="USD"/>
    <n v="1451348200"/>
    <n v="1447460200"/>
    <x v="2363"/>
    <d v="2015-12-28T19:16:40"/>
    <b v="0"/>
    <n v="0"/>
    <b v="0"/>
    <s v="technology/web"/>
    <n v="0"/>
    <n v="0"/>
    <x v="2"/>
    <s v="web"/>
  </r>
  <r>
    <n v="128"/>
    <n v="0"/>
    <x v="1"/>
    <s v="US"/>
    <s v="USD"/>
    <n v="1445898356"/>
    <n v="1441146356"/>
    <x v="2364"/>
    <d v="2015-10-26T17:25:56"/>
    <b v="0"/>
    <n v="0"/>
    <b v="0"/>
    <s v="technology/web"/>
    <n v="0"/>
    <n v="0"/>
    <x v="2"/>
    <s v="web"/>
  </r>
  <r>
    <n v="1000"/>
    <n v="0"/>
    <x v="1"/>
    <s v="IT"/>
    <s v="EUR"/>
    <n v="1453071600"/>
    <n v="1449596425"/>
    <x v="2365"/>
    <d v="2016-01-17T18:00:00"/>
    <b v="0"/>
    <n v="0"/>
    <b v="0"/>
    <s v="technology/web"/>
    <n v="0"/>
    <n v="0"/>
    <x v="2"/>
    <s v="web"/>
  </r>
  <r>
    <n v="25000"/>
    <n v="2630"/>
    <x v="1"/>
    <s v="GB"/>
    <s v="GBP"/>
    <n v="1445431533"/>
    <n v="1442839533"/>
    <x v="2366"/>
    <d v="2015-10-21T07:45:33"/>
    <b v="0"/>
    <n v="27"/>
    <b v="0"/>
    <s v="technology/web"/>
    <n v="0.1052"/>
    <n v="97.407407407407405"/>
    <x v="2"/>
    <s v="web"/>
  </r>
  <r>
    <n v="50000"/>
    <n v="670"/>
    <x v="1"/>
    <s v="US"/>
    <s v="USD"/>
    <n v="1461622616"/>
    <n v="1456442216"/>
    <x v="2367"/>
    <d v="2016-04-25T17:16:56"/>
    <b v="0"/>
    <n v="14"/>
    <b v="0"/>
    <s v="technology/web"/>
    <n v="1.34E-2"/>
    <n v="47.857142857142854"/>
    <x v="2"/>
    <s v="web"/>
  </r>
  <r>
    <n v="40000"/>
    <n v="100"/>
    <x v="1"/>
    <s v="US"/>
    <s v="USD"/>
    <n v="1429028365"/>
    <n v="1425143965"/>
    <x v="2368"/>
    <d v="2015-04-14T11:19:25"/>
    <b v="0"/>
    <n v="2"/>
    <b v="0"/>
    <s v="technology/web"/>
    <n v="2.5000000000000001E-3"/>
    <n v="50"/>
    <x v="2"/>
    <s v="web"/>
  </r>
  <r>
    <n v="25000"/>
    <n v="0"/>
    <x v="1"/>
    <s v="US"/>
    <s v="USD"/>
    <n v="1455132611"/>
    <n v="1452540611"/>
    <x v="2369"/>
    <d v="2016-02-10T14:30:11"/>
    <b v="0"/>
    <n v="0"/>
    <b v="0"/>
    <s v="technology/web"/>
    <n v="0"/>
    <n v="0"/>
    <x v="2"/>
    <s v="web"/>
  </r>
  <r>
    <n v="25000"/>
    <n v="82"/>
    <x v="1"/>
    <s v="US"/>
    <s v="USD"/>
    <n v="1418877141"/>
    <n v="1416285141"/>
    <x v="2370"/>
    <d v="2014-12-17T23:32:21"/>
    <b v="0"/>
    <n v="4"/>
    <b v="0"/>
    <s v="technology/web"/>
    <n v="3.2799999999999999E-3"/>
    <n v="20.5"/>
    <x v="2"/>
    <s v="web"/>
  </r>
  <r>
    <n v="2000"/>
    <n v="0"/>
    <x v="1"/>
    <s v="US"/>
    <s v="USD"/>
    <n v="1435257596"/>
    <n v="1432665596"/>
    <x v="2371"/>
    <d v="2015-06-25T13:39:56"/>
    <b v="0"/>
    <n v="0"/>
    <b v="0"/>
    <s v="technology/web"/>
    <n v="0"/>
    <n v="0"/>
    <x v="2"/>
    <s v="web"/>
  </r>
  <r>
    <n v="5500"/>
    <n v="180"/>
    <x v="1"/>
    <s v="AU"/>
    <s v="AUD"/>
    <n v="1429839571"/>
    <n v="1427247571"/>
    <x v="2372"/>
    <d v="2015-04-23T20:39:31"/>
    <b v="0"/>
    <n v="6"/>
    <b v="0"/>
    <s v="technology/web"/>
    <n v="3.272727272727273E-2"/>
    <n v="30"/>
    <x v="2"/>
    <s v="web"/>
  </r>
  <r>
    <n v="850000"/>
    <n v="50"/>
    <x v="1"/>
    <s v="SE"/>
    <s v="SEK"/>
    <n v="1440863624"/>
    <n v="1438271624"/>
    <x v="2373"/>
    <d v="2015-08-29T10:53:44"/>
    <b v="0"/>
    <n v="1"/>
    <b v="0"/>
    <s v="technology/web"/>
    <n v="5.8823529411764708E-5"/>
    <n v="50"/>
    <x v="2"/>
    <s v="web"/>
  </r>
  <r>
    <n v="22000"/>
    <n v="10"/>
    <x v="1"/>
    <s v="US"/>
    <s v="USD"/>
    <n v="1423772060"/>
    <n v="1421180060"/>
    <x v="2374"/>
    <d v="2015-02-12T15:14:20"/>
    <b v="0"/>
    <n v="1"/>
    <b v="0"/>
    <s v="technology/web"/>
    <n v="4.5454545454545455E-4"/>
    <n v="10"/>
    <x v="2"/>
    <s v="web"/>
  </r>
  <r>
    <n v="10000"/>
    <n v="0"/>
    <x v="1"/>
    <s v="US"/>
    <s v="USD"/>
    <n v="1473451437"/>
    <n v="1470859437"/>
    <x v="2375"/>
    <d v="2016-09-09T15:03:57"/>
    <b v="0"/>
    <n v="0"/>
    <b v="0"/>
    <s v="technology/web"/>
    <n v="0"/>
    <n v="0"/>
    <x v="2"/>
    <s v="web"/>
  </r>
  <r>
    <n v="3000"/>
    <n v="326.33"/>
    <x v="1"/>
    <s v="US"/>
    <s v="USD"/>
    <n v="1449785566"/>
    <n v="1447193566"/>
    <x v="2376"/>
    <d v="2015-12-10T17:12:46"/>
    <b v="0"/>
    <n v="4"/>
    <b v="0"/>
    <s v="technology/web"/>
    <n v="0.10877666666666666"/>
    <n v="81.582499999999996"/>
    <x v="2"/>
    <s v="web"/>
  </r>
  <r>
    <n v="2500"/>
    <n v="0"/>
    <x v="1"/>
    <s v="CA"/>
    <s v="CAD"/>
    <n v="1480110783"/>
    <n v="1477515183"/>
    <x v="2377"/>
    <d v="2016-11-25T16:53:03"/>
    <b v="0"/>
    <n v="0"/>
    <b v="0"/>
    <s v="technology/web"/>
    <n v="0"/>
    <n v="0"/>
    <x v="2"/>
    <s v="web"/>
  </r>
  <r>
    <n v="110000"/>
    <n v="0"/>
    <x v="1"/>
    <s v="US"/>
    <s v="USD"/>
    <n v="1440548330"/>
    <n v="1438042730"/>
    <x v="2378"/>
    <d v="2015-08-25T19:18:50"/>
    <b v="0"/>
    <n v="0"/>
    <b v="0"/>
    <s v="technology/web"/>
    <n v="0"/>
    <n v="0"/>
    <x v="2"/>
    <s v="web"/>
  </r>
  <r>
    <n v="30000"/>
    <n v="0"/>
    <x v="1"/>
    <s v="US"/>
    <s v="USD"/>
    <n v="1444004616"/>
    <n v="1440116616"/>
    <x v="2379"/>
    <d v="2015-10-04T19:23:36"/>
    <b v="0"/>
    <n v="0"/>
    <b v="0"/>
    <s v="technology/web"/>
    <n v="0"/>
    <n v="0"/>
    <x v="2"/>
    <s v="web"/>
  </r>
  <r>
    <n v="15000"/>
    <n v="55"/>
    <x v="1"/>
    <s v="US"/>
    <s v="USD"/>
    <n v="1443726142"/>
    <n v="1441134142"/>
    <x v="2380"/>
    <d v="2015-10-01T14:02:22"/>
    <b v="0"/>
    <n v="3"/>
    <b v="0"/>
    <s v="technology/web"/>
    <n v="3.6666666666666666E-3"/>
    <n v="18.333333333333332"/>
    <x v="2"/>
    <s v="web"/>
  </r>
  <r>
    <n v="86350"/>
    <n v="1571"/>
    <x v="1"/>
    <s v="US"/>
    <s v="USD"/>
    <n v="1428704848"/>
    <n v="1426112848"/>
    <x v="2381"/>
    <d v="2015-04-10T17:27:28"/>
    <b v="0"/>
    <n v="7"/>
    <b v="0"/>
    <s v="technology/web"/>
    <n v="1.8193398957730169E-2"/>
    <n v="224.42857142857142"/>
    <x v="2"/>
    <s v="web"/>
  </r>
  <r>
    <n v="3000"/>
    <n v="75"/>
    <x v="1"/>
    <s v="US"/>
    <s v="USD"/>
    <n v="1438662603"/>
    <n v="1436502603"/>
    <x v="2382"/>
    <d v="2015-08-03T23:30:03"/>
    <b v="0"/>
    <n v="2"/>
    <b v="0"/>
    <s v="technology/web"/>
    <n v="2.5000000000000001E-2"/>
    <n v="37.5"/>
    <x v="2"/>
    <s v="web"/>
  </r>
  <r>
    <n v="10000"/>
    <n v="435"/>
    <x v="1"/>
    <s v="NZ"/>
    <s v="NZD"/>
    <n v="1424568107"/>
    <n v="1421976107"/>
    <x v="2383"/>
    <d v="2015-02-21T20:21:47"/>
    <b v="0"/>
    <n v="3"/>
    <b v="0"/>
    <s v="technology/web"/>
    <n v="4.3499999999999997E-2"/>
    <n v="145"/>
    <x v="2"/>
    <s v="web"/>
  </r>
  <r>
    <n v="1000"/>
    <n v="8"/>
    <x v="1"/>
    <s v="US"/>
    <s v="USD"/>
    <n v="1415932643"/>
    <n v="1413337043"/>
    <x v="2384"/>
    <d v="2014-11-13T21:37:23"/>
    <b v="0"/>
    <n v="8"/>
    <b v="0"/>
    <s v="technology/web"/>
    <n v="8.0000000000000002E-3"/>
    <n v="1"/>
    <x v="2"/>
    <s v="web"/>
  </r>
  <r>
    <n v="65000"/>
    <n v="788"/>
    <x v="1"/>
    <s v="US"/>
    <s v="USD"/>
    <n v="1438793432"/>
    <n v="1436201432"/>
    <x v="2385"/>
    <d v="2015-08-05T11:50:32"/>
    <b v="0"/>
    <n v="7"/>
    <b v="0"/>
    <s v="technology/web"/>
    <n v="1.2123076923076924E-2"/>
    <n v="112.57142857142857"/>
    <x v="2"/>
    <s v="web"/>
  </r>
  <r>
    <n v="30000"/>
    <n v="0"/>
    <x v="1"/>
    <s v="CA"/>
    <s v="CAD"/>
    <n v="1420920424"/>
    <n v="1415736424"/>
    <x v="2386"/>
    <d v="2015-01-10T15:07:04"/>
    <b v="0"/>
    <n v="0"/>
    <b v="0"/>
    <s v="technology/web"/>
    <n v="0"/>
    <n v="0"/>
    <x v="2"/>
    <s v="web"/>
  </r>
  <r>
    <n v="150000"/>
    <n v="1026"/>
    <x v="1"/>
    <s v="US"/>
    <s v="USD"/>
    <n v="1469199740"/>
    <n v="1465311740"/>
    <x v="2387"/>
    <d v="2016-07-22T10:02:20"/>
    <b v="0"/>
    <n v="3"/>
    <b v="0"/>
    <s v="technology/web"/>
    <n v="6.8399999999999997E-3"/>
    <n v="342"/>
    <x v="2"/>
    <s v="web"/>
  </r>
  <r>
    <n v="37000"/>
    <n v="463"/>
    <x v="1"/>
    <s v="US"/>
    <s v="USD"/>
    <n v="1421350140"/>
    <n v="1418761759"/>
    <x v="2388"/>
    <d v="2015-01-15T14:29:00"/>
    <b v="0"/>
    <n v="8"/>
    <b v="0"/>
    <s v="technology/web"/>
    <n v="1.2513513513513513E-2"/>
    <n v="57.875"/>
    <x v="2"/>
    <s v="web"/>
  </r>
  <r>
    <n v="16000"/>
    <n v="30"/>
    <x v="1"/>
    <s v="FR"/>
    <s v="EUR"/>
    <n v="1437861540"/>
    <n v="1435160452"/>
    <x v="2389"/>
    <d v="2015-07-25T16:59:00"/>
    <b v="0"/>
    <n v="1"/>
    <b v="0"/>
    <s v="technology/web"/>
    <n v="1.8749999999999999E-3"/>
    <n v="30"/>
    <x v="2"/>
    <s v="web"/>
  </r>
  <r>
    <n v="510000"/>
    <n v="0"/>
    <x v="1"/>
    <s v="AU"/>
    <s v="AUD"/>
    <n v="1420352264"/>
    <n v="1416896264"/>
    <x v="2390"/>
    <d v="2015-01-04T01:17:44"/>
    <b v="0"/>
    <n v="0"/>
    <b v="0"/>
    <s v="technology/web"/>
    <n v="0"/>
    <n v="0"/>
    <x v="2"/>
    <s v="web"/>
  </r>
  <r>
    <n v="20000"/>
    <n v="25"/>
    <x v="1"/>
    <s v="US"/>
    <s v="USD"/>
    <n v="1427825044"/>
    <n v="1425236644"/>
    <x v="2391"/>
    <d v="2015-03-31T13:04:04"/>
    <b v="0"/>
    <n v="1"/>
    <b v="0"/>
    <s v="technology/web"/>
    <n v="1.25E-3"/>
    <n v="25"/>
    <x v="2"/>
    <s v="web"/>
  </r>
  <r>
    <n v="4200"/>
    <n v="0"/>
    <x v="1"/>
    <s v="US"/>
    <s v="USD"/>
    <n v="1446087223"/>
    <n v="1443495223"/>
    <x v="2392"/>
    <d v="2015-10-28T21:53:43"/>
    <b v="0"/>
    <n v="0"/>
    <b v="0"/>
    <s v="technology/web"/>
    <n v="0"/>
    <n v="0"/>
    <x v="2"/>
    <s v="web"/>
  </r>
  <r>
    <n v="100000"/>
    <n v="50"/>
    <x v="1"/>
    <s v="US"/>
    <s v="USD"/>
    <n v="1439048017"/>
    <n v="1436456017"/>
    <x v="2393"/>
    <d v="2015-08-08T10:33:37"/>
    <b v="0"/>
    <n v="1"/>
    <b v="0"/>
    <s v="technology/web"/>
    <n v="5.0000000000000001E-4"/>
    <n v="50"/>
    <x v="2"/>
    <s v="web"/>
  </r>
  <r>
    <n v="5000"/>
    <n v="3"/>
    <x v="1"/>
    <s v="IE"/>
    <s v="EUR"/>
    <n v="1424940093"/>
    <n v="1422348093"/>
    <x v="2394"/>
    <d v="2015-02-26T03:41:33"/>
    <b v="0"/>
    <n v="2"/>
    <b v="0"/>
    <s v="technology/web"/>
    <n v="5.9999999999999995E-4"/>
    <n v="1.5"/>
    <x v="2"/>
    <s v="web"/>
  </r>
  <r>
    <n v="33000"/>
    <n v="0"/>
    <x v="1"/>
    <s v="US"/>
    <s v="USD"/>
    <n v="1484038620"/>
    <n v="1481597687"/>
    <x v="2395"/>
    <d v="2017-01-10T03:57:00"/>
    <b v="0"/>
    <n v="0"/>
    <b v="0"/>
    <s v="technology/web"/>
    <n v="0"/>
    <n v="0"/>
    <x v="2"/>
    <s v="web"/>
  </r>
  <r>
    <n v="5000"/>
    <n v="10"/>
    <x v="1"/>
    <s v="CH"/>
    <s v="CHF"/>
    <n v="1444940558"/>
    <n v="1442348558"/>
    <x v="2396"/>
    <d v="2015-10-15T15:22:38"/>
    <b v="0"/>
    <n v="1"/>
    <b v="0"/>
    <s v="technology/web"/>
    <n v="2E-3"/>
    <n v="10"/>
    <x v="2"/>
    <s v="web"/>
  </r>
  <r>
    <n v="124000"/>
    <n v="0"/>
    <x v="1"/>
    <s v="US"/>
    <s v="USD"/>
    <n v="1420233256"/>
    <n v="1417641256"/>
    <x v="2397"/>
    <d v="2015-01-02T16:14:16"/>
    <b v="0"/>
    <n v="0"/>
    <b v="0"/>
    <s v="technology/web"/>
    <n v="0"/>
    <n v="0"/>
    <x v="2"/>
    <s v="web"/>
  </r>
  <r>
    <n v="4000"/>
    <n v="0"/>
    <x v="1"/>
    <s v="US"/>
    <s v="USD"/>
    <n v="1435874384"/>
    <n v="1433282384"/>
    <x v="2398"/>
    <d v="2015-07-02T16:59:44"/>
    <b v="0"/>
    <n v="0"/>
    <b v="0"/>
    <s v="technology/web"/>
    <n v="0"/>
    <n v="0"/>
    <x v="2"/>
    <s v="web"/>
  </r>
  <r>
    <n v="13000"/>
    <n v="0"/>
    <x v="1"/>
    <s v="SE"/>
    <s v="SEK"/>
    <n v="1418934506"/>
    <n v="1415910506"/>
    <x v="2399"/>
    <d v="2014-12-18T15:28:26"/>
    <b v="0"/>
    <n v="0"/>
    <b v="0"/>
    <s v="technology/web"/>
    <n v="0"/>
    <n v="0"/>
    <x v="2"/>
    <s v="web"/>
  </r>
  <r>
    <n v="50000"/>
    <n v="0"/>
    <x v="1"/>
    <s v="AU"/>
    <s v="AUD"/>
    <n v="1460615164"/>
    <n v="1458023164"/>
    <x v="2400"/>
    <d v="2016-04-14T01:26:04"/>
    <b v="0"/>
    <n v="0"/>
    <b v="0"/>
    <s v="technology/web"/>
    <n v="0"/>
    <n v="0"/>
    <x v="2"/>
    <s v="web"/>
  </r>
  <r>
    <n v="28000"/>
    <n v="201"/>
    <x v="2"/>
    <s v="US"/>
    <s v="USD"/>
    <n v="1457207096"/>
    <n v="1452023096"/>
    <x v="2401"/>
    <d v="2016-03-05T14:44:56"/>
    <b v="0"/>
    <n v="9"/>
    <b v="0"/>
    <s v="food/food trucks"/>
    <n v="7.1785714285714283E-3"/>
    <n v="22.333333333333332"/>
    <x v="7"/>
    <s v="food trucks"/>
  </r>
  <r>
    <n v="12000"/>
    <n v="52"/>
    <x v="2"/>
    <s v="US"/>
    <s v="USD"/>
    <n v="1431533931"/>
    <n v="1428941931"/>
    <x v="2402"/>
    <d v="2015-05-13T11:18:51"/>
    <b v="0"/>
    <n v="1"/>
    <b v="0"/>
    <s v="food/food trucks"/>
    <n v="4.3333333333333331E-3"/>
    <n v="52"/>
    <x v="7"/>
    <s v="food trucks"/>
  </r>
  <r>
    <n v="1200"/>
    <n v="202"/>
    <x v="2"/>
    <s v="GB"/>
    <s v="GBP"/>
    <n v="1459368658"/>
    <n v="1454188258"/>
    <x v="2403"/>
    <d v="2016-03-30T15:10:58"/>
    <b v="0"/>
    <n v="12"/>
    <b v="0"/>
    <s v="food/food trucks"/>
    <n v="0.16833333333333333"/>
    <n v="16.833333333333332"/>
    <x v="7"/>
    <s v="food trucks"/>
  </r>
  <r>
    <n v="15000"/>
    <n v="0"/>
    <x v="2"/>
    <s v="US"/>
    <s v="USD"/>
    <n v="1451782607"/>
    <n v="1449190607"/>
    <x v="2404"/>
    <d v="2016-01-02T19:56:47"/>
    <b v="0"/>
    <n v="0"/>
    <b v="0"/>
    <s v="food/food trucks"/>
    <n v="0"/>
    <n v="0"/>
    <x v="7"/>
    <s v="food trucks"/>
  </r>
  <r>
    <n v="5000"/>
    <n v="1126"/>
    <x v="2"/>
    <s v="US"/>
    <s v="USD"/>
    <n v="1472911375"/>
    <n v="1471096975"/>
    <x v="2405"/>
    <d v="2016-09-03T09:02:55"/>
    <b v="0"/>
    <n v="20"/>
    <b v="0"/>
    <s v="food/food trucks"/>
    <n v="0.22520000000000001"/>
    <n v="56.3"/>
    <x v="7"/>
    <s v="food trucks"/>
  </r>
  <r>
    <n v="3250"/>
    <n v="1345"/>
    <x v="2"/>
    <s v="US"/>
    <s v="USD"/>
    <n v="1421635190"/>
    <n v="1418179190"/>
    <x v="2406"/>
    <d v="2015-01-18T21:39:50"/>
    <b v="0"/>
    <n v="16"/>
    <b v="0"/>
    <s v="food/food trucks"/>
    <n v="0.41384615384615386"/>
    <n v="84.0625"/>
    <x v="7"/>
    <s v="food trucks"/>
  </r>
  <r>
    <n v="22000"/>
    <n v="5557"/>
    <x v="2"/>
    <s v="US"/>
    <s v="USD"/>
    <n v="1428732000"/>
    <n v="1426772928"/>
    <x v="2407"/>
    <d v="2015-04-11T01:00:00"/>
    <b v="0"/>
    <n v="33"/>
    <b v="0"/>
    <s v="food/food trucks"/>
    <n v="0.25259090909090909"/>
    <n v="168.39393939393941"/>
    <x v="7"/>
    <s v="food trucks"/>
  </r>
  <r>
    <n v="15000"/>
    <n v="30"/>
    <x v="2"/>
    <s v="US"/>
    <s v="USD"/>
    <n v="1415247757"/>
    <n v="1412652157"/>
    <x v="2408"/>
    <d v="2014-11-05T23:22:37"/>
    <b v="0"/>
    <n v="2"/>
    <b v="0"/>
    <s v="food/food trucks"/>
    <n v="2E-3"/>
    <n v="15"/>
    <x v="7"/>
    <s v="food trucks"/>
  </r>
  <r>
    <n v="25000"/>
    <n v="460"/>
    <x v="2"/>
    <s v="US"/>
    <s v="USD"/>
    <n v="1439931675"/>
    <n v="1437339675"/>
    <x v="2409"/>
    <d v="2015-08-18T16:01:15"/>
    <b v="0"/>
    <n v="6"/>
    <b v="0"/>
    <s v="food/food trucks"/>
    <n v="1.84E-2"/>
    <n v="76.666666666666671"/>
    <x v="7"/>
    <s v="food trucks"/>
  </r>
  <r>
    <n v="15000"/>
    <n v="0"/>
    <x v="2"/>
    <s v="AU"/>
    <s v="AUD"/>
    <n v="1441619275"/>
    <n v="1439027275"/>
    <x v="2410"/>
    <d v="2015-09-07T04:47:55"/>
    <b v="0"/>
    <n v="0"/>
    <b v="0"/>
    <s v="food/food trucks"/>
    <n v="0"/>
    <n v="0"/>
    <x v="7"/>
    <s v="food trucks"/>
  </r>
  <r>
    <n v="25000"/>
    <n v="151"/>
    <x v="2"/>
    <s v="US"/>
    <s v="USD"/>
    <n v="1440524082"/>
    <n v="1437932082"/>
    <x v="2411"/>
    <d v="2015-08-25T12:34:42"/>
    <b v="0"/>
    <n v="3"/>
    <b v="0"/>
    <s v="food/food trucks"/>
    <n v="6.0400000000000002E-3"/>
    <n v="50.333333333333336"/>
    <x v="7"/>
    <s v="food trucks"/>
  </r>
  <r>
    <n v="8000"/>
    <n v="0"/>
    <x v="2"/>
    <s v="FR"/>
    <s v="EUR"/>
    <n v="1480185673"/>
    <n v="1476294073"/>
    <x v="2412"/>
    <d v="2016-11-26T13:41:13"/>
    <b v="0"/>
    <n v="0"/>
    <b v="0"/>
    <s v="food/food trucks"/>
    <n v="0"/>
    <n v="0"/>
    <x v="7"/>
    <s v="food trucks"/>
  </r>
  <r>
    <n v="3000"/>
    <n v="25"/>
    <x v="2"/>
    <s v="US"/>
    <s v="USD"/>
    <n v="1401579000"/>
    <n v="1398911882"/>
    <x v="2413"/>
    <d v="2014-05-31T18:30:00"/>
    <b v="0"/>
    <n v="3"/>
    <b v="0"/>
    <s v="food/food trucks"/>
    <n v="8.3333333333333332E-3"/>
    <n v="8.3333333333333339"/>
    <x v="7"/>
    <s v="food trucks"/>
  </r>
  <r>
    <n v="15000"/>
    <n v="460"/>
    <x v="2"/>
    <s v="US"/>
    <s v="USD"/>
    <n v="1440215940"/>
    <n v="1436805660"/>
    <x v="2414"/>
    <d v="2015-08-21T22:59:00"/>
    <b v="0"/>
    <n v="13"/>
    <b v="0"/>
    <s v="food/food trucks"/>
    <n v="3.0666666666666665E-2"/>
    <n v="35.384615384615387"/>
    <x v="7"/>
    <s v="food trucks"/>
  </r>
  <r>
    <n v="60000"/>
    <n v="335"/>
    <x v="2"/>
    <s v="US"/>
    <s v="USD"/>
    <n v="1468615346"/>
    <n v="1466023346"/>
    <x v="2415"/>
    <d v="2016-07-15T15:42:26"/>
    <b v="0"/>
    <n v="6"/>
    <b v="0"/>
    <s v="food/food trucks"/>
    <n v="5.5833333333333334E-3"/>
    <n v="55.833333333333336"/>
    <x v="7"/>
    <s v="food trucks"/>
  </r>
  <r>
    <n v="20000"/>
    <n v="5"/>
    <x v="2"/>
    <s v="US"/>
    <s v="USD"/>
    <n v="1426345200"/>
    <n v="1421343743"/>
    <x v="2416"/>
    <d v="2015-03-14T10:00:00"/>
    <b v="0"/>
    <n v="1"/>
    <b v="0"/>
    <s v="food/food trucks"/>
    <n v="2.5000000000000001E-4"/>
    <n v="5"/>
    <x v="7"/>
    <s v="food trucks"/>
  </r>
  <r>
    <n v="1000"/>
    <n v="0"/>
    <x v="2"/>
    <s v="US"/>
    <s v="USD"/>
    <n v="1407705187"/>
    <n v="1405113187"/>
    <x v="2417"/>
    <d v="2014-08-10T16:13:07"/>
    <b v="0"/>
    <n v="0"/>
    <b v="0"/>
    <s v="food/food trucks"/>
    <n v="0"/>
    <n v="0"/>
    <x v="7"/>
    <s v="food trucks"/>
  </r>
  <r>
    <n v="25000"/>
    <n v="5"/>
    <x v="2"/>
    <s v="US"/>
    <s v="USD"/>
    <n v="1427225644"/>
    <n v="1422045244"/>
    <x v="2418"/>
    <d v="2015-03-24T14:34:04"/>
    <b v="0"/>
    <n v="5"/>
    <b v="0"/>
    <s v="food/food trucks"/>
    <n v="2.0000000000000001E-4"/>
    <n v="1"/>
    <x v="7"/>
    <s v="food trucks"/>
  </r>
  <r>
    <n v="3000"/>
    <n v="0"/>
    <x v="2"/>
    <s v="US"/>
    <s v="USD"/>
    <n v="1424281389"/>
    <n v="1419097389"/>
    <x v="2419"/>
    <d v="2015-02-18T12:43:09"/>
    <b v="0"/>
    <n v="0"/>
    <b v="0"/>
    <s v="food/food trucks"/>
    <n v="0"/>
    <n v="0"/>
    <x v="7"/>
    <s v="food trucks"/>
  </r>
  <r>
    <n v="16870"/>
    <n v="2501"/>
    <x v="2"/>
    <s v="US"/>
    <s v="USD"/>
    <n v="1415583695"/>
    <n v="1410396095"/>
    <x v="2420"/>
    <d v="2014-11-09T20:41:35"/>
    <b v="0"/>
    <n v="36"/>
    <b v="0"/>
    <s v="food/food trucks"/>
    <n v="0.14825133372851215"/>
    <n v="69.472222222222229"/>
    <x v="7"/>
    <s v="food trucks"/>
  </r>
  <r>
    <n v="6000"/>
    <n v="1"/>
    <x v="2"/>
    <s v="US"/>
    <s v="USD"/>
    <n v="1424536196"/>
    <n v="1421944196"/>
    <x v="2421"/>
    <d v="2015-02-21T11:29:56"/>
    <b v="0"/>
    <n v="1"/>
    <b v="0"/>
    <s v="food/food trucks"/>
    <n v="1.6666666666666666E-4"/>
    <n v="1"/>
    <x v="7"/>
    <s v="food trucks"/>
  </r>
  <r>
    <n v="500"/>
    <n v="1"/>
    <x v="2"/>
    <s v="US"/>
    <s v="USD"/>
    <n v="1426091036"/>
    <n v="1423502636"/>
    <x v="2422"/>
    <d v="2015-03-11T11:23:56"/>
    <b v="0"/>
    <n v="1"/>
    <b v="0"/>
    <s v="food/food trucks"/>
    <n v="2E-3"/>
    <n v="1"/>
    <x v="7"/>
    <s v="food trucks"/>
  </r>
  <r>
    <n v="60000"/>
    <n v="8"/>
    <x v="2"/>
    <s v="US"/>
    <s v="USD"/>
    <n v="1420044890"/>
    <n v="1417452890"/>
    <x v="2423"/>
    <d v="2014-12-31T11:54:50"/>
    <b v="0"/>
    <n v="1"/>
    <b v="0"/>
    <s v="food/food trucks"/>
    <n v="1.3333333333333334E-4"/>
    <n v="8"/>
    <x v="7"/>
    <s v="food trucks"/>
  </r>
  <r>
    <n v="25000"/>
    <n v="310"/>
    <x v="2"/>
    <s v="US"/>
    <s v="USD"/>
    <n v="1414445108"/>
    <n v="1411853108"/>
    <x v="2424"/>
    <d v="2014-10-27T16:25:08"/>
    <b v="0"/>
    <n v="9"/>
    <b v="0"/>
    <s v="food/food trucks"/>
    <n v="1.24E-2"/>
    <n v="34.444444444444443"/>
    <x v="7"/>
    <s v="food trucks"/>
  </r>
  <r>
    <n v="3500"/>
    <n v="1"/>
    <x v="2"/>
    <s v="US"/>
    <s v="USD"/>
    <n v="1464386640"/>
    <n v="1463090149"/>
    <x v="2425"/>
    <d v="2016-05-27T17:04:00"/>
    <b v="0"/>
    <n v="1"/>
    <b v="0"/>
    <s v="food/food trucks"/>
    <n v="2.8571428571428574E-4"/>
    <n v="1"/>
    <x v="7"/>
    <s v="food trucks"/>
  </r>
  <r>
    <n v="20000"/>
    <n v="0"/>
    <x v="2"/>
    <s v="US"/>
    <s v="USD"/>
    <n v="1439006692"/>
    <n v="1433822692"/>
    <x v="2426"/>
    <d v="2015-08-07T23:04:52"/>
    <b v="0"/>
    <n v="0"/>
    <b v="0"/>
    <s v="food/food trucks"/>
    <n v="0"/>
    <n v="0"/>
    <x v="7"/>
    <s v="food trucks"/>
  </r>
  <r>
    <n v="50000"/>
    <n v="1"/>
    <x v="2"/>
    <s v="US"/>
    <s v="USD"/>
    <n v="1458715133"/>
    <n v="1455262733"/>
    <x v="2427"/>
    <d v="2016-03-23T01:38:53"/>
    <b v="0"/>
    <n v="1"/>
    <b v="0"/>
    <s v="food/food trucks"/>
    <n v="2.0000000000000002E-5"/>
    <n v="1"/>
    <x v="7"/>
    <s v="food trucks"/>
  </r>
  <r>
    <n v="35000"/>
    <n v="1"/>
    <x v="2"/>
    <s v="US"/>
    <s v="USD"/>
    <n v="1426182551"/>
    <n v="1423594151"/>
    <x v="2428"/>
    <d v="2015-03-12T12:49:11"/>
    <b v="0"/>
    <n v="1"/>
    <b v="0"/>
    <s v="food/food trucks"/>
    <n v="2.8571428571428571E-5"/>
    <n v="1"/>
    <x v="7"/>
    <s v="food trucks"/>
  </r>
  <r>
    <n v="140000"/>
    <n v="2005"/>
    <x v="2"/>
    <s v="NO"/>
    <s v="NOK"/>
    <n v="1486313040"/>
    <n v="1483131966"/>
    <x v="2429"/>
    <d v="2017-02-05T11:44:00"/>
    <b v="0"/>
    <n v="4"/>
    <b v="0"/>
    <s v="food/food trucks"/>
    <n v="1.4321428571428572E-2"/>
    <n v="501.25"/>
    <x v="7"/>
    <s v="food trucks"/>
  </r>
  <r>
    <n v="3000"/>
    <n v="21"/>
    <x v="2"/>
    <s v="US"/>
    <s v="USD"/>
    <n v="1455246504"/>
    <n v="1452654504"/>
    <x v="2430"/>
    <d v="2016-02-11T22:08:24"/>
    <b v="0"/>
    <n v="2"/>
    <b v="0"/>
    <s v="food/food trucks"/>
    <n v="7.0000000000000001E-3"/>
    <n v="10.5"/>
    <x v="7"/>
    <s v="food trucks"/>
  </r>
  <r>
    <n v="100000"/>
    <n v="2"/>
    <x v="2"/>
    <s v="US"/>
    <s v="USD"/>
    <n v="1467080613"/>
    <n v="1461896613"/>
    <x v="2431"/>
    <d v="2016-06-27T21:23:33"/>
    <b v="0"/>
    <n v="2"/>
    <b v="0"/>
    <s v="food/food trucks"/>
    <n v="2.0000000000000002E-5"/>
    <n v="1"/>
    <x v="7"/>
    <s v="food trucks"/>
  </r>
  <r>
    <n v="14000"/>
    <n v="2"/>
    <x v="2"/>
    <s v="US"/>
    <s v="USD"/>
    <n v="1425791697"/>
    <n v="1423199697"/>
    <x v="2432"/>
    <d v="2015-03-08T00:14:57"/>
    <b v="0"/>
    <n v="2"/>
    <b v="0"/>
    <s v="food/food trucks"/>
    <n v="1.4285714285714287E-4"/>
    <n v="1"/>
    <x v="7"/>
    <s v="food trucks"/>
  </r>
  <r>
    <n v="10000"/>
    <n v="0"/>
    <x v="2"/>
    <s v="US"/>
    <s v="USD"/>
    <n v="1456608943"/>
    <n v="1454016943"/>
    <x v="2433"/>
    <d v="2016-02-27T16:35:43"/>
    <b v="0"/>
    <n v="0"/>
    <b v="0"/>
    <s v="food/food trucks"/>
    <n v="0"/>
    <n v="0"/>
    <x v="7"/>
    <s v="food trucks"/>
  </r>
  <r>
    <n v="20000"/>
    <n v="26"/>
    <x v="2"/>
    <s v="US"/>
    <s v="USD"/>
    <n v="1438662474"/>
    <n v="1435206474"/>
    <x v="2434"/>
    <d v="2015-08-03T23:27:54"/>
    <b v="0"/>
    <n v="2"/>
    <b v="0"/>
    <s v="food/food trucks"/>
    <n v="1.2999999999999999E-3"/>
    <n v="13"/>
    <x v="7"/>
    <s v="food trucks"/>
  </r>
  <r>
    <n v="250000"/>
    <n v="1224"/>
    <x v="2"/>
    <s v="SE"/>
    <s v="SEK"/>
    <n v="1444027186"/>
    <n v="1441435186"/>
    <x v="2435"/>
    <d v="2015-10-05T01:39:46"/>
    <b v="0"/>
    <n v="4"/>
    <b v="0"/>
    <s v="food/food trucks"/>
    <n v="4.8960000000000002E-3"/>
    <n v="306"/>
    <x v="7"/>
    <s v="food trucks"/>
  </r>
  <r>
    <n v="117000"/>
    <n v="45"/>
    <x v="2"/>
    <s v="CA"/>
    <s v="CAD"/>
    <n v="1454078770"/>
    <n v="1448894770"/>
    <x v="2436"/>
    <d v="2016-01-29T09:46:10"/>
    <b v="0"/>
    <n v="2"/>
    <b v="0"/>
    <s v="food/food trucks"/>
    <n v="3.8461538461538462E-4"/>
    <n v="22.5"/>
    <x v="7"/>
    <s v="food trucks"/>
  </r>
  <r>
    <n v="8000"/>
    <n v="0"/>
    <x v="2"/>
    <s v="US"/>
    <s v="USD"/>
    <n v="1426615200"/>
    <n v="1422400188"/>
    <x v="2437"/>
    <d v="2015-03-17T13:00:00"/>
    <b v="0"/>
    <n v="0"/>
    <b v="0"/>
    <s v="food/food trucks"/>
    <n v="0"/>
    <n v="0"/>
    <x v="7"/>
    <s v="food trucks"/>
  </r>
  <r>
    <n v="15000"/>
    <n v="50"/>
    <x v="2"/>
    <s v="US"/>
    <s v="USD"/>
    <n v="1449529062"/>
    <n v="1444341462"/>
    <x v="2438"/>
    <d v="2015-12-07T17:57:42"/>
    <b v="0"/>
    <n v="1"/>
    <b v="0"/>
    <s v="food/food trucks"/>
    <n v="3.3333333333333335E-3"/>
    <n v="50"/>
    <x v="7"/>
    <s v="food trucks"/>
  </r>
  <r>
    <n v="10000"/>
    <n v="0"/>
    <x v="2"/>
    <s v="US"/>
    <s v="USD"/>
    <n v="1445197129"/>
    <n v="1442605129"/>
    <x v="2439"/>
    <d v="2015-10-18T14:38:49"/>
    <b v="0"/>
    <n v="0"/>
    <b v="0"/>
    <s v="food/food trucks"/>
    <n v="0"/>
    <n v="0"/>
    <x v="7"/>
    <s v="food trucks"/>
  </r>
  <r>
    <n v="5000"/>
    <n v="10"/>
    <x v="2"/>
    <s v="BE"/>
    <s v="EUR"/>
    <n v="1455399313"/>
    <n v="1452807313"/>
    <x v="2440"/>
    <d v="2016-02-13T16:35:13"/>
    <b v="0"/>
    <n v="2"/>
    <b v="0"/>
    <s v="food/food trucks"/>
    <n v="2E-3"/>
    <n v="5"/>
    <x v="7"/>
    <s v="food trucks"/>
  </r>
  <r>
    <n v="7500"/>
    <n v="8091"/>
    <x v="0"/>
    <s v="US"/>
    <s v="USD"/>
    <n v="1437627540"/>
    <n v="1435806054"/>
    <x v="2441"/>
    <d v="2015-07-22T23:59:00"/>
    <b v="0"/>
    <n v="109"/>
    <b v="1"/>
    <s v="food/small batch"/>
    <n v="1.0788"/>
    <n v="74.22935779816514"/>
    <x v="7"/>
    <s v="small batch"/>
  </r>
  <r>
    <n v="24000"/>
    <n v="30226"/>
    <x v="0"/>
    <s v="US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s v="small batch"/>
  </r>
  <r>
    <n v="20000"/>
    <n v="40502.99"/>
    <x v="0"/>
    <s v="US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s v="small batch"/>
  </r>
  <r>
    <n v="3000"/>
    <n v="3258"/>
    <x v="0"/>
    <s v="US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s v="small batch"/>
  </r>
  <r>
    <n v="5000"/>
    <n v="8640"/>
    <x v="0"/>
    <s v="US"/>
    <s v="USD"/>
    <n v="1443242021"/>
    <n v="1440650021"/>
    <x v="2445"/>
    <d v="2015-09-25T23:33:41"/>
    <b v="0"/>
    <n v="115"/>
    <b v="1"/>
    <s v="food/small batch"/>
    <n v="1.728"/>
    <n v="75.130434782608702"/>
    <x v="7"/>
    <s v="small batch"/>
  </r>
  <r>
    <n v="5000"/>
    <n v="8399"/>
    <x v="0"/>
    <s v="US"/>
    <s v="USD"/>
    <n v="1480174071"/>
    <n v="1477578471"/>
    <x v="2446"/>
    <d v="2016-11-26T10:27:51"/>
    <b v="0"/>
    <n v="111"/>
    <b v="1"/>
    <s v="food/small batch"/>
    <n v="1.6798"/>
    <n v="75.666666666666671"/>
    <x v="7"/>
    <s v="small batch"/>
  </r>
  <r>
    <n v="2500"/>
    <n v="10680"/>
    <x v="0"/>
    <s v="US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s v="small batch"/>
  </r>
  <r>
    <n v="400"/>
    <n v="430"/>
    <x v="0"/>
    <s v="US"/>
    <s v="USD"/>
    <n v="1472621760"/>
    <n v="1472110513"/>
    <x v="2448"/>
    <d v="2016-08-31T00:36:00"/>
    <b v="0"/>
    <n v="9"/>
    <b v="1"/>
    <s v="food/small batch"/>
    <n v="1.075"/>
    <n v="47.777777777777779"/>
    <x v="7"/>
    <s v="small batch"/>
  </r>
  <r>
    <n v="10000"/>
    <n v="10800"/>
    <x v="0"/>
    <s v="US"/>
    <s v="USD"/>
    <n v="1417321515"/>
    <n v="1414725915"/>
    <x v="2449"/>
    <d v="2014-11-29T23:25:15"/>
    <b v="0"/>
    <n v="120"/>
    <b v="1"/>
    <s v="food/small batch"/>
    <n v="1.08"/>
    <n v="90"/>
    <x v="7"/>
    <s v="small batch"/>
  </r>
  <r>
    <n v="15000"/>
    <n v="15230.03"/>
    <x v="0"/>
    <s v="US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s v="small batch"/>
  </r>
  <r>
    <n v="10000"/>
    <n v="11545"/>
    <x v="0"/>
    <s v="US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s v="small batch"/>
  </r>
  <r>
    <n v="600"/>
    <n v="801"/>
    <x v="0"/>
    <s v="US"/>
    <s v="USD"/>
    <n v="1451430000"/>
    <n v="1448914500"/>
    <x v="2452"/>
    <d v="2015-12-29T18:00:00"/>
    <b v="0"/>
    <n v="15"/>
    <b v="1"/>
    <s v="food/small batch"/>
    <n v="1.335"/>
    <n v="53.4"/>
    <x v="7"/>
    <s v="small batch"/>
  </r>
  <r>
    <n v="3000"/>
    <n v="4641"/>
    <x v="0"/>
    <s v="US"/>
    <s v="USD"/>
    <n v="1486053409"/>
    <n v="1483461409"/>
    <x v="2453"/>
    <d v="2017-02-02T11:36:49"/>
    <b v="0"/>
    <n v="67"/>
    <b v="1"/>
    <s v="food/small batch"/>
    <n v="1.5469999999999999"/>
    <n v="69.268656716417908"/>
    <x v="7"/>
    <s v="small batch"/>
  </r>
  <r>
    <n v="35000"/>
    <n v="35296"/>
    <x v="0"/>
    <s v="US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s v="small batch"/>
  </r>
  <r>
    <n v="300"/>
    <n v="546"/>
    <x v="0"/>
    <s v="US"/>
    <s v="USD"/>
    <n v="1461177950"/>
    <n v="1458758750"/>
    <x v="2455"/>
    <d v="2016-04-20T13:45:50"/>
    <b v="0"/>
    <n v="16"/>
    <b v="1"/>
    <s v="food/small batch"/>
    <n v="1.82"/>
    <n v="34.125"/>
    <x v="7"/>
    <s v="small batch"/>
  </r>
  <r>
    <n v="1500"/>
    <n v="2713"/>
    <x v="0"/>
    <s v="US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s v="small batch"/>
  </r>
  <r>
    <n v="23000"/>
    <n v="23530"/>
    <x v="0"/>
    <s v="US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s v="small batch"/>
  </r>
  <r>
    <n v="5000"/>
    <n v="5509"/>
    <x v="0"/>
    <s v="US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s v="small batch"/>
  </r>
  <r>
    <n v="30000"/>
    <n v="30675"/>
    <x v="0"/>
    <s v="US"/>
    <s v="USD"/>
    <n v="1458742685"/>
    <n v="1454858285"/>
    <x v="2459"/>
    <d v="2016-03-23T09:18:05"/>
    <b v="0"/>
    <n v="282"/>
    <b v="1"/>
    <s v="food/small batch"/>
    <n v="1.0225"/>
    <n v="108.77659574468085"/>
    <x v="7"/>
    <s v="small batch"/>
  </r>
  <r>
    <n v="8500"/>
    <n v="8567"/>
    <x v="0"/>
    <s v="US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s v="small batch"/>
  </r>
  <r>
    <n v="7500"/>
    <n v="7785"/>
    <x v="0"/>
    <s v="US"/>
    <s v="USD"/>
    <n v="1317438000"/>
    <n v="1314577097"/>
    <x v="2461"/>
    <d v="2011-09-30T22:00:00"/>
    <b v="0"/>
    <n v="86"/>
    <b v="1"/>
    <s v="music/indie rock"/>
    <n v="1.038"/>
    <n v="90.523255813953483"/>
    <x v="4"/>
    <s v="indie rock"/>
  </r>
  <r>
    <n v="3000"/>
    <n v="3321.25"/>
    <x v="0"/>
    <s v="US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s v="indie rock"/>
  </r>
  <r>
    <n v="2000"/>
    <n v="2325"/>
    <x v="0"/>
    <s v="US"/>
    <s v="USD"/>
    <n v="1366138800"/>
    <n v="1362710425"/>
    <x v="2463"/>
    <d v="2013-04-16T14:00:00"/>
    <b v="0"/>
    <n v="75"/>
    <b v="1"/>
    <s v="music/indie rock"/>
    <n v="1.1625000000000001"/>
    <n v="31"/>
    <x v="4"/>
    <s v="indie rock"/>
  </r>
  <r>
    <n v="2000"/>
    <n v="2222"/>
    <x v="0"/>
    <s v="CA"/>
    <s v="CAD"/>
    <n v="1443641340"/>
    <n v="1441143397"/>
    <x v="2464"/>
    <d v="2015-09-30T14:29:00"/>
    <b v="0"/>
    <n v="43"/>
    <b v="1"/>
    <s v="music/indie rock"/>
    <n v="1.111"/>
    <n v="51.674418604651166"/>
    <x v="4"/>
    <s v="indie rock"/>
  </r>
  <r>
    <n v="700"/>
    <n v="1261"/>
    <x v="0"/>
    <s v="US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s v="indie rock"/>
  </r>
  <r>
    <n v="2500"/>
    <n v="2500"/>
    <x v="0"/>
    <s v="US"/>
    <s v="USD"/>
    <n v="1368066453"/>
    <n v="1365474453"/>
    <x v="2466"/>
    <d v="2013-05-08T21:27:33"/>
    <b v="0"/>
    <n v="52"/>
    <b v="1"/>
    <s v="music/indie rock"/>
    <n v="1"/>
    <n v="48.07692307692308"/>
    <x v="4"/>
    <s v="indie rock"/>
  </r>
  <r>
    <n v="1000"/>
    <n v="1185"/>
    <x v="0"/>
    <s v="US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s v="indie rock"/>
  </r>
  <r>
    <n v="2000"/>
    <n v="2144.34"/>
    <x v="0"/>
    <s v="US"/>
    <s v="USD"/>
    <n v="1351400400"/>
    <n v="1348285321"/>
    <x v="2468"/>
    <d v="2012-10-28T00:00:00"/>
    <b v="0"/>
    <n v="58"/>
    <b v="1"/>
    <s v="music/indie rock"/>
    <n v="1.0721700000000001"/>
    <n v="36.97137931034483"/>
    <x v="4"/>
    <s v="indie rock"/>
  </r>
  <r>
    <n v="1200"/>
    <n v="1364"/>
    <x v="0"/>
    <s v="US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s v="indie rock"/>
  </r>
  <r>
    <n v="1000"/>
    <n v="1031.6400000000001"/>
    <x v="0"/>
    <s v="US"/>
    <s v="USD"/>
    <n v="1337824055"/>
    <n v="1335232055"/>
    <x v="2470"/>
    <d v="2012-05-23T20:47:35"/>
    <b v="0"/>
    <n v="36"/>
    <b v="1"/>
    <s v="music/indie rock"/>
    <n v="1.0316400000000001"/>
    <n v="28.65666666666667"/>
    <x v="4"/>
    <s v="indie rock"/>
  </r>
  <r>
    <n v="500"/>
    <n v="640"/>
    <x v="0"/>
    <s v="US"/>
    <s v="USD"/>
    <n v="1327535392"/>
    <n v="1324079392"/>
    <x v="2471"/>
    <d v="2012-01-25T18:49:52"/>
    <b v="0"/>
    <n v="17"/>
    <b v="1"/>
    <s v="music/indie rock"/>
    <n v="1.28"/>
    <n v="37.647058823529413"/>
    <x v="4"/>
    <s v="indie rock"/>
  </r>
  <r>
    <n v="7500"/>
    <n v="10182.02"/>
    <x v="0"/>
    <s v="US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s v="indie rock"/>
  </r>
  <r>
    <n v="2000"/>
    <n v="2000"/>
    <x v="0"/>
    <s v="US"/>
    <s v="USD"/>
    <n v="1352573869"/>
    <n v="1349978269"/>
    <x v="2473"/>
    <d v="2012-11-10T13:57:49"/>
    <b v="0"/>
    <n v="47"/>
    <b v="1"/>
    <s v="music/indie rock"/>
    <n v="1"/>
    <n v="42.553191489361701"/>
    <x v="4"/>
    <s v="indie rock"/>
  </r>
  <r>
    <n v="5000"/>
    <n v="5000.18"/>
    <x v="0"/>
    <s v="US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s v="indie rock"/>
  </r>
  <r>
    <n v="2500"/>
    <n v="2618"/>
    <x v="0"/>
    <s v="US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s v="indie rock"/>
  </r>
  <r>
    <n v="3200"/>
    <n v="3360.72"/>
    <x v="0"/>
    <s v="US"/>
    <s v="USD"/>
    <n v="1415004770"/>
    <n v="1412149970"/>
    <x v="2476"/>
    <d v="2014-11-03T03:52:50"/>
    <b v="0"/>
    <n v="55"/>
    <b v="1"/>
    <s v="music/indie rock"/>
    <n v="1.050225"/>
    <n v="61.103999999999999"/>
    <x v="4"/>
    <s v="indie rock"/>
  </r>
  <r>
    <n v="750"/>
    <n v="1285"/>
    <x v="0"/>
    <s v="US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s v="indie rock"/>
  </r>
  <r>
    <n v="8000"/>
    <n v="10200"/>
    <x v="0"/>
    <s v="US"/>
    <s v="USD"/>
    <n v="1358117313"/>
    <n v="1355525313"/>
    <x v="2478"/>
    <d v="2013-01-13T17:48:33"/>
    <b v="0"/>
    <n v="79"/>
    <b v="1"/>
    <s v="music/indie rock"/>
    <n v="1.2749999999999999"/>
    <n v="129.1139240506329"/>
    <x v="4"/>
    <s v="indie rock"/>
  </r>
  <r>
    <n v="300"/>
    <n v="400.33"/>
    <x v="0"/>
    <s v="US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s v="indie rock"/>
  </r>
  <r>
    <n v="2000"/>
    <n v="2000"/>
    <x v="0"/>
    <s v="US"/>
    <s v="USD"/>
    <n v="1444516084"/>
    <n v="1439332084"/>
    <x v="2480"/>
    <d v="2015-10-10T17:28:04"/>
    <b v="0"/>
    <n v="8"/>
    <b v="1"/>
    <s v="music/indie rock"/>
    <n v="1"/>
    <n v="250"/>
    <x v="4"/>
    <s v="indie rock"/>
  </r>
  <r>
    <n v="4000"/>
    <n v="4516.4399999999996"/>
    <x v="0"/>
    <s v="US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s v="indie rock"/>
  </r>
  <r>
    <n v="1000"/>
    <n v="1001"/>
    <x v="0"/>
    <s v="US"/>
    <s v="USD"/>
    <n v="1312224383"/>
    <n v="1308336383"/>
    <x v="2482"/>
    <d v="2011-08-01T13:46:23"/>
    <b v="0"/>
    <n v="25"/>
    <b v="1"/>
    <s v="music/indie rock"/>
    <n v="1.0009999999999999"/>
    <n v="40.04"/>
    <x v="4"/>
    <s v="indie rock"/>
  </r>
  <r>
    <n v="1100"/>
    <n v="1251"/>
    <x v="0"/>
    <s v="US"/>
    <s v="USD"/>
    <n v="1335891603"/>
    <n v="1330711203"/>
    <x v="2483"/>
    <d v="2012-05-01T12:00:03"/>
    <b v="0"/>
    <n v="19"/>
    <b v="1"/>
    <s v="music/indie rock"/>
    <n v="1.1372727272727272"/>
    <n v="65.84210526315789"/>
    <x v="4"/>
    <s v="indie rock"/>
  </r>
  <r>
    <n v="3500"/>
    <n v="4176.1099999999997"/>
    <x v="0"/>
    <s v="US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s v="indie rock"/>
  </r>
  <r>
    <n v="2000"/>
    <n v="2065"/>
    <x v="0"/>
    <s v="US"/>
    <s v="USD"/>
    <n v="1318463879"/>
    <n v="1315439879"/>
    <x v="2485"/>
    <d v="2011-10-12T18:57:59"/>
    <b v="0"/>
    <n v="41"/>
    <b v="1"/>
    <s v="music/indie rock"/>
    <n v="1.0325"/>
    <n v="50.365853658536587"/>
    <x v="4"/>
    <s v="indie rock"/>
  </r>
  <r>
    <n v="300"/>
    <n v="797"/>
    <x v="0"/>
    <s v="US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s v="indie rock"/>
  </r>
  <r>
    <n v="1500"/>
    <n v="1500.76"/>
    <x v="0"/>
    <s v="US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s v="indie rock"/>
  </r>
  <r>
    <n v="3000"/>
    <n v="3201"/>
    <x v="0"/>
    <s v="US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s v="indie rock"/>
  </r>
  <r>
    <n v="3500"/>
    <n v="4678.5"/>
    <x v="0"/>
    <s v="US"/>
    <s v="USD"/>
    <n v="1368117239"/>
    <n v="1365525239"/>
    <x v="2489"/>
    <d v="2013-05-09T11:33:59"/>
    <b v="0"/>
    <n v="75"/>
    <b v="1"/>
    <s v="music/indie rock"/>
    <n v="1.3367142857142857"/>
    <n v="62.38"/>
    <x v="4"/>
    <s v="indie rock"/>
  </r>
  <r>
    <n v="500"/>
    <n v="607"/>
    <x v="0"/>
    <s v="US"/>
    <s v="USD"/>
    <n v="1340429276"/>
    <n v="1335245276"/>
    <x v="2490"/>
    <d v="2012-06-23T00:27:56"/>
    <b v="0"/>
    <n v="16"/>
    <b v="1"/>
    <s v="music/indie rock"/>
    <n v="1.214"/>
    <n v="37.9375"/>
    <x v="4"/>
    <s v="indie rock"/>
  </r>
  <r>
    <n v="500"/>
    <n v="516"/>
    <x v="0"/>
    <s v="US"/>
    <s v="USD"/>
    <n v="1295142660"/>
    <n v="1293739714"/>
    <x v="2491"/>
    <d v="2011-01-15T20:51:00"/>
    <b v="0"/>
    <n v="10"/>
    <b v="1"/>
    <s v="music/indie rock"/>
    <n v="1.032"/>
    <n v="51.6"/>
    <x v="4"/>
    <s v="indie rock"/>
  </r>
  <r>
    <n v="600"/>
    <n v="750"/>
    <x v="0"/>
    <s v="US"/>
    <s v="USD"/>
    <n v="1339840740"/>
    <n v="1335397188"/>
    <x v="2492"/>
    <d v="2012-06-16T04:59:00"/>
    <b v="0"/>
    <n v="27"/>
    <b v="1"/>
    <s v="music/indie rock"/>
    <n v="1.25"/>
    <n v="27.777777777777779"/>
    <x v="4"/>
    <s v="indie rock"/>
  </r>
  <r>
    <n v="20000"/>
    <n v="25740"/>
    <x v="0"/>
    <s v="US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s v="indie rock"/>
  </r>
  <r>
    <n v="1500"/>
    <n v="1515.08"/>
    <x v="0"/>
    <s v="US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s v="indie rock"/>
  </r>
  <r>
    <n v="1500"/>
    <n v="1913.05"/>
    <x v="0"/>
    <s v="US"/>
    <s v="USD"/>
    <n v="1339022575"/>
    <n v="1336430575"/>
    <x v="2495"/>
    <d v="2012-06-06T17:42:55"/>
    <b v="0"/>
    <n v="42"/>
    <b v="1"/>
    <s v="music/indie rock"/>
    <n v="1.2753666666666665"/>
    <n v="45.548809523809524"/>
    <x v="4"/>
    <s v="indie rock"/>
  </r>
  <r>
    <n v="6000"/>
    <n v="6000"/>
    <x v="0"/>
    <s v="US"/>
    <s v="USD"/>
    <n v="1364597692"/>
    <n v="1361577292"/>
    <x v="2496"/>
    <d v="2013-03-29T17:54:52"/>
    <b v="0"/>
    <n v="10"/>
    <b v="1"/>
    <s v="music/indie rock"/>
    <n v="1"/>
    <n v="600"/>
    <x v="4"/>
    <s v="indie rock"/>
  </r>
  <r>
    <n v="4000"/>
    <n v="4510.8599999999997"/>
    <x v="0"/>
    <s v="US"/>
    <s v="USD"/>
    <n v="1312578338"/>
    <n v="1309986338"/>
    <x v="2497"/>
    <d v="2011-08-05T16:05:38"/>
    <b v="0"/>
    <n v="56"/>
    <b v="1"/>
    <s v="music/indie rock"/>
    <n v="1.127715"/>
    <n v="80.551071428571419"/>
    <x v="4"/>
    <s v="indie rock"/>
  </r>
  <r>
    <n v="1000"/>
    <n v="1056"/>
    <x v="0"/>
    <s v="US"/>
    <s v="USD"/>
    <n v="1422400387"/>
    <n v="1421190787"/>
    <x v="2498"/>
    <d v="2015-01-27T18:13:07"/>
    <b v="0"/>
    <n v="20"/>
    <b v="1"/>
    <s v="music/indie rock"/>
    <n v="1.056"/>
    <n v="52.8"/>
    <x v="4"/>
    <s v="indie rock"/>
  </r>
  <r>
    <n v="4000"/>
    <n v="8105"/>
    <x v="0"/>
    <s v="US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s v="indie rock"/>
  </r>
  <r>
    <n v="600"/>
    <n v="680"/>
    <x v="0"/>
    <s v="US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s v="indie rock"/>
  </r>
  <r>
    <n v="11000"/>
    <n v="281"/>
    <x v="2"/>
    <s v="CA"/>
    <s v="CAD"/>
    <n v="1443379104"/>
    <n v="1440787104"/>
    <x v="2501"/>
    <d v="2015-09-27T13:38:24"/>
    <b v="0"/>
    <n v="7"/>
    <b v="0"/>
    <s v="food/restaurants"/>
    <n v="2.5545454545454545E-2"/>
    <n v="40.142857142857146"/>
    <x v="7"/>
    <s v="restaurants"/>
  </r>
  <r>
    <n v="110000"/>
    <n v="86"/>
    <x v="2"/>
    <s v="US"/>
    <s v="USD"/>
    <n v="1411328918"/>
    <n v="1407440918"/>
    <x v="2502"/>
    <d v="2014-09-21T14:48:38"/>
    <b v="0"/>
    <n v="5"/>
    <b v="0"/>
    <s v="food/restaurants"/>
    <n v="7.8181818181818181E-4"/>
    <n v="17.2"/>
    <x v="7"/>
    <s v="restaurants"/>
  </r>
  <r>
    <n v="10000"/>
    <n v="0"/>
    <x v="2"/>
    <s v="US"/>
    <s v="USD"/>
    <n v="1465333560"/>
    <n v="1462743308"/>
    <x v="2503"/>
    <d v="2016-06-07T16:06:00"/>
    <b v="0"/>
    <n v="0"/>
    <b v="0"/>
    <s v="food/restaurants"/>
    <n v="0"/>
    <n v="0"/>
    <x v="7"/>
    <s v="restaurants"/>
  </r>
  <r>
    <n v="35000"/>
    <n v="0"/>
    <x v="2"/>
    <s v="US"/>
    <s v="USD"/>
    <n v="1416014534"/>
    <n v="1413418934"/>
    <x v="2504"/>
    <d v="2014-11-14T20:22:14"/>
    <b v="0"/>
    <n v="0"/>
    <b v="0"/>
    <s v="food/restaurants"/>
    <n v="0"/>
    <n v="0"/>
    <x v="7"/>
    <s v="restaurants"/>
  </r>
  <r>
    <n v="7000"/>
    <n v="0"/>
    <x v="2"/>
    <s v="US"/>
    <s v="USD"/>
    <n v="1426292416"/>
    <n v="1423704016"/>
    <x v="2505"/>
    <d v="2015-03-13T19:20:16"/>
    <b v="0"/>
    <n v="0"/>
    <b v="0"/>
    <s v="food/restaurants"/>
    <n v="0"/>
    <n v="0"/>
    <x v="7"/>
    <s v="restaurants"/>
  </r>
  <r>
    <n v="5000"/>
    <n v="30"/>
    <x v="2"/>
    <s v="GB"/>
    <s v="GBP"/>
    <n v="1443906000"/>
    <n v="1441955269"/>
    <x v="2506"/>
    <d v="2015-10-03T16:00:00"/>
    <b v="0"/>
    <n v="2"/>
    <b v="0"/>
    <s v="food/restaurants"/>
    <n v="6.0000000000000001E-3"/>
    <n v="15"/>
    <x v="7"/>
    <s v="restaurants"/>
  </r>
  <r>
    <n v="42850"/>
    <n v="0"/>
    <x v="2"/>
    <s v="US"/>
    <s v="USD"/>
    <n v="1431308704"/>
    <n v="1428716704"/>
    <x v="2507"/>
    <d v="2015-05-10T20:45:04"/>
    <b v="0"/>
    <n v="0"/>
    <b v="0"/>
    <s v="food/restaurants"/>
    <n v="0"/>
    <n v="0"/>
    <x v="7"/>
    <s v="restaurants"/>
  </r>
  <r>
    <n v="20000"/>
    <n v="0"/>
    <x v="2"/>
    <s v="US"/>
    <s v="USD"/>
    <n v="1408056634"/>
    <n v="1405464634"/>
    <x v="2508"/>
    <d v="2014-08-14T17:50:34"/>
    <b v="0"/>
    <n v="0"/>
    <b v="0"/>
    <s v="food/restaurants"/>
    <n v="0"/>
    <n v="0"/>
    <x v="7"/>
    <s v="restaurants"/>
  </r>
  <r>
    <n v="95000"/>
    <n v="1000"/>
    <x v="2"/>
    <s v="GB"/>
    <s v="GBP"/>
    <n v="1429554349"/>
    <n v="1424719549"/>
    <x v="2509"/>
    <d v="2015-04-20T13:25:49"/>
    <b v="0"/>
    <n v="28"/>
    <b v="0"/>
    <s v="food/restaurants"/>
    <n v="1.0526315789473684E-2"/>
    <n v="35.714285714285715"/>
    <x v="7"/>
    <s v="restaurants"/>
  </r>
  <r>
    <n v="50000"/>
    <n v="75"/>
    <x v="2"/>
    <s v="US"/>
    <s v="USD"/>
    <n v="1431647772"/>
    <n v="1426463772"/>
    <x v="2510"/>
    <d v="2015-05-14T18:56:12"/>
    <b v="0"/>
    <n v="2"/>
    <b v="0"/>
    <s v="food/restaurants"/>
    <n v="1.5E-3"/>
    <n v="37.5"/>
    <x v="7"/>
    <s v="restaurants"/>
  </r>
  <r>
    <n v="100000"/>
    <n v="0"/>
    <x v="2"/>
    <s v="GB"/>
    <s v="GBP"/>
    <n v="1454323413"/>
    <n v="1451731413"/>
    <x v="2511"/>
    <d v="2016-02-01T05:43:33"/>
    <b v="0"/>
    <n v="0"/>
    <b v="0"/>
    <s v="food/restaurants"/>
    <n v="0"/>
    <n v="0"/>
    <x v="7"/>
    <s v="restaurants"/>
  </r>
  <r>
    <n v="1150"/>
    <n v="0"/>
    <x v="2"/>
    <s v="US"/>
    <s v="USD"/>
    <n v="1418504561"/>
    <n v="1417208561"/>
    <x v="2512"/>
    <d v="2014-12-13T16:02:41"/>
    <b v="0"/>
    <n v="0"/>
    <b v="0"/>
    <s v="food/restaurants"/>
    <n v="0"/>
    <n v="0"/>
    <x v="7"/>
    <s v="restaurants"/>
  </r>
  <r>
    <n v="180000"/>
    <n v="0"/>
    <x v="2"/>
    <s v="DE"/>
    <s v="EUR"/>
    <n v="1488067789"/>
    <n v="1482883789"/>
    <x v="2513"/>
    <d v="2017-02-25T19:09:49"/>
    <b v="0"/>
    <n v="0"/>
    <b v="0"/>
    <s v="food/restaurants"/>
    <n v="0"/>
    <n v="0"/>
    <x v="7"/>
    <s v="restaurants"/>
  </r>
  <r>
    <n v="12000"/>
    <n v="210"/>
    <x v="2"/>
    <s v="US"/>
    <s v="USD"/>
    <n v="1408526477"/>
    <n v="1407057677"/>
    <x v="2514"/>
    <d v="2014-08-20T04:21:17"/>
    <b v="0"/>
    <n v="4"/>
    <b v="0"/>
    <s v="food/restaurants"/>
    <n v="1.7500000000000002E-2"/>
    <n v="52.5"/>
    <x v="7"/>
    <s v="restaurants"/>
  </r>
  <r>
    <n v="5000"/>
    <n v="930"/>
    <x v="2"/>
    <s v="US"/>
    <s v="USD"/>
    <n v="1424635753"/>
    <n v="1422043753"/>
    <x v="2515"/>
    <d v="2015-02-22T15:09:13"/>
    <b v="0"/>
    <n v="12"/>
    <b v="0"/>
    <s v="food/restaurants"/>
    <n v="0.186"/>
    <n v="77.5"/>
    <x v="7"/>
    <s v="restaurants"/>
  </r>
  <r>
    <n v="22000"/>
    <n v="0"/>
    <x v="2"/>
    <s v="US"/>
    <s v="USD"/>
    <n v="1417279252"/>
    <n v="1414683652"/>
    <x v="2516"/>
    <d v="2014-11-29T11:40:52"/>
    <b v="0"/>
    <n v="0"/>
    <b v="0"/>
    <s v="food/restaurants"/>
    <n v="0"/>
    <n v="0"/>
    <x v="7"/>
    <s v="restaurants"/>
  </r>
  <r>
    <n v="18000"/>
    <n v="1767"/>
    <x v="2"/>
    <s v="CA"/>
    <s v="CAD"/>
    <n v="1426788930"/>
    <n v="1424200530"/>
    <x v="2517"/>
    <d v="2015-03-19T13:15:30"/>
    <b v="0"/>
    <n v="33"/>
    <b v="0"/>
    <s v="food/restaurants"/>
    <n v="9.8166666666666666E-2"/>
    <n v="53.545454545454547"/>
    <x v="7"/>
    <s v="restaurants"/>
  </r>
  <r>
    <n v="5000"/>
    <n v="0"/>
    <x v="2"/>
    <s v="US"/>
    <s v="USD"/>
    <n v="1415899228"/>
    <n v="1413303628"/>
    <x v="2518"/>
    <d v="2014-11-13T12:20:28"/>
    <b v="0"/>
    <n v="0"/>
    <b v="0"/>
    <s v="food/restaurants"/>
    <n v="0"/>
    <n v="0"/>
    <x v="7"/>
    <s v="restaurants"/>
  </r>
  <r>
    <n v="150000"/>
    <n v="65"/>
    <x v="2"/>
    <s v="US"/>
    <s v="USD"/>
    <n v="1405741404"/>
    <n v="1403149404"/>
    <x v="2519"/>
    <d v="2014-07-18T22:43:24"/>
    <b v="0"/>
    <n v="4"/>
    <b v="0"/>
    <s v="food/restaurants"/>
    <n v="4.3333333333333331E-4"/>
    <n v="16.25"/>
    <x v="7"/>
    <s v="restaurants"/>
  </r>
  <r>
    <n v="100000"/>
    <n v="0"/>
    <x v="2"/>
    <s v="US"/>
    <s v="USD"/>
    <n v="1476559260"/>
    <n v="1472567085"/>
    <x v="2520"/>
    <d v="2016-10-15T14:21:00"/>
    <b v="0"/>
    <n v="0"/>
    <b v="0"/>
    <s v="food/restaurants"/>
    <n v="0"/>
    <n v="0"/>
    <x v="7"/>
    <s v="restaurants"/>
  </r>
  <r>
    <n v="12500"/>
    <n v="13685.99"/>
    <x v="0"/>
    <s v="US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s v="classical music"/>
  </r>
  <r>
    <n v="5000"/>
    <n v="5000"/>
    <x v="0"/>
    <s v="US"/>
    <s v="USD"/>
    <n v="1461336720"/>
    <n v="1459431960"/>
    <x v="2522"/>
    <d v="2016-04-22T09:52:00"/>
    <b v="0"/>
    <n v="27"/>
    <b v="1"/>
    <s v="music/classical music"/>
    <n v="1"/>
    <n v="185.18518518518519"/>
    <x v="4"/>
    <s v="classical music"/>
  </r>
  <r>
    <n v="900"/>
    <n v="1408"/>
    <x v="0"/>
    <s v="US"/>
    <s v="USD"/>
    <n v="1416270292"/>
    <n v="1413674692"/>
    <x v="2523"/>
    <d v="2014-11-17T19:24:52"/>
    <b v="0"/>
    <n v="26"/>
    <b v="1"/>
    <s v="music/classical music"/>
    <n v="1.5644444444444445"/>
    <n v="54.153846153846153"/>
    <x v="4"/>
    <s v="classical music"/>
  </r>
  <r>
    <n v="7500"/>
    <n v="7620"/>
    <x v="0"/>
    <s v="US"/>
    <s v="USD"/>
    <n v="1419136200"/>
    <n v="1416338557"/>
    <x v="2524"/>
    <d v="2014-12-20T23:30:00"/>
    <b v="0"/>
    <n v="43"/>
    <b v="1"/>
    <s v="music/classical music"/>
    <n v="1.016"/>
    <n v="177.2093023255814"/>
    <x v="4"/>
    <s v="classical music"/>
  </r>
  <r>
    <n v="8000"/>
    <n v="8026"/>
    <x v="0"/>
    <s v="US"/>
    <s v="USD"/>
    <n v="1340914571"/>
    <n v="1338322571"/>
    <x v="2525"/>
    <d v="2012-06-28T15:16:11"/>
    <b v="0"/>
    <n v="80"/>
    <b v="1"/>
    <s v="music/classical music"/>
    <n v="1.00325"/>
    <n v="100.325"/>
    <x v="4"/>
    <s v="classical music"/>
  </r>
  <r>
    <n v="4000"/>
    <n v="4518"/>
    <x v="0"/>
    <s v="US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s v="classical music"/>
  </r>
  <r>
    <n v="4000"/>
    <n v="4085"/>
    <x v="0"/>
    <s v="US"/>
    <s v="USD"/>
    <n v="1382068740"/>
    <n v="1380477691"/>
    <x v="2527"/>
    <d v="2013-10-17T22:59:00"/>
    <b v="0"/>
    <n v="71"/>
    <b v="1"/>
    <s v="music/classical music"/>
    <n v="1.02125"/>
    <n v="57.535211267605632"/>
    <x v="4"/>
    <s v="classical music"/>
  </r>
  <r>
    <n v="4000"/>
    <n v="4289.99"/>
    <x v="0"/>
    <s v="GB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s v="classical music"/>
  </r>
  <r>
    <n v="6000"/>
    <n v="6257"/>
    <x v="0"/>
    <s v="US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s v="classical music"/>
  </r>
  <r>
    <n v="6500"/>
    <n v="6500"/>
    <x v="0"/>
    <s v="US"/>
    <s v="USD"/>
    <n v="1429505400"/>
    <n v="1426711505"/>
    <x v="2530"/>
    <d v="2015-04-19T23:50:00"/>
    <b v="0"/>
    <n v="48"/>
    <b v="1"/>
    <s v="music/classical music"/>
    <n v="1"/>
    <n v="135.41666666666666"/>
    <x v="4"/>
    <s v="classical music"/>
  </r>
  <r>
    <n v="4500"/>
    <n v="4518"/>
    <x v="0"/>
    <s v="US"/>
    <s v="USD"/>
    <n v="1439611140"/>
    <n v="1437668354"/>
    <x v="2531"/>
    <d v="2015-08-14T22:59:00"/>
    <b v="0"/>
    <n v="61"/>
    <b v="1"/>
    <s v="music/classical music"/>
    <n v="1.004"/>
    <n v="74.06557377049181"/>
    <x v="4"/>
    <s v="classical music"/>
  </r>
  <r>
    <n v="4000"/>
    <n v="5045"/>
    <x v="0"/>
    <s v="US"/>
    <s v="USD"/>
    <n v="1345148566"/>
    <n v="1342556566"/>
    <x v="2532"/>
    <d v="2012-08-16T15:22:46"/>
    <b v="0"/>
    <n v="60"/>
    <b v="1"/>
    <s v="music/classical music"/>
    <n v="1.26125"/>
    <n v="84.083333333333329"/>
    <x v="4"/>
    <s v="classical music"/>
  </r>
  <r>
    <n v="7500"/>
    <n v="8300"/>
    <x v="0"/>
    <s v="US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s v="classical music"/>
  </r>
  <r>
    <n v="2000"/>
    <n v="2100"/>
    <x v="0"/>
    <s v="US"/>
    <s v="USD"/>
    <n v="1262325600"/>
    <n v="1257871712"/>
    <x v="2534"/>
    <d v="2010-01-01T01:00:00"/>
    <b v="0"/>
    <n v="14"/>
    <b v="1"/>
    <s v="music/classical music"/>
    <n v="1.05"/>
    <n v="150"/>
    <x v="4"/>
    <s v="classical music"/>
  </r>
  <r>
    <n v="20000"/>
    <n v="20755"/>
    <x v="0"/>
    <s v="US"/>
    <s v="USD"/>
    <n v="1417463945"/>
    <n v="1414781945"/>
    <x v="2535"/>
    <d v="2014-12-01T14:59:05"/>
    <b v="0"/>
    <n v="78"/>
    <b v="1"/>
    <s v="music/classical music"/>
    <n v="1.03775"/>
    <n v="266.08974358974359"/>
    <x v="4"/>
    <s v="classical music"/>
  </r>
  <r>
    <n v="25"/>
    <n v="29"/>
    <x v="0"/>
    <s v="US"/>
    <s v="USD"/>
    <n v="1375151566"/>
    <n v="1373337166"/>
    <x v="2536"/>
    <d v="2013-07-29T21:32:46"/>
    <b v="0"/>
    <n v="4"/>
    <b v="1"/>
    <s v="music/classical music"/>
    <n v="1.1599999999999999"/>
    <n v="7.25"/>
    <x v="4"/>
    <s v="classical music"/>
  </r>
  <r>
    <n v="1000"/>
    <n v="1100"/>
    <x v="0"/>
    <s v="US"/>
    <s v="USD"/>
    <n v="1312212855"/>
    <n v="1307028855"/>
    <x v="2537"/>
    <d v="2011-08-01T10:34:15"/>
    <b v="0"/>
    <n v="11"/>
    <b v="1"/>
    <s v="music/classical music"/>
    <n v="1.1000000000000001"/>
    <n v="100"/>
    <x v="4"/>
    <s v="classical music"/>
  </r>
  <r>
    <n v="18000"/>
    <n v="20343.169999999998"/>
    <x v="0"/>
    <s v="US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s v="classical music"/>
  </r>
  <r>
    <n v="10000"/>
    <n v="10025"/>
    <x v="0"/>
    <s v="US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s v="classical music"/>
  </r>
  <r>
    <n v="2500"/>
    <n v="2585"/>
    <x v="0"/>
    <s v="US"/>
    <s v="USD"/>
    <n v="1319904721"/>
    <n v="1314720721"/>
    <x v="2540"/>
    <d v="2011-10-29T11:12:01"/>
    <b v="0"/>
    <n v="27"/>
    <b v="1"/>
    <s v="music/classical music"/>
    <n v="1.034"/>
    <n v="95.740740740740748"/>
    <x v="4"/>
    <s v="classical music"/>
  </r>
  <r>
    <n v="3500"/>
    <n v="3746"/>
    <x v="0"/>
    <s v="GB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s v="classical music"/>
  </r>
  <r>
    <n v="700"/>
    <n v="725"/>
    <x v="0"/>
    <s v="US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s v="classical music"/>
  </r>
  <r>
    <n v="250"/>
    <n v="391"/>
    <x v="0"/>
    <s v="US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s v="classical music"/>
  </r>
  <r>
    <n v="5000"/>
    <n v="5041"/>
    <x v="0"/>
    <s v="US"/>
    <s v="USD"/>
    <n v="1341750569"/>
    <n v="1339158569"/>
    <x v="2544"/>
    <d v="2012-07-08T07:29:29"/>
    <b v="0"/>
    <n v="57"/>
    <b v="1"/>
    <s v="music/classical music"/>
    <n v="1.0082"/>
    <n v="88.438596491228068"/>
    <x v="4"/>
    <s v="classical music"/>
  </r>
  <r>
    <n v="2000"/>
    <n v="3906"/>
    <x v="0"/>
    <s v="US"/>
    <s v="USD"/>
    <n v="1424997000"/>
    <n v="1421983138"/>
    <x v="2545"/>
    <d v="2015-02-26T19:30:00"/>
    <b v="0"/>
    <n v="61"/>
    <b v="1"/>
    <s v="music/classical music"/>
    <n v="1.9530000000000001"/>
    <n v="64.032786885245898"/>
    <x v="4"/>
    <s v="classical music"/>
  </r>
  <r>
    <n v="3500"/>
    <n v="3910"/>
    <x v="0"/>
    <s v="US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s v="classical music"/>
  </r>
  <r>
    <n v="5500"/>
    <n v="6592"/>
    <x v="0"/>
    <s v="US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s v="classical music"/>
  </r>
  <r>
    <n v="6000"/>
    <n v="6111"/>
    <x v="0"/>
    <s v="FR"/>
    <s v="EUR"/>
    <n v="1475209620"/>
    <n v="1473087637"/>
    <x v="2548"/>
    <d v="2016-09-29T23:27:00"/>
    <b v="0"/>
    <n v="37"/>
    <b v="1"/>
    <s v="music/classical music"/>
    <n v="1.0185"/>
    <n v="165.16216216216216"/>
    <x v="4"/>
    <s v="classical music"/>
  </r>
  <r>
    <n v="1570"/>
    <n v="1614"/>
    <x v="0"/>
    <s v="GB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s v="classical music"/>
  </r>
  <r>
    <n v="6500"/>
    <n v="6555"/>
    <x v="0"/>
    <s v="US"/>
    <s v="USD"/>
    <n v="1444276740"/>
    <n v="1439392406"/>
    <x v="2550"/>
    <d v="2015-10-07T22:59:00"/>
    <b v="0"/>
    <n v="150"/>
    <b v="1"/>
    <s v="music/classical music"/>
    <n v="1.0084615384615385"/>
    <n v="43.7"/>
    <x v="4"/>
    <s v="classical music"/>
  </r>
  <r>
    <n v="3675"/>
    <n v="3775.5"/>
    <x v="0"/>
    <s v="US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s v="classical music"/>
  </r>
  <r>
    <n v="3000"/>
    <n v="3195"/>
    <x v="0"/>
    <s v="US"/>
    <s v="USD"/>
    <n v="1488741981"/>
    <n v="1486149981"/>
    <x v="2552"/>
    <d v="2017-03-05T14:26:21"/>
    <b v="0"/>
    <n v="18"/>
    <b v="1"/>
    <s v="music/classical music"/>
    <n v="1.0649999999999999"/>
    <n v="177.5"/>
    <x v="4"/>
    <s v="classical music"/>
  </r>
  <r>
    <n v="1500"/>
    <n v="2333"/>
    <x v="0"/>
    <s v="US"/>
    <s v="USD"/>
    <n v="1348202807"/>
    <n v="1343018807"/>
    <x v="2553"/>
    <d v="2012-09-20T23:46:47"/>
    <b v="0"/>
    <n v="60"/>
    <b v="1"/>
    <s v="music/classical music"/>
    <n v="1.5553333333333332"/>
    <n v="38.883333333333333"/>
    <x v="4"/>
    <s v="classical music"/>
  </r>
  <r>
    <n v="3000"/>
    <n v="3684"/>
    <x v="0"/>
    <s v="US"/>
    <s v="USD"/>
    <n v="1433131140"/>
    <n v="1430445163"/>
    <x v="2554"/>
    <d v="2015-05-31T22:59:00"/>
    <b v="0"/>
    <n v="67"/>
    <b v="1"/>
    <s v="music/classical music"/>
    <n v="1.228"/>
    <n v="54.985074626865675"/>
    <x v="4"/>
    <s v="classical music"/>
  </r>
  <r>
    <n v="2000"/>
    <n v="2147"/>
    <x v="0"/>
    <s v="US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s v="classical music"/>
  </r>
  <r>
    <n v="745"/>
    <n v="786"/>
    <x v="0"/>
    <s v="US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s v="classical music"/>
  </r>
  <r>
    <n v="900"/>
    <n v="1066"/>
    <x v="0"/>
    <s v="GB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s v="classical music"/>
  </r>
  <r>
    <n v="1250"/>
    <n v="1361"/>
    <x v="0"/>
    <s v="AU"/>
    <s v="AUD"/>
    <n v="1430488740"/>
    <n v="1427747906"/>
    <x v="2558"/>
    <d v="2015-05-01T08:59:00"/>
    <b v="0"/>
    <n v="18"/>
    <b v="1"/>
    <s v="music/classical music"/>
    <n v="1.0888"/>
    <n v="75.611111111111114"/>
    <x v="4"/>
    <s v="classical music"/>
  </r>
  <r>
    <n v="800"/>
    <n v="890"/>
    <x v="0"/>
    <s v="US"/>
    <s v="USD"/>
    <n v="1321385820"/>
    <n v="1318539484"/>
    <x v="2559"/>
    <d v="2011-11-15T14:37:00"/>
    <b v="0"/>
    <n v="25"/>
    <b v="1"/>
    <s v="music/classical music"/>
    <n v="1.1125"/>
    <n v="35.6"/>
    <x v="4"/>
    <s v="classical music"/>
  </r>
  <r>
    <n v="3000"/>
    <n v="3003"/>
    <x v="0"/>
    <s v="GB"/>
    <s v="GBP"/>
    <n v="1425682174"/>
    <n v="1423090174"/>
    <x v="2560"/>
    <d v="2015-03-06T17:49:34"/>
    <b v="0"/>
    <n v="21"/>
    <b v="1"/>
    <s v="music/classical music"/>
    <n v="1.0009999999999999"/>
    <n v="143"/>
    <x v="4"/>
    <s v="classical music"/>
  </r>
  <r>
    <n v="100000"/>
    <n v="0"/>
    <x v="1"/>
    <s v="CA"/>
    <s v="CAD"/>
    <n v="1444740089"/>
    <n v="1442148089"/>
    <x v="2561"/>
    <d v="2015-10-13T07:41:29"/>
    <b v="0"/>
    <n v="0"/>
    <b v="0"/>
    <s v="food/food trucks"/>
    <n v="0"/>
    <n v="0"/>
    <x v="7"/>
    <s v="food trucks"/>
  </r>
  <r>
    <n v="10000"/>
    <n v="75"/>
    <x v="1"/>
    <s v="DE"/>
    <s v="EUR"/>
    <n v="1476189339"/>
    <n v="1471005339"/>
    <x v="2562"/>
    <d v="2016-10-11T07:35:39"/>
    <b v="0"/>
    <n v="3"/>
    <b v="0"/>
    <s v="food/food trucks"/>
    <n v="7.4999999999999997E-3"/>
    <n v="25"/>
    <x v="7"/>
    <s v="food trucks"/>
  </r>
  <r>
    <n v="20000"/>
    <n v="0"/>
    <x v="1"/>
    <s v="US"/>
    <s v="USD"/>
    <n v="1438226451"/>
    <n v="1433042451"/>
    <x v="2563"/>
    <d v="2015-07-29T22:20:51"/>
    <b v="0"/>
    <n v="0"/>
    <b v="0"/>
    <s v="food/food trucks"/>
    <n v="0"/>
    <n v="0"/>
    <x v="7"/>
    <s v="food trucks"/>
  </r>
  <r>
    <n v="40000"/>
    <n v="0"/>
    <x v="1"/>
    <s v="CA"/>
    <s v="CAD"/>
    <n v="1406854699"/>
    <n v="1404262699"/>
    <x v="2564"/>
    <d v="2014-07-31T19:58:19"/>
    <b v="0"/>
    <n v="0"/>
    <b v="0"/>
    <s v="food/food trucks"/>
    <n v="0"/>
    <n v="0"/>
    <x v="7"/>
    <s v="food trucks"/>
  </r>
  <r>
    <n v="10000"/>
    <n v="100"/>
    <x v="1"/>
    <s v="US"/>
    <s v="USD"/>
    <n v="1462827000"/>
    <n v="1457710589"/>
    <x v="2565"/>
    <d v="2016-05-09T15:50:00"/>
    <b v="0"/>
    <n v="1"/>
    <b v="0"/>
    <s v="food/food trucks"/>
    <n v="0.01"/>
    <n v="100"/>
    <x v="7"/>
    <s v="food trucks"/>
  </r>
  <r>
    <n v="35000"/>
    <n v="0"/>
    <x v="1"/>
    <s v="US"/>
    <s v="USD"/>
    <n v="1408663948"/>
    <n v="1406071948"/>
    <x v="2566"/>
    <d v="2014-08-21T18:32:28"/>
    <b v="0"/>
    <n v="0"/>
    <b v="0"/>
    <s v="food/food trucks"/>
    <n v="0"/>
    <n v="0"/>
    <x v="7"/>
    <s v="food trucks"/>
  </r>
  <r>
    <n v="45000"/>
    <n v="120"/>
    <x v="1"/>
    <s v="US"/>
    <s v="USD"/>
    <n v="1429823138"/>
    <n v="1427231138"/>
    <x v="2567"/>
    <d v="2015-04-23T16:05:38"/>
    <b v="0"/>
    <n v="2"/>
    <b v="0"/>
    <s v="food/food trucks"/>
    <n v="2.6666666666666666E-3"/>
    <n v="60"/>
    <x v="7"/>
    <s v="food trucks"/>
  </r>
  <r>
    <n v="10000"/>
    <n v="50"/>
    <x v="1"/>
    <s v="GB"/>
    <s v="GBP"/>
    <n v="1472745594"/>
    <n v="1470153594"/>
    <x v="2568"/>
    <d v="2016-09-01T10:59:54"/>
    <b v="0"/>
    <n v="1"/>
    <b v="0"/>
    <s v="food/food trucks"/>
    <n v="5.0000000000000001E-3"/>
    <n v="50"/>
    <x v="7"/>
    <s v="food trucks"/>
  </r>
  <r>
    <n v="6500"/>
    <n v="145"/>
    <x v="1"/>
    <s v="US"/>
    <s v="USD"/>
    <n v="1442457112"/>
    <n v="1439865112"/>
    <x v="2569"/>
    <d v="2015-09-16T21:31:52"/>
    <b v="0"/>
    <n v="2"/>
    <b v="0"/>
    <s v="food/food trucks"/>
    <n v="2.2307692307692306E-2"/>
    <n v="72.5"/>
    <x v="7"/>
    <s v="food trucks"/>
  </r>
  <r>
    <n v="7000"/>
    <n v="59"/>
    <x v="1"/>
    <s v="US"/>
    <s v="USD"/>
    <n v="1486590035"/>
    <n v="1483998035"/>
    <x v="2570"/>
    <d v="2017-02-08T16:40:35"/>
    <b v="0"/>
    <n v="2"/>
    <b v="0"/>
    <s v="food/food trucks"/>
    <n v="8.4285714285714294E-3"/>
    <n v="29.5"/>
    <x v="7"/>
    <s v="food trucks"/>
  </r>
  <r>
    <n v="100000"/>
    <n v="250"/>
    <x v="1"/>
    <s v="AU"/>
    <s v="AUD"/>
    <n v="1463645521"/>
    <n v="1458461521"/>
    <x v="2571"/>
    <d v="2016-05-19T03:12:01"/>
    <b v="0"/>
    <n v="4"/>
    <b v="0"/>
    <s v="food/food trucks"/>
    <n v="2.5000000000000001E-3"/>
    <n v="62.5"/>
    <x v="7"/>
    <s v="food trucks"/>
  </r>
  <r>
    <n v="30000"/>
    <n v="0"/>
    <x v="1"/>
    <s v="US"/>
    <s v="USD"/>
    <n v="1428893517"/>
    <n v="1426301517"/>
    <x v="2572"/>
    <d v="2015-04-12T21:51:57"/>
    <b v="0"/>
    <n v="0"/>
    <b v="0"/>
    <s v="food/food trucks"/>
    <n v="0"/>
    <n v="0"/>
    <x v="7"/>
    <s v="food trucks"/>
  </r>
  <r>
    <n v="8000"/>
    <n v="0"/>
    <x v="1"/>
    <s v="US"/>
    <s v="USD"/>
    <n v="1408803149"/>
    <n v="1404915149"/>
    <x v="2573"/>
    <d v="2014-08-23T09:12:29"/>
    <b v="0"/>
    <n v="0"/>
    <b v="0"/>
    <s v="food/food trucks"/>
    <n v="0"/>
    <n v="0"/>
    <x v="7"/>
    <s v="food trucks"/>
  </r>
  <r>
    <n v="10000"/>
    <n v="0"/>
    <x v="1"/>
    <s v="US"/>
    <s v="USD"/>
    <n v="1463600945"/>
    <n v="1461786545"/>
    <x v="2574"/>
    <d v="2016-05-18T14:49:05"/>
    <b v="0"/>
    <n v="0"/>
    <b v="0"/>
    <s v="food/food trucks"/>
    <n v="0"/>
    <n v="0"/>
    <x v="7"/>
    <s v="food trucks"/>
  </r>
  <r>
    <n v="85000"/>
    <n v="0"/>
    <x v="1"/>
    <s v="US"/>
    <s v="USD"/>
    <n v="1421030194"/>
    <n v="1418438194"/>
    <x v="2575"/>
    <d v="2015-01-11T21:36:34"/>
    <b v="0"/>
    <n v="0"/>
    <b v="0"/>
    <s v="food/food trucks"/>
    <n v="0"/>
    <n v="0"/>
    <x v="7"/>
    <s v="food trucks"/>
  </r>
  <r>
    <n v="10000"/>
    <n v="0"/>
    <x v="1"/>
    <s v="US"/>
    <s v="USD"/>
    <n v="1428707647"/>
    <n v="1424823247"/>
    <x v="2576"/>
    <d v="2015-04-10T18:14:07"/>
    <b v="0"/>
    <n v="0"/>
    <b v="0"/>
    <s v="food/food trucks"/>
    <n v="0"/>
    <n v="0"/>
    <x v="7"/>
    <s v="food trucks"/>
  </r>
  <r>
    <n v="15000"/>
    <n v="0"/>
    <x v="1"/>
    <s v="US"/>
    <s v="USD"/>
    <n v="1407181297"/>
    <n v="1405021297"/>
    <x v="2577"/>
    <d v="2014-08-04T14:41:37"/>
    <b v="0"/>
    <n v="0"/>
    <b v="0"/>
    <s v="food/food trucks"/>
    <n v="0"/>
    <n v="0"/>
    <x v="7"/>
    <s v="food trucks"/>
  </r>
  <r>
    <n v="6000"/>
    <n v="0"/>
    <x v="1"/>
    <s v="US"/>
    <s v="USD"/>
    <n v="1444410000"/>
    <n v="1440203579"/>
    <x v="2578"/>
    <d v="2015-10-09T12:00:00"/>
    <b v="0"/>
    <n v="0"/>
    <b v="0"/>
    <s v="food/food trucks"/>
    <n v="0"/>
    <n v="0"/>
    <x v="7"/>
    <s v="food trucks"/>
  </r>
  <r>
    <n v="200000"/>
    <n v="277"/>
    <x v="1"/>
    <s v="US"/>
    <s v="USD"/>
    <n v="1410810903"/>
    <n v="1405626903"/>
    <x v="2579"/>
    <d v="2014-09-15T14:55:03"/>
    <b v="0"/>
    <n v="12"/>
    <b v="0"/>
    <s v="food/food trucks"/>
    <n v="1.3849999999999999E-3"/>
    <n v="23.083333333333332"/>
    <x v="7"/>
    <s v="food trucks"/>
  </r>
  <r>
    <n v="8500"/>
    <n v="51"/>
    <x v="1"/>
    <s v="US"/>
    <s v="USD"/>
    <n v="1431745200"/>
    <n v="1429170603"/>
    <x v="2580"/>
    <d v="2015-05-15T22:00:00"/>
    <b v="0"/>
    <n v="2"/>
    <b v="0"/>
    <s v="food/food trucks"/>
    <n v="6.0000000000000001E-3"/>
    <n v="25.5"/>
    <x v="7"/>
    <s v="food trucks"/>
  </r>
  <r>
    <n v="5000"/>
    <n v="530"/>
    <x v="2"/>
    <s v="US"/>
    <s v="USD"/>
    <n v="1447689898"/>
    <n v="1445094298"/>
    <x v="2581"/>
    <d v="2015-11-16T11:04:58"/>
    <b v="0"/>
    <n v="11"/>
    <b v="0"/>
    <s v="food/food trucks"/>
    <n v="0.106"/>
    <n v="48.18181818181818"/>
    <x v="7"/>
    <s v="food trucks"/>
  </r>
  <r>
    <n v="90000"/>
    <n v="1"/>
    <x v="2"/>
    <s v="US"/>
    <s v="USD"/>
    <n v="1477784634"/>
    <n v="1475192634"/>
    <x v="2582"/>
    <d v="2016-10-29T18:43:54"/>
    <b v="0"/>
    <n v="1"/>
    <b v="0"/>
    <s v="food/food trucks"/>
    <n v="1.1111111111111112E-5"/>
    <n v="1"/>
    <x v="7"/>
    <s v="food trucks"/>
  </r>
  <r>
    <n v="1000"/>
    <n v="5"/>
    <x v="2"/>
    <s v="US"/>
    <s v="USD"/>
    <n v="1426526880"/>
    <n v="1421346480"/>
    <x v="2583"/>
    <d v="2015-03-16T12:28:00"/>
    <b v="0"/>
    <n v="5"/>
    <b v="0"/>
    <s v="food/food trucks"/>
    <n v="5.0000000000000001E-3"/>
    <n v="1"/>
    <x v="7"/>
    <s v="food trucks"/>
  </r>
  <r>
    <n v="10000"/>
    <n v="0"/>
    <x v="2"/>
    <s v="US"/>
    <s v="USD"/>
    <n v="1434341369"/>
    <n v="1431749369"/>
    <x v="2584"/>
    <d v="2015-06-14T23:09:29"/>
    <b v="0"/>
    <n v="0"/>
    <b v="0"/>
    <s v="food/food trucks"/>
    <n v="0"/>
    <n v="0"/>
    <x v="7"/>
    <s v="food trucks"/>
  </r>
  <r>
    <n v="30000"/>
    <n v="50"/>
    <x v="2"/>
    <s v="US"/>
    <s v="USD"/>
    <n v="1404601632"/>
    <n v="1402009632"/>
    <x v="2585"/>
    <d v="2014-07-05T18:07:12"/>
    <b v="0"/>
    <n v="1"/>
    <b v="0"/>
    <s v="food/food trucks"/>
    <n v="1.6666666666666668E-3"/>
    <n v="50"/>
    <x v="7"/>
    <s v="food trucks"/>
  </r>
  <r>
    <n v="3000"/>
    <n v="5"/>
    <x v="2"/>
    <s v="GB"/>
    <s v="GBP"/>
    <n v="1451030136"/>
    <n v="1448438136"/>
    <x v="2586"/>
    <d v="2015-12-25T02:55:36"/>
    <b v="0"/>
    <n v="1"/>
    <b v="0"/>
    <s v="food/food trucks"/>
    <n v="1.6666666666666668E-3"/>
    <n v="5"/>
    <x v="7"/>
    <s v="food trucks"/>
  </r>
  <r>
    <n v="50000"/>
    <n v="1217"/>
    <x v="2"/>
    <s v="US"/>
    <s v="USD"/>
    <n v="1451491953"/>
    <n v="1448899953"/>
    <x v="2587"/>
    <d v="2015-12-30T11:12:33"/>
    <b v="0"/>
    <n v="6"/>
    <b v="0"/>
    <s v="food/food trucks"/>
    <n v="2.4340000000000001E-2"/>
    <n v="202.83333333333334"/>
    <x v="7"/>
    <s v="food trucks"/>
  </r>
  <r>
    <n v="6000"/>
    <n v="233"/>
    <x v="2"/>
    <s v="US"/>
    <s v="USD"/>
    <n v="1427807640"/>
    <n v="1423325626"/>
    <x v="2588"/>
    <d v="2015-03-31T08:14:00"/>
    <b v="0"/>
    <n v="8"/>
    <b v="0"/>
    <s v="food/food trucks"/>
    <n v="3.8833333333333331E-2"/>
    <n v="29.125"/>
    <x v="7"/>
    <s v="food trucks"/>
  </r>
  <r>
    <n v="50000"/>
    <n v="5"/>
    <x v="2"/>
    <s v="DK"/>
    <s v="DKK"/>
    <n v="1458733927"/>
    <n v="1456145527"/>
    <x v="2589"/>
    <d v="2016-03-23T06:52:07"/>
    <b v="0"/>
    <n v="1"/>
    <b v="0"/>
    <s v="food/food trucks"/>
    <n v="1E-4"/>
    <n v="5"/>
    <x v="7"/>
    <s v="food trucks"/>
  </r>
  <r>
    <n v="3000"/>
    <n v="0"/>
    <x v="2"/>
    <s v="AU"/>
    <s v="AUD"/>
    <n v="1453817297"/>
    <n v="1453212497"/>
    <x v="2590"/>
    <d v="2016-01-26T09:08:17"/>
    <b v="0"/>
    <n v="0"/>
    <b v="0"/>
    <s v="food/food trucks"/>
    <n v="0"/>
    <n v="0"/>
    <x v="7"/>
    <s v="food trucks"/>
  </r>
  <r>
    <n v="1500"/>
    <n v="26"/>
    <x v="2"/>
    <s v="US"/>
    <s v="USD"/>
    <n v="1457901924"/>
    <n v="1452721524"/>
    <x v="2591"/>
    <d v="2016-03-13T15:45:24"/>
    <b v="0"/>
    <n v="2"/>
    <b v="0"/>
    <s v="food/food trucks"/>
    <n v="1.7333333333333333E-2"/>
    <n v="13"/>
    <x v="7"/>
    <s v="food trucks"/>
  </r>
  <r>
    <n v="30000"/>
    <n v="50"/>
    <x v="2"/>
    <s v="US"/>
    <s v="USD"/>
    <n v="1412536421"/>
    <n v="1409944421"/>
    <x v="2592"/>
    <d v="2014-10-05T14:13:41"/>
    <b v="0"/>
    <n v="1"/>
    <b v="0"/>
    <s v="food/food trucks"/>
    <n v="1.6666666666666668E-3"/>
    <n v="50"/>
    <x v="7"/>
    <s v="food trucks"/>
  </r>
  <r>
    <n v="10000"/>
    <n v="0"/>
    <x v="2"/>
    <s v="US"/>
    <s v="USD"/>
    <n v="1429993026"/>
    <n v="1427401026"/>
    <x v="2593"/>
    <d v="2015-04-25T15:17:06"/>
    <b v="0"/>
    <n v="0"/>
    <b v="0"/>
    <s v="food/food trucks"/>
    <n v="0"/>
    <n v="0"/>
    <x v="7"/>
    <s v="food trucks"/>
  </r>
  <r>
    <n v="80000"/>
    <n v="1"/>
    <x v="2"/>
    <s v="US"/>
    <s v="USD"/>
    <n v="1407453228"/>
    <n v="1404861228"/>
    <x v="2594"/>
    <d v="2014-08-07T18:13:48"/>
    <b v="0"/>
    <n v="1"/>
    <b v="0"/>
    <s v="food/food trucks"/>
    <n v="1.2500000000000001E-5"/>
    <n v="1"/>
    <x v="7"/>
    <s v="food trucks"/>
  </r>
  <r>
    <n v="15000"/>
    <n v="1825"/>
    <x v="2"/>
    <s v="US"/>
    <s v="USD"/>
    <n v="1487915500"/>
    <n v="1485323500"/>
    <x v="2595"/>
    <d v="2017-02-24T00:51:40"/>
    <b v="0"/>
    <n v="19"/>
    <b v="0"/>
    <s v="food/food trucks"/>
    <n v="0.12166666666666667"/>
    <n v="96.05263157894737"/>
    <x v="7"/>
    <s v="food trucks"/>
  </r>
  <r>
    <n v="35000"/>
    <n v="8256"/>
    <x v="2"/>
    <s v="CA"/>
    <s v="CAD"/>
    <n v="1407427009"/>
    <n v="1404835009"/>
    <x v="2596"/>
    <d v="2014-08-07T10:56:49"/>
    <b v="0"/>
    <n v="27"/>
    <b v="0"/>
    <s v="food/food trucks"/>
    <n v="0.23588571428571428"/>
    <n v="305.77777777777777"/>
    <x v="7"/>
    <s v="food trucks"/>
  </r>
  <r>
    <n v="1500"/>
    <n v="85"/>
    <x v="2"/>
    <s v="GB"/>
    <s v="GBP"/>
    <n v="1466323917"/>
    <n v="1463731917"/>
    <x v="2597"/>
    <d v="2016-06-19T03:11:57"/>
    <b v="0"/>
    <n v="7"/>
    <b v="0"/>
    <s v="food/food trucks"/>
    <n v="5.6666666666666664E-2"/>
    <n v="12.142857142857142"/>
    <x v="7"/>
    <s v="food trucks"/>
  </r>
  <r>
    <n v="3000"/>
    <n v="1170"/>
    <x v="2"/>
    <s v="US"/>
    <s v="USD"/>
    <n v="1443039001"/>
    <n v="1440447001"/>
    <x v="2598"/>
    <d v="2015-09-23T15:10:01"/>
    <b v="0"/>
    <n v="14"/>
    <b v="0"/>
    <s v="food/food trucks"/>
    <n v="0.39"/>
    <n v="83.571428571428569"/>
    <x v="7"/>
    <s v="food trucks"/>
  </r>
  <r>
    <n v="9041"/>
    <n v="90"/>
    <x v="2"/>
    <s v="US"/>
    <s v="USD"/>
    <n v="1407089147"/>
    <n v="1403201147"/>
    <x v="2599"/>
    <d v="2014-08-03T13:05:47"/>
    <b v="0"/>
    <n v="5"/>
    <b v="0"/>
    <s v="food/food trucks"/>
    <n v="9.9546510341776348E-3"/>
    <n v="18"/>
    <x v="7"/>
    <s v="food trucks"/>
  </r>
  <r>
    <n v="50000"/>
    <n v="3466"/>
    <x v="2"/>
    <s v="US"/>
    <s v="USD"/>
    <n v="1458938200"/>
    <n v="1453757800"/>
    <x v="2600"/>
    <d v="2016-03-25T15:36:40"/>
    <b v="0"/>
    <n v="30"/>
    <b v="0"/>
    <s v="food/food trucks"/>
    <n v="6.9320000000000007E-2"/>
    <n v="115.53333333333333"/>
    <x v="7"/>
    <s v="food trucks"/>
  </r>
  <r>
    <n v="500"/>
    <n v="3307"/>
    <x v="0"/>
    <s v="US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s v="space exploration"/>
  </r>
  <r>
    <n v="12000"/>
    <n v="39131"/>
    <x v="0"/>
    <s v="US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s v="space exploration"/>
  </r>
  <r>
    <n v="1750"/>
    <n v="1776"/>
    <x v="0"/>
    <s v="US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s v="space exploration"/>
  </r>
  <r>
    <n v="20000"/>
    <n v="20843.599999999999"/>
    <x v="0"/>
    <s v="US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s v="space exploration"/>
  </r>
  <r>
    <n v="100000"/>
    <n v="107421.57"/>
    <x v="0"/>
    <s v="US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s v="space exploration"/>
  </r>
  <r>
    <n v="11000"/>
    <n v="12106"/>
    <x v="0"/>
    <s v="US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s v="space exploration"/>
  </r>
  <r>
    <n v="8000"/>
    <n v="32616"/>
    <x v="0"/>
    <s v="US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s v="space exploration"/>
  </r>
  <r>
    <n v="8000"/>
    <n v="17914"/>
    <x v="0"/>
    <s v="US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s v="space exploration"/>
  </r>
  <r>
    <n v="35000"/>
    <n v="106330.39"/>
    <x v="0"/>
    <s v="US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s v="space exploration"/>
  </r>
  <r>
    <n v="22765"/>
    <n v="32172.66"/>
    <x v="0"/>
    <s v="US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s v="space exploration"/>
  </r>
  <r>
    <n v="11000"/>
    <n v="306970"/>
    <x v="0"/>
    <s v="DE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s v="space exploration"/>
  </r>
  <r>
    <n v="10000"/>
    <n v="17176.13"/>
    <x v="0"/>
    <s v="US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s v="space exploration"/>
  </r>
  <r>
    <n v="7500"/>
    <n v="7576"/>
    <x v="0"/>
    <s v="US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s v="space exploration"/>
  </r>
  <r>
    <n v="10500"/>
    <n v="10710"/>
    <x v="0"/>
    <s v="US"/>
    <s v="USD"/>
    <n v="1398834000"/>
    <n v="1396371612"/>
    <x v="2614"/>
    <d v="2014-04-30T00:00:00"/>
    <b v="1"/>
    <n v="100"/>
    <b v="1"/>
    <s v="technology/space exploration"/>
    <n v="1.02"/>
    <n v="107.1"/>
    <x v="2"/>
    <s v="space exploration"/>
  </r>
  <r>
    <n v="2001"/>
    <n v="3397"/>
    <x v="0"/>
    <s v="GB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s v="space exploration"/>
  </r>
  <r>
    <n v="25000"/>
    <n v="28633.5"/>
    <x v="0"/>
    <s v="US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s v="space exploration"/>
  </r>
  <r>
    <n v="500"/>
    <n v="4388"/>
    <x v="0"/>
    <s v="US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s v="space exploration"/>
  </r>
  <r>
    <n v="15000"/>
    <n v="15808"/>
    <x v="0"/>
    <s v="US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s v="space exploration"/>
  </r>
  <r>
    <n v="1000"/>
    <n v="1884"/>
    <x v="0"/>
    <s v="US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s v="space exploration"/>
  </r>
  <r>
    <n v="65000"/>
    <n v="93374"/>
    <x v="0"/>
    <s v="AU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s v="space exploration"/>
  </r>
  <r>
    <n v="15000"/>
    <n v="21882"/>
    <x v="0"/>
    <s v="US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s v="space exploration"/>
  </r>
  <r>
    <n v="1500"/>
    <n v="1967.76"/>
    <x v="0"/>
    <s v="IT"/>
    <s v="EUR"/>
    <n v="1483120216"/>
    <n v="1479232216"/>
    <x v="2622"/>
    <d v="2016-12-30T12:50:16"/>
    <b v="0"/>
    <n v="74"/>
    <b v="1"/>
    <s v="technology/space exploration"/>
    <n v="1.3118399999999999"/>
    <n v="26.591351351351353"/>
    <x v="2"/>
    <s v="space exploration"/>
  </r>
  <r>
    <n v="2000"/>
    <n v="2280"/>
    <x v="0"/>
    <s v="US"/>
    <s v="USD"/>
    <n v="1480658966"/>
    <n v="1479449366"/>
    <x v="2623"/>
    <d v="2016-12-02T01:09:26"/>
    <b v="0"/>
    <n v="62"/>
    <b v="1"/>
    <s v="technology/space exploration"/>
    <n v="1.1399999999999999"/>
    <n v="36.774193548387096"/>
    <x v="2"/>
    <s v="space exploration"/>
  </r>
  <r>
    <n v="8000"/>
    <n v="110353.65"/>
    <x v="0"/>
    <s v="US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s v="space exploration"/>
  </r>
  <r>
    <n v="150"/>
    <n v="1434"/>
    <x v="0"/>
    <s v="DE"/>
    <s v="EUR"/>
    <n v="1478723208"/>
    <n v="1476559608"/>
    <x v="2625"/>
    <d v="2016-11-09T15:26:48"/>
    <b v="0"/>
    <n v="52"/>
    <b v="1"/>
    <s v="technology/space exploration"/>
    <n v="9.56"/>
    <n v="27.576923076923077"/>
    <x v="2"/>
    <s v="space exploration"/>
  </r>
  <r>
    <n v="2500"/>
    <n v="2800"/>
    <x v="0"/>
    <s v="US"/>
    <s v="USD"/>
    <n v="1433343869"/>
    <n v="1430751869"/>
    <x v="2626"/>
    <d v="2015-06-03T10:04:29"/>
    <b v="0"/>
    <n v="50"/>
    <b v="1"/>
    <s v="technology/space exploration"/>
    <n v="1.1200000000000001"/>
    <n v="56"/>
    <x v="2"/>
    <s v="space exploration"/>
  </r>
  <r>
    <n v="150"/>
    <n v="970"/>
    <x v="0"/>
    <s v="US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s v="space exploration"/>
  </r>
  <r>
    <n v="839"/>
    <n v="926"/>
    <x v="0"/>
    <s v="US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s v="space exploration"/>
  </r>
  <r>
    <n v="5000"/>
    <n v="6387"/>
    <x v="0"/>
    <s v="GB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s v="space exploration"/>
  </r>
  <r>
    <n v="2000"/>
    <n v="3158"/>
    <x v="0"/>
    <s v="AU"/>
    <s v="AUD"/>
    <n v="1467280800"/>
    <n v="1464921112"/>
    <x v="2630"/>
    <d v="2016-06-30T05:00:00"/>
    <b v="0"/>
    <n v="81"/>
    <b v="1"/>
    <s v="technology/space exploration"/>
    <n v="1.579"/>
    <n v="38.987654320987652"/>
    <x v="2"/>
    <s v="space exploration"/>
  </r>
  <r>
    <n v="20000"/>
    <n v="22933.05"/>
    <x v="0"/>
    <s v="US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s v="space exploration"/>
  </r>
  <r>
    <n v="1070"/>
    <n v="1466"/>
    <x v="0"/>
    <s v="US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s v="space exploration"/>
  </r>
  <r>
    <n v="5000"/>
    <n v="17731"/>
    <x v="0"/>
    <s v="US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s v="space exploration"/>
  </r>
  <r>
    <n v="930"/>
    <n v="986"/>
    <x v="0"/>
    <s v="US"/>
    <s v="USD"/>
    <n v="1475163921"/>
    <n v="1472571921"/>
    <x v="2634"/>
    <d v="2016-09-29T10:45:21"/>
    <b v="0"/>
    <n v="25"/>
    <b v="1"/>
    <s v="technology/space exploration"/>
    <n v="1.0602150537634409"/>
    <n v="39.44"/>
    <x v="2"/>
    <s v="space exploration"/>
  </r>
  <r>
    <n v="11500"/>
    <n v="11500"/>
    <x v="0"/>
    <s v="CA"/>
    <s v="CAD"/>
    <n v="1425937761"/>
    <n v="1422917361"/>
    <x v="2635"/>
    <d v="2015-03-09T16:49:21"/>
    <b v="0"/>
    <n v="84"/>
    <b v="1"/>
    <s v="technology/space exploration"/>
    <n v="1"/>
    <n v="136.9047619047619"/>
    <x v="2"/>
    <s v="space exploration"/>
  </r>
  <r>
    <n v="1000"/>
    <n v="1873"/>
    <x v="0"/>
    <s v="US"/>
    <s v="USD"/>
    <n v="1476579600"/>
    <n v="1474641914"/>
    <x v="2636"/>
    <d v="2016-10-15T20:00:00"/>
    <b v="0"/>
    <n v="50"/>
    <b v="1"/>
    <s v="technology/space exploration"/>
    <n v="1.873"/>
    <n v="37.46"/>
    <x v="2"/>
    <s v="space exploration"/>
  </r>
  <r>
    <n v="500"/>
    <n v="831"/>
    <x v="0"/>
    <s v="US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s v="space exploration"/>
  </r>
  <r>
    <n v="347"/>
    <n v="353"/>
    <x v="0"/>
    <s v="US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s v="space exploration"/>
  </r>
  <r>
    <n v="300"/>
    <n v="492"/>
    <x v="0"/>
    <s v="GB"/>
    <s v="GBP"/>
    <n v="1424378748"/>
    <n v="1421786748"/>
    <x v="2639"/>
    <d v="2015-02-19T15:45:48"/>
    <b v="0"/>
    <n v="49"/>
    <b v="1"/>
    <s v="technology/space exploration"/>
    <n v="1.64"/>
    <n v="10.040816326530612"/>
    <x v="2"/>
    <s v="space exploration"/>
  </r>
  <r>
    <n v="3000"/>
    <n v="3170"/>
    <x v="0"/>
    <s v="US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s v="space exploration"/>
  </r>
  <r>
    <n v="1500"/>
    <n v="15"/>
    <x v="2"/>
    <s v="US"/>
    <s v="USD"/>
    <n v="1410811740"/>
    <n v="1409341863"/>
    <x v="2641"/>
    <d v="2014-09-15T15:09:00"/>
    <b v="0"/>
    <n v="1"/>
    <b v="0"/>
    <s v="technology/space exploration"/>
    <n v="0.01"/>
    <n v="15"/>
    <x v="2"/>
    <s v="space exploration"/>
  </r>
  <r>
    <n v="500000"/>
    <n v="0"/>
    <x v="2"/>
    <s v="DE"/>
    <s v="EUR"/>
    <n v="1468565820"/>
    <n v="1465970108"/>
    <x v="2642"/>
    <d v="2016-07-15T01:57:00"/>
    <b v="0"/>
    <n v="0"/>
    <b v="0"/>
    <s v="technology/space exploration"/>
    <n v="0"/>
    <n v="0"/>
    <x v="2"/>
    <s v="space exploration"/>
  </r>
  <r>
    <n v="1000000"/>
    <n v="335597.31"/>
    <x v="1"/>
    <s v="US"/>
    <s v="USD"/>
    <n v="1482307140"/>
    <n v="1479218315"/>
    <x v="2643"/>
    <d v="2016-12-21T02:59:00"/>
    <b v="1"/>
    <n v="1501"/>
    <b v="0"/>
    <s v="technology/space exploration"/>
    <n v="0.33559730999999998"/>
    <n v="223.58248500999335"/>
    <x v="2"/>
    <s v="space exploration"/>
  </r>
  <r>
    <n v="100000"/>
    <n v="2053"/>
    <x v="1"/>
    <s v="US"/>
    <s v="USD"/>
    <n v="1489172435"/>
    <n v="1486580435"/>
    <x v="2644"/>
    <d v="2017-03-10T14:00:35"/>
    <b v="1"/>
    <n v="52"/>
    <b v="0"/>
    <s v="technology/space exploration"/>
    <n v="2.053E-2"/>
    <n v="39.480769230769234"/>
    <x v="2"/>
    <s v="space exploration"/>
  </r>
  <r>
    <n v="20000"/>
    <n v="2100"/>
    <x v="1"/>
    <s v="AU"/>
    <s v="AUD"/>
    <n v="1415481203"/>
    <n v="1412885603"/>
    <x v="2645"/>
    <d v="2014-11-08T16:13:23"/>
    <b v="1"/>
    <n v="23"/>
    <b v="0"/>
    <s v="technology/space exploration"/>
    <n v="0.105"/>
    <n v="91.304347826086953"/>
    <x v="2"/>
    <s v="space exploration"/>
  </r>
  <r>
    <n v="500000"/>
    <n v="42086.42"/>
    <x v="1"/>
    <s v="US"/>
    <s v="USD"/>
    <n v="1441783869"/>
    <n v="1439191869"/>
    <x v="2646"/>
    <d v="2015-09-09T02:31:09"/>
    <b v="1"/>
    <n v="535"/>
    <b v="0"/>
    <s v="technology/space exploration"/>
    <n v="8.4172839999999999E-2"/>
    <n v="78.666205607476627"/>
    <x v="2"/>
    <s v="space exploration"/>
  </r>
  <r>
    <n v="2500"/>
    <n v="36"/>
    <x v="1"/>
    <s v="CA"/>
    <s v="CAD"/>
    <n v="1439533019"/>
    <n v="1436941019"/>
    <x v="2647"/>
    <d v="2015-08-14T01:16:59"/>
    <b v="0"/>
    <n v="3"/>
    <b v="0"/>
    <s v="technology/space exploration"/>
    <n v="1.44E-2"/>
    <n v="12"/>
    <x v="2"/>
    <s v="space exploration"/>
  </r>
  <r>
    <n v="12000"/>
    <n v="106"/>
    <x v="1"/>
    <s v="US"/>
    <s v="USD"/>
    <n v="1457543360"/>
    <n v="1454951360"/>
    <x v="2648"/>
    <d v="2016-03-09T12:09:20"/>
    <b v="0"/>
    <n v="6"/>
    <b v="0"/>
    <s v="technology/space exploration"/>
    <n v="8.8333333333333337E-3"/>
    <n v="17.666666666666668"/>
    <x v="2"/>
    <s v="space exploration"/>
  </r>
  <r>
    <n v="125000"/>
    <n v="124"/>
    <x v="1"/>
    <s v="US"/>
    <s v="USD"/>
    <n v="1454370941"/>
    <n v="1449186941"/>
    <x v="2649"/>
    <d v="2016-02-01T18:55:41"/>
    <b v="0"/>
    <n v="3"/>
    <b v="0"/>
    <s v="technology/space exploration"/>
    <n v="9.9200000000000004E-4"/>
    <n v="41.333333333333336"/>
    <x v="2"/>
    <s v="space exploration"/>
  </r>
  <r>
    <n v="60000"/>
    <n v="358"/>
    <x v="1"/>
    <s v="US"/>
    <s v="USD"/>
    <n v="1482332343"/>
    <n v="1479740343"/>
    <x v="2650"/>
    <d v="2016-12-21T09:59:03"/>
    <b v="0"/>
    <n v="5"/>
    <b v="0"/>
    <s v="technology/space exploration"/>
    <n v="5.966666666666667E-3"/>
    <n v="71.599999999999994"/>
    <x v="2"/>
    <s v="space exploration"/>
  </r>
  <r>
    <n v="280000"/>
    <n v="5233"/>
    <x v="1"/>
    <s v="US"/>
    <s v="USD"/>
    <n v="1450380009"/>
    <n v="1447960809"/>
    <x v="2651"/>
    <d v="2015-12-17T14:20:09"/>
    <b v="0"/>
    <n v="17"/>
    <b v="0"/>
    <s v="technology/space exploration"/>
    <n v="1.8689285714285714E-2"/>
    <n v="307.8235294117647"/>
    <x v="2"/>
    <s v="space exploration"/>
  </r>
  <r>
    <n v="100000"/>
    <n v="885"/>
    <x v="1"/>
    <s v="AU"/>
    <s v="AUD"/>
    <n v="1418183325"/>
    <n v="1415591325"/>
    <x v="2652"/>
    <d v="2014-12-09T22:48:45"/>
    <b v="0"/>
    <n v="11"/>
    <b v="0"/>
    <s v="technology/space exploration"/>
    <n v="8.8500000000000002E-3"/>
    <n v="80.454545454545453"/>
    <x v="2"/>
    <s v="space exploration"/>
  </r>
  <r>
    <n v="51000"/>
    <n v="5876"/>
    <x v="1"/>
    <s v="US"/>
    <s v="USD"/>
    <n v="1402632000"/>
    <n v="1399909127"/>
    <x v="2653"/>
    <d v="2014-06-12T23:00:00"/>
    <b v="0"/>
    <n v="70"/>
    <b v="0"/>
    <s v="technology/space exploration"/>
    <n v="0.1152156862745098"/>
    <n v="83.942857142857136"/>
    <x v="2"/>
    <s v="space exploration"/>
  </r>
  <r>
    <n v="100000"/>
    <n v="51"/>
    <x v="1"/>
    <s v="US"/>
    <s v="USD"/>
    <n v="1429622726"/>
    <n v="1424442326"/>
    <x v="2654"/>
    <d v="2015-04-21T08:25:26"/>
    <b v="0"/>
    <n v="6"/>
    <b v="0"/>
    <s v="technology/space exploration"/>
    <n v="5.1000000000000004E-4"/>
    <n v="8.5"/>
    <x v="2"/>
    <s v="space exploration"/>
  </r>
  <r>
    <n v="15000"/>
    <n v="3155"/>
    <x v="1"/>
    <s v="US"/>
    <s v="USD"/>
    <n v="1455048000"/>
    <n v="1452631647"/>
    <x v="2655"/>
    <d v="2016-02-09T15:00:00"/>
    <b v="0"/>
    <n v="43"/>
    <b v="0"/>
    <s v="technology/space exploration"/>
    <n v="0.21033333333333334"/>
    <n v="73.372093023255815"/>
    <x v="2"/>
    <s v="space exploration"/>
  </r>
  <r>
    <n v="150000"/>
    <n v="17155"/>
    <x v="1"/>
    <s v="US"/>
    <s v="USD"/>
    <n v="1489345200"/>
    <n v="1485966688"/>
    <x v="2656"/>
    <d v="2017-03-12T14:00:00"/>
    <b v="0"/>
    <n v="152"/>
    <b v="0"/>
    <s v="technology/space exploration"/>
    <n v="0.11436666666666667"/>
    <n v="112.86184210526316"/>
    <x v="2"/>
    <s v="space exploration"/>
  </r>
  <r>
    <n v="30000"/>
    <n v="5621.38"/>
    <x v="1"/>
    <s v="US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s v="space exploration"/>
  </r>
  <r>
    <n v="98000"/>
    <n v="91"/>
    <x v="1"/>
    <s v="US"/>
    <s v="USD"/>
    <n v="1469913194"/>
    <n v="1467321194"/>
    <x v="2658"/>
    <d v="2016-07-30T16:13:14"/>
    <b v="0"/>
    <n v="4"/>
    <b v="0"/>
    <s v="technology/space exploration"/>
    <n v="9.2857142857142856E-4"/>
    <n v="22.75"/>
    <x v="2"/>
    <s v="space exploration"/>
  </r>
  <r>
    <n v="49000"/>
    <n v="1333"/>
    <x v="1"/>
    <s v="US"/>
    <s v="USD"/>
    <n v="1429321210"/>
    <n v="1426729210"/>
    <x v="2659"/>
    <d v="2015-04-17T20:40:10"/>
    <b v="0"/>
    <n v="10"/>
    <b v="0"/>
    <s v="technology/space exploration"/>
    <n v="2.720408163265306E-2"/>
    <n v="133.30000000000001"/>
    <x v="2"/>
    <s v="space exploration"/>
  </r>
  <r>
    <n v="20000"/>
    <n v="19"/>
    <x v="1"/>
    <s v="US"/>
    <s v="USD"/>
    <n v="1448388418"/>
    <n v="1443200818"/>
    <x v="2660"/>
    <d v="2015-11-24T13:06:58"/>
    <b v="0"/>
    <n v="5"/>
    <b v="0"/>
    <s v="technology/space exploration"/>
    <n v="9.5E-4"/>
    <n v="3.8"/>
    <x v="2"/>
    <s v="space exploration"/>
  </r>
  <r>
    <n v="5000"/>
    <n v="5145"/>
    <x v="0"/>
    <s v="US"/>
    <s v="USD"/>
    <n v="1382742010"/>
    <n v="1380150010"/>
    <x v="2661"/>
    <d v="2013-10-25T18:00:10"/>
    <b v="0"/>
    <n v="60"/>
    <b v="1"/>
    <s v="technology/makerspaces"/>
    <n v="1.0289999999999999"/>
    <n v="85.75"/>
    <x v="2"/>
    <s v="makerspaces"/>
  </r>
  <r>
    <n v="20000"/>
    <n v="21360"/>
    <x v="0"/>
    <s v="US"/>
    <s v="USD"/>
    <n v="1440179713"/>
    <n v="1437587713"/>
    <x v="2662"/>
    <d v="2015-08-21T12:55:13"/>
    <b v="0"/>
    <n v="80"/>
    <b v="1"/>
    <s v="technology/makerspaces"/>
    <n v="1.0680000000000001"/>
    <n v="267"/>
    <x v="2"/>
    <s v="makerspaces"/>
  </r>
  <r>
    <n v="20000"/>
    <n v="20919.25"/>
    <x v="0"/>
    <s v="CA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s v="makerspaces"/>
  </r>
  <r>
    <n v="17500"/>
    <n v="18100"/>
    <x v="0"/>
    <s v="US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s v="makerspaces"/>
  </r>
  <r>
    <n v="3500"/>
    <n v="4310"/>
    <x v="0"/>
    <s v="US"/>
    <s v="USD"/>
    <n v="1430774974"/>
    <n v="1426886974"/>
    <x v="2665"/>
    <d v="2015-05-04T16:29:34"/>
    <b v="0"/>
    <n v="46"/>
    <b v="1"/>
    <s v="technology/makerspaces"/>
    <n v="1.2314285714285715"/>
    <n v="93.695652173913047"/>
    <x v="2"/>
    <s v="makerspaces"/>
  </r>
  <r>
    <n v="10000"/>
    <n v="15929.51"/>
    <x v="0"/>
    <s v="US"/>
    <s v="USD"/>
    <n v="1443214800"/>
    <n v="1440008439"/>
    <x v="2666"/>
    <d v="2015-09-25T16:00:00"/>
    <b v="0"/>
    <n v="206"/>
    <b v="1"/>
    <s v="technology/makerspaces"/>
    <n v="1.592951"/>
    <n v="77.327718446601949"/>
    <x v="2"/>
    <s v="makerspaces"/>
  </r>
  <r>
    <n v="1500"/>
    <n v="1660"/>
    <x v="0"/>
    <s v="US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s v="makerspaces"/>
  </r>
  <r>
    <n v="1000"/>
    <n v="1707"/>
    <x v="0"/>
    <s v="CA"/>
    <s v="CAD"/>
    <n v="1447079520"/>
    <n v="1443449265"/>
    <x v="2668"/>
    <d v="2015-11-09T09:32:00"/>
    <b v="0"/>
    <n v="28"/>
    <b v="1"/>
    <s v="technology/makerspaces"/>
    <n v="1.7070000000000001"/>
    <n v="60.964285714285715"/>
    <x v="2"/>
    <s v="makerspaces"/>
  </r>
  <r>
    <n v="800"/>
    <n v="1001"/>
    <x v="0"/>
    <s v="US"/>
    <s v="USD"/>
    <n v="1452387096"/>
    <n v="1447203096"/>
    <x v="2669"/>
    <d v="2016-01-09T19:51:36"/>
    <b v="0"/>
    <n v="11"/>
    <b v="1"/>
    <s v="technology/makerspaces"/>
    <n v="1.25125"/>
    <n v="91"/>
    <x v="2"/>
    <s v="makerspaces"/>
  </r>
  <r>
    <n v="38888"/>
    <n v="2495"/>
    <x v="2"/>
    <s v="AU"/>
    <s v="AUD"/>
    <n v="1406593780"/>
    <n v="1404174580"/>
    <x v="2670"/>
    <d v="2014-07-28T19:29:40"/>
    <b v="1"/>
    <n v="60"/>
    <b v="0"/>
    <s v="technology/makerspaces"/>
    <n v="6.4158609339642042E-2"/>
    <n v="41.583333333333336"/>
    <x v="2"/>
    <s v="makerspaces"/>
  </r>
  <r>
    <n v="25000"/>
    <n v="2836"/>
    <x v="2"/>
    <s v="US"/>
    <s v="USD"/>
    <n v="1419017880"/>
    <n v="1416419916"/>
    <x v="2671"/>
    <d v="2014-12-19T14:38:00"/>
    <b v="1"/>
    <n v="84"/>
    <b v="0"/>
    <s v="technology/makerspaces"/>
    <n v="0.11344"/>
    <n v="33.761904761904759"/>
    <x v="2"/>
    <s v="makerspaces"/>
  </r>
  <r>
    <n v="10000"/>
    <n v="3319"/>
    <x v="2"/>
    <s v="US"/>
    <s v="USD"/>
    <n v="1451282400"/>
    <n v="1449436390"/>
    <x v="2672"/>
    <d v="2015-12-28T01:00:00"/>
    <b v="1"/>
    <n v="47"/>
    <b v="0"/>
    <s v="technology/makerspaces"/>
    <n v="0.33189999999999997"/>
    <n v="70.61702127659575"/>
    <x v="2"/>
    <s v="makerspaces"/>
  </r>
  <r>
    <n v="40000"/>
    <n v="11032"/>
    <x v="2"/>
    <s v="US"/>
    <s v="USD"/>
    <n v="1414622700"/>
    <n v="1412081999"/>
    <x v="2673"/>
    <d v="2014-10-29T17:45:00"/>
    <b v="1"/>
    <n v="66"/>
    <b v="0"/>
    <s v="technology/makerspaces"/>
    <n v="0.27579999999999999"/>
    <n v="167.15151515151516"/>
    <x v="2"/>
    <s v="makerspaces"/>
  </r>
  <r>
    <n v="35000"/>
    <n v="21994"/>
    <x v="2"/>
    <s v="US"/>
    <s v="USD"/>
    <n v="1467694740"/>
    <n v="1465398670"/>
    <x v="2674"/>
    <d v="2016-07-04T23:59:00"/>
    <b v="1"/>
    <n v="171"/>
    <b v="0"/>
    <s v="technology/makerspaces"/>
    <n v="0.62839999999999996"/>
    <n v="128.61988304093566"/>
    <x v="2"/>
    <s v="makerspaces"/>
  </r>
  <r>
    <n v="25000"/>
    <n v="1897"/>
    <x v="2"/>
    <s v="US"/>
    <s v="USD"/>
    <n v="1415655289"/>
    <n v="1413059689"/>
    <x v="2675"/>
    <d v="2014-11-10T16:34:49"/>
    <b v="1"/>
    <n v="29"/>
    <b v="0"/>
    <s v="technology/makerspaces"/>
    <n v="7.5880000000000003E-2"/>
    <n v="65.41379310344827"/>
    <x v="2"/>
    <s v="makerspaces"/>
  </r>
  <r>
    <n v="2100"/>
    <n v="1058"/>
    <x v="2"/>
    <s v="CA"/>
    <s v="CAD"/>
    <n v="1463929174"/>
    <n v="1461337174"/>
    <x v="2676"/>
    <d v="2016-05-22T09:59:34"/>
    <b v="0"/>
    <n v="9"/>
    <b v="0"/>
    <s v="technology/makerspaces"/>
    <n v="0.50380952380952382"/>
    <n v="117.55555555555556"/>
    <x v="2"/>
    <s v="makerspaces"/>
  </r>
  <r>
    <n v="19500"/>
    <n v="3415"/>
    <x v="2"/>
    <s v="US"/>
    <s v="USD"/>
    <n v="1404348143"/>
    <n v="1401756143"/>
    <x v="2677"/>
    <d v="2014-07-02T19:42:23"/>
    <b v="0"/>
    <n v="27"/>
    <b v="0"/>
    <s v="technology/makerspaces"/>
    <n v="0.17512820512820512"/>
    <n v="126.48148148148148"/>
    <x v="2"/>
    <s v="makerspaces"/>
  </r>
  <r>
    <n v="8000000"/>
    <n v="1100"/>
    <x v="2"/>
    <s v="ES"/>
    <s v="EUR"/>
    <n v="1443121765"/>
    <n v="1440529765"/>
    <x v="2678"/>
    <d v="2015-09-24T14:09:25"/>
    <b v="0"/>
    <n v="2"/>
    <b v="0"/>
    <s v="technology/makerspaces"/>
    <n v="1.3750000000000001E-4"/>
    <n v="550"/>
    <x v="2"/>
    <s v="makerspaces"/>
  </r>
  <r>
    <n v="40000"/>
    <n v="132"/>
    <x v="2"/>
    <s v="US"/>
    <s v="USD"/>
    <n v="1425081694"/>
    <n v="1422489694"/>
    <x v="2679"/>
    <d v="2015-02-27T19:01:34"/>
    <b v="0"/>
    <n v="3"/>
    <b v="0"/>
    <s v="technology/makerspaces"/>
    <n v="3.3E-3"/>
    <n v="44"/>
    <x v="2"/>
    <s v="makerspaces"/>
  </r>
  <r>
    <n v="32000"/>
    <n v="276"/>
    <x v="2"/>
    <s v="ES"/>
    <s v="EUR"/>
    <n v="1459915491"/>
    <n v="1457327091"/>
    <x v="2680"/>
    <d v="2016-04-05T23:04:51"/>
    <b v="0"/>
    <n v="4"/>
    <b v="0"/>
    <s v="technology/makerspaces"/>
    <n v="8.6250000000000007E-3"/>
    <n v="69"/>
    <x v="2"/>
    <s v="makerspaces"/>
  </r>
  <r>
    <n v="8000"/>
    <n v="55"/>
    <x v="2"/>
    <s v="US"/>
    <s v="USD"/>
    <n v="1405027750"/>
    <n v="1402867750"/>
    <x v="2681"/>
    <d v="2014-07-10T16:29:10"/>
    <b v="0"/>
    <n v="2"/>
    <b v="0"/>
    <s v="food/food trucks"/>
    <n v="6.875E-3"/>
    <n v="27.5"/>
    <x v="7"/>
    <s v="food trucks"/>
  </r>
  <r>
    <n v="6000"/>
    <n v="1698"/>
    <x v="2"/>
    <s v="US"/>
    <s v="USD"/>
    <n v="1416635940"/>
    <n v="1413838540"/>
    <x v="2682"/>
    <d v="2014-11-22T00:59:00"/>
    <b v="0"/>
    <n v="20"/>
    <b v="0"/>
    <s v="food/food trucks"/>
    <n v="0.28299999999999997"/>
    <n v="84.9"/>
    <x v="7"/>
    <s v="food trucks"/>
  </r>
  <r>
    <n v="15000"/>
    <n v="36"/>
    <x v="2"/>
    <s v="US"/>
    <s v="USD"/>
    <n v="1425233240"/>
    <n v="1422641240"/>
    <x v="2683"/>
    <d v="2015-03-01T13:07:20"/>
    <b v="0"/>
    <n v="3"/>
    <b v="0"/>
    <s v="food/food trucks"/>
    <n v="2.3999999999999998E-3"/>
    <n v="12"/>
    <x v="7"/>
    <s v="food trucks"/>
  </r>
  <r>
    <n v="70000"/>
    <n v="800"/>
    <x v="2"/>
    <s v="US"/>
    <s v="USD"/>
    <n v="1407621425"/>
    <n v="1404165425"/>
    <x v="2684"/>
    <d v="2014-08-09T16:57:05"/>
    <b v="0"/>
    <n v="4"/>
    <b v="0"/>
    <s v="food/food trucks"/>
    <n v="1.1428571428571429E-2"/>
    <n v="200"/>
    <x v="7"/>
    <s v="food trucks"/>
  </r>
  <r>
    <n v="50000"/>
    <n v="10"/>
    <x v="2"/>
    <s v="US"/>
    <s v="USD"/>
    <n v="1430149330"/>
    <n v="1424968930"/>
    <x v="2685"/>
    <d v="2015-04-27T10:42:10"/>
    <b v="0"/>
    <n v="1"/>
    <b v="0"/>
    <s v="food/food trucks"/>
    <n v="2.0000000000000001E-4"/>
    <n v="10"/>
    <x v="7"/>
    <s v="food trucks"/>
  </r>
  <r>
    <n v="30000"/>
    <n v="0"/>
    <x v="2"/>
    <s v="US"/>
    <s v="USD"/>
    <n v="1412119423"/>
    <n v="1410391423"/>
    <x v="2686"/>
    <d v="2014-09-30T18:23:43"/>
    <b v="0"/>
    <n v="0"/>
    <b v="0"/>
    <s v="food/food trucks"/>
    <n v="0"/>
    <n v="0"/>
    <x v="7"/>
    <s v="food trucks"/>
  </r>
  <r>
    <n v="15000"/>
    <n v="0"/>
    <x v="2"/>
    <s v="US"/>
    <s v="USD"/>
    <n v="1435591318"/>
    <n v="1432999318"/>
    <x v="2687"/>
    <d v="2015-06-29T10:21:58"/>
    <b v="0"/>
    <n v="0"/>
    <b v="0"/>
    <s v="food/food trucks"/>
    <n v="0"/>
    <n v="0"/>
    <x v="7"/>
    <s v="food trucks"/>
  </r>
  <r>
    <n v="50000"/>
    <n v="74"/>
    <x v="2"/>
    <s v="US"/>
    <s v="USD"/>
    <n v="1424746800"/>
    <n v="1422067870"/>
    <x v="2688"/>
    <d v="2015-02-23T22:00:00"/>
    <b v="0"/>
    <n v="14"/>
    <b v="0"/>
    <s v="food/food trucks"/>
    <n v="1.48E-3"/>
    <n v="5.2857142857142856"/>
    <x v="7"/>
    <s v="food trucks"/>
  </r>
  <r>
    <n v="35000"/>
    <n v="1"/>
    <x v="2"/>
    <s v="US"/>
    <s v="USD"/>
    <n v="1469919890"/>
    <n v="1467327890"/>
    <x v="2689"/>
    <d v="2016-07-30T18:04:50"/>
    <b v="0"/>
    <n v="1"/>
    <b v="0"/>
    <s v="food/food trucks"/>
    <n v="2.8571428571428571E-5"/>
    <n v="1"/>
    <x v="7"/>
    <s v="food trucks"/>
  </r>
  <r>
    <n v="80000"/>
    <n v="8586"/>
    <x v="2"/>
    <s v="US"/>
    <s v="USD"/>
    <n v="1433298676"/>
    <n v="1429410676"/>
    <x v="2690"/>
    <d v="2015-06-02T21:31:16"/>
    <b v="0"/>
    <n v="118"/>
    <b v="0"/>
    <s v="food/food trucks"/>
    <n v="0.107325"/>
    <n v="72.762711864406782"/>
    <x v="7"/>
    <s v="food trucks"/>
  </r>
  <r>
    <n v="65000"/>
    <n v="35"/>
    <x v="2"/>
    <s v="CA"/>
    <s v="CAD"/>
    <n v="1431278557"/>
    <n v="1427390557"/>
    <x v="2691"/>
    <d v="2015-05-10T12:22:37"/>
    <b v="0"/>
    <n v="2"/>
    <b v="0"/>
    <s v="food/food trucks"/>
    <n v="5.3846153846153844E-4"/>
    <n v="17.5"/>
    <x v="7"/>
    <s v="food trucks"/>
  </r>
  <r>
    <n v="3500"/>
    <n v="25"/>
    <x v="2"/>
    <s v="US"/>
    <s v="USD"/>
    <n v="1427266860"/>
    <n v="1424678460"/>
    <x v="2692"/>
    <d v="2015-03-25T02:01:00"/>
    <b v="0"/>
    <n v="1"/>
    <b v="0"/>
    <s v="food/food trucks"/>
    <n v="7.1428571428571426E-3"/>
    <n v="25"/>
    <x v="7"/>
    <s v="food trucks"/>
  </r>
  <r>
    <n v="5000"/>
    <n v="40"/>
    <x v="2"/>
    <s v="US"/>
    <s v="USD"/>
    <n v="1407899966"/>
    <n v="1405307966"/>
    <x v="2693"/>
    <d v="2014-08-12T22:19:26"/>
    <b v="0"/>
    <n v="3"/>
    <b v="0"/>
    <s v="food/food trucks"/>
    <n v="8.0000000000000002E-3"/>
    <n v="13.333333333333334"/>
    <x v="7"/>
    <s v="food trucks"/>
  </r>
  <r>
    <n v="30000"/>
    <n v="1"/>
    <x v="2"/>
    <s v="US"/>
    <s v="USD"/>
    <n v="1411701739"/>
    <n v="1409109739"/>
    <x v="2694"/>
    <d v="2014-09-25T22:22:19"/>
    <b v="0"/>
    <n v="1"/>
    <b v="0"/>
    <s v="food/food trucks"/>
    <n v="3.3333333333333335E-5"/>
    <n v="1"/>
    <x v="7"/>
    <s v="food trucks"/>
  </r>
  <r>
    <n v="15000"/>
    <n v="71"/>
    <x v="2"/>
    <s v="US"/>
    <s v="USD"/>
    <n v="1428981718"/>
    <n v="1423801318"/>
    <x v="2695"/>
    <d v="2015-04-13T22:21:58"/>
    <b v="0"/>
    <n v="3"/>
    <b v="0"/>
    <s v="food/food trucks"/>
    <n v="4.7333333333333333E-3"/>
    <n v="23.666666666666668"/>
    <x v="7"/>
    <s v="food trucks"/>
  </r>
  <r>
    <n v="60000"/>
    <n v="3390"/>
    <x v="2"/>
    <s v="US"/>
    <s v="USD"/>
    <n v="1419538560"/>
    <n v="1416600960"/>
    <x v="2696"/>
    <d v="2014-12-25T15:16:00"/>
    <b v="0"/>
    <n v="38"/>
    <b v="0"/>
    <s v="food/food trucks"/>
    <n v="5.6500000000000002E-2"/>
    <n v="89.21052631578948"/>
    <x v="7"/>
    <s v="food trucks"/>
  </r>
  <r>
    <n v="23000"/>
    <n v="6061"/>
    <x v="2"/>
    <s v="US"/>
    <s v="USD"/>
    <n v="1438552800"/>
    <n v="1435876423"/>
    <x v="2697"/>
    <d v="2015-08-02T17:00:00"/>
    <b v="0"/>
    <n v="52"/>
    <b v="0"/>
    <s v="food/food trucks"/>
    <n v="0.26352173913043481"/>
    <n v="116.55769230769231"/>
    <x v="7"/>
    <s v="food trucks"/>
  </r>
  <r>
    <n v="8000"/>
    <n v="26.01"/>
    <x v="2"/>
    <s v="US"/>
    <s v="USD"/>
    <n v="1403904808"/>
    <n v="1401312808"/>
    <x v="2698"/>
    <d v="2014-06-27T16:33:28"/>
    <b v="0"/>
    <n v="2"/>
    <b v="0"/>
    <s v="food/food trucks"/>
    <n v="3.2512500000000002E-3"/>
    <n v="13.005000000000001"/>
    <x v="7"/>
    <s v="food trucks"/>
  </r>
  <r>
    <n v="2"/>
    <n v="0"/>
    <x v="2"/>
    <s v="CA"/>
    <s v="CAD"/>
    <n v="1407533463"/>
    <n v="1404941463"/>
    <x v="2699"/>
    <d v="2014-08-08T16:31:03"/>
    <b v="0"/>
    <n v="0"/>
    <b v="0"/>
    <s v="food/food trucks"/>
    <n v="0"/>
    <n v="0"/>
    <x v="7"/>
    <s v="food trucks"/>
  </r>
  <r>
    <n v="9999"/>
    <n v="70"/>
    <x v="2"/>
    <s v="US"/>
    <s v="USD"/>
    <n v="1411073972"/>
    <n v="1408481972"/>
    <x v="2700"/>
    <d v="2014-09-18T15:59:32"/>
    <b v="0"/>
    <n v="4"/>
    <b v="0"/>
    <s v="food/food trucks"/>
    <n v="7.0007000700070005E-3"/>
    <n v="17.5"/>
    <x v="7"/>
    <s v="food trucks"/>
  </r>
  <r>
    <n v="3400"/>
    <n v="1570"/>
    <x v="3"/>
    <s v="IE"/>
    <s v="EUR"/>
    <n v="1491586534"/>
    <n v="1488911734"/>
    <x v="2701"/>
    <d v="2017-04-07T12:35:34"/>
    <b v="0"/>
    <n v="46"/>
    <b v="0"/>
    <s v="theater/spaces"/>
    <n v="0.46176470588235297"/>
    <n v="34.130434782608695"/>
    <x v="1"/>
    <s v="spaces"/>
  </r>
  <r>
    <n v="10000"/>
    <n v="3441"/>
    <x v="3"/>
    <s v="US"/>
    <s v="USD"/>
    <n v="1491416077"/>
    <n v="1488827677"/>
    <x v="2702"/>
    <d v="2017-04-05T13:14:37"/>
    <b v="1"/>
    <n v="26"/>
    <b v="0"/>
    <s v="theater/spaces"/>
    <n v="0.34410000000000002"/>
    <n v="132.34615384615384"/>
    <x v="1"/>
    <s v="spaces"/>
  </r>
  <r>
    <n v="40000"/>
    <n v="41500"/>
    <x v="3"/>
    <s v="MX"/>
    <s v="MXN"/>
    <n v="1490196830"/>
    <n v="1485016430"/>
    <x v="2703"/>
    <d v="2017-03-22T10:33:50"/>
    <b v="0"/>
    <n v="45"/>
    <b v="0"/>
    <s v="theater/spaces"/>
    <n v="1.0375000000000001"/>
    <n v="922.22222222222217"/>
    <x v="1"/>
    <s v="spaces"/>
  </r>
  <r>
    <n v="19000"/>
    <n v="1145"/>
    <x v="3"/>
    <s v="US"/>
    <s v="USD"/>
    <n v="1491421314"/>
    <n v="1487709714"/>
    <x v="2704"/>
    <d v="2017-04-05T14:41:54"/>
    <b v="0"/>
    <n v="7"/>
    <b v="0"/>
    <s v="theater/spaces"/>
    <n v="6.0263157894736845E-2"/>
    <n v="163.57142857142858"/>
    <x v="1"/>
    <s v="spaces"/>
  </r>
  <r>
    <n v="16500"/>
    <n v="1739"/>
    <x v="3"/>
    <s v="US"/>
    <s v="USD"/>
    <n v="1490389158"/>
    <n v="1486504758"/>
    <x v="2705"/>
    <d v="2017-03-24T15:59:18"/>
    <b v="0"/>
    <n v="8"/>
    <b v="0"/>
    <s v="theater/spaces"/>
    <n v="0.10539393939393939"/>
    <n v="217.375"/>
    <x v="1"/>
    <s v="spaces"/>
  </r>
  <r>
    <n v="35000"/>
    <n v="39304"/>
    <x v="0"/>
    <s v="US"/>
    <s v="USD"/>
    <n v="1413442740"/>
    <n v="1410937483"/>
    <x v="2706"/>
    <d v="2014-10-16T01:59:00"/>
    <b v="1"/>
    <n v="263"/>
    <b v="1"/>
    <s v="theater/spaces"/>
    <n v="1.1229714285714285"/>
    <n v="149.44486692015209"/>
    <x v="1"/>
    <s v="spaces"/>
  </r>
  <r>
    <n v="8000"/>
    <n v="28067.57"/>
    <x v="0"/>
    <s v="US"/>
    <s v="USD"/>
    <n v="1369637940"/>
    <n v="1367088443"/>
    <x v="2707"/>
    <d v="2013-05-27T01:59:00"/>
    <b v="1"/>
    <n v="394"/>
    <b v="1"/>
    <s v="theater/spaces"/>
    <n v="3.50844625"/>
    <n v="71.237487309644663"/>
    <x v="1"/>
    <s v="spaces"/>
  </r>
  <r>
    <n v="20000"/>
    <n v="46643.07"/>
    <x v="0"/>
    <s v="GB"/>
    <s v="GBP"/>
    <n v="1469119526"/>
    <n v="1463935526"/>
    <x v="2708"/>
    <d v="2016-07-21T11:45:26"/>
    <b v="1"/>
    <n v="1049"/>
    <b v="1"/>
    <s v="theater/spaces"/>
    <n v="2.3321535"/>
    <n v="44.464318398474738"/>
    <x v="1"/>
    <s v="spaces"/>
  </r>
  <r>
    <n v="50000"/>
    <n v="50803"/>
    <x v="0"/>
    <s v="US"/>
    <s v="USD"/>
    <n v="1475553540"/>
    <n v="1472528141"/>
    <x v="2709"/>
    <d v="2016-10-03T22:59:00"/>
    <b v="1"/>
    <n v="308"/>
    <b v="1"/>
    <s v="theater/spaces"/>
    <n v="1.01606"/>
    <n v="164.94480519480518"/>
    <x v="1"/>
    <s v="spaces"/>
  </r>
  <r>
    <n v="60000"/>
    <n v="92340.21"/>
    <x v="0"/>
    <s v="US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s v="spaces"/>
  </r>
  <r>
    <n v="3910"/>
    <n v="3938"/>
    <x v="0"/>
    <s v="GB"/>
    <s v="GBP"/>
    <n v="1403301660"/>
    <n v="1400694790"/>
    <x v="2711"/>
    <d v="2014-06-20T17:01:00"/>
    <b v="1"/>
    <n v="73"/>
    <b v="1"/>
    <s v="theater/spaces"/>
    <n v="1.007161125319693"/>
    <n v="53.945205479452056"/>
    <x v="1"/>
    <s v="spaces"/>
  </r>
  <r>
    <n v="5500"/>
    <n v="7226"/>
    <x v="0"/>
    <s v="US"/>
    <s v="USD"/>
    <n v="1373738400"/>
    <n v="1370568560"/>
    <x v="2712"/>
    <d v="2013-07-13T13:00:00"/>
    <b v="1"/>
    <n v="143"/>
    <b v="1"/>
    <s v="theater/spaces"/>
    <n v="1.3138181818181818"/>
    <n v="50.531468531468533"/>
    <x v="1"/>
    <s v="spaces"/>
  </r>
  <r>
    <n v="150000"/>
    <n v="153362"/>
    <x v="0"/>
    <s v="US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s v="spaces"/>
  </r>
  <r>
    <n v="25000"/>
    <n v="29089"/>
    <x v="0"/>
    <s v="US"/>
    <s v="USD"/>
    <n v="1476486000"/>
    <n v="1474040596"/>
    <x v="2714"/>
    <d v="2016-10-14T18:00:00"/>
    <b v="1"/>
    <n v="305"/>
    <b v="1"/>
    <s v="theater/spaces"/>
    <n v="1.1635599999999999"/>
    <n v="95.373770491803285"/>
    <x v="1"/>
    <s v="spaces"/>
  </r>
  <r>
    <n v="12000"/>
    <n v="31754.69"/>
    <x v="0"/>
    <s v="US"/>
    <s v="USD"/>
    <n v="1456047228"/>
    <n v="1453109628"/>
    <x v="2715"/>
    <d v="2016-02-21T04:33:48"/>
    <b v="1"/>
    <n v="551"/>
    <b v="1"/>
    <s v="theater/spaces"/>
    <n v="2.6462241666666664"/>
    <n v="57.631016333938291"/>
    <x v="1"/>
    <s v="spaces"/>
  </r>
  <r>
    <n v="10000"/>
    <n v="11998.01"/>
    <x v="0"/>
    <s v="DE"/>
    <s v="EUR"/>
    <n v="1444291193"/>
    <n v="1441699193"/>
    <x v="2716"/>
    <d v="2015-10-08T02:59:53"/>
    <b v="1"/>
    <n v="187"/>
    <b v="1"/>
    <s v="theater/spaces"/>
    <n v="1.1998010000000001"/>
    <n v="64.160481283422456"/>
    <x v="1"/>
    <s v="spaces"/>
  </r>
  <r>
    <n v="25000"/>
    <n v="30026"/>
    <x v="0"/>
    <s v="US"/>
    <s v="USD"/>
    <n v="1417906649"/>
    <n v="1414015049"/>
    <x v="2717"/>
    <d v="2014-12-06T17:57:29"/>
    <b v="1"/>
    <n v="325"/>
    <b v="1"/>
    <s v="theater/spaces"/>
    <n v="1.2010400000000001"/>
    <n v="92.387692307692305"/>
    <x v="1"/>
    <s v="spaces"/>
  </r>
  <r>
    <n v="18000"/>
    <n v="18645"/>
    <x v="0"/>
    <s v="US"/>
    <s v="USD"/>
    <n v="1462316400"/>
    <n v="1459865945"/>
    <x v="2718"/>
    <d v="2016-05-03T18:00:00"/>
    <b v="1"/>
    <n v="148"/>
    <b v="1"/>
    <s v="theater/spaces"/>
    <n v="1.0358333333333334"/>
    <n v="125.97972972972973"/>
    <x v="1"/>
    <s v="spaces"/>
  </r>
  <r>
    <n v="6000"/>
    <n v="6530"/>
    <x v="0"/>
    <s v="US"/>
    <s v="USD"/>
    <n v="1460936694"/>
    <n v="1455756294"/>
    <x v="2719"/>
    <d v="2016-04-17T18:44:54"/>
    <b v="0"/>
    <n v="69"/>
    <b v="1"/>
    <s v="theater/spaces"/>
    <n v="1.0883333333333334"/>
    <n v="94.637681159420296"/>
    <x v="1"/>
    <s v="spaces"/>
  </r>
  <r>
    <n v="25000"/>
    <n v="29531"/>
    <x v="0"/>
    <s v="US"/>
    <s v="USD"/>
    <n v="1478866253"/>
    <n v="1476270653"/>
    <x v="2720"/>
    <d v="2016-11-11T07:10:53"/>
    <b v="0"/>
    <n v="173"/>
    <b v="1"/>
    <s v="theater/spaces"/>
    <n v="1.1812400000000001"/>
    <n v="170.69942196531792"/>
    <x v="1"/>
    <s v="spaces"/>
  </r>
  <r>
    <n v="750"/>
    <n v="10965"/>
    <x v="0"/>
    <s v="GB"/>
    <s v="GBP"/>
    <n v="1378494000"/>
    <n v="1375880598"/>
    <x v="2721"/>
    <d v="2013-09-06T14:00:00"/>
    <b v="0"/>
    <n v="269"/>
    <b v="1"/>
    <s v="technology/hardware"/>
    <n v="14.62"/>
    <n v="40.762081784386616"/>
    <x v="2"/>
    <s v="hardware"/>
  </r>
  <r>
    <n v="5000"/>
    <n v="12627"/>
    <x v="0"/>
    <s v="US"/>
    <s v="USD"/>
    <n v="1485722053"/>
    <n v="1480538053"/>
    <x v="2722"/>
    <d v="2017-01-29T15:34:13"/>
    <b v="0"/>
    <n v="185"/>
    <b v="1"/>
    <s v="technology/hardware"/>
    <n v="2.5253999999999999"/>
    <n v="68.254054054054052"/>
    <x v="2"/>
    <s v="hardware"/>
  </r>
  <r>
    <n v="12000"/>
    <n v="16806"/>
    <x v="0"/>
    <s v="US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s v="hardware"/>
  </r>
  <r>
    <n v="2468"/>
    <n v="7326.88"/>
    <x v="0"/>
    <s v="GB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s v="hardware"/>
  </r>
  <r>
    <n v="40000"/>
    <n v="57817"/>
    <x v="0"/>
    <s v="CA"/>
    <s v="CAD"/>
    <n v="1488390735"/>
    <n v="1484070735"/>
    <x v="2725"/>
    <d v="2017-03-01T12:52:15"/>
    <b v="0"/>
    <n v="113"/>
    <b v="1"/>
    <s v="technology/hardware"/>
    <n v="1.445425"/>
    <n v="511.65486725663715"/>
    <x v="2"/>
    <s v="hardware"/>
  </r>
  <r>
    <n v="100000"/>
    <n v="105745"/>
    <x v="0"/>
    <s v="US"/>
    <s v="USD"/>
    <n v="1461333311"/>
    <n v="1458741311"/>
    <x v="2726"/>
    <d v="2016-04-22T08:55:11"/>
    <b v="0"/>
    <n v="404"/>
    <b v="1"/>
    <s v="technology/hardware"/>
    <n v="1.05745"/>
    <n v="261.74504950495049"/>
    <x v="2"/>
    <s v="hardware"/>
  </r>
  <r>
    <n v="10000"/>
    <n v="49321"/>
    <x v="0"/>
    <s v="US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s v="hardware"/>
  </r>
  <r>
    <n v="15000"/>
    <n v="30274"/>
    <x v="0"/>
    <s v="US"/>
    <s v="USD"/>
    <n v="1451485434"/>
    <n v="1448461434"/>
    <x v="2728"/>
    <d v="2015-12-30T09:23:54"/>
    <b v="0"/>
    <n v="392"/>
    <b v="1"/>
    <s v="technology/hardware"/>
    <n v="2.0182666666666669"/>
    <n v="77.229591836734699"/>
    <x v="2"/>
    <s v="hardware"/>
  </r>
  <r>
    <n v="7500"/>
    <n v="7833"/>
    <x v="0"/>
    <s v="US"/>
    <s v="USD"/>
    <n v="1430459197"/>
    <n v="1427867197"/>
    <x v="2729"/>
    <d v="2015-05-01T00:46:37"/>
    <b v="0"/>
    <n v="23"/>
    <b v="1"/>
    <s v="technology/hardware"/>
    <n v="1.0444"/>
    <n v="340.56521739130437"/>
    <x v="2"/>
    <s v="hardware"/>
  </r>
  <r>
    <n v="27000"/>
    <n v="45979.01"/>
    <x v="0"/>
    <s v="US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s v="hardware"/>
  </r>
  <r>
    <n v="30000"/>
    <n v="31291"/>
    <x v="0"/>
    <s v="US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s v="hardware"/>
  </r>
  <r>
    <n v="12000"/>
    <n v="14190"/>
    <x v="0"/>
    <s v="US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s v="hardware"/>
  </r>
  <r>
    <n v="50000"/>
    <n v="53769"/>
    <x v="0"/>
    <s v="US"/>
    <s v="USD"/>
    <n v="1428643974"/>
    <n v="1423463574"/>
    <x v="2733"/>
    <d v="2015-04-10T00:32:54"/>
    <b v="0"/>
    <n v="119"/>
    <b v="1"/>
    <s v="technology/hardware"/>
    <n v="1.07538"/>
    <n v="451.84033613445376"/>
    <x v="2"/>
    <s v="hardware"/>
  </r>
  <r>
    <n v="1"/>
    <n v="22603"/>
    <x v="0"/>
    <s v="US"/>
    <s v="USD"/>
    <n v="1476395940"/>
    <n v="1473782592"/>
    <x v="2734"/>
    <d v="2016-10-13T16:59:00"/>
    <b v="0"/>
    <n v="163"/>
    <b v="1"/>
    <s v="technology/hardware"/>
    <n v="22603"/>
    <n v="138.66871165644173"/>
    <x v="2"/>
    <s v="hardware"/>
  </r>
  <r>
    <n v="750"/>
    <n v="7336.01"/>
    <x v="0"/>
    <s v="GB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s v="hardware"/>
  </r>
  <r>
    <n v="8000"/>
    <n v="9832"/>
    <x v="0"/>
    <s v="CA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s v="hardware"/>
  </r>
  <r>
    <n v="30000"/>
    <n v="73818.240000000005"/>
    <x v="0"/>
    <s v="US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s v="hardware"/>
  </r>
  <r>
    <n v="5000"/>
    <n v="7397"/>
    <x v="0"/>
    <s v="US"/>
    <s v="USD"/>
    <n v="1478402804"/>
    <n v="1473218804"/>
    <x v="2738"/>
    <d v="2016-11-05T22:26:44"/>
    <b v="0"/>
    <n v="15"/>
    <b v="1"/>
    <s v="technology/hardware"/>
    <n v="1.4794"/>
    <n v="493.13333333333333"/>
    <x v="2"/>
    <s v="hardware"/>
  </r>
  <r>
    <n v="1100"/>
    <n v="4225"/>
    <x v="0"/>
    <s v="GB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s v="hardware"/>
  </r>
  <r>
    <n v="300"/>
    <n v="310"/>
    <x v="0"/>
    <s v="US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s v="hardware"/>
  </r>
  <r>
    <n v="8000"/>
    <n v="35"/>
    <x v="2"/>
    <s v="US"/>
    <s v="USD"/>
    <n v="1413770820"/>
    <n v="1412005602"/>
    <x v="2741"/>
    <d v="2014-10-19T21:07:00"/>
    <b v="0"/>
    <n v="4"/>
    <b v="0"/>
    <s v="publishing/children's books"/>
    <n v="4.3750000000000004E-3"/>
    <n v="8.75"/>
    <x v="3"/>
    <s v="children's books"/>
  </r>
  <r>
    <n v="2500"/>
    <n v="731"/>
    <x v="2"/>
    <s v="US"/>
    <s v="USD"/>
    <n v="1337102187"/>
    <n v="1335892587"/>
    <x v="2742"/>
    <d v="2012-05-15T12:16:27"/>
    <b v="0"/>
    <n v="18"/>
    <b v="0"/>
    <s v="publishing/children's books"/>
    <n v="0.29239999999999999"/>
    <n v="40.611111111111114"/>
    <x v="3"/>
    <s v="children's books"/>
  </r>
  <r>
    <n v="5999"/>
    <n v="0"/>
    <x v="2"/>
    <s v="US"/>
    <s v="USD"/>
    <n v="1476863607"/>
    <n v="1474271607"/>
    <x v="2743"/>
    <d v="2016-10-19T02:53:27"/>
    <b v="0"/>
    <n v="0"/>
    <b v="0"/>
    <s v="publishing/children's books"/>
    <n v="0"/>
    <n v="0"/>
    <x v="3"/>
    <s v="children's books"/>
  </r>
  <r>
    <n v="16000"/>
    <n v="835"/>
    <x v="2"/>
    <s v="US"/>
    <s v="USD"/>
    <n v="1330478998"/>
    <n v="1327886998"/>
    <x v="2744"/>
    <d v="2012-02-28T20:29:58"/>
    <b v="0"/>
    <n v="22"/>
    <b v="0"/>
    <s v="publishing/children's books"/>
    <n v="5.2187499999999998E-2"/>
    <n v="37.954545454545453"/>
    <x v="3"/>
    <s v="children's books"/>
  </r>
  <r>
    <n v="8000"/>
    <n v="1751"/>
    <x v="2"/>
    <s v="US"/>
    <s v="USD"/>
    <n v="1342309368"/>
    <n v="1337125368"/>
    <x v="2745"/>
    <d v="2012-07-14T18:42:48"/>
    <b v="0"/>
    <n v="49"/>
    <b v="0"/>
    <s v="publishing/children's books"/>
    <n v="0.21887499999999999"/>
    <n v="35.734693877551024"/>
    <x v="3"/>
    <s v="children's books"/>
  </r>
  <r>
    <n v="3000"/>
    <n v="801"/>
    <x v="2"/>
    <s v="US"/>
    <s v="USD"/>
    <n v="1409337911"/>
    <n v="1406745911"/>
    <x v="2746"/>
    <d v="2014-08-29T13:45:11"/>
    <b v="0"/>
    <n v="19"/>
    <b v="0"/>
    <s v="publishing/children's books"/>
    <n v="0.26700000000000002"/>
    <n v="42.157894736842103"/>
    <x v="3"/>
    <s v="children's books"/>
  </r>
  <r>
    <n v="500"/>
    <n v="140"/>
    <x v="2"/>
    <s v="US"/>
    <s v="USD"/>
    <n v="1339816200"/>
    <n v="1337095997"/>
    <x v="2747"/>
    <d v="2012-06-15T22:10:00"/>
    <b v="0"/>
    <n v="4"/>
    <b v="0"/>
    <s v="publishing/children's books"/>
    <n v="0.28000000000000003"/>
    <n v="35"/>
    <x v="3"/>
    <s v="children's books"/>
  </r>
  <r>
    <n v="5000"/>
    <n v="53"/>
    <x v="2"/>
    <s v="US"/>
    <s v="USD"/>
    <n v="1472835802"/>
    <n v="1470243802"/>
    <x v="2748"/>
    <d v="2016-09-02T12:03:22"/>
    <b v="0"/>
    <n v="4"/>
    <b v="0"/>
    <s v="publishing/children's books"/>
    <n v="1.06E-2"/>
    <n v="13.25"/>
    <x v="3"/>
    <s v="children's books"/>
  </r>
  <r>
    <n v="10000"/>
    <n v="110"/>
    <x v="2"/>
    <s v="US"/>
    <s v="USD"/>
    <n v="1428171037"/>
    <n v="1425582637"/>
    <x v="2749"/>
    <d v="2015-04-04T13:10:37"/>
    <b v="0"/>
    <n v="2"/>
    <b v="0"/>
    <s v="publishing/children's books"/>
    <n v="1.0999999999999999E-2"/>
    <n v="55"/>
    <x v="3"/>
    <s v="children's books"/>
  </r>
  <r>
    <n v="1999"/>
    <n v="0"/>
    <x v="2"/>
    <s v="US"/>
    <s v="USD"/>
    <n v="1341086400"/>
    <n v="1340055345"/>
    <x v="2750"/>
    <d v="2012-06-30T15:00:00"/>
    <b v="0"/>
    <n v="0"/>
    <b v="0"/>
    <s v="publishing/children's books"/>
    <n v="0"/>
    <n v="0"/>
    <x v="3"/>
    <s v="children's books"/>
  </r>
  <r>
    <n v="3274"/>
    <n v="0"/>
    <x v="2"/>
    <s v="US"/>
    <s v="USD"/>
    <n v="1403039842"/>
    <n v="1397855842"/>
    <x v="2751"/>
    <d v="2014-06-17T16:17:22"/>
    <b v="0"/>
    <n v="0"/>
    <b v="0"/>
    <s v="publishing/children's books"/>
    <n v="0"/>
    <n v="0"/>
    <x v="3"/>
    <s v="children's books"/>
  </r>
  <r>
    <n v="4800"/>
    <n v="550"/>
    <x v="2"/>
    <s v="US"/>
    <s v="USD"/>
    <n v="1324232504"/>
    <n v="1320776504"/>
    <x v="2752"/>
    <d v="2011-12-18T13:21:44"/>
    <b v="0"/>
    <n v="14"/>
    <b v="0"/>
    <s v="publishing/children's books"/>
    <n v="0.11458333333333333"/>
    <n v="39.285714285714285"/>
    <x v="3"/>
    <s v="children's books"/>
  </r>
  <r>
    <n v="2000"/>
    <n v="380"/>
    <x v="2"/>
    <s v="US"/>
    <s v="USD"/>
    <n v="1346017023"/>
    <n v="1343425023"/>
    <x v="2753"/>
    <d v="2012-08-26T16:37:03"/>
    <b v="0"/>
    <n v="8"/>
    <b v="0"/>
    <s v="publishing/children's books"/>
    <n v="0.19"/>
    <n v="47.5"/>
    <x v="3"/>
    <s v="children's books"/>
  </r>
  <r>
    <n v="10000"/>
    <n v="0"/>
    <x v="2"/>
    <s v="US"/>
    <s v="USD"/>
    <n v="1410448551"/>
    <n v="1407856551"/>
    <x v="2754"/>
    <d v="2014-09-11T10:15:51"/>
    <b v="0"/>
    <n v="0"/>
    <b v="0"/>
    <s v="publishing/children's books"/>
    <n v="0"/>
    <n v="0"/>
    <x v="3"/>
    <s v="children's books"/>
  </r>
  <r>
    <n v="500"/>
    <n v="260"/>
    <x v="2"/>
    <s v="IE"/>
    <s v="EUR"/>
    <n v="1428519527"/>
    <n v="1425927527"/>
    <x v="2755"/>
    <d v="2015-04-08T13:58:47"/>
    <b v="0"/>
    <n v="15"/>
    <b v="0"/>
    <s v="publishing/children's books"/>
    <n v="0.52"/>
    <n v="17.333333333333332"/>
    <x v="3"/>
    <s v="children's books"/>
  </r>
  <r>
    <n v="10000"/>
    <n v="1048"/>
    <x v="2"/>
    <s v="US"/>
    <s v="USD"/>
    <n v="1389476201"/>
    <n v="1386884201"/>
    <x v="2756"/>
    <d v="2014-01-11T16:36:41"/>
    <b v="0"/>
    <n v="33"/>
    <b v="0"/>
    <s v="publishing/children's books"/>
    <n v="0.1048"/>
    <n v="31.757575757575758"/>
    <x v="3"/>
    <s v="children's books"/>
  </r>
  <r>
    <n v="1500"/>
    <n v="10"/>
    <x v="2"/>
    <s v="US"/>
    <s v="USD"/>
    <n v="1470498332"/>
    <n v="1469202332"/>
    <x v="2757"/>
    <d v="2016-08-06T10:45:32"/>
    <b v="0"/>
    <n v="2"/>
    <b v="0"/>
    <s v="publishing/children's books"/>
    <n v="6.6666666666666671E-3"/>
    <n v="5"/>
    <x v="3"/>
    <s v="children's books"/>
  </r>
  <r>
    <n v="2000"/>
    <n v="234"/>
    <x v="2"/>
    <s v="AU"/>
    <s v="AUD"/>
    <n v="1476095783"/>
    <n v="1474886183"/>
    <x v="2758"/>
    <d v="2016-10-10T05:36:23"/>
    <b v="0"/>
    <n v="6"/>
    <b v="0"/>
    <s v="publishing/children's books"/>
    <n v="0.11700000000000001"/>
    <n v="39"/>
    <x v="3"/>
    <s v="children's books"/>
  </r>
  <r>
    <n v="1000"/>
    <n v="105"/>
    <x v="2"/>
    <s v="AU"/>
    <s v="AUD"/>
    <n v="1468658866"/>
    <n v="1464943666"/>
    <x v="2759"/>
    <d v="2016-07-16T03:47:46"/>
    <b v="0"/>
    <n v="2"/>
    <b v="0"/>
    <s v="publishing/children's books"/>
    <n v="0.105"/>
    <n v="52.5"/>
    <x v="3"/>
    <s v="children's books"/>
  </r>
  <r>
    <n v="5000"/>
    <n v="0"/>
    <x v="2"/>
    <s v="GB"/>
    <s v="GBP"/>
    <n v="1371726258"/>
    <n v="1369134258"/>
    <x v="2760"/>
    <d v="2013-06-20T06:04:18"/>
    <b v="0"/>
    <n v="0"/>
    <b v="0"/>
    <s v="publishing/children's books"/>
    <n v="0"/>
    <n v="0"/>
    <x v="3"/>
    <s v="children's books"/>
  </r>
  <r>
    <n v="5000"/>
    <n v="36"/>
    <x v="2"/>
    <s v="US"/>
    <s v="USD"/>
    <n v="1357176693"/>
    <n v="1354584693"/>
    <x v="2761"/>
    <d v="2013-01-02T20:31:33"/>
    <b v="0"/>
    <n v="4"/>
    <b v="0"/>
    <s v="publishing/children's books"/>
    <n v="7.1999999999999998E-3"/>
    <n v="9"/>
    <x v="3"/>
    <s v="children's books"/>
  </r>
  <r>
    <n v="3250"/>
    <n v="25"/>
    <x v="2"/>
    <s v="US"/>
    <s v="USD"/>
    <n v="1332114795"/>
    <n v="1326934395"/>
    <x v="2762"/>
    <d v="2012-03-18T18:53:15"/>
    <b v="0"/>
    <n v="1"/>
    <b v="0"/>
    <s v="publishing/children's books"/>
    <n v="7.6923076923076927E-3"/>
    <n v="25"/>
    <x v="3"/>
    <s v="children's books"/>
  </r>
  <r>
    <n v="39400"/>
    <n v="90"/>
    <x v="2"/>
    <s v="US"/>
    <s v="USD"/>
    <n v="1369403684"/>
    <n v="1365515684"/>
    <x v="2763"/>
    <d v="2013-05-24T08:54:44"/>
    <b v="0"/>
    <n v="3"/>
    <b v="0"/>
    <s v="publishing/children's books"/>
    <n v="2.2842639593908631E-3"/>
    <n v="30"/>
    <x v="3"/>
    <s v="children's books"/>
  </r>
  <r>
    <n v="4000"/>
    <n v="45"/>
    <x v="2"/>
    <s v="US"/>
    <s v="USD"/>
    <n v="1338404400"/>
    <n v="1335855631"/>
    <x v="2764"/>
    <d v="2012-05-30T14:00:00"/>
    <b v="0"/>
    <n v="4"/>
    <b v="0"/>
    <s v="publishing/children's books"/>
    <n v="1.125E-2"/>
    <n v="11.25"/>
    <x v="3"/>
    <s v="children's books"/>
  </r>
  <r>
    <n v="4000"/>
    <n v="0"/>
    <x v="2"/>
    <s v="US"/>
    <s v="USD"/>
    <n v="1351432428"/>
    <n v="1350050028"/>
    <x v="2765"/>
    <d v="2012-10-28T08:53:48"/>
    <b v="0"/>
    <n v="0"/>
    <b v="0"/>
    <s v="publishing/children's books"/>
    <n v="0"/>
    <n v="0"/>
    <x v="3"/>
    <s v="children's books"/>
  </r>
  <r>
    <n v="5000"/>
    <n v="100"/>
    <x v="2"/>
    <s v="US"/>
    <s v="USD"/>
    <n v="1313078518"/>
    <n v="1310486518"/>
    <x v="2766"/>
    <d v="2011-08-11T11:01:58"/>
    <b v="0"/>
    <n v="4"/>
    <b v="0"/>
    <s v="publishing/children's books"/>
    <n v="0.02"/>
    <n v="25"/>
    <x v="3"/>
    <s v="children's books"/>
  </r>
  <r>
    <n v="4000"/>
    <n v="34"/>
    <x v="2"/>
    <s v="CA"/>
    <s v="CAD"/>
    <n v="1439766050"/>
    <n v="1434582050"/>
    <x v="2767"/>
    <d v="2015-08-16T18:00:50"/>
    <b v="0"/>
    <n v="3"/>
    <b v="0"/>
    <s v="publishing/children's books"/>
    <n v="8.5000000000000006E-3"/>
    <n v="11.333333333333334"/>
    <x v="3"/>
    <s v="children's books"/>
  </r>
  <r>
    <n v="7000"/>
    <n v="1002"/>
    <x v="2"/>
    <s v="US"/>
    <s v="USD"/>
    <n v="1333028723"/>
    <n v="1330440323"/>
    <x v="2768"/>
    <d v="2012-03-29T08:45:23"/>
    <b v="0"/>
    <n v="34"/>
    <b v="0"/>
    <s v="publishing/children's books"/>
    <n v="0.14314285714285716"/>
    <n v="29.470588235294116"/>
    <x v="3"/>
    <s v="children's books"/>
  </r>
  <r>
    <n v="800"/>
    <n v="2"/>
    <x v="2"/>
    <s v="GB"/>
    <s v="GBP"/>
    <n v="1401997790"/>
    <n v="1397677790"/>
    <x v="2769"/>
    <d v="2014-06-05T14:49:50"/>
    <b v="0"/>
    <n v="2"/>
    <b v="0"/>
    <s v="publishing/children's books"/>
    <n v="2.5000000000000001E-3"/>
    <n v="1"/>
    <x v="3"/>
    <s v="children's books"/>
  </r>
  <r>
    <n v="20000"/>
    <n v="2082.25"/>
    <x v="2"/>
    <s v="US"/>
    <s v="USD"/>
    <n v="1395158130"/>
    <n v="1392569730"/>
    <x v="2770"/>
    <d v="2014-03-18T10:55:30"/>
    <b v="0"/>
    <n v="33"/>
    <b v="0"/>
    <s v="publishing/children's books"/>
    <n v="0.1041125"/>
    <n v="63.098484848484851"/>
    <x v="3"/>
    <s v="children's books"/>
  </r>
  <r>
    <n v="19980"/>
    <n v="0"/>
    <x v="2"/>
    <s v="US"/>
    <s v="USD"/>
    <n v="1359738000"/>
    <n v="1355489140"/>
    <x v="2771"/>
    <d v="2013-02-01T12:00:00"/>
    <b v="0"/>
    <n v="0"/>
    <b v="0"/>
    <s v="publishing/children's books"/>
    <n v="0"/>
    <n v="0"/>
    <x v="3"/>
    <s v="children's books"/>
  </r>
  <r>
    <n v="8000"/>
    <n v="0"/>
    <x v="2"/>
    <s v="US"/>
    <s v="USD"/>
    <n v="1381006294"/>
    <n v="1379710294"/>
    <x v="2772"/>
    <d v="2013-10-05T15:51:34"/>
    <b v="0"/>
    <n v="0"/>
    <b v="0"/>
    <s v="publishing/children's books"/>
    <n v="0"/>
    <n v="0"/>
    <x v="3"/>
    <s v="children's books"/>
  </r>
  <r>
    <n v="530"/>
    <n v="1"/>
    <x v="2"/>
    <s v="CA"/>
    <s v="CAD"/>
    <n v="1461530721"/>
    <n v="1460666721"/>
    <x v="2773"/>
    <d v="2016-04-24T15:45:21"/>
    <b v="0"/>
    <n v="1"/>
    <b v="0"/>
    <s v="publishing/children's books"/>
    <n v="1.8867924528301887E-3"/>
    <n v="1"/>
    <x v="3"/>
    <s v="children's books"/>
  </r>
  <r>
    <n v="4000"/>
    <n v="570"/>
    <x v="2"/>
    <s v="US"/>
    <s v="USD"/>
    <n v="1362711728"/>
    <n v="1360119728"/>
    <x v="2774"/>
    <d v="2013-03-07T22:02:08"/>
    <b v="0"/>
    <n v="13"/>
    <b v="0"/>
    <s v="publishing/children's books"/>
    <n v="0.14249999999999999"/>
    <n v="43.846153846153847"/>
    <x v="3"/>
    <s v="children's books"/>
  </r>
  <r>
    <n v="5000"/>
    <n v="150"/>
    <x v="2"/>
    <s v="US"/>
    <s v="USD"/>
    <n v="1323994754"/>
    <n v="1321402754"/>
    <x v="2775"/>
    <d v="2011-12-15T19:19:14"/>
    <b v="0"/>
    <n v="2"/>
    <b v="0"/>
    <s v="publishing/children's books"/>
    <n v="0.03"/>
    <n v="75"/>
    <x v="3"/>
    <s v="children's books"/>
  </r>
  <r>
    <n v="21000"/>
    <n v="1655"/>
    <x v="2"/>
    <s v="US"/>
    <s v="USD"/>
    <n v="1434092876"/>
    <n v="1431414476"/>
    <x v="2776"/>
    <d v="2015-06-12T02:07:56"/>
    <b v="0"/>
    <n v="36"/>
    <b v="0"/>
    <s v="publishing/children's books"/>
    <n v="7.8809523809523815E-2"/>
    <n v="45.972222222222221"/>
    <x v="3"/>
    <s v="children's books"/>
  </r>
  <r>
    <n v="3000"/>
    <n v="10"/>
    <x v="2"/>
    <s v="US"/>
    <s v="USD"/>
    <n v="1437149004"/>
    <n v="1434557004"/>
    <x v="2777"/>
    <d v="2015-07-17T11:03:24"/>
    <b v="0"/>
    <n v="1"/>
    <b v="0"/>
    <s v="publishing/children's books"/>
    <n v="3.3333333333333335E-3"/>
    <n v="10"/>
    <x v="3"/>
    <s v="children's books"/>
  </r>
  <r>
    <n v="5500"/>
    <n v="1405"/>
    <x v="2"/>
    <s v="US"/>
    <s v="USD"/>
    <n v="1409009306"/>
    <n v="1406417306"/>
    <x v="2778"/>
    <d v="2014-08-25T18:28:26"/>
    <b v="0"/>
    <n v="15"/>
    <b v="0"/>
    <s v="publishing/children's books"/>
    <n v="0.25545454545454543"/>
    <n v="93.666666666666671"/>
    <x v="3"/>
    <s v="children's books"/>
  </r>
  <r>
    <n v="2500"/>
    <n v="53"/>
    <x v="2"/>
    <s v="US"/>
    <s v="USD"/>
    <n v="1448204621"/>
    <n v="1445609021"/>
    <x v="2779"/>
    <d v="2015-11-22T10:03:41"/>
    <b v="0"/>
    <n v="1"/>
    <b v="0"/>
    <s v="publishing/children's books"/>
    <n v="2.12E-2"/>
    <n v="53"/>
    <x v="3"/>
    <s v="children's books"/>
  </r>
  <r>
    <n v="100000"/>
    <n v="0"/>
    <x v="2"/>
    <s v="IT"/>
    <s v="EUR"/>
    <n v="1489142688"/>
    <n v="1486550688"/>
    <x v="2780"/>
    <d v="2017-03-10T05:44:48"/>
    <b v="0"/>
    <n v="0"/>
    <b v="0"/>
    <s v="publishing/children's books"/>
    <n v="0"/>
    <n v="0"/>
    <x v="3"/>
    <s v="children's books"/>
  </r>
  <r>
    <n v="1250"/>
    <n v="1316"/>
    <x v="0"/>
    <s v="US"/>
    <s v="USD"/>
    <n v="1423724400"/>
    <n v="1421274954"/>
    <x v="2781"/>
    <d v="2015-02-12T02:00:00"/>
    <b v="0"/>
    <n v="28"/>
    <b v="1"/>
    <s v="theater/plays"/>
    <n v="1.0528"/>
    <n v="47"/>
    <x v="1"/>
    <s v="plays"/>
  </r>
  <r>
    <n v="1000"/>
    <n v="1200"/>
    <x v="0"/>
    <s v="US"/>
    <s v="USD"/>
    <n v="1424149140"/>
    <n v="1421964718"/>
    <x v="2782"/>
    <d v="2015-02-16T23:59:00"/>
    <b v="0"/>
    <n v="18"/>
    <b v="1"/>
    <s v="theater/plays"/>
    <n v="1.2"/>
    <n v="66.666666666666671"/>
    <x v="1"/>
    <s v="plays"/>
  </r>
  <r>
    <n v="1000"/>
    <n v="1145"/>
    <x v="0"/>
    <s v="GB"/>
    <s v="GBP"/>
    <n v="1429793446"/>
    <n v="1428583846"/>
    <x v="2783"/>
    <d v="2015-04-23T07:50:46"/>
    <b v="0"/>
    <n v="61"/>
    <b v="1"/>
    <s v="theater/plays"/>
    <n v="1.145"/>
    <n v="18.770491803278688"/>
    <x v="1"/>
    <s v="plays"/>
  </r>
  <r>
    <n v="6000"/>
    <n v="7140"/>
    <x v="0"/>
    <s v="US"/>
    <s v="USD"/>
    <n v="1414608843"/>
    <n v="1412794443"/>
    <x v="2784"/>
    <d v="2014-10-29T13:54:03"/>
    <b v="0"/>
    <n v="108"/>
    <b v="1"/>
    <s v="theater/plays"/>
    <n v="1.19"/>
    <n v="66.111111111111114"/>
    <x v="1"/>
    <s v="plays"/>
  </r>
  <r>
    <n v="5000"/>
    <n v="5234"/>
    <x v="0"/>
    <s v="US"/>
    <s v="USD"/>
    <n v="1470430800"/>
    <n v="1467865967"/>
    <x v="2785"/>
    <d v="2016-08-05T16:00:00"/>
    <b v="0"/>
    <n v="142"/>
    <b v="1"/>
    <s v="theater/plays"/>
    <n v="1.0468"/>
    <n v="36.859154929577464"/>
    <x v="1"/>
    <s v="plays"/>
  </r>
  <r>
    <n v="2500"/>
    <n v="2946"/>
    <x v="0"/>
    <s v="GB"/>
    <s v="GBP"/>
    <n v="1404913180"/>
    <n v="1403703580"/>
    <x v="2786"/>
    <d v="2014-07-09T08:39:40"/>
    <b v="0"/>
    <n v="74"/>
    <b v="1"/>
    <s v="theater/plays"/>
    <n v="1.1783999999999999"/>
    <n v="39.810810810810814"/>
    <x v="1"/>
    <s v="plays"/>
  </r>
  <r>
    <n v="1000"/>
    <n v="1197"/>
    <x v="0"/>
    <s v="US"/>
    <s v="USD"/>
    <n v="1405658752"/>
    <n v="1403066752"/>
    <x v="2787"/>
    <d v="2014-07-17T23:45:52"/>
    <b v="0"/>
    <n v="38"/>
    <b v="1"/>
    <s v="theater/plays"/>
    <n v="1.1970000000000001"/>
    <n v="31.5"/>
    <x v="1"/>
    <s v="plays"/>
  </r>
  <r>
    <n v="2000"/>
    <n v="2050"/>
    <x v="0"/>
    <s v="US"/>
    <s v="USD"/>
    <n v="1469811043"/>
    <n v="1467219043"/>
    <x v="2788"/>
    <d v="2016-07-29T11:50:43"/>
    <b v="0"/>
    <n v="20"/>
    <b v="1"/>
    <s v="theater/plays"/>
    <n v="1.0249999999999999"/>
    <n v="102.5"/>
    <x v="1"/>
    <s v="plays"/>
  </r>
  <r>
    <n v="3000"/>
    <n v="3035"/>
    <x v="0"/>
    <s v="US"/>
    <s v="USD"/>
    <n v="1426132800"/>
    <n v="1424477934"/>
    <x v="2789"/>
    <d v="2015-03-11T23:00:00"/>
    <b v="0"/>
    <n v="24"/>
    <b v="1"/>
    <s v="theater/plays"/>
    <n v="1.0116666666666667"/>
    <n v="126.45833333333333"/>
    <x v="1"/>
    <s v="plays"/>
  </r>
  <r>
    <n v="3000"/>
    <n v="3160"/>
    <x v="0"/>
    <s v="US"/>
    <s v="USD"/>
    <n v="1423693903"/>
    <n v="1421101903"/>
    <x v="2790"/>
    <d v="2015-02-11T17:31:43"/>
    <b v="0"/>
    <n v="66"/>
    <b v="1"/>
    <s v="theater/plays"/>
    <n v="1.0533333333333332"/>
    <n v="47.878787878787875"/>
    <x v="1"/>
    <s v="plays"/>
  </r>
  <r>
    <n v="2000"/>
    <n v="2050"/>
    <x v="0"/>
    <s v="US"/>
    <s v="USD"/>
    <n v="1473393600"/>
    <n v="1470778559"/>
    <x v="2791"/>
    <d v="2016-09-08T23:00:00"/>
    <b v="0"/>
    <n v="28"/>
    <b v="1"/>
    <s v="theater/plays"/>
    <n v="1.0249999999999999"/>
    <n v="73.214285714285708"/>
    <x v="1"/>
    <s v="plays"/>
  </r>
  <r>
    <n v="2000"/>
    <n v="2152"/>
    <x v="0"/>
    <s v="US"/>
    <s v="USD"/>
    <n v="1439357559"/>
    <n v="1435469559"/>
    <x v="2792"/>
    <d v="2015-08-12T00:32:39"/>
    <b v="0"/>
    <n v="24"/>
    <b v="1"/>
    <s v="theater/plays"/>
    <n v="1.0760000000000001"/>
    <n v="89.666666666666671"/>
    <x v="1"/>
    <s v="plays"/>
  </r>
  <r>
    <n v="10000"/>
    <n v="11056.75"/>
    <x v="0"/>
    <s v="AU"/>
    <s v="AUD"/>
    <n v="1437473005"/>
    <n v="1434881005"/>
    <x v="2793"/>
    <d v="2015-07-21T05:03:25"/>
    <b v="0"/>
    <n v="73"/>
    <b v="1"/>
    <s v="theater/plays"/>
    <n v="1.105675"/>
    <n v="151.4623287671233"/>
    <x v="1"/>
    <s v="plays"/>
  </r>
  <r>
    <n v="50"/>
    <n v="75"/>
    <x v="0"/>
    <s v="GB"/>
    <s v="GBP"/>
    <n v="1457031600"/>
    <n v="1455640559"/>
    <x v="2794"/>
    <d v="2016-03-03T14:00:00"/>
    <b v="0"/>
    <n v="3"/>
    <b v="1"/>
    <s v="theater/plays"/>
    <n v="1.5"/>
    <n v="25"/>
    <x v="1"/>
    <s v="plays"/>
  </r>
  <r>
    <n v="700"/>
    <n v="730"/>
    <x v="0"/>
    <s v="US"/>
    <s v="USD"/>
    <n v="1402095600"/>
    <n v="1400675841"/>
    <x v="2795"/>
    <d v="2014-06-06T18:00:00"/>
    <b v="0"/>
    <n v="20"/>
    <b v="1"/>
    <s v="theater/plays"/>
    <n v="1.0428571428571429"/>
    <n v="36.5"/>
    <x v="1"/>
    <s v="plays"/>
  </r>
  <r>
    <n v="800"/>
    <n v="924"/>
    <x v="0"/>
    <s v="GB"/>
    <s v="GBP"/>
    <n v="1404564028"/>
    <n v="1401972028"/>
    <x v="2796"/>
    <d v="2014-07-05T07:40:28"/>
    <b v="0"/>
    <n v="21"/>
    <b v="1"/>
    <s v="theater/plays"/>
    <n v="1.155"/>
    <n v="44"/>
    <x v="1"/>
    <s v="plays"/>
  </r>
  <r>
    <n v="8000"/>
    <n v="8211.61"/>
    <x v="0"/>
    <s v="GB"/>
    <s v="GBP"/>
    <n v="1404858840"/>
    <n v="1402266840"/>
    <x v="2797"/>
    <d v="2014-07-08T17:34:00"/>
    <b v="0"/>
    <n v="94"/>
    <b v="1"/>
    <s v="theater/plays"/>
    <n v="1.02645125"/>
    <n v="87.357553191489373"/>
    <x v="1"/>
    <s v="plays"/>
  </r>
  <r>
    <n v="5000"/>
    <n v="5070"/>
    <x v="0"/>
    <s v="GB"/>
    <s v="GBP"/>
    <n v="1438358400"/>
    <n v="1437063121"/>
    <x v="2798"/>
    <d v="2015-07-31T11:00:00"/>
    <b v="0"/>
    <n v="139"/>
    <b v="1"/>
    <s v="theater/plays"/>
    <n v="1.014"/>
    <n v="36.474820143884891"/>
    <x v="1"/>
    <s v="plays"/>
  </r>
  <r>
    <n v="5000"/>
    <n v="5831.74"/>
    <x v="0"/>
    <s v="GB"/>
    <s v="GBP"/>
    <n v="1466179200"/>
    <n v="1463466070"/>
    <x v="2799"/>
    <d v="2016-06-17T11:00:00"/>
    <b v="0"/>
    <n v="130"/>
    <b v="1"/>
    <s v="theater/plays"/>
    <n v="1.1663479999999999"/>
    <n v="44.859538461538463"/>
    <x v="1"/>
    <s v="plays"/>
  </r>
  <r>
    <n v="1000"/>
    <n v="1330"/>
    <x v="0"/>
    <s v="GB"/>
    <s v="GBP"/>
    <n v="1420377366"/>
    <n v="1415193366"/>
    <x v="2800"/>
    <d v="2015-01-04T08:16:06"/>
    <b v="0"/>
    <n v="31"/>
    <b v="1"/>
    <s v="theater/plays"/>
    <n v="1.33"/>
    <n v="42.903225806451616"/>
    <x v="1"/>
    <s v="plays"/>
  </r>
  <r>
    <n v="500"/>
    <n v="666"/>
    <x v="0"/>
    <s v="AU"/>
    <s v="AUD"/>
    <n v="1412938800"/>
    <n v="1411019409"/>
    <x v="2801"/>
    <d v="2014-10-10T06:00:00"/>
    <b v="0"/>
    <n v="13"/>
    <b v="1"/>
    <s v="theater/plays"/>
    <n v="1.3320000000000001"/>
    <n v="51.230769230769234"/>
    <x v="1"/>
    <s v="plays"/>
  </r>
  <r>
    <n v="3000"/>
    <n v="3055"/>
    <x v="0"/>
    <s v="GB"/>
    <s v="GBP"/>
    <n v="1438875107"/>
    <n v="1436283107"/>
    <x v="2802"/>
    <d v="2015-08-06T10:31:47"/>
    <b v="0"/>
    <n v="90"/>
    <b v="1"/>
    <s v="theater/plays"/>
    <n v="1.0183333333333333"/>
    <n v="33.944444444444443"/>
    <x v="1"/>
    <s v="plays"/>
  </r>
  <r>
    <n v="10000"/>
    <n v="12795"/>
    <x v="0"/>
    <s v="US"/>
    <s v="USD"/>
    <n v="1437004800"/>
    <n v="1433295276"/>
    <x v="2803"/>
    <d v="2015-07-15T19:00:00"/>
    <b v="0"/>
    <n v="141"/>
    <b v="1"/>
    <s v="theater/plays"/>
    <n v="1.2795000000000001"/>
    <n v="90.744680851063833"/>
    <x v="1"/>
    <s v="plays"/>
  </r>
  <r>
    <n v="1000"/>
    <n v="1150"/>
    <x v="0"/>
    <s v="GB"/>
    <s v="GBP"/>
    <n v="1411987990"/>
    <n v="1409395990"/>
    <x v="2804"/>
    <d v="2014-09-29T05:53:10"/>
    <b v="0"/>
    <n v="23"/>
    <b v="1"/>
    <s v="theater/plays"/>
    <n v="1.1499999999999999"/>
    <n v="50"/>
    <x v="1"/>
    <s v="plays"/>
  </r>
  <r>
    <n v="400"/>
    <n v="440"/>
    <x v="0"/>
    <s v="GB"/>
    <s v="GBP"/>
    <n v="1440245273"/>
    <n v="1438085273"/>
    <x v="2805"/>
    <d v="2015-08-22T07:07:53"/>
    <b v="0"/>
    <n v="18"/>
    <b v="1"/>
    <s v="theater/plays"/>
    <n v="1.1000000000000001"/>
    <n v="24.444444444444443"/>
    <x v="1"/>
    <s v="plays"/>
  </r>
  <r>
    <n v="3000"/>
    <n v="3363"/>
    <x v="0"/>
    <s v="GB"/>
    <s v="GBP"/>
    <n v="1438772400"/>
    <n v="1435645490"/>
    <x v="2806"/>
    <d v="2015-08-05T06:00:00"/>
    <b v="0"/>
    <n v="76"/>
    <b v="1"/>
    <s v="theater/plays"/>
    <n v="1.121"/>
    <n v="44.25"/>
    <x v="1"/>
    <s v="plays"/>
  </r>
  <r>
    <n v="5000"/>
    <n v="6300"/>
    <x v="0"/>
    <s v="US"/>
    <s v="USD"/>
    <n v="1435611438"/>
    <n v="1433019438"/>
    <x v="2807"/>
    <d v="2015-06-29T15:57:18"/>
    <b v="0"/>
    <n v="93"/>
    <b v="1"/>
    <s v="theater/plays"/>
    <n v="1.26"/>
    <n v="67.741935483870961"/>
    <x v="1"/>
    <s v="plays"/>
  </r>
  <r>
    <n v="4500"/>
    <n v="4511"/>
    <x v="0"/>
    <s v="US"/>
    <s v="USD"/>
    <n v="1440274735"/>
    <n v="1437682735"/>
    <x v="2808"/>
    <d v="2015-08-22T15:18:55"/>
    <b v="0"/>
    <n v="69"/>
    <b v="1"/>
    <s v="theater/plays"/>
    <n v="1.0024444444444445"/>
    <n v="65.376811594202906"/>
    <x v="1"/>
    <s v="plays"/>
  </r>
  <r>
    <n v="2500"/>
    <n v="2560"/>
    <x v="0"/>
    <s v="US"/>
    <s v="USD"/>
    <n v="1459348740"/>
    <n v="1458647725"/>
    <x v="2809"/>
    <d v="2016-03-30T09:39:00"/>
    <b v="0"/>
    <n v="21"/>
    <b v="1"/>
    <s v="theater/plays"/>
    <n v="1.024"/>
    <n v="121.9047619047619"/>
    <x v="1"/>
    <s v="plays"/>
  </r>
  <r>
    <n v="2500"/>
    <n v="2705"/>
    <x v="0"/>
    <s v="US"/>
    <s v="USD"/>
    <n v="1401595140"/>
    <n v="1398828064"/>
    <x v="2810"/>
    <d v="2014-05-31T22:59:00"/>
    <b v="0"/>
    <n v="57"/>
    <b v="1"/>
    <s v="theater/plays"/>
    <n v="1.0820000000000001"/>
    <n v="47.456140350877192"/>
    <x v="1"/>
    <s v="plays"/>
  </r>
  <r>
    <n v="10000"/>
    <n v="10027"/>
    <x v="0"/>
    <s v="GB"/>
    <s v="GBP"/>
    <n v="1424692503"/>
    <n v="1422100503"/>
    <x v="2811"/>
    <d v="2015-02-23T06:55:03"/>
    <b v="0"/>
    <n v="108"/>
    <b v="1"/>
    <s v="theater/plays"/>
    <n v="1.0026999999999999"/>
    <n v="92.842592592592595"/>
    <x v="1"/>
    <s v="plays"/>
  </r>
  <r>
    <n v="5000"/>
    <n v="5665"/>
    <x v="0"/>
    <s v="CA"/>
    <s v="CAD"/>
    <n v="1428292800"/>
    <n v="1424368298"/>
    <x v="2812"/>
    <d v="2015-04-05T23:00:00"/>
    <b v="0"/>
    <n v="83"/>
    <b v="1"/>
    <s v="theater/plays"/>
    <n v="1.133"/>
    <n v="68.253012048192772"/>
    <x v="1"/>
    <s v="plays"/>
  </r>
  <r>
    <n v="2800"/>
    <n v="3572.12"/>
    <x v="0"/>
    <s v="US"/>
    <s v="USD"/>
    <n v="1481737761"/>
    <n v="1479577761"/>
    <x v="2813"/>
    <d v="2016-12-14T12:49:21"/>
    <b v="0"/>
    <n v="96"/>
    <b v="1"/>
    <s v="theater/plays"/>
    <n v="1.2757571428571428"/>
    <n v="37.209583333333335"/>
    <x v="1"/>
    <s v="plays"/>
  </r>
  <r>
    <n v="1500"/>
    <n v="1616"/>
    <x v="0"/>
    <s v="GB"/>
    <s v="GBP"/>
    <n v="1431164115"/>
    <n v="1428572115"/>
    <x v="2814"/>
    <d v="2015-05-09T04:35:15"/>
    <b v="0"/>
    <n v="64"/>
    <b v="1"/>
    <s v="theater/plays"/>
    <n v="1.0773333333333333"/>
    <n v="25.25"/>
    <x v="1"/>
    <s v="plays"/>
  </r>
  <r>
    <n v="250"/>
    <n v="605"/>
    <x v="0"/>
    <s v="CA"/>
    <s v="CAD"/>
    <n v="1470595109"/>
    <n v="1468003109"/>
    <x v="2815"/>
    <d v="2016-08-07T13:38:29"/>
    <b v="0"/>
    <n v="14"/>
    <b v="1"/>
    <s v="theater/plays"/>
    <n v="2.42"/>
    <n v="43.214285714285715"/>
    <x v="1"/>
    <s v="plays"/>
  </r>
  <r>
    <n v="3000"/>
    <n v="4247"/>
    <x v="0"/>
    <s v="GB"/>
    <s v="GBP"/>
    <n v="1438531200"/>
    <n v="1435921992"/>
    <x v="2816"/>
    <d v="2015-08-02T11:00:00"/>
    <b v="0"/>
    <n v="169"/>
    <b v="1"/>
    <s v="theater/plays"/>
    <n v="1.4156666666666666"/>
    <n v="25.130177514792898"/>
    <x v="1"/>
    <s v="plays"/>
  </r>
  <r>
    <n v="600"/>
    <n v="780"/>
    <x v="0"/>
    <s v="GB"/>
    <s v="GBP"/>
    <n v="1425136462"/>
    <n v="1421680462"/>
    <x v="2817"/>
    <d v="2015-02-28T10:14:22"/>
    <b v="0"/>
    <n v="33"/>
    <b v="1"/>
    <s v="theater/plays"/>
    <n v="1.3"/>
    <n v="23.636363636363637"/>
    <x v="1"/>
    <s v="plays"/>
  </r>
  <r>
    <n v="10000"/>
    <n v="10603"/>
    <x v="0"/>
    <s v="US"/>
    <s v="USD"/>
    <n v="1443018086"/>
    <n v="1441290086"/>
    <x v="2818"/>
    <d v="2015-09-23T09:21:26"/>
    <b v="0"/>
    <n v="102"/>
    <b v="1"/>
    <s v="theater/plays"/>
    <n v="1.0603"/>
    <n v="103.95098039215686"/>
    <x v="1"/>
    <s v="plays"/>
  </r>
  <r>
    <n v="5000"/>
    <n v="5240"/>
    <x v="0"/>
    <s v="GB"/>
    <s v="GBP"/>
    <n v="1434285409"/>
    <n v="1431693409"/>
    <x v="2819"/>
    <d v="2015-06-14T07:36:49"/>
    <b v="0"/>
    <n v="104"/>
    <b v="1"/>
    <s v="theater/plays"/>
    <n v="1.048"/>
    <n v="50.384615384615387"/>
    <x v="1"/>
    <s v="plays"/>
  </r>
  <r>
    <n v="200"/>
    <n v="272"/>
    <x v="0"/>
    <s v="GB"/>
    <s v="GBP"/>
    <n v="1456444800"/>
    <n v="1454337589"/>
    <x v="2820"/>
    <d v="2016-02-25T19:00:00"/>
    <b v="0"/>
    <n v="20"/>
    <b v="1"/>
    <s v="theater/plays"/>
    <n v="1.36"/>
    <n v="13.6"/>
    <x v="1"/>
    <s v="plays"/>
  </r>
  <r>
    <n v="1000"/>
    <n v="1000"/>
    <x v="0"/>
    <s v="GB"/>
    <s v="GBP"/>
    <n v="1411510135"/>
    <n v="1408918135"/>
    <x v="2821"/>
    <d v="2014-09-23T17:08:55"/>
    <b v="0"/>
    <n v="35"/>
    <b v="1"/>
    <s v="theater/plays"/>
    <n v="1"/>
    <n v="28.571428571428573"/>
    <x v="1"/>
    <s v="plays"/>
  </r>
  <r>
    <n v="6000"/>
    <n v="6000"/>
    <x v="0"/>
    <s v="US"/>
    <s v="USD"/>
    <n v="1427469892"/>
    <n v="1424881492"/>
    <x v="2822"/>
    <d v="2015-03-27T10:24:52"/>
    <b v="0"/>
    <n v="94"/>
    <b v="1"/>
    <s v="theater/plays"/>
    <n v="1"/>
    <n v="63.829787234042556"/>
    <x v="1"/>
    <s v="plays"/>
  </r>
  <r>
    <n v="100"/>
    <n v="124"/>
    <x v="0"/>
    <s v="GB"/>
    <s v="GBP"/>
    <n v="1427842740"/>
    <n v="1425428206"/>
    <x v="2823"/>
    <d v="2015-03-31T17:59:00"/>
    <b v="0"/>
    <n v="14"/>
    <b v="1"/>
    <s v="theater/plays"/>
    <n v="1.24"/>
    <n v="8.8571428571428577"/>
    <x v="1"/>
    <s v="plays"/>
  </r>
  <r>
    <n v="650"/>
    <n v="760"/>
    <x v="0"/>
    <s v="US"/>
    <s v="USD"/>
    <n v="1434159780"/>
    <n v="1431412196"/>
    <x v="2824"/>
    <d v="2015-06-12T20:43:00"/>
    <b v="0"/>
    <n v="15"/>
    <b v="1"/>
    <s v="theater/plays"/>
    <n v="1.1692307692307693"/>
    <n v="50.666666666666664"/>
    <x v="1"/>
    <s v="plays"/>
  </r>
  <r>
    <n v="3000"/>
    <n v="3100"/>
    <x v="0"/>
    <s v="GB"/>
    <s v="GBP"/>
    <n v="1449255686"/>
    <n v="1446663686"/>
    <x v="2825"/>
    <d v="2015-12-04T14:01:26"/>
    <b v="0"/>
    <n v="51"/>
    <b v="1"/>
    <s v="theater/plays"/>
    <n v="1.0333333333333334"/>
    <n v="60.784313725490193"/>
    <x v="1"/>
    <s v="plays"/>
  </r>
  <r>
    <n v="2000"/>
    <n v="2155"/>
    <x v="0"/>
    <s v="US"/>
    <s v="USD"/>
    <n v="1436511600"/>
    <n v="1434415812"/>
    <x v="2826"/>
    <d v="2015-07-10T02:00:00"/>
    <b v="0"/>
    <n v="19"/>
    <b v="1"/>
    <s v="theater/plays"/>
    <n v="1.0774999999999999"/>
    <n v="113.42105263157895"/>
    <x v="1"/>
    <s v="plays"/>
  </r>
  <r>
    <n v="2000"/>
    <n v="2405"/>
    <x v="0"/>
    <s v="US"/>
    <s v="USD"/>
    <n v="1464971400"/>
    <n v="1462379066"/>
    <x v="2827"/>
    <d v="2016-06-03T11:30:00"/>
    <b v="0"/>
    <n v="23"/>
    <b v="1"/>
    <s v="theater/plays"/>
    <n v="1.2024999999999999"/>
    <n v="104.56521739130434"/>
    <x v="1"/>
    <s v="plays"/>
  </r>
  <r>
    <n v="9500"/>
    <n v="9536"/>
    <x v="0"/>
    <s v="GB"/>
    <s v="GBP"/>
    <n v="1443826800"/>
    <n v="1441606869"/>
    <x v="2828"/>
    <d v="2015-10-02T18:00:00"/>
    <b v="0"/>
    <n v="97"/>
    <b v="1"/>
    <s v="theater/plays"/>
    <n v="1.0037894736842106"/>
    <n v="98.30927835051547"/>
    <x v="1"/>
    <s v="plays"/>
  </r>
  <r>
    <n v="2500"/>
    <n v="2663"/>
    <x v="0"/>
    <s v="GB"/>
    <s v="GBP"/>
    <n v="1464863118"/>
    <n v="1462443918"/>
    <x v="2829"/>
    <d v="2016-06-02T05:25:18"/>
    <b v="0"/>
    <n v="76"/>
    <b v="1"/>
    <s v="theater/plays"/>
    <n v="1.0651999999999999"/>
    <n v="35.039473684210527"/>
    <x v="1"/>
    <s v="plays"/>
  </r>
  <r>
    <n v="3000"/>
    <n v="3000"/>
    <x v="0"/>
    <s v="US"/>
    <s v="USD"/>
    <n v="1399867140"/>
    <n v="1398802148"/>
    <x v="2830"/>
    <d v="2014-05-11T22:59:00"/>
    <b v="0"/>
    <n v="11"/>
    <b v="1"/>
    <s v="theater/plays"/>
    <n v="1"/>
    <n v="272.72727272727275"/>
    <x v="1"/>
    <s v="plays"/>
  </r>
  <r>
    <n v="3000"/>
    <n v="3320"/>
    <x v="0"/>
    <s v="US"/>
    <s v="USD"/>
    <n v="1437076070"/>
    <n v="1434484070"/>
    <x v="2831"/>
    <d v="2015-07-16T14:47:50"/>
    <b v="0"/>
    <n v="52"/>
    <b v="1"/>
    <s v="theater/plays"/>
    <n v="1.1066666666666667"/>
    <n v="63.846153846153847"/>
    <x v="1"/>
    <s v="plays"/>
  </r>
  <r>
    <n v="2500"/>
    <n v="2867.99"/>
    <x v="0"/>
    <s v="GB"/>
    <s v="GBP"/>
    <n v="1416780000"/>
    <n v="1414342894"/>
    <x v="2832"/>
    <d v="2014-11-23T17:00:00"/>
    <b v="0"/>
    <n v="95"/>
    <b v="1"/>
    <s v="theater/plays"/>
    <n v="1.1471959999999999"/>
    <n v="30.189368421052631"/>
    <x v="1"/>
    <s v="plays"/>
  </r>
  <r>
    <n v="2700"/>
    <n v="2923"/>
    <x v="0"/>
    <s v="US"/>
    <s v="USD"/>
    <n v="1444528800"/>
    <n v="1442804633"/>
    <x v="2833"/>
    <d v="2015-10-10T21:00:00"/>
    <b v="0"/>
    <n v="35"/>
    <b v="1"/>
    <s v="theater/plays"/>
    <n v="1.0825925925925926"/>
    <n v="83.51428571428572"/>
    <x v="1"/>
    <s v="plays"/>
  </r>
  <r>
    <n v="800"/>
    <n v="1360"/>
    <x v="0"/>
    <s v="GB"/>
    <s v="GBP"/>
    <n v="1422658930"/>
    <n v="1421362930"/>
    <x v="2834"/>
    <d v="2015-01-30T18:02:10"/>
    <b v="0"/>
    <n v="21"/>
    <b v="1"/>
    <s v="theater/plays"/>
    <n v="1.7"/>
    <n v="64.761904761904759"/>
    <x v="1"/>
    <s v="plays"/>
  </r>
  <r>
    <n v="1000"/>
    <n v="1870.99"/>
    <x v="0"/>
    <s v="GB"/>
    <s v="GBP"/>
    <n v="1449273600"/>
    <n v="1446742417"/>
    <x v="2835"/>
    <d v="2015-12-04T19:00:00"/>
    <b v="0"/>
    <n v="93"/>
    <b v="1"/>
    <s v="theater/plays"/>
    <n v="1.8709899999999999"/>
    <n v="20.118172043010752"/>
    <x v="1"/>
    <s v="plays"/>
  </r>
  <r>
    <n v="450"/>
    <n v="485"/>
    <x v="0"/>
    <s v="US"/>
    <s v="USD"/>
    <n v="1487393940"/>
    <n v="1484115418"/>
    <x v="2836"/>
    <d v="2017-02-17T23:59:00"/>
    <b v="0"/>
    <n v="11"/>
    <b v="1"/>
    <s v="theater/plays"/>
    <n v="1.0777777777777777"/>
    <n v="44.090909090909093"/>
    <x v="1"/>
    <s v="plays"/>
  </r>
  <r>
    <n v="850"/>
    <n v="850"/>
    <x v="0"/>
    <s v="CA"/>
    <s v="CAD"/>
    <n v="1449701284"/>
    <n v="1446241684"/>
    <x v="2837"/>
    <d v="2015-12-09T17:48:04"/>
    <b v="0"/>
    <n v="21"/>
    <b v="1"/>
    <s v="theater/plays"/>
    <n v="1"/>
    <n v="40.476190476190474"/>
    <x v="1"/>
    <s v="plays"/>
  </r>
  <r>
    <n v="2000"/>
    <n v="2405"/>
    <x v="0"/>
    <s v="US"/>
    <s v="USD"/>
    <n v="1407967200"/>
    <n v="1406039696"/>
    <x v="2838"/>
    <d v="2014-08-13T17:00:00"/>
    <b v="0"/>
    <n v="54"/>
    <b v="1"/>
    <s v="theater/plays"/>
    <n v="1.2024999999999999"/>
    <n v="44.537037037037038"/>
    <x v="1"/>
    <s v="plays"/>
  </r>
  <r>
    <n v="3500"/>
    <n v="3900"/>
    <x v="0"/>
    <s v="US"/>
    <s v="USD"/>
    <n v="1408942740"/>
    <n v="1406958354"/>
    <x v="2839"/>
    <d v="2014-08-24T23:59:00"/>
    <b v="0"/>
    <n v="31"/>
    <b v="1"/>
    <s v="theater/plays"/>
    <n v="1.1142857142857143"/>
    <n v="125.80645161290323"/>
    <x v="1"/>
    <s v="plays"/>
  </r>
  <r>
    <n v="2500"/>
    <n v="2600"/>
    <x v="0"/>
    <s v="GB"/>
    <s v="GBP"/>
    <n v="1426698000"/>
    <n v="1424825479"/>
    <x v="2840"/>
    <d v="2015-03-18T12:00:00"/>
    <b v="0"/>
    <n v="132"/>
    <b v="1"/>
    <s v="theater/plays"/>
    <n v="1.04"/>
    <n v="19.696969696969695"/>
    <x v="1"/>
    <s v="plays"/>
  </r>
  <r>
    <n v="1000"/>
    <n v="10"/>
    <x v="2"/>
    <s v="GB"/>
    <s v="GBP"/>
    <n v="1450032297"/>
    <n v="1444844697"/>
    <x v="2841"/>
    <d v="2015-12-13T13:44:57"/>
    <b v="0"/>
    <n v="1"/>
    <b v="0"/>
    <s v="theater/plays"/>
    <n v="0.01"/>
    <n v="10"/>
    <x v="1"/>
    <s v="plays"/>
  </r>
  <r>
    <n v="1500"/>
    <n v="0"/>
    <x v="2"/>
    <s v="GB"/>
    <s v="GBP"/>
    <n v="1403348400"/>
    <n v="1401058295"/>
    <x v="2842"/>
    <d v="2014-06-21T06:00:00"/>
    <b v="0"/>
    <n v="0"/>
    <b v="0"/>
    <s v="theater/plays"/>
    <n v="0"/>
    <n v="0"/>
    <x v="1"/>
    <s v="plays"/>
  </r>
  <r>
    <n v="1200"/>
    <n v="0"/>
    <x v="2"/>
    <s v="US"/>
    <s v="USD"/>
    <n v="1465790400"/>
    <n v="1462210950"/>
    <x v="2843"/>
    <d v="2016-06-12T23:00:00"/>
    <b v="0"/>
    <n v="0"/>
    <b v="0"/>
    <s v="theater/plays"/>
    <n v="0"/>
    <n v="0"/>
    <x v="1"/>
    <s v="plays"/>
  </r>
  <r>
    <n v="550"/>
    <n v="30"/>
    <x v="2"/>
    <s v="AT"/>
    <s v="EUR"/>
    <n v="1483535180"/>
    <n v="1480943180"/>
    <x v="2844"/>
    <d v="2017-01-04T08:06:20"/>
    <b v="0"/>
    <n v="1"/>
    <b v="0"/>
    <s v="theater/plays"/>
    <n v="5.4545454545454543E-2"/>
    <n v="30"/>
    <x v="1"/>
    <s v="plays"/>
  </r>
  <r>
    <n v="7500"/>
    <n v="2366"/>
    <x v="2"/>
    <s v="US"/>
    <s v="USD"/>
    <n v="1433723033"/>
    <n v="1428539033"/>
    <x v="2845"/>
    <d v="2015-06-07T19:23:53"/>
    <b v="0"/>
    <n v="39"/>
    <b v="0"/>
    <s v="theater/plays"/>
    <n v="0.31546666666666667"/>
    <n v="60.666666666666664"/>
    <x v="1"/>
    <s v="plays"/>
  </r>
  <r>
    <n v="8000"/>
    <n v="0"/>
    <x v="2"/>
    <s v="US"/>
    <s v="USD"/>
    <n v="1432917394"/>
    <n v="1429029394"/>
    <x v="2846"/>
    <d v="2015-05-29T11:36:34"/>
    <b v="0"/>
    <n v="0"/>
    <b v="0"/>
    <s v="theater/plays"/>
    <n v="0"/>
    <n v="0"/>
    <x v="1"/>
    <s v="plays"/>
  </r>
  <r>
    <n v="2000"/>
    <n v="0"/>
    <x v="2"/>
    <s v="US"/>
    <s v="USD"/>
    <n v="1464031265"/>
    <n v="1458847265"/>
    <x v="2847"/>
    <d v="2016-05-23T14:21:05"/>
    <b v="0"/>
    <n v="0"/>
    <b v="0"/>
    <s v="theater/plays"/>
    <n v="0"/>
    <n v="0"/>
    <x v="1"/>
    <s v="plays"/>
  </r>
  <r>
    <n v="35000"/>
    <n v="70"/>
    <x v="2"/>
    <s v="US"/>
    <s v="USD"/>
    <n v="1432913659"/>
    <n v="1430321659"/>
    <x v="2848"/>
    <d v="2015-05-29T10:34:19"/>
    <b v="0"/>
    <n v="3"/>
    <b v="0"/>
    <s v="theater/plays"/>
    <n v="2E-3"/>
    <n v="23.333333333333332"/>
    <x v="1"/>
    <s v="plays"/>
  </r>
  <r>
    <n v="500"/>
    <n v="5"/>
    <x v="2"/>
    <s v="GB"/>
    <s v="GBP"/>
    <n v="1461406600"/>
    <n v="1458814600"/>
    <x v="2849"/>
    <d v="2016-04-23T05:16:40"/>
    <b v="0"/>
    <n v="1"/>
    <b v="0"/>
    <s v="theater/plays"/>
    <n v="0.01"/>
    <n v="5"/>
    <x v="1"/>
    <s v="plays"/>
  </r>
  <r>
    <n v="8000"/>
    <n v="311"/>
    <x v="2"/>
    <s v="US"/>
    <s v="USD"/>
    <n v="1409962211"/>
    <n v="1407370211"/>
    <x v="2850"/>
    <d v="2014-09-05T19:10:11"/>
    <b v="0"/>
    <n v="13"/>
    <b v="0"/>
    <s v="theater/plays"/>
    <n v="3.8875E-2"/>
    <n v="23.923076923076923"/>
    <x v="1"/>
    <s v="plays"/>
  </r>
  <r>
    <n v="4500"/>
    <n v="0"/>
    <x v="2"/>
    <s v="IE"/>
    <s v="EUR"/>
    <n v="1454109420"/>
    <n v="1453334629"/>
    <x v="2851"/>
    <d v="2016-01-29T18:17:00"/>
    <b v="0"/>
    <n v="0"/>
    <b v="0"/>
    <s v="theater/plays"/>
    <n v="0"/>
    <n v="0"/>
    <x v="1"/>
    <s v="plays"/>
  </r>
  <r>
    <n v="5000"/>
    <n v="95"/>
    <x v="2"/>
    <s v="US"/>
    <s v="USD"/>
    <n v="1403312703"/>
    <n v="1400720703"/>
    <x v="2852"/>
    <d v="2014-06-20T20:05:03"/>
    <b v="0"/>
    <n v="6"/>
    <b v="0"/>
    <s v="theater/plays"/>
    <n v="1.9E-2"/>
    <n v="15.833333333333334"/>
    <x v="1"/>
    <s v="plays"/>
  </r>
  <r>
    <n v="9500"/>
    <n v="0"/>
    <x v="2"/>
    <s v="CA"/>
    <s v="CAD"/>
    <n v="1410669297"/>
    <n v="1405485297"/>
    <x v="2853"/>
    <d v="2014-09-13T23:34:57"/>
    <b v="0"/>
    <n v="0"/>
    <b v="0"/>
    <s v="theater/plays"/>
    <n v="0"/>
    <n v="0"/>
    <x v="1"/>
    <s v="plays"/>
  </r>
  <r>
    <n v="1000"/>
    <n v="417"/>
    <x v="2"/>
    <s v="GB"/>
    <s v="GBP"/>
    <n v="1431018719"/>
    <n v="1429290719"/>
    <x v="2854"/>
    <d v="2015-05-07T12:11:59"/>
    <b v="0"/>
    <n v="14"/>
    <b v="0"/>
    <s v="theater/plays"/>
    <n v="0.41699999999999998"/>
    <n v="29.785714285714285"/>
    <x v="1"/>
    <s v="plays"/>
  </r>
  <r>
    <n v="600"/>
    <n v="300"/>
    <x v="2"/>
    <s v="US"/>
    <s v="USD"/>
    <n v="1454110440"/>
    <n v="1451607071"/>
    <x v="2855"/>
    <d v="2016-01-29T18:34:00"/>
    <b v="0"/>
    <n v="5"/>
    <b v="0"/>
    <s v="theater/plays"/>
    <n v="0.5"/>
    <n v="60"/>
    <x v="1"/>
    <s v="plays"/>
  </r>
  <r>
    <n v="3000"/>
    <n v="146"/>
    <x v="2"/>
    <s v="US"/>
    <s v="USD"/>
    <n v="1439069640"/>
    <n v="1433897647"/>
    <x v="2856"/>
    <d v="2015-08-08T16:34:00"/>
    <b v="0"/>
    <n v="6"/>
    <b v="0"/>
    <s v="theater/plays"/>
    <n v="4.8666666666666664E-2"/>
    <n v="24.333333333333332"/>
    <x v="1"/>
    <s v="plays"/>
  </r>
  <r>
    <n v="38000"/>
    <n v="7500"/>
    <x v="2"/>
    <s v="MX"/>
    <s v="MXN"/>
    <n v="1487613600"/>
    <n v="1482444295"/>
    <x v="2857"/>
    <d v="2017-02-20T13:00:00"/>
    <b v="0"/>
    <n v="15"/>
    <b v="0"/>
    <s v="theater/plays"/>
    <n v="0.19736842105263158"/>
    <n v="500"/>
    <x v="1"/>
    <s v="plays"/>
  </r>
  <r>
    <n v="1000"/>
    <n v="0"/>
    <x v="2"/>
    <s v="NL"/>
    <s v="EUR"/>
    <n v="1417778880"/>
    <n v="1415711095"/>
    <x v="2858"/>
    <d v="2014-12-05T06:28:00"/>
    <b v="0"/>
    <n v="0"/>
    <b v="0"/>
    <s v="theater/plays"/>
    <n v="0"/>
    <n v="0"/>
    <x v="1"/>
    <s v="plays"/>
  </r>
  <r>
    <n v="2000"/>
    <n v="35"/>
    <x v="2"/>
    <s v="AU"/>
    <s v="AUD"/>
    <n v="1444984904"/>
    <n v="1439800904"/>
    <x v="2859"/>
    <d v="2015-10-16T03:41:44"/>
    <b v="0"/>
    <n v="1"/>
    <b v="0"/>
    <s v="theater/plays"/>
    <n v="1.7500000000000002E-2"/>
    <n v="35"/>
    <x v="1"/>
    <s v="plays"/>
  </r>
  <r>
    <n v="4000"/>
    <n v="266"/>
    <x v="2"/>
    <s v="US"/>
    <s v="USD"/>
    <n v="1466363576"/>
    <n v="1461179576"/>
    <x v="2860"/>
    <d v="2016-06-19T14:12:56"/>
    <b v="0"/>
    <n v="9"/>
    <b v="0"/>
    <s v="theater/plays"/>
    <n v="6.6500000000000004E-2"/>
    <n v="29.555555555555557"/>
    <x v="1"/>
    <s v="plays"/>
  </r>
  <r>
    <n v="250"/>
    <n v="80"/>
    <x v="2"/>
    <s v="AU"/>
    <s v="AUD"/>
    <n v="1443103848"/>
    <n v="1441894248"/>
    <x v="2861"/>
    <d v="2015-09-24T09:10:48"/>
    <b v="0"/>
    <n v="3"/>
    <b v="0"/>
    <s v="theater/plays"/>
    <n v="0.32"/>
    <n v="26.666666666666668"/>
    <x v="1"/>
    <s v="plays"/>
  </r>
  <r>
    <n v="12700"/>
    <n v="55"/>
    <x v="2"/>
    <s v="US"/>
    <s v="USD"/>
    <n v="1403636229"/>
    <n v="1401044229"/>
    <x v="2862"/>
    <d v="2014-06-24T13:57:09"/>
    <b v="0"/>
    <n v="3"/>
    <b v="0"/>
    <s v="theater/plays"/>
    <n v="4.3307086614173228E-3"/>
    <n v="18.333333333333332"/>
    <x v="1"/>
    <s v="plays"/>
  </r>
  <r>
    <n v="50000"/>
    <n v="20"/>
    <x v="2"/>
    <s v="US"/>
    <s v="USD"/>
    <n v="1410279123"/>
    <n v="1405095123"/>
    <x v="2863"/>
    <d v="2014-09-09T11:12:03"/>
    <b v="0"/>
    <n v="1"/>
    <b v="0"/>
    <s v="theater/plays"/>
    <n v="4.0000000000000002E-4"/>
    <n v="20"/>
    <x v="1"/>
    <s v="plays"/>
  </r>
  <r>
    <n v="2500"/>
    <n v="40"/>
    <x v="2"/>
    <s v="GB"/>
    <s v="GBP"/>
    <n v="1437139080"/>
    <n v="1434552207"/>
    <x v="2864"/>
    <d v="2015-07-17T08:18:00"/>
    <b v="0"/>
    <n v="3"/>
    <b v="0"/>
    <s v="theater/plays"/>
    <n v="1.6E-2"/>
    <n v="13.333333333333334"/>
    <x v="1"/>
    <s v="plays"/>
  </r>
  <r>
    <n v="2888"/>
    <n v="0"/>
    <x v="2"/>
    <s v="US"/>
    <s v="USD"/>
    <n v="1420512259"/>
    <n v="1415328259"/>
    <x v="2865"/>
    <d v="2015-01-05T21:44:19"/>
    <b v="0"/>
    <n v="0"/>
    <b v="0"/>
    <s v="theater/plays"/>
    <n v="0"/>
    <n v="0"/>
    <x v="1"/>
    <s v="plays"/>
  </r>
  <r>
    <n v="5000"/>
    <n v="45"/>
    <x v="2"/>
    <s v="US"/>
    <s v="USD"/>
    <n v="1476482400"/>
    <n v="1473893721"/>
    <x v="2866"/>
    <d v="2016-10-14T17:00:00"/>
    <b v="0"/>
    <n v="2"/>
    <b v="0"/>
    <s v="theater/plays"/>
    <n v="8.9999999999999993E-3"/>
    <n v="22.5"/>
    <x v="1"/>
    <s v="plays"/>
  </r>
  <r>
    <n v="2500"/>
    <n v="504"/>
    <x v="2"/>
    <s v="US"/>
    <s v="USD"/>
    <n v="1467604800"/>
    <n v="1465533672"/>
    <x v="2867"/>
    <d v="2016-07-03T23:00:00"/>
    <b v="0"/>
    <n v="10"/>
    <b v="0"/>
    <s v="theater/plays"/>
    <n v="0.2016"/>
    <n v="50.4"/>
    <x v="1"/>
    <s v="plays"/>
  </r>
  <r>
    <n v="15000"/>
    <n v="6301.76"/>
    <x v="2"/>
    <s v="US"/>
    <s v="USD"/>
    <n v="1475697054"/>
    <n v="1473105054"/>
    <x v="2868"/>
    <d v="2016-10-05T14:50:54"/>
    <b v="0"/>
    <n v="60"/>
    <b v="0"/>
    <s v="theater/plays"/>
    <n v="0.42011733333333334"/>
    <n v="105.02933333333334"/>
    <x v="1"/>
    <s v="plays"/>
  </r>
  <r>
    <n v="20000"/>
    <n v="177"/>
    <x v="2"/>
    <s v="US"/>
    <s v="USD"/>
    <n v="1468937681"/>
    <n v="1466345681"/>
    <x v="2869"/>
    <d v="2016-07-19T09:14:41"/>
    <b v="0"/>
    <n v="5"/>
    <b v="0"/>
    <s v="theater/plays"/>
    <n v="8.8500000000000002E-3"/>
    <n v="35.4"/>
    <x v="1"/>
    <s v="plays"/>
  </r>
  <r>
    <n v="5000"/>
    <n v="750"/>
    <x v="2"/>
    <s v="US"/>
    <s v="USD"/>
    <n v="1400301165"/>
    <n v="1397709165"/>
    <x v="2870"/>
    <d v="2014-05-16T23:32:45"/>
    <b v="0"/>
    <n v="9"/>
    <b v="0"/>
    <s v="theater/plays"/>
    <n v="0.15"/>
    <n v="83.333333333333329"/>
    <x v="1"/>
    <s v="plays"/>
  </r>
  <r>
    <n v="10000"/>
    <n v="467"/>
    <x v="2"/>
    <s v="US"/>
    <s v="USD"/>
    <n v="1419183813"/>
    <n v="1417455813"/>
    <x v="2871"/>
    <d v="2014-12-21T12:43:33"/>
    <b v="0"/>
    <n v="13"/>
    <b v="0"/>
    <s v="theater/plays"/>
    <n v="4.6699999999999998E-2"/>
    <n v="35.92307692307692"/>
    <x v="1"/>
    <s v="plays"/>
  </r>
  <r>
    <n v="3000"/>
    <n v="0"/>
    <x v="2"/>
    <s v="US"/>
    <s v="USD"/>
    <n v="1434768438"/>
    <n v="1429584438"/>
    <x v="2872"/>
    <d v="2015-06-19T21:47:18"/>
    <b v="0"/>
    <n v="0"/>
    <b v="0"/>
    <s v="theater/plays"/>
    <n v="0"/>
    <n v="0"/>
    <x v="1"/>
    <s v="plays"/>
  </r>
  <r>
    <n v="2500"/>
    <n v="953"/>
    <x v="2"/>
    <s v="US"/>
    <s v="USD"/>
    <n v="1422473831"/>
    <n v="1419881831"/>
    <x v="2873"/>
    <d v="2015-01-28T14:37:11"/>
    <b v="0"/>
    <n v="8"/>
    <b v="0"/>
    <s v="theater/plays"/>
    <n v="0.38119999999999998"/>
    <n v="119.125"/>
    <x v="1"/>
    <s v="plays"/>
  </r>
  <r>
    <n v="5000"/>
    <n v="271"/>
    <x v="2"/>
    <s v="US"/>
    <s v="USD"/>
    <n v="1484684186"/>
    <n v="1482092186"/>
    <x v="2874"/>
    <d v="2017-01-17T15:16:26"/>
    <b v="0"/>
    <n v="3"/>
    <b v="0"/>
    <s v="theater/plays"/>
    <n v="5.4199999999999998E-2"/>
    <n v="90.333333333333329"/>
    <x v="1"/>
    <s v="plays"/>
  </r>
  <r>
    <n v="20000"/>
    <n v="7"/>
    <x v="2"/>
    <s v="US"/>
    <s v="USD"/>
    <n v="1462417493"/>
    <n v="1459825493"/>
    <x v="2875"/>
    <d v="2016-05-04T22:04:53"/>
    <b v="0"/>
    <n v="3"/>
    <b v="0"/>
    <s v="theater/plays"/>
    <n v="3.5E-4"/>
    <n v="2.3333333333333335"/>
    <x v="1"/>
    <s v="plays"/>
  </r>
  <r>
    <n v="150000"/>
    <n v="0"/>
    <x v="2"/>
    <s v="US"/>
    <s v="USD"/>
    <n v="1437069079"/>
    <n v="1434477079"/>
    <x v="2876"/>
    <d v="2015-07-16T12:51:19"/>
    <b v="0"/>
    <n v="0"/>
    <b v="0"/>
    <s v="theater/plays"/>
    <n v="0"/>
    <n v="0"/>
    <x v="1"/>
    <s v="plays"/>
  </r>
  <r>
    <n v="6000"/>
    <n v="650"/>
    <x v="2"/>
    <s v="US"/>
    <s v="USD"/>
    <n v="1480525200"/>
    <n v="1477781724"/>
    <x v="2877"/>
    <d v="2016-11-30T12:00:00"/>
    <b v="0"/>
    <n v="6"/>
    <b v="0"/>
    <s v="theater/plays"/>
    <n v="0.10833333333333334"/>
    <n v="108.33333333333333"/>
    <x v="1"/>
    <s v="plays"/>
  </r>
  <r>
    <n v="3000"/>
    <n v="63"/>
    <x v="2"/>
    <s v="GB"/>
    <s v="GBP"/>
    <n v="1435934795"/>
    <n v="1430750795"/>
    <x v="2878"/>
    <d v="2015-07-03T09:46:35"/>
    <b v="0"/>
    <n v="4"/>
    <b v="0"/>
    <s v="theater/plays"/>
    <n v="2.1000000000000001E-2"/>
    <n v="15.75"/>
    <x v="1"/>
    <s v="plays"/>
  </r>
  <r>
    <n v="11200"/>
    <n v="29"/>
    <x v="2"/>
    <s v="US"/>
    <s v="USD"/>
    <n v="1453310661"/>
    <n v="1450718661"/>
    <x v="2879"/>
    <d v="2016-01-20T12:24:21"/>
    <b v="0"/>
    <n v="1"/>
    <b v="0"/>
    <s v="theater/plays"/>
    <n v="2.5892857142857141E-3"/>
    <n v="29"/>
    <x v="1"/>
    <s v="plays"/>
  </r>
  <r>
    <n v="12000"/>
    <n v="2800"/>
    <x v="2"/>
    <s v="US"/>
    <s v="USD"/>
    <n v="1440090300"/>
    <n v="1436305452"/>
    <x v="2880"/>
    <d v="2015-08-20T12:05:00"/>
    <b v="0"/>
    <n v="29"/>
    <b v="0"/>
    <s v="theater/plays"/>
    <n v="0.23333333333333334"/>
    <n v="96.551724137931032"/>
    <x v="1"/>
    <s v="plays"/>
  </r>
  <r>
    <n v="5500"/>
    <n v="0"/>
    <x v="2"/>
    <s v="US"/>
    <s v="USD"/>
    <n v="1417620036"/>
    <n v="1412432436"/>
    <x v="2881"/>
    <d v="2014-12-03T10:20:36"/>
    <b v="0"/>
    <n v="0"/>
    <b v="0"/>
    <s v="theater/plays"/>
    <n v="0"/>
    <n v="0"/>
    <x v="1"/>
    <s v="plays"/>
  </r>
  <r>
    <n v="750"/>
    <n v="252"/>
    <x v="2"/>
    <s v="US"/>
    <s v="USD"/>
    <n v="1462112318"/>
    <n v="1459520318"/>
    <x v="2882"/>
    <d v="2016-05-01T09:18:38"/>
    <b v="0"/>
    <n v="4"/>
    <b v="0"/>
    <s v="theater/plays"/>
    <n v="0.33600000000000002"/>
    <n v="63"/>
    <x v="1"/>
    <s v="plays"/>
  </r>
  <r>
    <n v="10000"/>
    <n v="1908"/>
    <x v="2"/>
    <s v="US"/>
    <s v="USD"/>
    <n v="1454734740"/>
    <n v="1451684437"/>
    <x v="2883"/>
    <d v="2016-02-05T23:59:00"/>
    <b v="0"/>
    <n v="5"/>
    <b v="0"/>
    <s v="theater/plays"/>
    <n v="0.1908"/>
    <n v="381.6"/>
    <x v="1"/>
    <s v="plays"/>
  </r>
  <r>
    <n v="45000"/>
    <n v="185"/>
    <x v="2"/>
    <s v="US"/>
    <s v="USD"/>
    <n v="1417800435"/>
    <n v="1415208435"/>
    <x v="2884"/>
    <d v="2014-12-05T12:27:15"/>
    <b v="0"/>
    <n v="4"/>
    <b v="0"/>
    <s v="theater/plays"/>
    <n v="4.1111111111111114E-3"/>
    <n v="46.25"/>
    <x v="1"/>
    <s v="plays"/>
  </r>
  <r>
    <n v="400"/>
    <n v="130"/>
    <x v="2"/>
    <s v="US"/>
    <s v="USD"/>
    <n v="1426294201"/>
    <n v="1423705801"/>
    <x v="2885"/>
    <d v="2015-03-13T19:50:01"/>
    <b v="0"/>
    <n v="5"/>
    <b v="0"/>
    <s v="theater/plays"/>
    <n v="0.32500000000000001"/>
    <n v="26"/>
    <x v="1"/>
    <s v="plays"/>
  </r>
  <r>
    <n v="200"/>
    <n v="10"/>
    <x v="2"/>
    <s v="US"/>
    <s v="USD"/>
    <n v="1442635140"/>
    <n v="1442243484"/>
    <x v="2886"/>
    <d v="2015-09-18T22:59:00"/>
    <b v="0"/>
    <n v="1"/>
    <b v="0"/>
    <s v="theater/plays"/>
    <n v="0.05"/>
    <n v="10"/>
    <x v="1"/>
    <s v="plays"/>
  </r>
  <r>
    <n v="3000"/>
    <n v="5"/>
    <x v="2"/>
    <s v="US"/>
    <s v="USD"/>
    <n v="1420971324"/>
    <n v="1418379324"/>
    <x v="2887"/>
    <d v="2015-01-11T05:15:24"/>
    <b v="0"/>
    <n v="1"/>
    <b v="0"/>
    <s v="theater/plays"/>
    <n v="1.6666666666666668E-3"/>
    <n v="5"/>
    <x v="1"/>
    <s v="plays"/>
  </r>
  <r>
    <n v="30000"/>
    <n v="0"/>
    <x v="2"/>
    <s v="US"/>
    <s v="USD"/>
    <n v="1413608340"/>
    <n v="1412945440"/>
    <x v="2888"/>
    <d v="2014-10-17T23:59:00"/>
    <b v="0"/>
    <n v="0"/>
    <b v="0"/>
    <s v="theater/plays"/>
    <n v="0"/>
    <n v="0"/>
    <x v="1"/>
    <s v="plays"/>
  </r>
  <r>
    <n v="3000"/>
    <n v="1142"/>
    <x v="2"/>
    <s v="US"/>
    <s v="USD"/>
    <n v="1409344985"/>
    <n v="1406752985"/>
    <x v="2889"/>
    <d v="2014-08-29T15:43:05"/>
    <b v="0"/>
    <n v="14"/>
    <b v="0"/>
    <s v="theater/plays"/>
    <n v="0.38066666666666665"/>
    <n v="81.571428571428569"/>
    <x v="1"/>
    <s v="plays"/>
  </r>
  <r>
    <n v="2000"/>
    <n v="21"/>
    <x v="2"/>
    <s v="US"/>
    <s v="USD"/>
    <n v="1407553200"/>
    <n v="1405100992"/>
    <x v="2890"/>
    <d v="2014-08-08T22:00:00"/>
    <b v="0"/>
    <n v="3"/>
    <b v="0"/>
    <s v="theater/plays"/>
    <n v="1.0500000000000001E-2"/>
    <n v="7"/>
    <x v="1"/>
    <s v="plays"/>
  </r>
  <r>
    <n v="10000"/>
    <n v="273"/>
    <x v="2"/>
    <s v="US"/>
    <s v="USD"/>
    <n v="1460751128"/>
    <n v="1455570728"/>
    <x v="2891"/>
    <d v="2016-04-15T15:12:08"/>
    <b v="0"/>
    <n v="10"/>
    <b v="0"/>
    <s v="theater/plays"/>
    <n v="2.7300000000000001E-2"/>
    <n v="27.3"/>
    <x v="1"/>
    <s v="plays"/>
  </r>
  <r>
    <n v="5500"/>
    <n v="500"/>
    <x v="2"/>
    <s v="US"/>
    <s v="USD"/>
    <n v="1409000400"/>
    <n v="1408381704"/>
    <x v="2892"/>
    <d v="2014-08-25T16:00:00"/>
    <b v="0"/>
    <n v="17"/>
    <b v="0"/>
    <s v="theater/plays"/>
    <n v="9.0909090909090912E-2"/>
    <n v="29.411764705882351"/>
    <x v="1"/>
    <s v="plays"/>
  </r>
  <r>
    <n v="5000"/>
    <n v="25"/>
    <x v="2"/>
    <s v="US"/>
    <s v="USD"/>
    <n v="1420768800"/>
    <n v="1415644395"/>
    <x v="2893"/>
    <d v="2015-01-08T21:00:00"/>
    <b v="0"/>
    <n v="2"/>
    <b v="0"/>
    <s v="theater/plays"/>
    <n v="5.0000000000000001E-3"/>
    <n v="12.5"/>
    <x v="1"/>
    <s v="plays"/>
  </r>
  <r>
    <n v="50000"/>
    <n v="0"/>
    <x v="2"/>
    <s v="US"/>
    <s v="USD"/>
    <n v="1428100815"/>
    <n v="1422920415"/>
    <x v="2894"/>
    <d v="2015-04-03T17:40:15"/>
    <b v="0"/>
    <n v="0"/>
    <b v="0"/>
    <s v="theater/plays"/>
    <n v="0"/>
    <n v="0"/>
    <x v="1"/>
    <s v="plays"/>
  </r>
  <r>
    <n v="500"/>
    <n v="23"/>
    <x v="2"/>
    <s v="US"/>
    <s v="USD"/>
    <n v="1403470800"/>
    <n v="1403356792"/>
    <x v="2895"/>
    <d v="2014-06-22T16:00:00"/>
    <b v="0"/>
    <n v="4"/>
    <b v="0"/>
    <s v="theater/plays"/>
    <n v="4.5999999999999999E-2"/>
    <n v="5.75"/>
    <x v="1"/>
    <s v="plays"/>
  </r>
  <r>
    <n v="3000"/>
    <n v="625"/>
    <x v="2"/>
    <s v="US"/>
    <s v="USD"/>
    <n v="1481522400"/>
    <n v="1480283321"/>
    <x v="2896"/>
    <d v="2016-12-12T01:00:00"/>
    <b v="0"/>
    <n v="12"/>
    <b v="0"/>
    <s v="theater/plays"/>
    <n v="0.20833333333333334"/>
    <n v="52.083333333333336"/>
    <x v="1"/>
    <s v="plays"/>
  </r>
  <r>
    <n v="12000"/>
    <n v="550"/>
    <x v="2"/>
    <s v="US"/>
    <s v="USD"/>
    <n v="1444577345"/>
    <n v="1441985458"/>
    <x v="2897"/>
    <d v="2015-10-11T10:29:05"/>
    <b v="0"/>
    <n v="3"/>
    <b v="0"/>
    <s v="theater/plays"/>
    <n v="4.583333333333333E-2"/>
    <n v="183.33333333333334"/>
    <x v="1"/>
    <s v="plays"/>
  </r>
  <r>
    <n v="7500"/>
    <n v="316"/>
    <x v="2"/>
    <s v="US"/>
    <s v="USD"/>
    <n v="1446307053"/>
    <n v="1443715053"/>
    <x v="2898"/>
    <d v="2015-10-31T10:57:33"/>
    <b v="0"/>
    <n v="12"/>
    <b v="0"/>
    <s v="theater/plays"/>
    <n v="4.2133333333333335E-2"/>
    <n v="26.333333333333332"/>
    <x v="1"/>
    <s v="plays"/>
  </r>
  <r>
    <n v="10000"/>
    <n v="0"/>
    <x v="2"/>
    <s v="US"/>
    <s v="USD"/>
    <n v="1469325158"/>
    <n v="1464141158"/>
    <x v="2899"/>
    <d v="2016-07-23T20:52:38"/>
    <b v="0"/>
    <n v="0"/>
    <b v="0"/>
    <s v="theater/plays"/>
    <n v="0"/>
    <n v="0"/>
    <x v="1"/>
    <s v="plays"/>
  </r>
  <r>
    <n v="5500"/>
    <n v="3405"/>
    <x v="2"/>
    <s v="US"/>
    <s v="USD"/>
    <n v="1407562632"/>
    <n v="1404970632"/>
    <x v="2900"/>
    <d v="2014-08-09T00:37:12"/>
    <b v="0"/>
    <n v="7"/>
    <b v="0"/>
    <s v="theater/plays"/>
    <n v="0.61909090909090914"/>
    <n v="486.42857142857144"/>
    <x v="1"/>
    <s v="plays"/>
  </r>
  <r>
    <n v="750"/>
    <n v="6"/>
    <x v="2"/>
    <s v="US"/>
    <s v="USD"/>
    <n v="1423345339"/>
    <n v="1418161339"/>
    <x v="2901"/>
    <d v="2015-02-07T16:42:19"/>
    <b v="0"/>
    <n v="2"/>
    <b v="0"/>
    <s v="theater/plays"/>
    <n v="8.0000000000000002E-3"/>
    <n v="3"/>
    <x v="1"/>
    <s v="plays"/>
  </r>
  <r>
    <n v="150000"/>
    <n v="25"/>
    <x v="2"/>
    <s v="US"/>
    <s v="USD"/>
    <n v="1440412396"/>
    <n v="1437820396"/>
    <x v="2902"/>
    <d v="2015-08-24T05:33:16"/>
    <b v="0"/>
    <n v="1"/>
    <b v="0"/>
    <s v="theater/plays"/>
    <n v="1.6666666666666666E-4"/>
    <n v="25"/>
    <x v="1"/>
    <s v="plays"/>
  </r>
  <r>
    <n v="5000"/>
    <n v="39"/>
    <x v="2"/>
    <s v="US"/>
    <s v="USD"/>
    <n v="1441771218"/>
    <n v="1436587218"/>
    <x v="2903"/>
    <d v="2015-09-08T23:00:18"/>
    <b v="0"/>
    <n v="4"/>
    <b v="0"/>
    <s v="theater/plays"/>
    <n v="7.7999999999999996E-3"/>
    <n v="9.75"/>
    <x v="1"/>
    <s v="plays"/>
  </r>
  <r>
    <n v="1500"/>
    <n v="75"/>
    <x v="2"/>
    <s v="GB"/>
    <s v="GBP"/>
    <n v="1415534400"/>
    <n v="1414538031"/>
    <x v="2904"/>
    <d v="2014-11-09T07:00:00"/>
    <b v="0"/>
    <n v="4"/>
    <b v="0"/>
    <s v="theater/plays"/>
    <n v="0.05"/>
    <n v="18.75"/>
    <x v="1"/>
    <s v="plays"/>
  </r>
  <r>
    <n v="3500"/>
    <n v="622"/>
    <x v="2"/>
    <s v="US"/>
    <s v="USD"/>
    <n v="1473211313"/>
    <n v="1472001713"/>
    <x v="2905"/>
    <d v="2016-09-06T20:21:53"/>
    <b v="0"/>
    <n v="17"/>
    <b v="0"/>
    <s v="theater/plays"/>
    <n v="0.17771428571428571"/>
    <n v="36.588235294117645"/>
    <x v="1"/>
    <s v="plays"/>
  </r>
  <r>
    <n v="6000"/>
    <n v="565"/>
    <x v="2"/>
    <s v="US"/>
    <s v="USD"/>
    <n v="1438390800"/>
    <n v="1436888066"/>
    <x v="2906"/>
    <d v="2015-07-31T20:00:00"/>
    <b v="0"/>
    <n v="7"/>
    <b v="0"/>
    <s v="theater/plays"/>
    <n v="9.4166666666666662E-2"/>
    <n v="80.714285714285708"/>
    <x v="1"/>
    <s v="plays"/>
  </r>
  <r>
    <n v="2500"/>
    <n v="2"/>
    <x v="2"/>
    <s v="US"/>
    <s v="USD"/>
    <n v="1463259837"/>
    <n v="1458075837"/>
    <x v="2907"/>
    <d v="2016-05-14T16:03:57"/>
    <b v="0"/>
    <n v="2"/>
    <b v="0"/>
    <s v="theater/plays"/>
    <n v="8.0000000000000004E-4"/>
    <n v="1"/>
    <x v="1"/>
    <s v="plays"/>
  </r>
  <r>
    <n v="9600"/>
    <n v="264"/>
    <x v="2"/>
    <s v="US"/>
    <s v="USD"/>
    <n v="1465407219"/>
    <n v="1462815219"/>
    <x v="2908"/>
    <d v="2016-06-08T12:33:39"/>
    <b v="0"/>
    <n v="5"/>
    <b v="0"/>
    <s v="theater/plays"/>
    <n v="2.75E-2"/>
    <n v="52.8"/>
    <x v="1"/>
    <s v="plays"/>
  </r>
  <r>
    <n v="180000"/>
    <n v="20"/>
    <x v="2"/>
    <s v="US"/>
    <s v="USD"/>
    <n v="1416944760"/>
    <n v="1413527001"/>
    <x v="2909"/>
    <d v="2014-11-25T14:46:00"/>
    <b v="0"/>
    <n v="1"/>
    <b v="0"/>
    <s v="theater/plays"/>
    <n v="1.1111111111111112E-4"/>
    <n v="20"/>
    <x v="1"/>
    <s v="plays"/>
  </r>
  <r>
    <n v="30000"/>
    <n v="1"/>
    <x v="2"/>
    <s v="GB"/>
    <s v="GBP"/>
    <n v="1434139887"/>
    <n v="1428955887"/>
    <x v="2910"/>
    <d v="2015-06-12T15:11:27"/>
    <b v="0"/>
    <n v="1"/>
    <b v="0"/>
    <s v="theater/plays"/>
    <n v="3.3333333333333335E-5"/>
    <n v="1"/>
    <x v="1"/>
    <s v="plays"/>
  </r>
  <r>
    <n v="1800"/>
    <n v="657"/>
    <x v="2"/>
    <s v="US"/>
    <s v="USD"/>
    <n v="1435429626"/>
    <n v="1431973626"/>
    <x v="2911"/>
    <d v="2015-06-27T13:27:06"/>
    <b v="0"/>
    <n v="14"/>
    <b v="0"/>
    <s v="theater/plays"/>
    <n v="0.36499999999999999"/>
    <n v="46.928571428571431"/>
    <x v="1"/>
    <s v="plays"/>
  </r>
  <r>
    <n v="14440"/>
    <n v="2030"/>
    <x v="2"/>
    <s v="US"/>
    <s v="USD"/>
    <n v="1452827374"/>
    <n v="1450235374"/>
    <x v="2912"/>
    <d v="2016-01-14T22:09:34"/>
    <b v="0"/>
    <n v="26"/>
    <b v="0"/>
    <s v="theater/plays"/>
    <n v="0.14058171745152354"/>
    <n v="78.07692307692308"/>
    <x v="1"/>
    <s v="plays"/>
  </r>
  <r>
    <n v="10000"/>
    <n v="2"/>
    <x v="2"/>
    <s v="US"/>
    <s v="USD"/>
    <n v="1410041339"/>
    <n v="1404857339"/>
    <x v="2913"/>
    <d v="2014-09-06T17:08:59"/>
    <b v="0"/>
    <n v="2"/>
    <b v="0"/>
    <s v="theater/plays"/>
    <n v="2.0000000000000001E-4"/>
    <n v="1"/>
    <x v="1"/>
    <s v="plays"/>
  </r>
  <r>
    <n v="25000"/>
    <n v="1"/>
    <x v="2"/>
    <s v="GB"/>
    <s v="GBP"/>
    <n v="1426365994"/>
    <n v="1421185594"/>
    <x v="2914"/>
    <d v="2015-03-14T15:46:34"/>
    <b v="0"/>
    <n v="1"/>
    <b v="0"/>
    <s v="theater/plays"/>
    <n v="4.0000000000000003E-5"/>
    <n v="1"/>
    <x v="1"/>
    <s v="plays"/>
  </r>
  <r>
    <n v="1000"/>
    <n v="611"/>
    <x v="2"/>
    <s v="GB"/>
    <s v="GBP"/>
    <n v="1458117190"/>
    <n v="1455528790"/>
    <x v="2915"/>
    <d v="2016-03-16T03:33:10"/>
    <b v="0"/>
    <n v="3"/>
    <b v="0"/>
    <s v="theater/plays"/>
    <n v="0.61099999999999999"/>
    <n v="203.66666666666666"/>
    <x v="1"/>
    <s v="plays"/>
  </r>
  <r>
    <n v="1850"/>
    <n v="145"/>
    <x v="2"/>
    <s v="GB"/>
    <s v="GBP"/>
    <n v="1400498789"/>
    <n v="1398511589"/>
    <x v="2916"/>
    <d v="2014-05-19T06:26:29"/>
    <b v="0"/>
    <n v="7"/>
    <b v="0"/>
    <s v="theater/plays"/>
    <n v="7.8378378378378383E-2"/>
    <n v="20.714285714285715"/>
    <x v="1"/>
    <s v="plays"/>
  </r>
  <r>
    <n v="2000"/>
    <n v="437"/>
    <x v="2"/>
    <s v="US"/>
    <s v="USD"/>
    <n v="1442381847"/>
    <n v="1440826647"/>
    <x v="2917"/>
    <d v="2015-09-16T00:37:27"/>
    <b v="0"/>
    <n v="9"/>
    <b v="0"/>
    <s v="theater/plays"/>
    <n v="0.2185"/>
    <n v="48.555555555555557"/>
    <x v="1"/>
    <s v="plays"/>
  </r>
  <r>
    <n v="5000"/>
    <n v="1362"/>
    <x v="2"/>
    <s v="US"/>
    <s v="USD"/>
    <n v="1446131207"/>
    <n v="1443712007"/>
    <x v="2918"/>
    <d v="2015-10-29T10:06:47"/>
    <b v="0"/>
    <n v="20"/>
    <b v="0"/>
    <s v="theater/plays"/>
    <n v="0.27239999999999998"/>
    <n v="68.099999999999994"/>
    <x v="1"/>
    <s v="plays"/>
  </r>
  <r>
    <n v="600"/>
    <n v="51"/>
    <x v="2"/>
    <s v="US"/>
    <s v="USD"/>
    <n v="1407250329"/>
    <n v="1404658329"/>
    <x v="2919"/>
    <d v="2014-08-05T09:52:09"/>
    <b v="0"/>
    <n v="6"/>
    <b v="0"/>
    <s v="theater/plays"/>
    <n v="8.5000000000000006E-2"/>
    <n v="8.5"/>
    <x v="1"/>
    <s v="plays"/>
  </r>
  <r>
    <n v="2500"/>
    <n v="671"/>
    <x v="2"/>
    <s v="CA"/>
    <s v="CAD"/>
    <n v="1427306470"/>
    <n v="1424718070"/>
    <x v="2920"/>
    <d v="2015-03-25T13:01:10"/>
    <b v="0"/>
    <n v="13"/>
    <b v="0"/>
    <s v="theater/plays"/>
    <n v="0.26840000000000003"/>
    <n v="51.615384615384613"/>
    <x v="1"/>
    <s v="plays"/>
  </r>
  <r>
    <n v="100"/>
    <n v="129"/>
    <x v="0"/>
    <s v="US"/>
    <s v="USD"/>
    <n v="1411679804"/>
    <n v="1409087804"/>
    <x v="2921"/>
    <d v="2014-09-25T16:16:44"/>
    <b v="0"/>
    <n v="3"/>
    <b v="1"/>
    <s v="theater/musical"/>
    <n v="1.29"/>
    <n v="43"/>
    <x v="1"/>
    <s v="musical"/>
  </r>
  <r>
    <n v="500"/>
    <n v="500"/>
    <x v="0"/>
    <s v="GB"/>
    <s v="GBP"/>
    <n v="1431982727"/>
    <n v="1428094727"/>
    <x v="2922"/>
    <d v="2015-05-18T15:58:47"/>
    <b v="0"/>
    <n v="6"/>
    <b v="1"/>
    <s v="theater/musical"/>
    <n v="1"/>
    <n v="83.333333333333329"/>
    <x v="1"/>
    <s v="musical"/>
  </r>
  <r>
    <n v="300"/>
    <n v="300"/>
    <x v="0"/>
    <s v="US"/>
    <s v="USD"/>
    <n v="1422068400"/>
    <n v="1420774779"/>
    <x v="2923"/>
    <d v="2015-01-23T22:00:00"/>
    <b v="0"/>
    <n v="10"/>
    <b v="1"/>
    <s v="theater/musical"/>
    <n v="1"/>
    <n v="30"/>
    <x v="1"/>
    <s v="musical"/>
  </r>
  <r>
    <n v="25000"/>
    <n v="25800"/>
    <x v="0"/>
    <s v="US"/>
    <s v="USD"/>
    <n v="1431143940"/>
    <n v="1428585710"/>
    <x v="2924"/>
    <d v="2015-05-08T22:59:00"/>
    <b v="0"/>
    <n v="147"/>
    <b v="1"/>
    <s v="theater/musical"/>
    <n v="1.032"/>
    <n v="175.51020408163265"/>
    <x v="1"/>
    <s v="musical"/>
  </r>
  <r>
    <n v="45000"/>
    <n v="46100.69"/>
    <x v="0"/>
    <s v="US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s v="musical"/>
  </r>
  <r>
    <n v="3000"/>
    <n v="3750"/>
    <x v="0"/>
    <s v="US"/>
    <s v="USD"/>
    <n v="1424715779"/>
    <n v="1423506179"/>
    <x v="2926"/>
    <d v="2015-02-23T13:22:59"/>
    <b v="0"/>
    <n v="50"/>
    <b v="1"/>
    <s v="theater/musical"/>
    <n v="1.25"/>
    <n v="75"/>
    <x v="1"/>
    <s v="musical"/>
  </r>
  <r>
    <n v="1800"/>
    <n v="2355"/>
    <x v="0"/>
    <s v="US"/>
    <s v="USD"/>
    <n v="1405400400"/>
    <n v="1402934629"/>
    <x v="2927"/>
    <d v="2014-07-15T00:00:00"/>
    <b v="0"/>
    <n v="21"/>
    <b v="1"/>
    <s v="theater/musical"/>
    <n v="1.3083333333333333"/>
    <n v="112.14285714285714"/>
    <x v="1"/>
    <s v="musical"/>
  </r>
  <r>
    <n v="1000"/>
    <n v="1000"/>
    <x v="0"/>
    <s v="US"/>
    <s v="USD"/>
    <n v="1457135846"/>
    <n v="1454543846"/>
    <x v="2928"/>
    <d v="2016-03-04T18:57:26"/>
    <b v="0"/>
    <n v="24"/>
    <b v="1"/>
    <s v="theater/musical"/>
    <n v="1"/>
    <n v="41.666666666666664"/>
    <x v="1"/>
    <s v="musical"/>
  </r>
  <r>
    <n v="8000"/>
    <n v="8165.55"/>
    <x v="0"/>
    <s v="US"/>
    <s v="USD"/>
    <n v="1401024758"/>
    <n v="1398432758"/>
    <x v="2929"/>
    <d v="2014-05-25T08:32:38"/>
    <b v="0"/>
    <n v="32"/>
    <b v="1"/>
    <s v="theater/musical"/>
    <n v="1.02069375"/>
    <n v="255.17343750000001"/>
    <x v="1"/>
    <s v="musical"/>
  </r>
  <r>
    <n v="10000"/>
    <n v="10092"/>
    <x v="0"/>
    <s v="GB"/>
    <s v="GBP"/>
    <n v="1431007264"/>
    <n v="1428415264"/>
    <x v="2930"/>
    <d v="2015-05-07T09:01:04"/>
    <b v="0"/>
    <n v="62"/>
    <b v="1"/>
    <s v="theater/musical"/>
    <n v="1.0092000000000001"/>
    <n v="162.7741935483871"/>
    <x v="1"/>
    <s v="musical"/>
  </r>
  <r>
    <n v="750"/>
    <n v="795"/>
    <x v="0"/>
    <s v="CA"/>
    <s v="CAD"/>
    <n v="1410761280"/>
    <n v="1408604363"/>
    <x v="2931"/>
    <d v="2014-09-15T01:08:00"/>
    <b v="0"/>
    <n v="9"/>
    <b v="1"/>
    <s v="theater/musical"/>
    <n v="1.06"/>
    <n v="88.333333333333329"/>
    <x v="1"/>
    <s v="musical"/>
  </r>
  <r>
    <n v="3100"/>
    <n v="3258"/>
    <x v="0"/>
    <s v="AU"/>
    <s v="AUD"/>
    <n v="1424516400"/>
    <n v="1421812637"/>
    <x v="2932"/>
    <d v="2015-02-21T06:00:00"/>
    <b v="0"/>
    <n v="38"/>
    <b v="1"/>
    <s v="theater/musical"/>
    <n v="1.0509677419354839"/>
    <n v="85.736842105263165"/>
    <x v="1"/>
    <s v="musical"/>
  </r>
  <r>
    <n v="2500"/>
    <n v="2569"/>
    <x v="0"/>
    <s v="US"/>
    <s v="USD"/>
    <n v="1465081053"/>
    <n v="1462489053"/>
    <x v="2933"/>
    <d v="2016-06-04T17:57:33"/>
    <b v="0"/>
    <n v="54"/>
    <b v="1"/>
    <s v="theater/musical"/>
    <n v="1.0276000000000001"/>
    <n v="47.574074074074076"/>
    <x v="1"/>
    <s v="musical"/>
  </r>
  <r>
    <n v="2500"/>
    <n v="2700"/>
    <x v="0"/>
    <s v="CA"/>
    <s v="CAD"/>
    <n v="1402845364"/>
    <n v="1400253364"/>
    <x v="2934"/>
    <d v="2014-06-15T10:16:04"/>
    <b v="0"/>
    <n v="37"/>
    <b v="1"/>
    <s v="theater/musical"/>
    <n v="1.08"/>
    <n v="72.972972972972968"/>
    <x v="1"/>
    <s v="musical"/>
  </r>
  <r>
    <n v="3500"/>
    <n v="3531"/>
    <x v="0"/>
    <s v="US"/>
    <s v="USD"/>
    <n v="1472490000"/>
    <n v="1467468008"/>
    <x v="2935"/>
    <d v="2016-08-29T12:00:00"/>
    <b v="0"/>
    <n v="39"/>
    <b v="1"/>
    <s v="theater/musical"/>
    <n v="1.0088571428571429"/>
    <n v="90.538461538461533"/>
    <x v="1"/>
    <s v="musical"/>
  </r>
  <r>
    <n v="1000"/>
    <n v="1280"/>
    <x v="0"/>
    <s v="US"/>
    <s v="USD"/>
    <n v="1413176340"/>
    <n v="1412091423"/>
    <x v="2936"/>
    <d v="2014-10-12T23:59:00"/>
    <b v="0"/>
    <n v="34"/>
    <b v="1"/>
    <s v="theater/musical"/>
    <n v="1.28"/>
    <n v="37.647058823529413"/>
    <x v="1"/>
    <s v="musical"/>
  </r>
  <r>
    <n v="1500"/>
    <n v="2000"/>
    <x v="0"/>
    <s v="GB"/>
    <s v="GBP"/>
    <n v="1405249113"/>
    <n v="1402657113"/>
    <x v="2937"/>
    <d v="2014-07-13T05:58:33"/>
    <b v="0"/>
    <n v="55"/>
    <b v="1"/>
    <s v="theater/musical"/>
    <n v="1.3333333333333333"/>
    <n v="36.363636363636367"/>
    <x v="1"/>
    <s v="musical"/>
  </r>
  <r>
    <n v="4000"/>
    <n v="4055"/>
    <x v="0"/>
    <s v="US"/>
    <s v="USD"/>
    <n v="1422636814"/>
    <n v="1420044814"/>
    <x v="2938"/>
    <d v="2015-01-30T11:53:34"/>
    <b v="0"/>
    <n v="32"/>
    <b v="1"/>
    <s v="theater/musical"/>
    <n v="1.0137499999999999"/>
    <n v="126.71875"/>
    <x v="1"/>
    <s v="musical"/>
  </r>
  <r>
    <n v="8000"/>
    <n v="8230"/>
    <x v="0"/>
    <s v="US"/>
    <s v="USD"/>
    <n v="1409187600"/>
    <n v="1406316312"/>
    <x v="2939"/>
    <d v="2014-08-27T20:00:00"/>
    <b v="0"/>
    <n v="25"/>
    <b v="1"/>
    <s v="theater/musical"/>
    <n v="1.0287500000000001"/>
    <n v="329.2"/>
    <x v="1"/>
    <s v="musical"/>
  </r>
  <r>
    <n v="2500"/>
    <n v="2681"/>
    <x v="0"/>
    <s v="US"/>
    <s v="USD"/>
    <n v="1421606018"/>
    <n v="1418150018"/>
    <x v="2940"/>
    <d v="2015-01-18T13:33:38"/>
    <b v="0"/>
    <n v="33"/>
    <b v="1"/>
    <s v="theater/musical"/>
    <n v="1.0724"/>
    <n v="81.242424242424249"/>
    <x v="1"/>
    <s v="musical"/>
  </r>
  <r>
    <n v="25000"/>
    <n v="1"/>
    <x v="2"/>
    <s v="US"/>
    <s v="USD"/>
    <n v="1425250955"/>
    <n v="1422658955"/>
    <x v="2941"/>
    <d v="2015-03-01T18:02:35"/>
    <b v="0"/>
    <n v="1"/>
    <b v="0"/>
    <s v="theater/spaces"/>
    <n v="4.0000000000000003E-5"/>
    <n v="1"/>
    <x v="1"/>
    <s v="spaces"/>
  </r>
  <r>
    <n v="200000"/>
    <n v="40850"/>
    <x v="2"/>
    <s v="CA"/>
    <s v="CAD"/>
    <n v="1450297080"/>
    <n v="1448565459"/>
    <x v="2942"/>
    <d v="2015-12-16T15:18:00"/>
    <b v="0"/>
    <n v="202"/>
    <b v="0"/>
    <s v="theater/spaces"/>
    <n v="0.20424999999999999"/>
    <n v="202.22772277227722"/>
    <x v="1"/>
    <s v="spaces"/>
  </r>
  <r>
    <n v="3000"/>
    <n v="0"/>
    <x v="2"/>
    <s v="US"/>
    <s v="USD"/>
    <n v="1428894380"/>
    <n v="1426302380"/>
    <x v="2943"/>
    <d v="2015-04-12T22:06:20"/>
    <b v="0"/>
    <n v="0"/>
    <b v="0"/>
    <s v="theater/spaces"/>
    <n v="0"/>
    <n v="0"/>
    <x v="1"/>
    <s v="spaces"/>
  </r>
  <r>
    <n v="10000"/>
    <n v="100"/>
    <x v="2"/>
    <s v="US"/>
    <s v="USD"/>
    <n v="1433714198"/>
    <n v="1431122198"/>
    <x v="2944"/>
    <d v="2015-06-07T16:56:38"/>
    <b v="0"/>
    <n v="1"/>
    <b v="0"/>
    <s v="theater/spaces"/>
    <n v="0.01"/>
    <n v="100"/>
    <x v="1"/>
    <s v="spaces"/>
  </r>
  <r>
    <n v="50000"/>
    <n v="0"/>
    <x v="2"/>
    <s v="US"/>
    <s v="USD"/>
    <n v="1432437660"/>
    <n v="1429845660"/>
    <x v="2945"/>
    <d v="2015-05-23T22:21:00"/>
    <b v="0"/>
    <n v="0"/>
    <b v="0"/>
    <s v="theater/spaces"/>
    <n v="0"/>
    <n v="0"/>
    <x v="1"/>
    <s v="spaces"/>
  </r>
  <r>
    <n v="2000"/>
    <n v="2"/>
    <x v="2"/>
    <s v="GB"/>
    <s v="GBP"/>
    <n v="1471265092"/>
    <n v="1468673092"/>
    <x v="2946"/>
    <d v="2016-08-15T07:44:52"/>
    <b v="0"/>
    <n v="2"/>
    <b v="0"/>
    <s v="theater/spaces"/>
    <n v="1E-3"/>
    <n v="1"/>
    <x v="1"/>
    <s v="spaces"/>
  </r>
  <r>
    <n v="25000"/>
    <n v="1072"/>
    <x v="2"/>
    <s v="US"/>
    <s v="USD"/>
    <n v="1480007460"/>
    <n v="1475760567"/>
    <x v="2947"/>
    <d v="2016-11-24T12:11:00"/>
    <b v="0"/>
    <n v="13"/>
    <b v="0"/>
    <s v="theater/spaces"/>
    <n v="4.2880000000000001E-2"/>
    <n v="82.461538461538467"/>
    <x v="1"/>
    <s v="spaces"/>
  </r>
  <r>
    <n v="500000"/>
    <n v="24"/>
    <x v="2"/>
    <s v="US"/>
    <s v="USD"/>
    <n v="1433259293"/>
    <n v="1428075293"/>
    <x v="2948"/>
    <d v="2015-06-02T10:34:53"/>
    <b v="0"/>
    <n v="9"/>
    <b v="0"/>
    <s v="theater/spaces"/>
    <n v="4.8000000000000001E-5"/>
    <n v="2.6666666666666665"/>
    <x v="1"/>
    <s v="spaces"/>
  </r>
  <r>
    <n v="1000"/>
    <n v="25"/>
    <x v="2"/>
    <s v="US"/>
    <s v="USD"/>
    <n v="1447965917"/>
    <n v="1445370317"/>
    <x v="2949"/>
    <d v="2015-11-19T15:45:17"/>
    <b v="0"/>
    <n v="2"/>
    <b v="0"/>
    <s v="theater/spaces"/>
    <n v="2.5000000000000001E-2"/>
    <n v="12.5"/>
    <x v="1"/>
    <s v="spaces"/>
  </r>
  <r>
    <n v="5000000"/>
    <n v="0"/>
    <x v="2"/>
    <s v="US"/>
    <s v="USD"/>
    <n v="1453538752"/>
    <n v="1450946752"/>
    <x v="2950"/>
    <d v="2016-01-23T03:45:52"/>
    <b v="0"/>
    <n v="0"/>
    <b v="0"/>
    <s v="theater/spaces"/>
    <n v="0"/>
    <n v="0"/>
    <x v="1"/>
    <s v="spaces"/>
  </r>
  <r>
    <n v="50000"/>
    <n v="1096"/>
    <x v="1"/>
    <s v="US"/>
    <s v="USD"/>
    <n v="1412536573"/>
    <n v="1408648573"/>
    <x v="2951"/>
    <d v="2014-10-05T14:16:13"/>
    <b v="0"/>
    <n v="58"/>
    <b v="0"/>
    <s v="theater/spaces"/>
    <n v="2.1919999999999999E-2"/>
    <n v="18.896551724137932"/>
    <x v="1"/>
    <s v="spaces"/>
  </r>
  <r>
    <n v="20000"/>
    <n v="1605"/>
    <x v="1"/>
    <s v="US"/>
    <s v="USD"/>
    <n v="1476676800"/>
    <n v="1473957239"/>
    <x v="2952"/>
    <d v="2016-10-16T23:00:00"/>
    <b v="0"/>
    <n v="8"/>
    <b v="0"/>
    <s v="theater/spaces"/>
    <n v="8.0250000000000002E-2"/>
    <n v="200.625"/>
    <x v="1"/>
    <s v="spaces"/>
  </r>
  <r>
    <n v="400000"/>
    <n v="605"/>
    <x v="1"/>
    <s v="US"/>
    <s v="USD"/>
    <n v="1444330821"/>
    <n v="1441738821"/>
    <x v="2953"/>
    <d v="2015-10-08T14:00:21"/>
    <b v="0"/>
    <n v="3"/>
    <b v="0"/>
    <s v="theater/spaces"/>
    <n v="1.5125E-3"/>
    <n v="201.66666666666666"/>
    <x v="1"/>
    <s v="spaces"/>
  </r>
  <r>
    <n v="15000"/>
    <n v="0"/>
    <x v="1"/>
    <s v="US"/>
    <s v="USD"/>
    <n v="1489669203"/>
    <n v="1487944803"/>
    <x v="2954"/>
    <d v="2017-03-16T08:00:03"/>
    <b v="0"/>
    <n v="0"/>
    <b v="0"/>
    <s v="theater/spaces"/>
    <n v="0"/>
    <n v="0"/>
    <x v="1"/>
    <s v="spaces"/>
  </r>
  <r>
    <n v="1200"/>
    <n v="715"/>
    <x v="1"/>
    <s v="US"/>
    <s v="USD"/>
    <n v="1434476849"/>
    <n v="1431884849"/>
    <x v="2955"/>
    <d v="2015-06-16T12:47:29"/>
    <b v="0"/>
    <n v="11"/>
    <b v="0"/>
    <s v="theater/spaces"/>
    <n v="0.59583333333333333"/>
    <n v="65"/>
    <x v="1"/>
    <s v="spaces"/>
  </r>
  <r>
    <n v="7900"/>
    <n v="1322"/>
    <x v="1"/>
    <s v="US"/>
    <s v="USD"/>
    <n v="1462402850"/>
    <n v="1459810850"/>
    <x v="2956"/>
    <d v="2016-05-04T18:00:50"/>
    <b v="0"/>
    <n v="20"/>
    <b v="0"/>
    <s v="theater/spaces"/>
    <n v="0.16734177215189874"/>
    <n v="66.099999999999994"/>
    <x v="1"/>
    <s v="spaces"/>
  </r>
  <r>
    <n v="15000"/>
    <n v="280"/>
    <x v="1"/>
    <s v="US"/>
    <s v="USD"/>
    <n v="1427498172"/>
    <n v="1422317772"/>
    <x v="2957"/>
    <d v="2015-03-27T18:16:12"/>
    <b v="0"/>
    <n v="3"/>
    <b v="0"/>
    <s v="theater/spaces"/>
    <n v="1.8666666666666668E-2"/>
    <n v="93.333333333333329"/>
    <x v="1"/>
    <s v="spaces"/>
  </r>
  <r>
    <n v="80000"/>
    <n v="0"/>
    <x v="1"/>
    <s v="US"/>
    <s v="USD"/>
    <n v="1462729317"/>
    <n v="1457548917"/>
    <x v="2958"/>
    <d v="2016-05-08T12:41:57"/>
    <b v="0"/>
    <n v="0"/>
    <b v="0"/>
    <s v="theater/spaces"/>
    <n v="0"/>
    <n v="0"/>
    <x v="1"/>
    <s v="spaces"/>
  </r>
  <r>
    <n v="10000"/>
    <n v="0"/>
    <x v="1"/>
    <s v="GB"/>
    <s v="GBP"/>
    <n v="1465258325"/>
    <n v="1462666325"/>
    <x v="2959"/>
    <d v="2016-06-06T19:12:05"/>
    <b v="0"/>
    <n v="0"/>
    <b v="0"/>
    <s v="theater/spaces"/>
    <n v="0"/>
    <n v="0"/>
    <x v="1"/>
    <s v="spaces"/>
  </r>
  <r>
    <n v="30000000"/>
    <n v="0"/>
    <x v="1"/>
    <s v="US"/>
    <s v="USD"/>
    <n v="1410459023"/>
    <n v="1407867023"/>
    <x v="2960"/>
    <d v="2014-09-11T13:10:23"/>
    <b v="0"/>
    <n v="0"/>
    <b v="0"/>
    <s v="theater/spaces"/>
    <n v="0"/>
    <n v="0"/>
    <x v="1"/>
    <s v="spaces"/>
  </r>
  <r>
    <n v="5000"/>
    <n v="5481"/>
    <x v="0"/>
    <s v="US"/>
    <s v="USD"/>
    <n v="1427342400"/>
    <n v="1424927159"/>
    <x v="2961"/>
    <d v="2015-03-25T23:00:00"/>
    <b v="0"/>
    <n v="108"/>
    <b v="1"/>
    <s v="theater/plays"/>
    <n v="1.0962000000000001"/>
    <n v="50.75"/>
    <x v="1"/>
    <s v="plays"/>
  </r>
  <r>
    <n v="1000"/>
    <n v="1218"/>
    <x v="0"/>
    <s v="US"/>
    <s v="USD"/>
    <n v="1425193140"/>
    <n v="1422769906"/>
    <x v="2962"/>
    <d v="2015-03-01T01:59:00"/>
    <b v="0"/>
    <n v="20"/>
    <b v="1"/>
    <s v="theater/plays"/>
    <n v="1.218"/>
    <n v="60.9"/>
    <x v="1"/>
    <s v="plays"/>
  </r>
  <r>
    <n v="10000"/>
    <n v="10685"/>
    <x v="0"/>
    <s v="US"/>
    <s v="USD"/>
    <n v="1435835824"/>
    <n v="1433243824"/>
    <x v="2963"/>
    <d v="2015-07-02T06:17:04"/>
    <b v="0"/>
    <n v="98"/>
    <b v="1"/>
    <s v="theater/plays"/>
    <n v="1.0685"/>
    <n v="109.03061224489795"/>
    <x v="1"/>
    <s v="plays"/>
  </r>
  <r>
    <n v="5000"/>
    <n v="5035.6899999999996"/>
    <x v="0"/>
    <s v="US"/>
    <s v="USD"/>
    <n v="1407360720"/>
    <n v="1404769819"/>
    <x v="2964"/>
    <d v="2014-08-06T16:32:00"/>
    <b v="0"/>
    <n v="196"/>
    <b v="1"/>
    <s v="theater/plays"/>
    <n v="1.0071379999999999"/>
    <n v="25.692295918367346"/>
    <x v="1"/>
    <s v="plays"/>
  </r>
  <r>
    <n v="1500"/>
    <n v="1635"/>
    <x v="0"/>
    <s v="US"/>
    <s v="USD"/>
    <n v="1436290233"/>
    <n v="1433698233"/>
    <x v="2965"/>
    <d v="2015-07-07T12:30:33"/>
    <b v="0"/>
    <n v="39"/>
    <b v="1"/>
    <s v="theater/plays"/>
    <n v="1.0900000000000001"/>
    <n v="41.92307692307692"/>
    <x v="1"/>
    <s v="plays"/>
  </r>
  <r>
    <n v="10000"/>
    <n v="11363"/>
    <x v="0"/>
    <s v="US"/>
    <s v="USD"/>
    <n v="1442425412"/>
    <n v="1439833412"/>
    <x v="2966"/>
    <d v="2015-09-16T12:43:32"/>
    <b v="0"/>
    <n v="128"/>
    <b v="1"/>
    <s v="theater/plays"/>
    <n v="1.1363000000000001"/>
    <n v="88.7734375"/>
    <x v="1"/>
    <s v="plays"/>
  </r>
  <r>
    <n v="5000"/>
    <n v="5696"/>
    <x v="0"/>
    <s v="US"/>
    <s v="USD"/>
    <n v="1425872692"/>
    <n v="1423284292"/>
    <x v="2967"/>
    <d v="2015-03-08T22:44:52"/>
    <b v="0"/>
    <n v="71"/>
    <b v="1"/>
    <s v="theater/plays"/>
    <n v="1.1392"/>
    <n v="80.225352112676063"/>
    <x v="1"/>
    <s v="plays"/>
  </r>
  <r>
    <n v="3500"/>
    <n v="3710"/>
    <x v="0"/>
    <s v="US"/>
    <s v="USD"/>
    <n v="1471406340"/>
    <n v="1470227660"/>
    <x v="2968"/>
    <d v="2016-08-16T22:59:00"/>
    <b v="0"/>
    <n v="47"/>
    <b v="1"/>
    <s v="theater/plays"/>
    <n v="1.06"/>
    <n v="78.936170212765958"/>
    <x v="1"/>
    <s v="plays"/>
  </r>
  <r>
    <n v="1000"/>
    <n v="1625"/>
    <x v="0"/>
    <s v="CA"/>
    <s v="CAD"/>
    <n v="1430693460"/>
    <n v="1428087153"/>
    <x v="2969"/>
    <d v="2015-05-03T17:51:00"/>
    <b v="0"/>
    <n v="17"/>
    <b v="1"/>
    <s v="theater/plays"/>
    <n v="1.625"/>
    <n v="95.588235294117652"/>
    <x v="1"/>
    <s v="plays"/>
  </r>
  <r>
    <n v="6000"/>
    <n v="6360"/>
    <x v="0"/>
    <s v="US"/>
    <s v="USD"/>
    <n v="1405699451"/>
    <n v="1403107451"/>
    <x v="2970"/>
    <d v="2014-07-18T11:04:11"/>
    <b v="0"/>
    <n v="91"/>
    <b v="1"/>
    <s v="theater/plays"/>
    <n v="1.06"/>
    <n v="69.890109890109883"/>
    <x v="1"/>
    <s v="plays"/>
  </r>
  <r>
    <n v="3200"/>
    <n v="3205"/>
    <x v="0"/>
    <s v="US"/>
    <s v="USD"/>
    <n v="1409500078"/>
    <n v="1406908078"/>
    <x v="2971"/>
    <d v="2014-08-31T10:47:58"/>
    <b v="0"/>
    <n v="43"/>
    <b v="1"/>
    <s v="theater/plays"/>
    <n v="1.0015624999999999"/>
    <n v="74.534883720930239"/>
    <x v="1"/>
    <s v="plays"/>
  </r>
  <r>
    <n v="2000"/>
    <n v="2107"/>
    <x v="0"/>
    <s v="US"/>
    <s v="USD"/>
    <n v="1480899600"/>
    <n v="1479609520"/>
    <x v="2972"/>
    <d v="2016-12-04T20:00:00"/>
    <b v="0"/>
    <n v="17"/>
    <b v="1"/>
    <s v="theater/plays"/>
    <n v="1.0535000000000001"/>
    <n v="123.94117647058823"/>
    <x v="1"/>
    <s v="plays"/>
  </r>
  <r>
    <n v="5000"/>
    <n v="8740"/>
    <x v="0"/>
    <s v="US"/>
    <s v="USD"/>
    <n v="1451620800"/>
    <n v="1449171508"/>
    <x v="2973"/>
    <d v="2015-12-31T23:00:00"/>
    <b v="0"/>
    <n v="33"/>
    <b v="1"/>
    <s v="theater/plays"/>
    <n v="1.748"/>
    <n v="264.84848484848487"/>
    <x v="1"/>
    <s v="plays"/>
  </r>
  <r>
    <n v="5000"/>
    <n v="5100"/>
    <x v="0"/>
    <s v="US"/>
    <s v="USD"/>
    <n v="1411695300"/>
    <n v="1409275671"/>
    <x v="2974"/>
    <d v="2014-09-25T20:35:00"/>
    <b v="0"/>
    <n v="87"/>
    <b v="1"/>
    <s v="theater/plays"/>
    <n v="1.02"/>
    <n v="58.620689655172413"/>
    <x v="1"/>
    <s v="plays"/>
  </r>
  <r>
    <n v="8000"/>
    <n v="8010"/>
    <x v="0"/>
    <s v="US"/>
    <s v="USD"/>
    <n v="1417057200"/>
    <n v="1414599886"/>
    <x v="2975"/>
    <d v="2014-11-26T22:00:00"/>
    <b v="0"/>
    <n v="113"/>
    <b v="1"/>
    <s v="theater/plays"/>
    <n v="1.00125"/>
    <n v="70.884955752212392"/>
    <x v="1"/>
    <s v="plays"/>
  </r>
  <r>
    <n v="70"/>
    <n v="120"/>
    <x v="0"/>
    <s v="GB"/>
    <s v="GBP"/>
    <n v="1457870400"/>
    <n v="1456421530"/>
    <x v="2976"/>
    <d v="2016-03-13T07:00:00"/>
    <b v="0"/>
    <n v="14"/>
    <b v="1"/>
    <s v="theater/plays"/>
    <n v="1.7142857142857142"/>
    <n v="8.5714285714285712"/>
    <x v="1"/>
    <s v="plays"/>
  </r>
  <r>
    <n v="3000"/>
    <n v="3407"/>
    <x v="0"/>
    <s v="US"/>
    <s v="USD"/>
    <n v="1427076840"/>
    <n v="1421960934"/>
    <x v="2977"/>
    <d v="2015-03-22T21:14:00"/>
    <b v="0"/>
    <n v="30"/>
    <b v="1"/>
    <s v="theater/plays"/>
    <n v="1.1356666666666666"/>
    <n v="113.56666666666666"/>
    <x v="1"/>
    <s v="plays"/>
  </r>
  <r>
    <n v="750"/>
    <n v="971"/>
    <x v="0"/>
    <s v="US"/>
    <s v="USD"/>
    <n v="1413784740"/>
    <n v="1412954547"/>
    <x v="2978"/>
    <d v="2014-10-20T00:59:00"/>
    <b v="0"/>
    <n v="16"/>
    <b v="1"/>
    <s v="theater/plays"/>
    <n v="1.2946666666666666"/>
    <n v="60.6875"/>
    <x v="1"/>
    <s v="plays"/>
  </r>
  <r>
    <n v="5000"/>
    <n v="5070"/>
    <x v="0"/>
    <s v="US"/>
    <s v="USD"/>
    <n v="1420524000"/>
    <n v="1419104823"/>
    <x v="2979"/>
    <d v="2015-01-06T01:00:00"/>
    <b v="0"/>
    <n v="46"/>
    <b v="1"/>
    <s v="theater/plays"/>
    <n v="1.014"/>
    <n v="110.21739130434783"/>
    <x v="1"/>
    <s v="plays"/>
  </r>
  <r>
    <n v="3000"/>
    <n v="3275"/>
    <x v="0"/>
    <s v="US"/>
    <s v="USD"/>
    <n v="1440381600"/>
    <n v="1438639130"/>
    <x v="2980"/>
    <d v="2015-08-23T21:00:00"/>
    <b v="0"/>
    <n v="24"/>
    <b v="1"/>
    <s v="theater/plays"/>
    <n v="1.0916666666666666"/>
    <n v="136.45833333333334"/>
    <x v="1"/>
    <s v="plays"/>
  </r>
  <r>
    <n v="4000"/>
    <n v="5157"/>
    <x v="0"/>
    <s v="IE"/>
    <s v="EUR"/>
    <n v="1443014756"/>
    <n v="1439126756"/>
    <x v="2981"/>
    <d v="2015-09-23T08:25:56"/>
    <b v="1"/>
    <n v="97"/>
    <b v="1"/>
    <s v="theater/spaces"/>
    <n v="1.28925"/>
    <n v="53.164948453608247"/>
    <x v="1"/>
    <s v="spaces"/>
  </r>
  <r>
    <n v="5000"/>
    <n v="5103"/>
    <x v="0"/>
    <s v="GB"/>
    <s v="GBP"/>
    <n v="1455208143"/>
    <n v="1452616143"/>
    <x v="2982"/>
    <d v="2016-02-11T11:29:03"/>
    <b v="1"/>
    <n v="59"/>
    <b v="1"/>
    <s v="theater/spaces"/>
    <n v="1.0206"/>
    <n v="86.491525423728817"/>
    <x v="1"/>
    <s v="spaces"/>
  </r>
  <r>
    <n v="116000"/>
    <n v="169985.91"/>
    <x v="0"/>
    <s v="US"/>
    <s v="USD"/>
    <n v="1415722236"/>
    <n v="1410534636"/>
    <x v="2983"/>
    <d v="2014-11-11T11:10:36"/>
    <b v="1"/>
    <n v="1095"/>
    <b v="1"/>
    <s v="theater/spaces"/>
    <n v="1.465395775862069"/>
    <n v="155.23827397260274"/>
    <x v="1"/>
    <s v="spaces"/>
  </r>
  <r>
    <n v="25000"/>
    <n v="25088"/>
    <x v="0"/>
    <s v="US"/>
    <s v="USD"/>
    <n v="1472020881"/>
    <n v="1469428881"/>
    <x v="2984"/>
    <d v="2016-08-24T01:41:21"/>
    <b v="1"/>
    <n v="218"/>
    <b v="1"/>
    <s v="theater/spaces"/>
    <n v="1.00352"/>
    <n v="115.08256880733946"/>
    <x v="1"/>
    <s v="spaces"/>
  </r>
  <r>
    <n v="10000"/>
    <n v="12165"/>
    <x v="0"/>
    <s v="NZ"/>
    <s v="NZD"/>
    <n v="1477886400"/>
    <n v="1476228128"/>
    <x v="2985"/>
    <d v="2016-10-30T23:00:00"/>
    <b v="0"/>
    <n v="111"/>
    <b v="1"/>
    <s v="theater/spaces"/>
    <n v="1.2164999999999999"/>
    <n v="109.5945945945946"/>
    <x v="1"/>
    <s v="spaces"/>
  </r>
  <r>
    <n v="2400"/>
    <n v="2532"/>
    <x v="0"/>
    <s v="GB"/>
    <s v="GBP"/>
    <n v="1462100406"/>
    <n v="1456920006"/>
    <x v="2986"/>
    <d v="2016-05-01T06:00:06"/>
    <b v="0"/>
    <n v="56"/>
    <b v="1"/>
    <s v="theater/spaces"/>
    <n v="1.0549999999999999"/>
    <n v="45.214285714285715"/>
    <x v="1"/>
    <s v="spaces"/>
  </r>
  <r>
    <n v="25000"/>
    <n v="27600.2"/>
    <x v="0"/>
    <s v="US"/>
    <s v="USD"/>
    <n v="1476316800"/>
    <n v="1473837751"/>
    <x v="2987"/>
    <d v="2016-10-12T19:00:00"/>
    <b v="0"/>
    <n v="265"/>
    <b v="1"/>
    <s v="theater/spaces"/>
    <n v="1.1040080000000001"/>
    <n v="104.15169811320754"/>
    <x v="1"/>
    <s v="spaces"/>
  </r>
  <r>
    <n v="1000"/>
    <n v="1000"/>
    <x v="0"/>
    <s v="GB"/>
    <s v="GBP"/>
    <n v="1466412081"/>
    <n v="1463820081"/>
    <x v="2988"/>
    <d v="2016-06-20T03:41:21"/>
    <b v="0"/>
    <n v="28"/>
    <b v="1"/>
    <s v="theater/spaces"/>
    <n v="1"/>
    <n v="35.714285714285715"/>
    <x v="1"/>
    <s v="spaces"/>
  </r>
  <r>
    <n v="20000"/>
    <n v="35307"/>
    <x v="0"/>
    <s v="US"/>
    <s v="USD"/>
    <n v="1450673940"/>
    <n v="1448756962"/>
    <x v="2989"/>
    <d v="2015-12-20T23:59:00"/>
    <b v="0"/>
    <n v="364"/>
    <b v="1"/>
    <s v="theater/spaces"/>
    <n v="1.76535"/>
    <n v="96.997252747252745"/>
    <x v="1"/>
    <s v="spaces"/>
  </r>
  <r>
    <n v="10000"/>
    <n v="10000"/>
    <x v="0"/>
    <s v="US"/>
    <s v="USD"/>
    <n v="1452174420"/>
    <n v="1449150420"/>
    <x v="2990"/>
    <d v="2016-01-07T08:47:00"/>
    <b v="0"/>
    <n v="27"/>
    <b v="1"/>
    <s v="theater/spaces"/>
    <n v="1"/>
    <n v="370.37037037037038"/>
    <x v="1"/>
    <s v="spaces"/>
  </r>
  <r>
    <n v="8500"/>
    <n v="8780"/>
    <x v="0"/>
    <s v="US"/>
    <s v="USD"/>
    <n v="1485547530"/>
    <n v="1483646730"/>
    <x v="2991"/>
    <d v="2017-01-27T15:05:30"/>
    <b v="0"/>
    <n v="93"/>
    <b v="1"/>
    <s v="theater/spaces"/>
    <n v="1.0329411764705883"/>
    <n v="94.408602150537632"/>
    <x v="1"/>
    <s v="spaces"/>
  </r>
  <r>
    <n v="3000"/>
    <n v="3135"/>
    <x v="0"/>
    <s v="US"/>
    <s v="USD"/>
    <n v="1476037510"/>
    <n v="1473445510"/>
    <x v="2992"/>
    <d v="2016-10-09T13:25:10"/>
    <b v="0"/>
    <n v="64"/>
    <b v="1"/>
    <s v="theater/spaces"/>
    <n v="1.0449999999999999"/>
    <n v="48.984375"/>
    <x v="1"/>
    <s v="spaces"/>
  </r>
  <r>
    <n v="1000"/>
    <n v="1003"/>
    <x v="0"/>
    <s v="US"/>
    <s v="USD"/>
    <n v="1455998867"/>
    <n v="1453406867"/>
    <x v="2993"/>
    <d v="2016-02-20T15:07:47"/>
    <b v="0"/>
    <n v="22"/>
    <b v="1"/>
    <s v="theater/spaces"/>
    <n v="1.0029999999999999"/>
    <n v="45.590909090909093"/>
    <x v="1"/>
    <s v="spaces"/>
  </r>
  <r>
    <n v="300"/>
    <n v="1373.24"/>
    <x v="0"/>
    <s v="GB"/>
    <s v="GBP"/>
    <n v="1412335772"/>
    <n v="1409743772"/>
    <x v="2994"/>
    <d v="2014-10-03T06:29:32"/>
    <b v="0"/>
    <n v="59"/>
    <b v="1"/>
    <s v="theater/spaces"/>
    <n v="4.577466666666667"/>
    <n v="23.275254237288134"/>
    <x v="1"/>
    <s v="spaces"/>
  </r>
  <r>
    <n v="15000"/>
    <n v="15744"/>
    <x v="0"/>
    <s v="US"/>
    <s v="USD"/>
    <n v="1484841471"/>
    <n v="1482249471"/>
    <x v="2995"/>
    <d v="2017-01-19T10:57:51"/>
    <b v="0"/>
    <n v="249"/>
    <b v="1"/>
    <s v="theater/spaces"/>
    <n v="1.0496000000000001"/>
    <n v="63.2289156626506"/>
    <x v="1"/>
    <s v="spaces"/>
  </r>
  <r>
    <n v="35000"/>
    <n v="60180"/>
    <x v="0"/>
    <s v="US"/>
    <s v="USD"/>
    <n v="1432677240"/>
    <n v="1427493240"/>
    <x v="2996"/>
    <d v="2015-05-26T16:54:00"/>
    <b v="0"/>
    <n v="392"/>
    <b v="1"/>
    <s v="theater/spaces"/>
    <n v="1.7194285714285715"/>
    <n v="153.5204081632653"/>
    <x v="1"/>
    <s v="spaces"/>
  </r>
  <r>
    <n v="10000"/>
    <n v="10373"/>
    <x v="0"/>
    <s v="US"/>
    <s v="USD"/>
    <n v="1488171540"/>
    <n v="1486661793"/>
    <x v="2997"/>
    <d v="2017-02-26T23:59:00"/>
    <b v="0"/>
    <n v="115"/>
    <b v="1"/>
    <s v="theater/spaces"/>
    <n v="1.0373000000000001"/>
    <n v="90.2"/>
    <x v="1"/>
    <s v="spaces"/>
  </r>
  <r>
    <n v="50000"/>
    <n v="51514.5"/>
    <x v="0"/>
    <s v="US"/>
    <s v="USD"/>
    <n v="1402892700"/>
    <n v="1400474329"/>
    <x v="2998"/>
    <d v="2014-06-15T23:25:00"/>
    <b v="0"/>
    <n v="433"/>
    <b v="1"/>
    <s v="theater/spaces"/>
    <n v="1.0302899999999999"/>
    <n v="118.97113163972287"/>
    <x v="1"/>
    <s v="spaces"/>
  </r>
  <r>
    <n v="1350"/>
    <n v="1605"/>
    <x v="0"/>
    <s v="US"/>
    <s v="USD"/>
    <n v="1488333600"/>
    <n v="1487094360"/>
    <x v="2999"/>
    <d v="2017-02-28T21:00:00"/>
    <b v="0"/>
    <n v="20"/>
    <b v="1"/>
    <s v="theater/spaces"/>
    <n v="1.1888888888888889"/>
    <n v="80.25"/>
    <x v="1"/>
    <s v="spaces"/>
  </r>
  <r>
    <n v="500"/>
    <n v="500"/>
    <x v="0"/>
    <s v="US"/>
    <s v="USD"/>
    <n v="1485885600"/>
    <n v="1484682670"/>
    <x v="3000"/>
    <d v="2017-01-31T13:00:00"/>
    <b v="0"/>
    <n v="8"/>
    <b v="1"/>
    <s v="theater/spaces"/>
    <n v="1"/>
    <n v="62.5"/>
    <x v="1"/>
    <s v="spaces"/>
  </r>
  <r>
    <n v="7214"/>
    <n v="22991.01"/>
    <x v="0"/>
    <s v="US"/>
    <s v="USD"/>
    <n v="1468445382"/>
    <n v="1465853382"/>
    <x v="3001"/>
    <d v="2016-07-13T16:29:42"/>
    <b v="0"/>
    <n v="175"/>
    <b v="1"/>
    <s v="theater/spaces"/>
    <n v="3.1869988910451896"/>
    <n v="131.37719999999999"/>
    <x v="1"/>
    <s v="spaces"/>
  </r>
  <r>
    <n v="7000"/>
    <n v="7595.43"/>
    <x v="0"/>
    <s v="US"/>
    <s v="USD"/>
    <n v="1356552252"/>
    <n v="1353960252"/>
    <x v="3002"/>
    <d v="2012-12-26T15:04:12"/>
    <b v="0"/>
    <n v="104"/>
    <b v="1"/>
    <s v="theater/spaces"/>
    <n v="1.0850614285714286"/>
    <n v="73.032980769230775"/>
    <x v="1"/>
    <s v="spaces"/>
  </r>
  <r>
    <n v="3000"/>
    <n v="3035"/>
    <x v="0"/>
    <s v="US"/>
    <s v="USD"/>
    <n v="1456811940"/>
    <n v="1454098976"/>
    <x v="3003"/>
    <d v="2016-03-01T00:59:00"/>
    <b v="0"/>
    <n v="17"/>
    <b v="1"/>
    <s v="theater/spaces"/>
    <n v="1.0116666666666667"/>
    <n v="178.52941176470588"/>
    <x v="1"/>
    <s v="spaces"/>
  </r>
  <r>
    <n v="40000"/>
    <n v="45126"/>
    <x v="0"/>
    <s v="US"/>
    <s v="USD"/>
    <n v="1416089324"/>
    <n v="1413493724"/>
    <x v="3004"/>
    <d v="2014-11-15T17:08:44"/>
    <b v="0"/>
    <n v="277"/>
    <b v="1"/>
    <s v="theater/spaces"/>
    <n v="1.12815"/>
    <n v="162.90974729241879"/>
    <x v="1"/>
    <s v="spaces"/>
  </r>
  <r>
    <n v="10600"/>
    <n v="12772.6"/>
    <x v="0"/>
    <s v="US"/>
    <s v="USD"/>
    <n v="1412611905"/>
    <n v="1410019905"/>
    <x v="3005"/>
    <d v="2014-10-06T11:11:45"/>
    <b v="0"/>
    <n v="118"/>
    <b v="1"/>
    <s v="theater/spaces"/>
    <n v="1.2049622641509434"/>
    <n v="108.24237288135593"/>
    <x v="1"/>
    <s v="spaces"/>
  </r>
  <r>
    <n v="8000"/>
    <n v="8620"/>
    <x v="0"/>
    <s v="CA"/>
    <s v="CAD"/>
    <n v="1418580591"/>
    <n v="1415988591"/>
    <x v="3006"/>
    <d v="2014-12-14T13:09:51"/>
    <b v="0"/>
    <n v="97"/>
    <b v="1"/>
    <s v="theater/spaces"/>
    <n v="1.0774999999999999"/>
    <n v="88.865979381443296"/>
    <x v="1"/>
    <s v="spaces"/>
  </r>
  <r>
    <n v="600"/>
    <n v="1080"/>
    <x v="0"/>
    <s v="US"/>
    <s v="USD"/>
    <n v="1429938683"/>
    <n v="1428124283"/>
    <x v="3007"/>
    <d v="2015-04-25T00:11:23"/>
    <b v="0"/>
    <n v="20"/>
    <b v="1"/>
    <s v="theater/spaces"/>
    <n v="1.8"/>
    <n v="54"/>
    <x v="1"/>
    <s v="spaces"/>
  </r>
  <r>
    <n v="3000"/>
    <n v="3035"/>
    <x v="0"/>
    <s v="US"/>
    <s v="USD"/>
    <n v="1453352719"/>
    <n v="1450760719"/>
    <x v="3008"/>
    <d v="2016-01-21T00:05:19"/>
    <b v="0"/>
    <n v="26"/>
    <b v="1"/>
    <s v="theater/spaces"/>
    <n v="1.0116666666666667"/>
    <n v="116.73076923076923"/>
    <x v="1"/>
    <s v="spaces"/>
  </r>
  <r>
    <n v="25000"/>
    <n v="29939"/>
    <x v="0"/>
    <s v="US"/>
    <s v="USD"/>
    <n v="1417012840"/>
    <n v="1414417240"/>
    <x v="3009"/>
    <d v="2014-11-26T09:40:40"/>
    <b v="0"/>
    <n v="128"/>
    <b v="1"/>
    <s v="theater/spaces"/>
    <n v="1.19756"/>
    <n v="233.8984375"/>
    <x v="1"/>
    <s v="spaces"/>
  </r>
  <r>
    <n v="1500"/>
    <n v="2370"/>
    <x v="0"/>
    <s v="US"/>
    <s v="USD"/>
    <n v="1424548719"/>
    <n v="1419364719"/>
    <x v="3010"/>
    <d v="2015-02-21T14:58:39"/>
    <b v="0"/>
    <n v="15"/>
    <b v="1"/>
    <s v="theater/spaces"/>
    <n v="1.58"/>
    <n v="158"/>
    <x v="1"/>
    <s v="spaces"/>
  </r>
  <r>
    <n v="300"/>
    <n v="371"/>
    <x v="0"/>
    <s v="ES"/>
    <s v="EUR"/>
    <n v="1450911540"/>
    <n v="1448536516"/>
    <x v="3011"/>
    <d v="2015-12-23T17:59:00"/>
    <b v="0"/>
    <n v="25"/>
    <b v="1"/>
    <s v="theater/spaces"/>
    <n v="1.2366666666666666"/>
    <n v="14.84"/>
    <x v="1"/>
    <s v="spaces"/>
  </r>
  <r>
    <n v="4000"/>
    <n v="4685"/>
    <x v="0"/>
    <s v="US"/>
    <s v="USD"/>
    <n v="1423587130"/>
    <n v="1421772730"/>
    <x v="3012"/>
    <d v="2015-02-10T11:52:10"/>
    <b v="0"/>
    <n v="55"/>
    <b v="1"/>
    <s v="theater/spaces"/>
    <n v="1.1712499999999999"/>
    <n v="85.181818181818187"/>
    <x v="1"/>
    <s v="spaces"/>
  </r>
  <r>
    <n v="10000"/>
    <n v="15696"/>
    <x v="0"/>
    <s v="US"/>
    <s v="USD"/>
    <n v="1434917049"/>
    <n v="1432325049"/>
    <x v="3013"/>
    <d v="2015-06-21T15:04:09"/>
    <b v="0"/>
    <n v="107"/>
    <b v="1"/>
    <s v="theater/spaces"/>
    <n v="1.5696000000000001"/>
    <n v="146.69158878504672"/>
    <x v="1"/>
    <s v="spaces"/>
  </r>
  <r>
    <n v="25000"/>
    <n v="28276"/>
    <x v="0"/>
    <s v="US"/>
    <s v="USD"/>
    <n v="1415163600"/>
    <n v="1412737080"/>
    <x v="3014"/>
    <d v="2014-11-05T00:00:00"/>
    <b v="0"/>
    <n v="557"/>
    <b v="1"/>
    <s v="theater/spaces"/>
    <n v="1.13104"/>
    <n v="50.764811490125673"/>
    <x v="1"/>
    <s v="spaces"/>
  </r>
  <r>
    <n v="3400"/>
    <n v="3508"/>
    <x v="0"/>
    <s v="US"/>
    <s v="USD"/>
    <n v="1402459200"/>
    <n v="1401125238"/>
    <x v="3015"/>
    <d v="2014-06-10T23:00:00"/>
    <b v="0"/>
    <n v="40"/>
    <b v="1"/>
    <s v="theater/spaces"/>
    <n v="1.0317647058823529"/>
    <n v="87.7"/>
    <x v="1"/>
    <s v="spaces"/>
  </r>
  <r>
    <n v="8500"/>
    <n v="8722"/>
    <x v="0"/>
    <s v="US"/>
    <s v="USD"/>
    <n v="1405688952"/>
    <n v="1400504952"/>
    <x v="3016"/>
    <d v="2014-07-18T08:09:12"/>
    <b v="0"/>
    <n v="36"/>
    <b v="1"/>
    <s v="theater/spaces"/>
    <n v="1.0261176470588236"/>
    <n v="242.27777777777777"/>
    <x v="1"/>
    <s v="spaces"/>
  </r>
  <r>
    <n v="22000"/>
    <n v="23285"/>
    <x v="0"/>
    <s v="US"/>
    <s v="USD"/>
    <n v="1408566243"/>
    <n v="1405974243"/>
    <x v="3017"/>
    <d v="2014-08-20T15:24:03"/>
    <b v="0"/>
    <n v="159"/>
    <b v="1"/>
    <s v="theater/spaces"/>
    <n v="1.0584090909090909"/>
    <n v="146.44654088050314"/>
    <x v="1"/>
    <s v="spaces"/>
  </r>
  <r>
    <n v="4200"/>
    <n v="4230"/>
    <x v="0"/>
    <s v="FR"/>
    <s v="EUR"/>
    <n v="1437429600"/>
    <n v="1433747376"/>
    <x v="3018"/>
    <d v="2015-07-20T17:00:00"/>
    <b v="0"/>
    <n v="41"/>
    <b v="1"/>
    <s v="theater/spaces"/>
    <n v="1.0071428571428571"/>
    <n v="103.17073170731707"/>
    <x v="1"/>
    <s v="spaces"/>
  </r>
  <r>
    <n v="15000"/>
    <n v="18185"/>
    <x v="0"/>
    <s v="US"/>
    <s v="USD"/>
    <n v="1401159600"/>
    <n v="1398801620"/>
    <x v="3019"/>
    <d v="2014-05-26T22:00:00"/>
    <b v="0"/>
    <n v="226"/>
    <b v="1"/>
    <s v="theater/spaces"/>
    <n v="1.2123333333333333"/>
    <n v="80.464601769911511"/>
    <x v="1"/>
    <s v="spaces"/>
  </r>
  <r>
    <n v="7000"/>
    <n v="7040"/>
    <x v="0"/>
    <s v="US"/>
    <s v="USD"/>
    <n v="1439583533"/>
    <n v="1434399533"/>
    <x v="3020"/>
    <d v="2015-08-14T15:18:53"/>
    <b v="0"/>
    <n v="30"/>
    <b v="1"/>
    <s v="theater/spaces"/>
    <n v="1.0057142857142858"/>
    <n v="234.66666666666666"/>
    <x v="1"/>
    <s v="spaces"/>
  </r>
  <r>
    <n v="4500"/>
    <n v="5221"/>
    <x v="0"/>
    <s v="US"/>
    <s v="USD"/>
    <n v="1479794340"/>
    <n v="1476715869"/>
    <x v="3021"/>
    <d v="2016-11-22T00:59:00"/>
    <b v="0"/>
    <n v="103"/>
    <b v="1"/>
    <s v="theater/spaces"/>
    <n v="1.1602222222222223"/>
    <n v="50.689320388349515"/>
    <x v="1"/>
    <s v="spaces"/>
  </r>
  <r>
    <n v="10000"/>
    <n v="10088"/>
    <x v="0"/>
    <s v="US"/>
    <s v="USD"/>
    <n v="1472338409"/>
    <n v="1468450409"/>
    <x v="3022"/>
    <d v="2016-08-27T17:53:29"/>
    <b v="0"/>
    <n v="62"/>
    <b v="1"/>
    <s v="theater/spaces"/>
    <n v="1.0087999999999999"/>
    <n v="162.70967741935485"/>
    <x v="1"/>
    <s v="spaces"/>
  </r>
  <r>
    <n v="700"/>
    <n v="721"/>
    <x v="0"/>
    <s v="GB"/>
    <s v="GBP"/>
    <n v="1434039186"/>
    <n v="1430151186"/>
    <x v="3023"/>
    <d v="2015-06-11T11:13:06"/>
    <b v="0"/>
    <n v="6"/>
    <b v="1"/>
    <s v="theater/spaces"/>
    <n v="1.03"/>
    <n v="120.16666666666667"/>
    <x v="1"/>
    <s v="spaces"/>
  </r>
  <r>
    <n v="5000"/>
    <n v="12321"/>
    <x v="0"/>
    <s v="US"/>
    <s v="USD"/>
    <n v="1349567475"/>
    <n v="1346975475"/>
    <x v="3024"/>
    <d v="2012-10-06T18:51:15"/>
    <b v="0"/>
    <n v="182"/>
    <b v="1"/>
    <s v="theater/spaces"/>
    <n v="2.4641999999999999"/>
    <n v="67.697802197802204"/>
    <x v="1"/>
    <s v="spaces"/>
  </r>
  <r>
    <n v="2500"/>
    <n v="7555"/>
    <x v="0"/>
    <s v="GB"/>
    <s v="GBP"/>
    <n v="1401465600"/>
    <n v="1399032813"/>
    <x v="3025"/>
    <d v="2014-05-30T11:00:00"/>
    <b v="0"/>
    <n v="145"/>
    <b v="1"/>
    <s v="theater/spaces"/>
    <n v="3.0219999999999998"/>
    <n v="52.103448275862071"/>
    <x v="1"/>
    <s v="spaces"/>
  </r>
  <r>
    <n v="900"/>
    <n v="1290"/>
    <x v="0"/>
    <s v="GB"/>
    <s v="GBP"/>
    <n v="1488538892"/>
    <n v="1487329292"/>
    <x v="3026"/>
    <d v="2017-03-03T06:01:32"/>
    <b v="0"/>
    <n v="25"/>
    <b v="1"/>
    <s v="theater/spaces"/>
    <n v="1.4333333333333333"/>
    <n v="51.6"/>
    <x v="1"/>
    <s v="spaces"/>
  </r>
  <r>
    <n v="40000"/>
    <n v="52576"/>
    <x v="0"/>
    <s v="US"/>
    <s v="USD"/>
    <n v="1426866851"/>
    <n v="1424278451"/>
    <x v="3027"/>
    <d v="2015-03-20T10:54:11"/>
    <b v="0"/>
    <n v="320"/>
    <b v="1"/>
    <s v="theater/spaces"/>
    <n v="1.3144"/>
    <n v="164.3"/>
    <x v="1"/>
    <s v="spaces"/>
  </r>
  <r>
    <n v="5000"/>
    <n v="8401"/>
    <x v="0"/>
    <s v="US"/>
    <s v="USD"/>
    <n v="1471242025"/>
    <n v="1468650025"/>
    <x v="3028"/>
    <d v="2016-08-15T01:20:25"/>
    <b v="0"/>
    <n v="99"/>
    <b v="1"/>
    <s v="theater/spaces"/>
    <n v="1.6801999999999999"/>
    <n v="84.858585858585855"/>
    <x v="1"/>
    <s v="spaces"/>
  </r>
  <r>
    <n v="30000"/>
    <n v="32903"/>
    <x v="0"/>
    <s v="US"/>
    <s v="USD"/>
    <n v="1416285300"/>
    <n v="1413824447"/>
    <x v="3029"/>
    <d v="2014-11-17T23:35:00"/>
    <b v="0"/>
    <n v="348"/>
    <b v="1"/>
    <s v="theater/spaces"/>
    <n v="1.0967666666666667"/>
    <n v="94.548850574712645"/>
    <x v="1"/>
    <s v="spaces"/>
  </r>
  <r>
    <n v="1750"/>
    <n v="1867"/>
    <x v="0"/>
    <s v="US"/>
    <s v="USD"/>
    <n v="1442426171"/>
    <n v="1439834171"/>
    <x v="3030"/>
    <d v="2015-09-16T12:56:11"/>
    <b v="0"/>
    <n v="41"/>
    <b v="1"/>
    <s v="theater/spaces"/>
    <n v="1.0668571428571429"/>
    <n v="45.536585365853661"/>
    <x v="1"/>
    <s v="spaces"/>
  </r>
  <r>
    <n v="1500"/>
    <n v="1500"/>
    <x v="0"/>
    <s v="US"/>
    <s v="USD"/>
    <n v="1476479447"/>
    <n v="1471295447"/>
    <x v="3031"/>
    <d v="2016-10-14T16:10:47"/>
    <b v="0"/>
    <n v="29"/>
    <b v="1"/>
    <s v="theater/spaces"/>
    <n v="1"/>
    <n v="51.724137931034484"/>
    <x v="1"/>
    <s v="spaces"/>
  </r>
  <r>
    <n v="1000"/>
    <n v="1272"/>
    <x v="0"/>
    <s v="US"/>
    <s v="USD"/>
    <n v="1441933459"/>
    <n v="1439341459"/>
    <x v="3032"/>
    <d v="2015-09-10T20:04:19"/>
    <b v="0"/>
    <n v="25"/>
    <b v="1"/>
    <s v="theater/spaces"/>
    <n v="1.272"/>
    <n v="50.88"/>
    <x v="1"/>
    <s v="spaces"/>
  </r>
  <r>
    <n v="3000"/>
    <n v="4396"/>
    <x v="0"/>
    <s v="US"/>
    <s v="USD"/>
    <n v="1471487925"/>
    <n v="1468895925"/>
    <x v="3033"/>
    <d v="2016-08-17T21:38:45"/>
    <b v="0"/>
    <n v="23"/>
    <b v="1"/>
    <s v="theater/spaces"/>
    <n v="1.4653333333333334"/>
    <n v="191.13043478260869"/>
    <x v="1"/>
    <s v="spaces"/>
  </r>
  <r>
    <n v="100000"/>
    <n v="112536"/>
    <x v="0"/>
    <s v="US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s v="spaces"/>
  </r>
  <r>
    <n v="25000"/>
    <n v="27196.71"/>
    <x v="0"/>
    <s v="US"/>
    <s v="USD"/>
    <n v="1367674009"/>
    <n v="1365082009"/>
    <x v="3035"/>
    <d v="2013-05-04T08:26:49"/>
    <b v="0"/>
    <n v="307"/>
    <b v="1"/>
    <s v="theater/spaces"/>
    <n v="1.0878684000000001"/>
    <n v="88.588631921824103"/>
    <x v="1"/>
    <s v="spaces"/>
  </r>
  <r>
    <n v="25000"/>
    <n v="31683"/>
    <x v="0"/>
    <s v="US"/>
    <s v="USD"/>
    <n v="1376654340"/>
    <n v="1373568644"/>
    <x v="3036"/>
    <d v="2013-08-16T06:59:00"/>
    <b v="0"/>
    <n v="329"/>
    <b v="1"/>
    <s v="theater/spaces"/>
    <n v="1.26732"/>
    <n v="96.300911854103347"/>
    <x v="1"/>
    <s v="spaces"/>
  </r>
  <r>
    <n v="500"/>
    <n v="1066"/>
    <x v="0"/>
    <s v="US"/>
    <s v="USD"/>
    <n v="1285995540"/>
    <n v="1279574773"/>
    <x v="3037"/>
    <d v="2010-10-01T23:59:00"/>
    <b v="0"/>
    <n v="32"/>
    <b v="1"/>
    <s v="theater/spaces"/>
    <n v="2.1320000000000001"/>
    <n v="33.3125"/>
    <x v="1"/>
    <s v="spaces"/>
  </r>
  <r>
    <n v="1000"/>
    <n v="1005"/>
    <x v="0"/>
    <s v="US"/>
    <s v="USD"/>
    <n v="1457071397"/>
    <n v="1451887397"/>
    <x v="3038"/>
    <d v="2016-03-04T01:03:17"/>
    <b v="0"/>
    <n v="27"/>
    <b v="1"/>
    <s v="theater/spaces"/>
    <n v="1.0049999999999999"/>
    <n v="37.222222222222221"/>
    <x v="1"/>
    <s v="spaces"/>
  </r>
  <r>
    <n v="20000"/>
    <n v="21742.78"/>
    <x v="0"/>
    <s v="US"/>
    <s v="USD"/>
    <n v="1388303940"/>
    <n v="1386011038"/>
    <x v="3039"/>
    <d v="2013-12-29T02:59:00"/>
    <b v="0"/>
    <n v="236"/>
    <b v="1"/>
    <s v="theater/spaces"/>
    <n v="1.0871389999999999"/>
    <n v="92.130423728813554"/>
    <x v="1"/>
    <s v="spaces"/>
  </r>
  <r>
    <n v="3000"/>
    <n v="3225"/>
    <x v="0"/>
    <s v="US"/>
    <s v="USD"/>
    <n v="1435359600"/>
    <n v="1434999621"/>
    <x v="3040"/>
    <d v="2015-06-26T18:00:00"/>
    <b v="0"/>
    <n v="42"/>
    <b v="1"/>
    <s v="theater/spaces"/>
    <n v="1.075"/>
    <n v="76.785714285714292"/>
    <x v="1"/>
    <s v="spaces"/>
  </r>
  <r>
    <n v="8300"/>
    <n v="9170"/>
    <x v="0"/>
    <s v="US"/>
    <s v="USD"/>
    <n v="1453323048"/>
    <n v="1450731048"/>
    <x v="3041"/>
    <d v="2016-01-20T15:50:48"/>
    <b v="0"/>
    <n v="95"/>
    <b v="1"/>
    <s v="theater/spaces"/>
    <n v="1.1048192771084338"/>
    <n v="96.526315789473685"/>
    <x v="1"/>
    <s v="spaces"/>
  </r>
  <r>
    <n v="1500"/>
    <n v="1920"/>
    <x v="0"/>
    <s v="GB"/>
    <s v="GBP"/>
    <n v="1444149047"/>
    <n v="1441557047"/>
    <x v="3042"/>
    <d v="2015-10-06T11:30:47"/>
    <b v="0"/>
    <n v="37"/>
    <b v="1"/>
    <s v="theater/spaces"/>
    <n v="1.28"/>
    <n v="51.891891891891895"/>
    <x v="1"/>
    <s v="spaces"/>
  </r>
  <r>
    <n v="15000"/>
    <n v="16501"/>
    <x v="0"/>
    <s v="CA"/>
    <s v="CAD"/>
    <n v="1429152600"/>
    <n v="1426815699"/>
    <x v="3043"/>
    <d v="2015-04-15T21:50:00"/>
    <b v="0"/>
    <n v="128"/>
    <b v="1"/>
    <s v="theater/spaces"/>
    <n v="1.1000666666666667"/>
    <n v="128.9140625"/>
    <x v="1"/>
    <s v="spaces"/>
  </r>
  <r>
    <n v="12000"/>
    <n v="13121"/>
    <x v="0"/>
    <s v="US"/>
    <s v="USD"/>
    <n v="1454433998"/>
    <n v="1453137998"/>
    <x v="3044"/>
    <d v="2016-02-02T12:26:38"/>
    <b v="0"/>
    <n v="156"/>
    <b v="1"/>
    <s v="theater/spaces"/>
    <n v="1.0934166666666667"/>
    <n v="84.108974358974365"/>
    <x v="1"/>
    <s v="spaces"/>
  </r>
  <r>
    <n v="4000"/>
    <n v="5308.26"/>
    <x v="0"/>
    <s v="US"/>
    <s v="USD"/>
    <n v="1408679055"/>
    <n v="1406087055"/>
    <x v="3045"/>
    <d v="2014-08-21T22:44:15"/>
    <b v="0"/>
    <n v="64"/>
    <b v="1"/>
    <s v="theater/spaces"/>
    <n v="1.3270650000000002"/>
    <n v="82.941562500000003"/>
    <x v="1"/>
    <s v="spaces"/>
  </r>
  <r>
    <n v="7900"/>
    <n v="15077"/>
    <x v="0"/>
    <s v="US"/>
    <s v="USD"/>
    <n v="1410324720"/>
    <n v="1407784586"/>
    <x v="3046"/>
    <d v="2014-09-09T23:52:00"/>
    <b v="0"/>
    <n v="58"/>
    <b v="1"/>
    <s v="theater/spaces"/>
    <n v="1.9084810126582279"/>
    <n v="259.94827586206895"/>
    <x v="1"/>
    <s v="spaces"/>
  </r>
  <r>
    <n v="500"/>
    <n v="745"/>
    <x v="0"/>
    <s v="US"/>
    <s v="USD"/>
    <n v="1461762960"/>
    <n v="1457999054"/>
    <x v="3047"/>
    <d v="2016-04-27T08:16:00"/>
    <b v="0"/>
    <n v="20"/>
    <b v="1"/>
    <s v="theater/spaces"/>
    <n v="1.49"/>
    <n v="37.25"/>
    <x v="1"/>
    <s v="spaces"/>
  </r>
  <r>
    <n v="5000"/>
    <n v="8320"/>
    <x v="0"/>
    <s v="US"/>
    <s v="USD"/>
    <n v="1420060920"/>
    <n v="1417556262"/>
    <x v="3048"/>
    <d v="2014-12-31T16:22:00"/>
    <b v="0"/>
    <n v="47"/>
    <b v="1"/>
    <s v="theater/spaces"/>
    <n v="1.6639999999999999"/>
    <n v="177.02127659574469"/>
    <x v="1"/>
    <s v="spaces"/>
  </r>
  <r>
    <n v="3750"/>
    <n v="4000"/>
    <x v="0"/>
    <s v="US"/>
    <s v="USD"/>
    <n v="1434241255"/>
    <n v="1431649255"/>
    <x v="3049"/>
    <d v="2015-06-13T19:20:55"/>
    <b v="0"/>
    <n v="54"/>
    <b v="1"/>
    <s v="theater/spaces"/>
    <n v="1.0666666666666667"/>
    <n v="74.074074074074076"/>
    <x v="1"/>
    <s v="spaces"/>
  </r>
  <r>
    <n v="600"/>
    <n v="636"/>
    <x v="0"/>
    <s v="US"/>
    <s v="USD"/>
    <n v="1462420960"/>
    <n v="1459828960"/>
    <x v="3050"/>
    <d v="2016-05-04T23:02:40"/>
    <b v="0"/>
    <n v="9"/>
    <b v="1"/>
    <s v="theater/spaces"/>
    <n v="1.06"/>
    <n v="70.666666666666671"/>
    <x v="1"/>
    <s v="spaces"/>
  </r>
  <r>
    <n v="3500"/>
    <n v="827"/>
    <x v="2"/>
    <s v="GB"/>
    <s v="GBP"/>
    <n v="1486547945"/>
    <n v="1483955945"/>
    <x v="3051"/>
    <d v="2017-02-08T04:59:05"/>
    <b v="1"/>
    <n v="35"/>
    <b v="0"/>
    <s v="theater/spaces"/>
    <n v="0.23628571428571429"/>
    <n v="23.62857142857143"/>
    <x v="1"/>
    <s v="spaces"/>
  </r>
  <r>
    <n v="50000"/>
    <n v="75"/>
    <x v="2"/>
    <s v="US"/>
    <s v="USD"/>
    <n v="1432828740"/>
    <n v="1430237094"/>
    <x v="3052"/>
    <d v="2015-05-28T10:59:00"/>
    <b v="0"/>
    <n v="2"/>
    <b v="0"/>
    <s v="theater/spaces"/>
    <n v="1.5E-3"/>
    <n v="37.5"/>
    <x v="1"/>
    <s v="spaces"/>
  </r>
  <r>
    <n v="10000"/>
    <n v="40"/>
    <x v="2"/>
    <s v="US"/>
    <s v="USD"/>
    <n v="1412222340"/>
    <n v="1407781013"/>
    <x v="3053"/>
    <d v="2014-10-01T22:59:00"/>
    <b v="0"/>
    <n v="3"/>
    <b v="0"/>
    <s v="theater/spaces"/>
    <n v="4.0000000000000001E-3"/>
    <n v="13.333333333333334"/>
    <x v="1"/>
    <s v="spaces"/>
  </r>
  <r>
    <n v="300"/>
    <n v="0"/>
    <x v="2"/>
    <s v="US"/>
    <s v="USD"/>
    <n v="1425258240"/>
    <n v="1422043154"/>
    <x v="3054"/>
    <d v="2015-03-01T20:04:00"/>
    <b v="0"/>
    <n v="0"/>
    <b v="0"/>
    <s v="theater/spaces"/>
    <n v="0"/>
    <n v="0"/>
    <x v="1"/>
    <s v="spaces"/>
  </r>
  <r>
    <n v="20000"/>
    <n v="1"/>
    <x v="2"/>
    <s v="US"/>
    <s v="USD"/>
    <n v="1420844390"/>
    <n v="1415660390"/>
    <x v="3055"/>
    <d v="2015-01-09T17:59:50"/>
    <b v="0"/>
    <n v="1"/>
    <b v="0"/>
    <s v="theater/spaces"/>
    <n v="5.0000000000000002E-5"/>
    <n v="1"/>
    <x v="1"/>
    <s v="spaces"/>
  </r>
  <r>
    <n v="25000"/>
    <n v="0"/>
    <x v="2"/>
    <s v="US"/>
    <s v="USD"/>
    <n v="1412003784"/>
    <n v="1406819784"/>
    <x v="3056"/>
    <d v="2014-09-29T10:16:24"/>
    <b v="0"/>
    <n v="0"/>
    <b v="0"/>
    <s v="theater/spaces"/>
    <n v="0"/>
    <n v="0"/>
    <x v="1"/>
    <s v="spaces"/>
  </r>
  <r>
    <n v="50000"/>
    <n v="0"/>
    <x v="2"/>
    <s v="GB"/>
    <s v="GBP"/>
    <n v="1459694211"/>
    <n v="1457105811"/>
    <x v="3057"/>
    <d v="2016-04-03T09:36:51"/>
    <b v="0"/>
    <n v="0"/>
    <b v="0"/>
    <s v="theater/spaces"/>
    <n v="0"/>
    <n v="0"/>
    <x v="1"/>
    <s v="spaces"/>
  </r>
  <r>
    <n v="18000"/>
    <n v="3"/>
    <x v="2"/>
    <s v="IT"/>
    <s v="EUR"/>
    <n v="1463734740"/>
    <n v="1459414740"/>
    <x v="3058"/>
    <d v="2016-05-20T03:59:00"/>
    <b v="0"/>
    <n v="3"/>
    <b v="0"/>
    <s v="theater/spaces"/>
    <n v="1.6666666666666666E-4"/>
    <n v="1"/>
    <x v="1"/>
    <s v="spaces"/>
  </r>
  <r>
    <n v="15000"/>
    <n v="451"/>
    <x v="2"/>
    <s v="US"/>
    <s v="USD"/>
    <n v="1407536846"/>
    <n v="1404944846"/>
    <x v="3059"/>
    <d v="2014-08-08T17:27:26"/>
    <b v="0"/>
    <n v="11"/>
    <b v="0"/>
    <s v="theater/spaces"/>
    <n v="3.0066666666666665E-2"/>
    <n v="41"/>
    <x v="1"/>
    <s v="spaces"/>
  </r>
  <r>
    <n v="220000"/>
    <n v="335"/>
    <x v="2"/>
    <s v="US"/>
    <s v="USD"/>
    <n v="1443422134"/>
    <n v="1440830134"/>
    <x v="3060"/>
    <d v="2015-09-28T01:35:34"/>
    <b v="0"/>
    <n v="6"/>
    <b v="0"/>
    <s v="theater/spaces"/>
    <n v="1.5227272727272728E-3"/>
    <n v="55.833333333333336"/>
    <x v="1"/>
    <s v="spaces"/>
  </r>
  <r>
    <n v="1000000"/>
    <n v="0"/>
    <x v="2"/>
    <s v="US"/>
    <s v="USD"/>
    <n v="1407955748"/>
    <n v="1405363748"/>
    <x v="3061"/>
    <d v="2014-08-13T13:49:08"/>
    <b v="0"/>
    <n v="0"/>
    <b v="0"/>
    <s v="theater/spaces"/>
    <n v="0"/>
    <n v="0"/>
    <x v="1"/>
    <s v="spaces"/>
  </r>
  <r>
    <n v="10000"/>
    <n v="6684"/>
    <x v="2"/>
    <s v="US"/>
    <s v="USD"/>
    <n v="1443636000"/>
    <n v="1441111892"/>
    <x v="3062"/>
    <d v="2015-09-30T13:00:00"/>
    <b v="0"/>
    <n v="67"/>
    <b v="0"/>
    <s v="theater/spaces"/>
    <n v="0.66839999999999999"/>
    <n v="99.761194029850742"/>
    <x v="1"/>
    <s v="spaces"/>
  </r>
  <r>
    <n v="3000"/>
    <n v="587"/>
    <x v="2"/>
    <s v="US"/>
    <s v="USD"/>
    <n v="1477174138"/>
    <n v="1474150138"/>
    <x v="3063"/>
    <d v="2016-10-22T17:08:58"/>
    <b v="0"/>
    <n v="23"/>
    <b v="0"/>
    <s v="theater/spaces"/>
    <n v="0.19566666666666666"/>
    <n v="25.521739130434781"/>
    <x v="1"/>
    <s v="spaces"/>
  </r>
  <r>
    <n v="75000"/>
    <n v="8471"/>
    <x v="2"/>
    <s v="US"/>
    <s v="USD"/>
    <n v="1448175540"/>
    <n v="1445483246"/>
    <x v="3064"/>
    <d v="2015-11-22T01:59:00"/>
    <b v="0"/>
    <n v="72"/>
    <b v="0"/>
    <s v="theater/spaces"/>
    <n v="0.11294666666666667"/>
    <n v="117.65277777777777"/>
    <x v="1"/>
    <s v="spaces"/>
  </r>
  <r>
    <n v="25000"/>
    <n v="10"/>
    <x v="2"/>
    <s v="US"/>
    <s v="USD"/>
    <n v="1406683172"/>
    <n v="1404523172"/>
    <x v="3065"/>
    <d v="2014-07-29T20:19:32"/>
    <b v="0"/>
    <n v="2"/>
    <b v="0"/>
    <s v="theater/spaces"/>
    <n v="4.0000000000000002E-4"/>
    <n v="5"/>
    <x v="1"/>
    <s v="spaces"/>
  </r>
  <r>
    <n v="350000"/>
    <n v="41950"/>
    <x v="2"/>
    <s v="AU"/>
    <s v="AUD"/>
    <n v="1468128537"/>
    <n v="1465536537"/>
    <x v="3066"/>
    <d v="2016-07-10T00:28:57"/>
    <b v="0"/>
    <n v="15"/>
    <b v="0"/>
    <s v="theater/spaces"/>
    <n v="0.11985714285714286"/>
    <n v="2796.6666666666665"/>
    <x v="1"/>
    <s v="spaces"/>
  </r>
  <r>
    <n v="8000"/>
    <n v="200"/>
    <x v="2"/>
    <s v="NZ"/>
    <s v="NZD"/>
    <n v="1441837879"/>
    <n v="1439245879"/>
    <x v="3067"/>
    <d v="2015-09-09T17:31:19"/>
    <b v="0"/>
    <n v="1"/>
    <b v="0"/>
    <s v="theater/spaces"/>
    <n v="2.5000000000000001E-2"/>
    <n v="200"/>
    <x v="1"/>
    <s v="spaces"/>
  </r>
  <r>
    <n v="250000"/>
    <n v="175"/>
    <x v="2"/>
    <s v="US"/>
    <s v="USD"/>
    <n v="1445013352"/>
    <n v="1442421352"/>
    <x v="3068"/>
    <d v="2015-10-16T11:35:52"/>
    <b v="0"/>
    <n v="2"/>
    <b v="0"/>
    <s v="theater/spaces"/>
    <n v="6.9999999999999999E-4"/>
    <n v="87.5"/>
    <x v="1"/>
    <s v="spaces"/>
  </r>
  <r>
    <n v="1000"/>
    <n v="141"/>
    <x v="2"/>
    <s v="US"/>
    <s v="USD"/>
    <n v="1418587234"/>
    <n v="1415995234"/>
    <x v="3069"/>
    <d v="2014-12-14T15:00:34"/>
    <b v="0"/>
    <n v="7"/>
    <b v="0"/>
    <s v="theater/spaces"/>
    <n v="0.14099999999999999"/>
    <n v="20.142857142857142"/>
    <x v="1"/>
    <s v="spaces"/>
  </r>
  <r>
    <n v="10000"/>
    <n v="334"/>
    <x v="2"/>
    <s v="GB"/>
    <s v="GBP"/>
    <n v="1481132169"/>
    <n v="1479317769"/>
    <x v="3070"/>
    <d v="2016-12-07T12:36:09"/>
    <b v="0"/>
    <n v="16"/>
    <b v="0"/>
    <s v="theater/spaces"/>
    <n v="3.3399999999999999E-2"/>
    <n v="20.875"/>
    <x v="1"/>
    <s v="spaces"/>
  </r>
  <r>
    <n v="12000"/>
    <n v="7173"/>
    <x v="2"/>
    <s v="US"/>
    <s v="USD"/>
    <n v="1429595940"/>
    <n v="1428082481"/>
    <x v="3071"/>
    <d v="2015-04-21T00:59:00"/>
    <b v="0"/>
    <n v="117"/>
    <b v="0"/>
    <s v="theater/spaces"/>
    <n v="0.59775"/>
    <n v="61.307692307692307"/>
    <x v="1"/>
    <s v="spaces"/>
  </r>
  <r>
    <n v="12000"/>
    <n v="2"/>
    <x v="2"/>
    <s v="US"/>
    <s v="USD"/>
    <n v="1477791960"/>
    <n v="1476549262"/>
    <x v="3072"/>
    <d v="2016-10-29T20:46:00"/>
    <b v="0"/>
    <n v="2"/>
    <b v="0"/>
    <s v="theater/spaces"/>
    <n v="1.6666666666666666E-4"/>
    <n v="1"/>
    <x v="1"/>
    <s v="spaces"/>
  </r>
  <r>
    <n v="2800000"/>
    <n v="645"/>
    <x v="2"/>
    <s v="US"/>
    <s v="USD"/>
    <n v="1434309540"/>
    <n v="1429287900"/>
    <x v="3073"/>
    <d v="2015-06-14T14:19:00"/>
    <b v="0"/>
    <n v="7"/>
    <b v="0"/>
    <s v="theater/spaces"/>
    <n v="2.3035714285714285E-4"/>
    <n v="92.142857142857139"/>
    <x v="1"/>
    <s v="spaces"/>
  </r>
  <r>
    <n v="25000"/>
    <n v="22"/>
    <x v="2"/>
    <s v="FR"/>
    <s v="EUR"/>
    <n v="1457617359"/>
    <n v="1455025359"/>
    <x v="3074"/>
    <d v="2016-03-10T08:42:39"/>
    <b v="0"/>
    <n v="3"/>
    <b v="0"/>
    <s v="theater/spaces"/>
    <n v="8.8000000000000003E-4"/>
    <n v="7.333333333333333"/>
    <x v="1"/>
    <s v="spaces"/>
  </r>
  <r>
    <n v="15000"/>
    <n v="1296"/>
    <x v="2"/>
    <s v="US"/>
    <s v="USD"/>
    <n v="1471573640"/>
    <n v="1467253640"/>
    <x v="3075"/>
    <d v="2016-08-18T21:27:20"/>
    <b v="0"/>
    <n v="20"/>
    <b v="0"/>
    <s v="theater/spaces"/>
    <n v="8.6400000000000005E-2"/>
    <n v="64.8"/>
    <x v="1"/>
    <s v="spaces"/>
  </r>
  <r>
    <n v="10000"/>
    <n v="1506"/>
    <x v="2"/>
    <s v="US"/>
    <s v="USD"/>
    <n v="1444405123"/>
    <n v="1439221123"/>
    <x v="3076"/>
    <d v="2015-10-09T10:38:43"/>
    <b v="0"/>
    <n v="50"/>
    <b v="0"/>
    <s v="theater/spaces"/>
    <n v="0.15060000000000001"/>
    <n v="30.12"/>
    <x v="1"/>
    <s v="spaces"/>
  </r>
  <r>
    <n v="22000"/>
    <n v="105"/>
    <x v="2"/>
    <s v="CA"/>
    <s v="CAD"/>
    <n v="1488495478"/>
    <n v="1485903478"/>
    <x v="3077"/>
    <d v="2017-03-02T17:57:58"/>
    <b v="0"/>
    <n v="2"/>
    <b v="0"/>
    <s v="theater/spaces"/>
    <n v="4.7727272727272731E-3"/>
    <n v="52.5"/>
    <x v="1"/>
    <s v="spaces"/>
  </r>
  <r>
    <n v="60000"/>
    <n v="71"/>
    <x v="2"/>
    <s v="US"/>
    <s v="USD"/>
    <n v="1424920795"/>
    <n v="1422328795"/>
    <x v="3078"/>
    <d v="2015-02-25T22:19:55"/>
    <b v="0"/>
    <n v="3"/>
    <b v="0"/>
    <s v="theater/spaces"/>
    <n v="1.1833333333333333E-3"/>
    <n v="23.666666666666668"/>
    <x v="1"/>
    <s v="spaces"/>
  </r>
  <r>
    <n v="1333666"/>
    <n v="11226"/>
    <x v="2"/>
    <s v="US"/>
    <s v="USD"/>
    <n v="1427040435"/>
    <n v="1424452035"/>
    <x v="3079"/>
    <d v="2015-03-22T11:07:15"/>
    <b v="0"/>
    <n v="27"/>
    <b v="0"/>
    <s v="theater/spaces"/>
    <n v="8.4173998587352451E-3"/>
    <n v="415.77777777777777"/>
    <x v="1"/>
    <s v="spaces"/>
  </r>
  <r>
    <n v="2000000"/>
    <n v="376"/>
    <x v="2"/>
    <s v="US"/>
    <s v="USD"/>
    <n v="1419644444"/>
    <n v="1414456844"/>
    <x v="3080"/>
    <d v="2014-12-26T20:40:44"/>
    <b v="0"/>
    <n v="7"/>
    <b v="0"/>
    <s v="theater/spaces"/>
    <n v="1.8799999999999999E-4"/>
    <n v="53.714285714285715"/>
    <x v="1"/>
    <s v="spaces"/>
  </r>
  <r>
    <n v="1000000"/>
    <n v="2103"/>
    <x v="2"/>
    <s v="US"/>
    <s v="USD"/>
    <n v="1442722891"/>
    <n v="1440130891"/>
    <x v="3081"/>
    <d v="2015-09-19T23:21:31"/>
    <b v="0"/>
    <n v="5"/>
    <b v="0"/>
    <s v="theater/spaces"/>
    <n v="2.1029999999999998E-3"/>
    <n v="420.6"/>
    <x v="1"/>
    <s v="spaces"/>
  </r>
  <r>
    <n v="9000"/>
    <n v="0"/>
    <x v="2"/>
    <s v="US"/>
    <s v="USD"/>
    <n v="1447628946"/>
    <n v="1445033346"/>
    <x v="3082"/>
    <d v="2015-11-15T18:09:06"/>
    <b v="0"/>
    <n v="0"/>
    <b v="0"/>
    <s v="theater/spaces"/>
    <n v="0"/>
    <n v="0"/>
    <x v="1"/>
    <s v="spaces"/>
  </r>
  <r>
    <n v="20000"/>
    <n v="56"/>
    <x v="2"/>
    <s v="US"/>
    <s v="USD"/>
    <n v="1409547600"/>
    <n v="1406986278"/>
    <x v="3083"/>
    <d v="2014-09-01T00:00:00"/>
    <b v="0"/>
    <n v="3"/>
    <b v="0"/>
    <s v="theater/spaces"/>
    <n v="2.8E-3"/>
    <n v="18.666666666666668"/>
    <x v="1"/>
    <s v="spaces"/>
  </r>
  <r>
    <n v="4059"/>
    <n v="470"/>
    <x v="2"/>
    <s v="US"/>
    <s v="USD"/>
    <n v="1430851680"/>
    <n v="1428340931"/>
    <x v="3084"/>
    <d v="2015-05-05T13:48:00"/>
    <b v="0"/>
    <n v="6"/>
    <b v="0"/>
    <s v="theater/spaces"/>
    <n v="0.11579206701157921"/>
    <n v="78.333333333333329"/>
    <x v="1"/>
    <s v="spaces"/>
  </r>
  <r>
    <n v="25000"/>
    <n v="610"/>
    <x v="2"/>
    <s v="US"/>
    <s v="USD"/>
    <n v="1443561159"/>
    <n v="1440969159"/>
    <x v="3085"/>
    <d v="2015-09-29T16:12:39"/>
    <b v="0"/>
    <n v="9"/>
    <b v="0"/>
    <s v="theater/spaces"/>
    <n v="2.4400000000000002E-2"/>
    <n v="67.777777777777771"/>
    <x v="1"/>
    <s v="spaces"/>
  </r>
  <r>
    <n v="20000"/>
    <n v="50"/>
    <x v="2"/>
    <s v="IT"/>
    <s v="EUR"/>
    <n v="1439827559"/>
    <n v="1434643559"/>
    <x v="3086"/>
    <d v="2015-08-17T11:05:59"/>
    <b v="0"/>
    <n v="3"/>
    <b v="0"/>
    <s v="theater/spaces"/>
    <n v="2.5000000000000001E-3"/>
    <n v="16.666666666666668"/>
    <x v="1"/>
    <s v="spaces"/>
  </r>
  <r>
    <n v="20000"/>
    <n v="125"/>
    <x v="2"/>
    <s v="US"/>
    <s v="USD"/>
    <n v="1482294990"/>
    <n v="1477107390"/>
    <x v="3087"/>
    <d v="2016-12-20T23:36:30"/>
    <b v="0"/>
    <n v="2"/>
    <b v="0"/>
    <s v="theater/spaces"/>
    <n v="6.2500000000000003E-3"/>
    <n v="62.5"/>
    <x v="1"/>
    <s v="spaces"/>
  </r>
  <r>
    <n v="65000"/>
    <n v="126"/>
    <x v="2"/>
    <s v="US"/>
    <s v="USD"/>
    <n v="1420724460"/>
    <n v="1418046247"/>
    <x v="3088"/>
    <d v="2015-01-08T08:41:00"/>
    <b v="0"/>
    <n v="3"/>
    <b v="0"/>
    <s v="theater/spaces"/>
    <n v="1.9384615384615384E-3"/>
    <n v="42"/>
    <x v="1"/>
    <s v="spaces"/>
  </r>
  <r>
    <n v="25000"/>
    <n v="5854"/>
    <x v="2"/>
    <s v="US"/>
    <s v="USD"/>
    <n v="1468029540"/>
    <n v="1465304483"/>
    <x v="3089"/>
    <d v="2016-07-08T20:59:00"/>
    <b v="0"/>
    <n v="45"/>
    <b v="0"/>
    <s v="theater/spaces"/>
    <n v="0.23416000000000001"/>
    <n v="130.0888888888889"/>
    <x v="1"/>
    <s v="spaces"/>
  </r>
  <r>
    <n v="225000"/>
    <n v="11432"/>
    <x v="2"/>
    <s v="US"/>
    <s v="USD"/>
    <n v="1430505545"/>
    <n v="1425325145"/>
    <x v="3090"/>
    <d v="2015-05-01T13:39:05"/>
    <b v="0"/>
    <n v="9"/>
    <b v="0"/>
    <s v="theater/spaces"/>
    <n v="5.080888888888889E-2"/>
    <n v="1270.2222222222222"/>
    <x v="1"/>
    <s v="spaces"/>
  </r>
  <r>
    <n v="5000"/>
    <n v="796"/>
    <x v="2"/>
    <s v="US"/>
    <s v="USD"/>
    <n v="1471214743"/>
    <n v="1468622743"/>
    <x v="3091"/>
    <d v="2016-08-14T17:45:43"/>
    <b v="0"/>
    <n v="9"/>
    <b v="0"/>
    <s v="theater/spaces"/>
    <n v="0.15920000000000001"/>
    <n v="88.444444444444443"/>
    <x v="1"/>
    <s v="spaces"/>
  </r>
  <r>
    <n v="100000"/>
    <n v="1183.19"/>
    <x v="2"/>
    <s v="US"/>
    <s v="USD"/>
    <n v="1444946400"/>
    <n v="1441723912"/>
    <x v="3092"/>
    <d v="2015-10-15T17:00:00"/>
    <b v="0"/>
    <n v="21"/>
    <b v="0"/>
    <s v="theater/spaces"/>
    <n v="1.1831900000000001E-2"/>
    <n v="56.342380952380957"/>
    <x v="1"/>
    <s v="spaces"/>
  </r>
  <r>
    <n v="4000"/>
    <n v="910"/>
    <x v="2"/>
    <s v="CA"/>
    <s v="CAD"/>
    <n v="1401595140"/>
    <n v="1398980941"/>
    <x v="3093"/>
    <d v="2014-05-31T22:59:00"/>
    <b v="0"/>
    <n v="17"/>
    <b v="0"/>
    <s v="theater/spaces"/>
    <n v="0.22750000000000001"/>
    <n v="53.529411764705884"/>
    <x v="1"/>
    <s v="spaces"/>
  </r>
  <r>
    <n v="100000"/>
    <n v="25"/>
    <x v="2"/>
    <s v="US"/>
    <s v="USD"/>
    <n v="1442775956"/>
    <n v="1437591956"/>
    <x v="3094"/>
    <d v="2015-09-20T14:05:56"/>
    <b v="0"/>
    <n v="1"/>
    <b v="0"/>
    <s v="theater/spaces"/>
    <n v="2.5000000000000001E-4"/>
    <n v="25"/>
    <x v="1"/>
    <s v="spaces"/>
  </r>
  <r>
    <n v="14920"/>
    <n v="50"/>
    <x v="2"/>
    <s v="US"/>
    <s v="USD"/>
    <n v="1470011780"/>
    <n v="1464827780"/>
    <x v="3095"/>
    <d v="2016-07-31T19:36:20"/>
    <b v="0"/>
    <n v="1"/>
    <b v="0"/>
    <s v="theater/spaces"/>
    <n v="3.351206434316354E-3"/>
    <n v="50"/>
    <x v="1"/>
    <s v="spaces"/>
  </r>
  <r>
    <n v="20000"/>
    <n v="795"/>
    <x v="2"/>
    <s v="US"/>
    <s v="USD"/>
    <n v="1432151326"/>
    <n v="1429559326"/>
    <x v="3096"/>
    <d v="2015-05-20T14:48:46"/>
    <b v="0"/>
    <n v="14"/>
    <b v="0"/>
    <s v="theater/spaces"/>
    <n v="3.9750000000000001E-2"/>
    <n v="56.785714285714285"/>
    <x v="1"/>
    <s v="spaces"/>
  </r>
  <r>
    <n v="10000"/>
    <n v="1715"/>
    <x v="2"/>
    <s v="GB"/>
    <s v="GBP"/>
    <n v="1475848800"/>
    <n v="1474027501"/>
    <x v="3097"/>
    <d v="2016-10-07T09:00:00"/>
    <b v="0"/>
    <n v="42"/>
    <b v="0"/>
    <s v="theater/spaces"/>
    <n v="0.17150000000000001"/>
    <n v="40.833333333333336"/>
    <x v="1"/>
    <s v="spaces"/>
  </r>
  <r>
    <n v="48725"/>
    <n v="1758"/>
    <x v="2"/>
    <s v="US"/>
    <s v="USD"/>
    <n v="1454890620"/>
    <n v="1450724449"/>
    <x v="3098"/>
    <d v="2016-02-07T19:17:00"/>
    <b v="0"/>
    <n v="27"/>
    <b v="0"/>
    <s v="theater/spaces"/>
    <n v="3.608004104669061E-2"/>
    <n v="65.111111111111114"/>
    <x v="1"/>
    <s v="spaces"/>
  </r>
  <r>
    <n v="2000"/>
    <n v="278"/>
    <x v="2"/>
    <s v="US"/>
    <s v="USD"/>
    <n v="1455251591"/>
    <n v="1452659591"/>
    <x v="3099"/>
    <d v="2016-02-11T23:33:11"/>
    <b v="0"/>
    <n v="5"/>
    <b v="0"/>
    <s v="theater/spaces"/>
    <n v="0.13900000000000001"/>
    <n v="55.6"/>
    <x v="1"/>
    <s v="spaces"/>
  </r>
  <r>
    <n v="12000"/>
    <n v="1827"/>
    <x v="2"/>
    <s v="US"/>
    <s v="USD"/>
    <n v="1413816975"/>
    <n v="1411224975"/>
    <x v="3100"/>
    <d v="2014-10-20T09:56:15"/>
    <b v="0"/>
    <n v="13"/>
    <b v="0"/>
    <s v="theater/spaces"/>
    <n v="0.15225"/>
    <n v="140.53846153846155"/>
    <x v="1"/>
    <s v="spaces"/>
  </r>
  <r>
    <n v="2500"/>
    <n v="300"/>
    <x v="2"/>
    <s v="FR"/>
    <s v="EUR"/>
    <n v="1437033360"/>
    <n v="1434445937"/>
    <x v="3101"/>
    <d v="2015-07-16T02:56:00"/>
    <b v="0"/>
    <n v="12"/>
    <b v="0"/>
    <s v="theater/spaces"/>
    <n v="0.12"/>
    <n v="25"/>
    <x v="1"/>
    <s v="spaces"/>
  </r>
  <r>
    <n v="16000"/>
    <n v="6258"/>
    <x v="2"/>
    <s v="GB"/>
    <s v="GBP"/>
    <n v="1471939818"/>
    <n v="1467619818"/>
    <x v="3102"/>
    <d v="2016-08-23T03:10:18"/>
    <b v="0"/>
    <n v="90"/>
    <b v="0"/>
    <s v="theater/spaces"/>
    <n v="0.391125"/>
    <n v="69.533333333333331"/>
    <x v="1"/>
    <s v="spaces"/>
  </r>
  <r>
    <n v="4100"/>
    <n v="11"/>
    <x v="2"/>
    <s v="US"/>
    <s v="USD"/>
    <n v="1434080706"/>
    <n v="1428896706"/>
    <x v="3103"/>
    <d v="2015-06-11T22:45:06"/>
    <b v="0"/>
    <n v="2"/>
    <b v="0"/>
    <s v="theater/spaces"/>
    <n v="2.6829268292682929E-3"/>
    <n v="5.5"/>
    <x v="1"/>
    <s v="spaces"/>
  </r>
  <r>
    <n v="4000"/>
    <n v="1185"/>
    <x v="2"/>
    <s v="AU"/>
    <s v="AUD"/>
    <n v="1422928800"/>
    <n v="1420235311"/>
    <x v="3104"/>
    <d v="2015-02-02T21:00:00"/>
    <b v="0"/>
    <n v="5"/>
    <b v="0"/>
    <s v="theater/spaces"/>
    <n v="0.29625000000000001"/>
    <n v="237"/>
    <x v="1"/>
    <s v="spaces"/>
  </r>
  <r>
    <n v="5845"/>
    <n v="2476"/>
    <x v="2"/>
    <s v="US"/>
    <s v="USD"/>
    <n v="1413694800"/>
    <n v="1408986916"/>
    <x v="3105"/>
    <d v="2014-10-19T00:00:00"/>
    <b v="0"/>
    <n v="31"/>
    <b v="0"/>
    <s v="theater/spaces"/>
    <n v="0.4236099230111206"/>
    <n v="79.870967741935488"/>
    <x v="1"/>
    <s v="spaces"/>
  </r>
  <r>
    <n v="1000"/>
    <n v="41"/>
    <x v="2"/>
    <s v="GB"/>
    <s v="GBP"/>
    <n v="1442440800"/>
    <n v="1440497876"/>
    <x v="3106"/>
    <d v="2015-09-16T17:00:00"/>
    <b v="0"/>
    <n v="4"/>
    <b v="0"/>
    <s v="theater/spaces"/>
    <n v="4.1000000000000002E-2"/>
    <n v="10.25"/>
    <x v="1"/>
    <s v="spaces"/>
  </r>
  <r>
    <n v="40000"/>
    <n v="7905"/>
    <x v="2"/>
    <s v="US"/>
    <s v="USD"/>
    <n v="1431372751"/>
    <n v="1430767951"/>
    <x v="3107"/>
    <d v="2015-05-11T14:32:31"/>
    <b v="0"/>
    <n v="29"/>
    <b v="0"/>
    <s v="theater/spaces"/>
    <n v="0.197625"/>
    <n v="272.58620689655174"/>
    <x v="1"/>
    <s v="spaces"/>
  </r>
  <r>
    <n v="50000"/>
    <n v="26"/>
    <x v="2"/>
    <s v="US"/>
    <s v="USD"/>
    <n v="1430234394"/>
    <n v="1425053994"/>
    <x v="3108"/>
    <d v="2015-04-28T10:19:54"/>
    <b v="0"/>
    <n v="2"/>
    <b v="0"/>
    <s v="theater/spaces"/>
    <n v="5.1999999999999995E-4"/>
    <n v="13"/>
    <x v="1"/>
    <s v="spaces"/>
  </r>
  <r>
    <n v="26500"/>
    <n v="6633"/>
    <x v="2"/>
    <s v="US"/>
    <s v="USD"/>
    <n v="1409194810"/>
    <n v="1406170810"/>
    <x v="3109"/>
    <d v="2014-08-27T22:00:10"/>
    <b v="0"/>
    <n v="114"/>
    <b v="0"/>
    <s v="theater/spaces"/>
    <n v="0.25030188679245285"/>
    <n v="58.184210526315788"/>
    <x v="1"/>
    <s v="spaces"/>
  </r>
  <r>
    <n v="25000"/>
    <n v="10"/>
    <x v="2"/>
    <s v="US"/>
    <s v="USD"/>
    <n v="1487465119"/>
    <n v="1484009119"/>
    <x v="3110"/>
    <d v="2017-02-18T19:45:19"/>
    <b v="0"/>
    <n v="1"/>
    <b v="0"/>
    <s v="theater/spaces"/>
    <n v="4.0000000000000002E-4"/>
    <n v="10"/>
    <x v="1"/>
    <s v="spaces"/>
  </r>
  <r>
    <n v="20000"/>
    <n v="5328"/>
    <x v="2"/>
    <s v="US"/>
    <s v="USD"/>
    <n v="1412432220"/>
    <n v="1409753820"/>
    <x v="3111"/>
    <d v="2014-10-04T09:17:00"/>
    <b v="0"/>
    <n v="76"/>
    <b v="0"/>
    <s v="theater/spaces"/>
    <n v="0.26640000000000003"/>
    <n v="70.10526315789474"/>
    <x v="1"/>
    <s v="spaces"/>
  </r>
  <r>
    <n v="11000"/>
    <n v="521"/>
    <x v="2"/>
    <s v="US"/>
    <s v="USD"/>
    <n v="1477968934"/>
    <n v="1472784934"/>
    <x v="3112"/>
    <d v="2016-10-31T21:55:34"/>
    <b v="0"/>
    <n v="9"/>
    <b v="0"/>
    <s v="theater/spaces"/>
    <n v="4.7363636363636365E-2"/>
    <n v="57.888888888888886"/>
    <x v="1"/>
    <s v="spaces"/>
  </r>
  <r>
    <n v="109225"/>
    <n v="4635"/>
    <x v="2"/>
    <s v="US"/>
    <s v="USD"/>
    <n v="1429291982"/>
    <n v="1426699982"/>
    <x v="3113"/>
    <d v="2015-04-17T12:33:02"/>
    <b v="0"/>
    <n v="37"/>
    <b v="0"/>
    <s v="theater/spaces"/>
    <n v="4.2435339894712751E-2"/>
    <n v="125.27027027027027"/>
    <x v="1"/>
    <s v="spaces"/>
  </r>
  <r>
    <n v="75000"/>
    <n v="0"/>
    <x v="2"/>
    <s v="US"/>
    <s v="USD"/>
    <n v="1411312250"/>
    <n v="1406128250"/>
    <x v="3114"/>
    <d v="2014-09-21T10:10:50"/>
    <b v="0"/>
    <n v="0"/>
    <b v="0"/>
    <s v="theater/spaces"/>
    <n v="0"/>
    <n v="0"/>
    <x v="1"/>
    <s v="spaces"/>
  </r>
  <r>
    <n v="10000"/>
    <n v="300"/>
    <x v="2"/>
    <s v="SE"/>
    <s v="SEK"/>
    <n v="1465123427"/>
    <n v="1462531427"/>
    <x v="3115"/>
    <d v="2016-06-05T05:43:47"/>
    <b v="0"/>
    <n v="1"/>
    <b v="0"/>
    <s v="theater/spaces"/>
    <n v="0.03"/>
    <n v="300"/>
    <x v="1"/>
    <s v="spaces"/>
  </r>
  <r>
    <n v="750"/>
    <n v="430"/>
    <x v="2"/>
    <s v="US"/>
    <s v="USD"/>
    <n v="1427890925"/>
    <n v="1426681325"/>
    <x v="3116"/>
    <d v="2015-04-01T07:22:05"/>
    <b v="0"/>
    <n v="10"/>
    <b v="0"/>
    <s v="theater/spaces"/>
    <n v="0.57333333333333336"/>
    <n v="43"/>
    <x v="1"/>
    <s v="spaces"/>
  </r>
  <r>
    <n v="1000"/>
    <n v="1"/>
    <x v="2"/>
    <s v="GB"/>
    <s v="GBP"/>
    <n v="1464354720"/>
    <n v="1463648360"/>
    <x v="3117"/>
    <d v="2016-05-27T08:12:00"/>
    <b v="0"/>
    <n v="1"/>
    <b v="0"/>
    <s v="theater/spaces"/>
    <n v="1E-3"/>
    <n v="1"/>
    <x v="1"/>
    <s v="spaces"/>
  </r>
  <r>
    <n v="500000"/>
    <n v="1550"/>
    <x v="2"/>
    <s v="SE"/>
    <s v="SEK"/>
    <n v="1467473723"/>
    <n v="1465832123"/>
    <x v="3118"/>
    <d v="2016-07-02T10:35:23"/>
    <b v="0"/>
    <n v="2"/>
    <b v="0"/>
    <s v="theater/spaces"/>
    <n v="3.0999999999999999E-3"/>
    <n v="775"/>
    <x v="1"/>
    <s v="spaces"/>
  </r>
  <r>
    <n v="10000"/>
    <n v="5"/>
    <x v="2"/>
    <s v="US"/>
    <s v="USD"/>
    <n v="1427414732"/>
    <n v="1424826332"/>
    <x v="3119"/>
    <d v="2015-03-26T19:05:32"/>
    <b v="0"/>
    <n v="1"/>
    <b v="0"/>
    <s v="theater/spaces"/>
    <n v="5.0000000000000001E-4"/>
    <n v="5"/>
    <x v="1"/>
    <s v="spaces"/>
  </r>
  <r>
    <n v="1300000"/>
    <n v="128"/>
    <x v="2"/>
    <s v="NL"/>
    <s v="EUR"/>
    <n v="1462484196"/>
    <n v="1457303796"/>
    <x v="3120"/>
    <d v="2016-05-05T16:36:36"/>
    <b v="0"/>
    <n v="10"/>
    <b v="0"/>
    <s v="theater/spaces"/>
    <n v="9.8461538461538464E-5"/>
    <n v="12.8"/>
    <x v="1"/>
    <s v="spaces"/>
  </r>
  <r>
    <n v="1500"/>
    <n v="10"/>
    <x v="1"/>
    <s v="CA"/>
    <s v="CAD"/>
    <n v="1411748335"/>
    <n v="1406564335"/>
    <x v="3121"/>
    <d v="2014-09-26T11:18:55"/>
    <b v="0"/>
    <n v="1"/>
    <b v="0"/>
    <s v="theater/spaces"/>
    <n v="6.6666666666666671E-3"/>
    <n v="10"/>
    <x v="1"/>
    <s v="spaces"/>
  </r>
  <r>
    <n v="199"/>
    <n v="116"/>
    <x v="1"/>
    <s v="US"/>
    <s v="USD"/>
    <n v="1478733732"/>
    <n v="1478298132"/>
    <x v="3122"/>
    <d v="2016-11-09T18:22:12"/>
    <b v="0"/>
    <n v="2"/>
    <b v="0"/>
    <s v="theater/spaces"/>
    <n v="0.58291457286432158"/>
    <n v="58"/>
    <x v="1"/>
    <s v="spaces"/>
  </r>
  <r>
    <n v="125000"/>
    <n v="85192"/>
    <x v="1"/>
    <s v="US"/>
    <s v="USD"/>
    <n v="1468108198"/>
    <n v="1465516198"/>
    <x v="3123"/>
    <d v="2016-07-09T18:49:58"/>
    <b v="0"/>
    <n v="348"/>
    <b v="0"/>
    <s v="theater/spaces"/>
    <n v="0.68153600000000003"/>
    <n v="244.80459770114942"/>
    <x v="1"/>
    <s v="spaces"/>
  </r>
  <r>
    <n v="800000"/>
    <n v="26"/>
    <x v="1"/>
    <s v="US"/>
    <s v="USD"/>
    <n v="1422902601"/>
    <n v="1417718601"/>
    <x v="3124"/>
    <d v="2015-02-02T13:43:21"/>
    <b v="0"/>
    <n v="4"/>
    <b v="0"/>
    <s v="theater/spaces"/>
    <n v="3.2499999999999997E-5"/>
    <n v="6.5"/>
    <x v="1"/>
    <s v="spaces"/>
  </r>
  <r>
    <n v="1500000"/>
    <n v="0"/>
    <x v="1"/>
    <s v="US"/>
    <s v="USD"/>
    <n v="1452142672"/>
    <n v="1449550672"/>
    <x v="3125"/>
    <d v="2016-01-06T23:57:52"/>
    <b v="0"/>
    <n v="0"/>
    <b v="0"/>
    <s v="theater/spaces"/>
    <n v="0"/>
    <n v="0"/>
    <x v="1"/>
    <s v="spaces"/>
  </r>
  <r>
    <n v="25000"/>
    <n v="1040"/>
    <x v="1"/>
    <s v="US"/>
    <s v="USD"/>
    <n v="1459121162"/>
    <n v="1456532762"/>
    <x v="3126"/>
    <d v="2016-03-27T18:26:02"/>
    <b v="0"/>
    <n v="17"/>
    <b v="0"/>
    <s v="theater/spaces"/>
    <n v="4.1599999999999998E-2"/>
    <n v="61.176470588235297"/>
    <x v="1"/>
    <s v="spaces"/>
  </r>
  <r>
    <n v="100000"/>
    <n v="0"/>
    <x v="1"/>
    <s v="US"/>
    <s v="USD"/>
    <n v="1425242029"/>
    <n v="1422650029"/>
    <x v="3127"/>
    <d v="2015-03-01T15:33:49"/>
    <b v="0"/>
    <n v="0"/>
    <b v="0"/>
    <s v="theater/spaces"/>
    <n v="0"/>
    <n v="0"/>
    <x v="1"/>
    <s v="spaces"/>
  </r>
  <r>
    <n v="15000"/>
    <n v="16291"/>
    <x v="3"/>
    <s v="US"/>
    <s v="USD"/>
    <n v="1489690141"/>
    <n v="1487101741"/>
    <x v="3128"/>
    <d v="2017-03-16T13:49:01"/>
    <b v="0"/>
    <n v="117"/>
    <b v="0"/>
    <s v="theater/plays"/>
    <n v="1.0860666666666667"/>
    <n v="139.23931623931625"/>
    <x v="1"/>
    <s v="plays"/>
  </r>
  <r>
    <n v="1250"/>
    <n v="10"/>
    <x v="3"/>
    <s v="US"/>
    <s v="USD"/>
    <n v="1492542819"/>
    <n v="1489090419"/>
    <x v="3129"/>
    <d v="2017-04-18T14:13:39"/>
    <b v="0"/>
    <n v="1"/>
    <b v="0"/>
    <s v="theater/plays"/>
    <n v="8.0000000000000002E-3"/>
    <n v="10"/>
    <x v="1"/>
    <s v="plays"/>
  </r>
  <r>
    <n v="10000"/>
    <n v="375"/>
    <x v="3"/>
    <s v="US"/>
    <s v="USD"/>
    <n v="1492145940"/>
    <n v="1489504916"/>
    <x v="3130"/>
    <d v="2017-04-13T23:59:00"/>
    <b v="0"/>
    <n v="4"/>
    <b v="0"/>
    <s v="theater/plays"/>
    <n v="3.7499999999999999E-2"/>
    <n v="93.75"/>
    <x v="1"/>
    <s v="plays"/>
  </r>
  <r>
    <n v="4100"/>
    <n v="645"/>
    <x v="3"/>
    <s v="US"/>
    <s v="USD"/>
    <n v="1491656045"/>
    <n v="1489067645"/>
    <x v="3131"/>
    <d v="2017-04-08T07:54:05"/>
    <b v="0"/>
    <n v="12"/>
    <b v="0"/>
    <s v="theater/plays"/>
    <n v="0.15731707317073171"/>
    <n v="53.75"/>
    <x v="1"/>
    <s v="plays"/>
  </r>
  <r>
    <n v="30000"/>
    <n v="10"/>
    <x v="3"/>
    <s v="US"/>
    <s v="USD"/>
    <n v="1492759460"/>
    <n v="1487579060"/>
    <x v="3132"/>
    <d v="2017-04-21T02:24:20"/>
    <b v="0"/>
    <n v="1"/>
    <b v="0"/>
    <s v="theater/plays"/>
    <n v="3.3333333333333332E-4"/>
    <n v="10"/>
    <x v="1"/>
    <s v="plays"/>
  </r>
  <r>
    <n v="500"/>
    <n v="540"/>
    <x v="3"/>
    <s v="GB"/>
    <s v="GBP"/>
    <n v="1490358834"/>
    <n v="1487770434"/>
    <x v="3133"/>
    <d v="2017-03-24T07:33:54"/>
    <b v="0"/>
    <n v="16"/>
    <b v="0"/>
    <s v="theater/plays"/>
    <n v="1.08"/>
    <n v="33.75"/>
    <x v="1"/>
    <s v="plays"/>
  </r>
  <r>
    <n v="1000"/>
    <n v="225"/>
    <x v="3"/>
    <s v="GB"/>
    <s v="GBP"/>
    <n v="1490631419"/>
    <n v="1488820619"/>
    <x v="3134"/>
    <d v="2017-03-27T11:16:59"/>
    <b v="0"/>
    <n v="12"/>
    <b v="0"/>
    <s v="theater/plays"/>
    <n v="0.22500000000000001"/>
    <n v="18.75"/>
    <x v="1"/>
    <s v="plays"/>
  </r>
  <r>
    <n v="777"/>
    <n v="162"/>
    <x v="3"/>
    <s v="US"/>
    <s v="USD"/>
    <n v="1491277121"/>
    <n v="1489376321"/>
    <x v="3135"/>
    <d v="2017-04-03T22:38:41"/>
    <b v="0"/>
    <n v="7"/>
    <b v="0"/>
    <s v="theater/plays"/>
    <n v="0.20849420849420849"/>
    <n v="23.142857142857142"/>
    <x v="1"/>
    <s v="plays"/>
  </r>
  <r>
    <n v="500"/>
    <n v="639"/>
    <x v="3"/>
    <s v="GB"/>
    <s v="GBP"/>
    <n v="1491001140"/>
    <n v="1487847954"/>
    <x v="3136"/>
    <d v="2017-03-31T17:59:00"/>
    <b v="0"/>
    <n v="22"/>
    <b v="0"/>
    <s v="theater/plays"/>
    <n v="1.278"/>
    <n v="29.045454545454547"/>
    <x v="1"/>
    <s v="plays"/>
  </r>
  <r>
    <n v="1500"/>
    <n v="50"/>
    <x v="3"/>
    <s v="US"/>
    <s v="USD"/>
    <n v="1493838720"/>
    <n v="1489439669"/>
    <x v="3137"/>
    <d v="2017-05-03T14:12:00"/>
    <b v="0"/>
    <n v="1"/>
    <b v="0"/>
    <s v="theater/plays"/>
    <n v="3.3333333333333333E-2"/>
    <n v="50"/>
    <x v="1"/>
    <s v="plays"/>
  </r>
  <r>
    <n v="200"/>
    <n v="0"/>
    <x v="3"/>
    <s v="GB"/>
    <s v="GBP"/>
    <n v="1491233407"/>
    <n v="1489591807"/>
    <x v="3138"/>
    <d v="2017-04-03T10:30:07"/>
    <b v="0"/>
    <n v="0"/>
    <b v="0"/>
    <s v="theater/plays"/>
    <n v="0"/>
    <n v="0"/>
    <x v="1"/>
    <s v="plays"/>
  </r>
  <r>
    <n v="50000"/>
    <n v="2700"/>
    <x v="3"/>
    <s v="MX"/>
    <s v="MXN"/>
    <n v="1490416380"/>
    <n v="1487485760"/>
    <x v="3139"/>
    <d v="2017-03-24T23:33:00"/>
    <b v="0"/>
    <n v="6"/>
    <b v="0"/>
    <s v="theater/plays"/>
    <n v="5.3999999999999999E-2"/>
    <n v="450"/>
    <x v="1"/>
    <s v="plays"/>
  </r>
  <r>
    <n v="10000"/>
    <n v="96"/>
    <x v="3"/>
    <s v="FR"/>
    <s v="EUR"/>
    <n v="1491581703"/>
    <n v="1488993303"/>
    <x v="3140"/>
    <d v="2017-04-07T11:15:03"/>
    <b v="0"/>
    <n v="4"/>
    <b v="0"/>
    <s v="theater/plays"/>
    <n v="9.5999999999999992E-3"/>
    <n v="24"/>
    <x v="1"/>
    <s v="plays"/>
  </r>
  <r>
    <n v="500"/>
    <n v="258"/>
    <x v="3"/>
    <s v="NL"/>
    <s v="EUR"/>
    <n v="1492372800"/>
    <n v="1488823488"/>
    <x v="3141"/>
    <d v="2017-04-16T15:00:00"/>
    <b v="0"/>
    <n v="8"/>
    <b v="0"/>
    <s v="theater/plays"/>
    <n v="0.51600000000000001"/>
    <n v="32.25"/>
    <x v="1"/>
    <s v="plays"/>
  </r>
  <r>
    <n v="2750"/>
    <n v="45"/>
    <x v="3"/>
    <s v="GB"/>
    <s v="GBP"/>
    <n v="1489922339"/>
    <n v="1487333939"/>
    <x v="3142"/>
    <d v="2017-03-19T06:18:59"/>
    <b v="0"/>
    <n v="3"/>
    <b v="0"/>
    <s v="theater/plays"/>
    <n v="1.6363636363636365E-2"/>
    <n v="15"/>
    <x v="1"/>
    <s v="plays"/>
  </r>
  <r>
    <n v="700"/>
    <n v="0"/>
    <x v="3"/>
    <s v="GB"/>
    <s v="GBP"/>
    <n v="1491726956"/>
    <n v="1489480556"/>
    <x v="3143"/>
    <d v="2017-04-09T03:35:56"/>
    <b v="0"/>
    <n v="0"/>
    <b v="0"/>
    <s v="theater/plays"/>
    <n v="0"/>
    <n v="0"/>
    <x v="1"/>
    <s v="plays"/>
  </r>
  <r>
    <n v="10000"/>
    <n v="7540"/>
    <x v="3"/>
    <s v="US"/>
    <s v="USD"/>
    <n v="1489903200"/>
    <n v="1488459307"/>
    <x v="3144"/>
    <d v="2017-03-19T01:00:00"/>
    <b v="0"/>
    <n v="30"/>
    <b v="0"/>
    <s v="theater/plays"/>
    <n v="0.754"/>
    <n v="251.33333333333334"/>
    <x v="1"/>
    <s v="plays"/>
  </r>
  <r>
    <n v="25000"/>
    <n v="0"/>
    <x v="3"/>
    <s v="US"/>
    <s v="USD"/>
    <n v="1490659134"/>
    <n v="1485478734"/>
    <x v="3145"/>
    <d v="2017-03-27T18:58:54"/>
    <b v="0"/>
    <n v="0"/>
    <b v="0"/>
    <s v="theater/plays"/>
    <n v="0"/>
    <n v="0"/>
    <x v="1"/>
    <s v="plays"/>
  </r>
  <r>
    <n v="50000"/>
    <n v="5250"/>
    <x v="3"/>
    <s v="MX"/>
    <s v="MXN"/>
    <n v="1492356166"/>
    <n v="1488471766"/>
    <x v="3146"/>
    <d v="2017-04-16T10:22:46"/>
    <b v="0"/>
    <n v="12"/>
    <b v="0"/>
    <s v="theater/plays"/>
    <n v="0.105"/>
    <n v="437.5"/>
    <x v="1"/>
    <s v="plays"/>
  </r>
  <r>
    <n v="20000"/>
    <n v="23505"/>
    <x v="0"/>
    <s v="US"/>
    <s v="USD"/>
    <n v="1415319355"/>
    <n v="1411859755"/>
    <x v="3147"/>
    <d v="2014-11-06T19:15:55"/>
    <b v="1"/>
    <n v="213"/>
    <b v="1"/>
    <s v="theater/plays"/>
    <n v="1.1752499999999999"/>
    <n v="110.35211267605634"/>
    <x v="1"/>
    <s v="plays"/>
  </r>
  <r>
    <n v="1800"/>
    <n v="2361"/>
    <x v="0"/>
    <s v="US"/>
    <s v="USD"/>
    <n v="1412136000"/>
    <n v="1410278284"/>
    <x v="3148"/>
    <d v="2014-09-30T23:00:00"/>
    <b v="1"/>
    <n v="57"/>
    <b v="1"/>
    <s v="theater/plays"/>
    <n v="1.3116666666666668"/>
    <n v="41.421052631578945"/>
    <x v="1"/>
    <s v="plays"/>
  </r>
  <r>
    <n v="1250"/>
    <n v="1300"/>
    <x v="0"/>
    <s v="US"/>
    <s v="USD"/>
    <n v="1354845600"/>
    <n v="1352766300"/>
    <x v="3149"/>
    <d v="2012-12-06T21:00:00"/>
    <b v="1"/>
    <n v="25"/>
    <b v="1"/>
    <s v="theater/plays"/>
    <n v="1.04"/>
    <n v="52"/>
    <x v="1"/>
    <s v="plays"/>
  </r>
  <r>
    <n v="3500"/>
    <n v="3535"/>
    <x v="0"/>
    <s v="US"/>
    <s v="USD"/>
    <n v="1295928000"/>
    <n v="1288160403"/>
    <x v="3150"/>
    <d v="2011-01-24T23:00:00"/>
    <b v="1"/>
    <n v="104"/>
    <b v="1"/>
    <s v="theater/plays"/>
    <n v="1.01"/>
    <n v="33.990384615384613"/>
    <x v="1"/>
    <s v="plays"/>
  </r>
  <r>
    <n v="3500"/>
    <n v="3514"/>
    <x v="0"/>
    <s v="US"/>
    <s v="USD"/>
    <n v="1410379774"/>
    <n v="1407787774"/>
    <x v="3151"/>
    <d v="2014-09-10T15:09:34"/>
    <b v="1"/>
    <n v="34"/>
    <b v="1"/>
    <s v="theater/plays"/>
    <n v="1.004"/>
    <n v="103.35294117647059"/>
    <x v="1"/>
    <s v="plays"/>
  </r>
  <r>
    <n v="2200"/>
    <n v="2331"/>
    <x v="0"/>
    <s v="GB"/>
    <s v="GBP"/>
    <n v="1383425367"/>
    <n v="1380833367"/>
    <x v="3152"/>
    <d v="2013-11-02T15:49:27"/>
    <b v="1"/>
    <n v="67"/>
    <b v="1"/>
    <s v="theater/plays"/>
    <n v="1.0595454545454546"/>
    <n v="34.791044776119406"/>
    <x v="1"/>
    <s v="plays"/>
  </r>
  <r>
    <n v="3000"/>
    <n v="10067.5"/>
    <x v="0"/>
    <s v="US"/>
    <s v="USD"/>
    <n v="1304225940"/>
    <n v="1301542937"/>
    <x v="3153"/>
    <d v="2011-04-30T23:59:00"/>
    <b v="1"/>
    <n v="241"/>
    <b v="1"/>
    <s v="theater/plays"/>
    <n v="3.3558333333333334"/>
    <n v="41.773858921161825"/>
    <x v="1"/>
    <s v="plays"/>
  </r>
  <r>
    <n v="7000"/>
    <n v="7905"/>
    <x v="0"/>
    <s v="US"/>
    <s v="USD"/>
    <n v="1333310458"/>
    <n v="1330722058"/>
    <x v="3154"/>
    <d v="2012-04-01T15:00:58"/>
    <b v="1"/>
    <n v="123"/>
    <b v="1"/>
    <s v="theater/plays"/>
    <n v="1.1292857142857142"/>
    <n v="64.268292682926827"/>
    <x v="1"/>
    <s v="plays"/>
  </r>
  <r>
    <n v="5000"/>
    <n v="9425.23"/>
    <x v="0"/>
    <s v="GB"/>
    <s v="GBP"/>
    <n v="1356004725"/>
    <n v="1353412725"/>
    <x v="3155"/>
    <d v="2012-12-20T06:58:45"/>
    <b v="1"/>
    <n v="302"/>
    <b v="1"/>
    <s v="theater/plays"/>
    <n v="1.885046"/>
    <n v="31.209370860927152"/>
    <x v="1"/>
    <s v="plays"/>
  </r>
  <r>
    <n v="5500"/>
    <n v="5600"/>
    <x v="0"/>
    <s v="US"/>
    <s v="USD"/>
    <n v="1338591144"/>
    <n v="1335567144"/>
    <x v="3156"/>
    <d v="2012-06-01T17:52:24"/>
    <b v="1"/>
    <n v="89"/>
    <b v="1"/>
    <s v="theater/plays"/>
    <n v="1.0181818181818181"/>
    <n v="62.921348314606739"/>
    <x v="1"/>
    <s v="plays"/>
  </r>
  <r>
    <n v="4000"/>
    <n v="4040"/>
    <x v="0"/>
    <s v="US"/>
    <s v="USD"/>
    <n v="1405746000"/>
    <n v="1404932105"/>
    <x v="3157"/>
    <d v="2014-07-19T00:00:00"/>
    <b v="1"/>
    <n v="41"/>
    <b v="1"/>
    <s v="theater/plays"/>
    <n v="1.01"/>
    <n v="98.536585365853654"/>
    <x v="1"/>
    <s v="plays"/>
  </r>
  <r>
    <n v="5000"/>
    <n v="5700"/>
    <x v="0"/>
    <s v="US"/>
    <s v="USD"/>
    <n v="1374523752"/>
    <n v="1371931752"/>
    <x v="3158"/>
    <d v="2013-07-22T15:09:12"/>
    <b v="1"/>
    <n v="69"/>
    <b v="1"/>
    <s v="theater/plays"/>
    <n v="1.1399999999999999"/>
    <n v="82.608695652173907"/>
    <x v="1"/>
    <s v="plays"/>
  </r>
  <r>
    <n v="1500"/>
    <n v="2002.22"/>
    <x v="0"/>
    <s v="US"/>
    <s v="USD"/>
    <n v="1326927600"/>
    <n v="1323221761"/>
    <x v="3159"/>
    <d v="2012-01-18T18:00:00"/>
    <b v="1"/>
    <n v="52"/>
    <b v="1"/>
    <s v="theater/plays"/>
    <n v="1.3348133333333334"/>
    <n v="38.504230769230773"/>
    <x v="1"/>
    <s v="plays"/>
  </r>
  <r>
    <n v="4500"/>
    <n v="4569"/>
    <x v="0"/>
    <s v="US"/>
    <s v="USD"/>
    <n v="1407905940"/>
    <n v="1405923687"/>
    <x v="3160"/>
    <d v="2014-08-12T23:59:00"/>
    <b v="1"/>
    <n v="57"/>
    <b v="1"/>
    <s v="theater/plays"/>
    <n v="1.0153333333333334"/>
    <n v="80.15789473684211"/>
    <x v="1"/>
    <s v="plays"/>
  </r>
  <r>
    <n v="2000"/>
    <n v="2102"/>
    <x v="0"/>
    <s v="GB"/>
    <s v="GBP"/>
    <n v="1413377522"/>
    <n v="1410785522"/>
    <x v="3161"/>
    <d v="2014-10-15T07:52:02"/>
    <b v="1"/>
    <n v="74"/>
    <b v="1"/>
    <s v="theater/plays"/>
    <n v="1.0509999999999999"/>
    <n v="28.405405405405407"/>
    <x v="1"/>
    <s v="plays"/>
  </r>
  <r>
    <n v="4000"/>
    <n v="5086"/>
    <x v="0"/>
    <s v="US"/>
    <s v="USD"/>
    <n v="1404698400"/>
    <n v="1402331262"/>
    <x v="3162"/>
    <d v="2014-07-06T21:00:00"/>
    <b v="1"/>
    <n v="63"/>
    <b v="1"/>
    <s v="theater/plays"/>
    <n v="1.2715000000000001"/>
    <n v="80.730158730158735"/>
    <x v="1"/>
    <s v="plays"/>
  </r>
  <r>
    <n v="13000"/>
    <n v="14450"/>
    <x v="0"/>
    <s v="US"/>
    <s v="USD"/>
    <n v="1402855525"/>
    <n v="1400263525"/>
    <x v="3163"/>
    <d v="2014-06-15T13:05:25"/>
    <b v="1"/>
    <n v="72"/>
    <b v="1"/>
    <s v="theater/plays"/>
    <n v="1.1115384615384616"/>
    <n v="200.69444444444446"/>
    <x v="1"/>
    <s v="plays"/>
  </r>
  <r>
    <n v="2500"/>
    <n v="2669"/>
    <x v="0"/>
    <s v="US"/>
    <s v="USD"/>
    <n v="1402341615"/>
    <n v="1399490415"/>
    <x v="3164"/>
    <d v="2014-06-09T14:20:15"/>
    <b v="1"/>
    <n v="71"/>
    <b v="1"/>
    <s v="theater/plays"/>
    <n v="1.0676000000000001"/>
    <n v="37.591549295774648"/>
    <x v="1"/>
    <s v="plays"/>
  </r>
  <r>
    <n v="750"/>
    <n v="1220"/>
    <x v="0"/>
    <s v="US"/>
    <s v="USD"/>
    <n v="1304395140"/>
    <n v="1302493760"/>
    <x v="3165"/>
    <d v="2011-05-02T22:59:00"/>
    <b v="1"/>
    <n v="21"/>
    <b v="1"/>
    <s v="theater/plays"/>
    <n v="1.6266666666666667"/>
    <n v="58.095238095238095"/>
    <x v="1"/>
    <s v="plays"/>
  </r>
  <r>
    <n v="35000"/>
    <n v="56079.83"/>
    <x v="0"/>
    <s v="US"/>
    <s v="USD"/>
    <n v="1416988740"/>
    <n v="1414514153"/>
    <x v="3166"/>
    <d v="2014-11-26T02:59:00"/>
    <b v="1"/>
    <n v="930"/>
    <b v="1"/>
    <s v="theater/plays"/>
    <n v="1.6022808571428573"/>
    <n v="60.300892473118282"/>
    <x v="1"/>
    <s v="plays"/>
  </r>
  <r>
    <n v="3000"/>
    <n v="3485"/>
    <x v="0"/>
    <s v="US"/>
    <s v="USD"/>
    <n v="1406952781"/>
    <n v="1405743181"/>
    <x v="3167"/>
    <d v="2014-08-01T23:13:01"/>
    <b v="1"/>
    <n v="55"/>
    <b v="1"/>
    <s v="theater/plays"/>
    <n v="1.1616666666666666"/>
    <n v="63.363636363636367"/>
    <x v="1"/>
    <s v="plays"/>
  </r>
  <r>
    <n v="2500"/>
    <n v="3105"/>
    <x v="0"/>
    <s v="US"/>
    <s v="USD"/>
    <n v="1402696800"/>
    <n v="1399948353"/>
    <x v="3168"/>
    <d v="2014-06-13T17:00:00"/>
    <b v="1"/>
    <n v="61"/>
    <b v="1"/>
    <s v="theater/plays"/>
    <n v="1.242"/>
    <n v="50.901639344262293"/>
    <x v="1"/>
    <s v="plays"/>
  </r>
  <r>
    <n v="8000"/>
    <n v="8241"/>
    <x v="0"/>
    <s v="US"/>
    <s v="USD"/>
    <n v="1386910740"/>
    <n v="1384364561"/>
    <x v="3169"/>
    <d v="2013-12-12T23:59:00"/>
    <b v="1"/>
    <n v="82"/>
    <b v="1"/>
    <s v="theater/plays"/>
    <n v="1.030125"/>
    <n v="100.5"/>
    <x v="1"/>
    <s v="plays"/>
  </r>
  <r>
    <n v="2000"/>
    <n v="2245"/>
    <x v="0"/>
    <s v="US"/>
    <s v="USD"/>
    <n v="1404273600"/>
    <n v="1401414944"/>
    <x v="3170"/>
    <d v="2014-07-01T23:00:00"/>
    <b v="1"/>
    <n v="71"/>
    <b v="1"/>
    <s v="theater/plays"/>
    <n v="1.1225000000000001"/>
    <n v="31.619718309859156"/>
    <x v="1"/>
    <s v="plays"/>
  </r>
  <r>
    <n v="7000"/>
    <n v="7617"/>
    <x v="0"/>
    <s v="GB"/>
    <s v="GBP"/>
    <n v="1462545358"/>
    <n v="1459953358"/>
    <x v="3171"/>
    <d v="2016-05-06T09:35:58"/>
    <b v="1"/>
    <n v="117"/>
    <b v="1"/>
    <s v="theater/plays"/>
    <n v="1.0881428571428571"/>
    <n v="65.102564102564102"/>
    <x v="1"/>
    <s v="plays"/>
  </r>
  <r>
    <n v="2000"/>
    <n v="2300"/>
    <x v="0"/>
    <s v="US"/>
    <s v="USD"/>
    <n v="1329240668"/>
    <n v="1326648668"/>
    <x v="3172"/>
    <d v="2012-02-14T12:31:08"/>
    <b v="1"/>
    <n v="29"/>
    <b v="1"/>
    <s v="theater/plays"/>
    <n v="1.1499999999999999"/>
    <n v="79.310344827586206"/>
    <x v="1"/>
    <s v="plays"/>
  </r>
  <r>
    <n v="10000"/>
    <n v="10300"/>
    <x v="0"/>
    <s v="US"/>
    <s v="USD"/>
    <n v="1411765492"/>
    <n v="1409173492"/>
    <x v="3173"/>
    <d v="2014-09-26T16:04:52"/>
    <b v="1"/>
    <n v="74"/>
    <b v="1"/>
    <s v="theater/plays"/>
    <n v="1.03"/>
    <n v="139.18918918918919"/>
    <x v="1"/>
    <s v="plays"/>
  </r>
  <r>
    <n v="3000"/>
    <n v="3034"/>
    <x v="0"/>
    <s v="US"/>
    <s v="USD"/>
    <n v="1408999508"/>
    <n v="1407789908"/>
    <x v="3174"/>
    <d v="2014-08-25T15:45:08"/>
    <b v="1"/>
    <n v="23"/>
    <b v="1"/>
    <s v="theater/plays"/>
    <n v="1.0113333333333334"/>
    <n v="131.91304347826087"/>
    <x v="1"/>
    <s v="plays"/>
  </r>
  <r>
    <n v="5000"/>
    <n v="5478"/>
    <x v="0"/>
    <s v="US"/>
    <s v="USD"/>
    <n v="1297977427"/>
    <n v="1292793427"/>
    <x v="3175"/>
    <d v="2011-02-17T16:17:07"/>
    <b v="1"/>
    <n v="60"/>
    <b v="1"/>
    <s v="theater/plays"/>
    <n v="1.0955999999999999"/>
    <n v="91.3"/>
    <x v="1"/>
    <s v="plays"/>
  </r>
  <r>
    <n v="1900"/>
    <n v="2182"/>
    <x v="0"/>
    <s v="US"/>
    <s v="USD"/>
    <n v="1376838000"/>
    <n v="1374531631"/>
    <x v="3176"/>
    <d v="2013-08-18T10:00:00"/>
    <b v="1"/>
    <n v="55"/>
    <b v="1"/>
    <s v="theater/plays"/>
    <n v="1.148421052631579"/>
    <n v="39.672727272727272"/>
    <x v="1"/>
    <s v="plays"/>
  </r>
  <r>
    <n v="2500"/>
    <n v="2935"/>
    <x v="0"/>
    <s v="US"/>
    <s v="USD"/>
    <n v="1403366409"/>
    <n v="1400774409"/>
    <x v="3177"/>
    <d v="2014-06-21T11:00:09"/>
    <b v="1"/>
    <n v="51"/>
    <b v="1"/>
    <s v="theater/plays"/>
    <n v="1.1739999999999999"/>
    <n v="57.549019607843135"/>
    <x v="1"/>
    <s v="plays"/>
  </r>
  <r>
    <n v="1500"/>
    <n v="2576"/>
    <x v="0"/>
    <s v="GB"/>
    <s v="GBP"/>
    <n v="1405521075"/>
    <n v="1402929075"/>
    <x v="3178"/>
    <d v="2014-07-16T09:31:15"/>
    <b v="1"/>
    <n v="78"/>
    <b v="1"/>
    <s v="theater/plays"/>
    <n v="1.7173333333333334"/>
    <n v="33.025641025641029"/>
    <x v="1"/>
    <s v="plays"/>
  </r>
  <r>
    <n v="4200"/>
    <n v="4794.82"/>
    <x v="0"/>
    <s v="US"/>
    <s v="USD"/>
    <n v="1367859071"/>
    <n v="1365699071"/>
    <x v="3179"/>
    <d v="2013-05-06T11:51:11"/>
    <b v="1"/>
    <n v="62"/>
    <b v="1"/>
    <s v="theater/plays"/>
    <n v="1.1416238095238094"/>
    <n v="77.335806451612896"/>
    <x v="1"/>
    <s v="plays"/>
  </r>
  <r>
    <n v="1200"/>
    <n v="1437"/>
    <x v="0"/>
    <s v="GB"/>
    <s v="GBP"/>
    <n v="1403258049"/>
    <n v="1400666049"/>
    <x v="3180"/>
    <d v="2014-06-20T04:54:09"/>
    <b v="1"/>
    <n v="45"/>
    <b v="1"/>
    <s v="theater/plays"/>
    <n v="1.1975"/>
    <n v="31.933333333333334"/>
    <x v="1"/>
    <s v="plays"/>
  </r>
  <r>
    <n v="500"/>
    <n v="545"/>
    <x v="0"/>
    <s v="GB"/>
    <s v="GBP"/>
    <n v="1402848000"/>
    <n v="1400570787"/>
    <x v="3181"/>
    <d v="2014-06-15T11:00:00"/>
    <b v="1"/>
    <n v="15"/>
    <b v="1"/>
    <s v="theater/plays"/>
    <n v="1.0900000000000001"/>
    <n v="36.333333333333336"/>
    <x v="1"/>
    <s v="plays"/>
  </r>
  <r>
    <n v="7000"/>
    <n v="7062"/>
    <x v="0"/>
    <s v="US"/>
    <s v="USD"/>
    <n v="1328029200"/>
    <n v="1323211621"/>
    <x v="3182"/>
    <d v="2012-01-31T12:00:00"/>
    <b v="1"/>
    <n v="151"/>
    <b v="1"/>
    <s v="theater/plays"/>
    <n v="1.0088571428571429"/>
    <n v="46.768211920529801"/>
    <x v="1"/>
    <s v="plays"/>
  </r>
  <r>
    <n v="2500"/>
    <n v="2725"/>
    <x v="0"/>
    <s v="US"/>
    <s v="USD"/>
    <n v="1377284669"/>
    <n v="1375729469"/>
    <x v="3183"/>
    <d v="2013-08-23T14:04:29"/>
    <b v="1"/>
    <n v="68"/>
    <b v="1"/>
    <s v="theater/plays"/>
    <n v="1.0900000000000001"/>
    <n v="40.073529411764703"/>
    <x v="1"/>
    <s v="plays"/>
  </r>
  <r>
    <n v="4300"/>
    <n v="4610"/>
    <x v="0"/>
    <s v="US"/>
    <s v="USD"/>
    <n v="1404258631"/>
    <n v="1401666631"/>
    <x v="3184"/>
    <d v="2014-07-01T18:50:31"/>
    <b v="1"/>
    <n v="46"/>
    <b v="1"/>
    <s v="theater/plays"/>
    <n v="1.0720930232558139"/>
    <n v="100.21739130434783"/>
    <x v="1"/>
    <s v="plays"/>
  </r>
  <r>
    <n v="1000"/>
    <n v="1000"/>
    <x v="0"/>
    <s v="GB"/>
    <s v="GBP"/>
    <n v="1405553241"/>
    <n v="1404948441"/>
    <x v="3185"/>
    <d v="2014-07-16T18:27:21"/>
    <b v="1"/>
    <n v="24"/>
    <b v="1"/>
    <s v="theater/plays"/>
    <n v="1"/>
    <n v="41.666666666666664"/>
    <x v="1"/>
    <s v="plays"/>
  </r>
  <r>
    <n v="3200"/>
    <n v="3270"/>
    <x v="0"/>
    <s v="GB"/>
    <s v="GBP"/>
    <n v="1410901200"/>
    <n v="1408313438"/>
    <x v="3186"/>
    <d v="2014-09-16T16:00:00"/>
    <b v="1"/>
    <n v="70"/>
    <b v="1"/>
    <s v="theater/plays"/>
    <n v="1.0218750000000001"/>
    <n v="46.714285714285715"/>
    <x v="1"/>
    <s v="plays"/>
  </r>
  <r>
    <n v="15000"/>
    <n v="17444"/>
    <x v="0"/>
    <s v="US"/>
    <s v="USD"/>
    <n v="1407167973"/>
    <n v="1405439973"/>
    <x v="3187"/>
    <d v="2014-08-04T10:59:33"/>
    <b v="1"/>
    <n v="244"/>
    <b v="1"/>
    <s v="theater/plays"/>
    <n v="1.1629333333333334"/>
    <n v="71.491803278688522"/>
    <x v="1"/>
    <s v="plays"/>
  </r>
  <r>
    <n v="200"/>
    <n v="130"/>
    <x v="2"/>
    <s v="GB"/>
    <s v="GBP"/>
    <n v="1433930302"/>
    <n v="1432115902"/>
    <x v="3188"/>
    <d v="2015-06-10T04:58:22"/>
    <b v="0"/>
    <n v="9"/>
    <b v="0"/>
    <s v="theater/musical"/>
    <n v="0.65"/>
    <n v="14.444444444444445"/>
    <x v="1"/>
    <s v="musical"/>
  </r>
  <r>
    <n v="55000"/>
    <n v="6780"/>
    <x v="2"/>
    <s v="SE"/>
    <s v="SEK"/>
    <n v="1432455532"/>
    <n v="1429863532"/>
    <x v="3189"/>
    <d v="2015-05-24T03:18:52"/>
    <b v="0"/>
    <n v="19"/>
    <b v="0"/>
    <s v="theater/musical"/>
    <n v="0.12327272727272727"/>
    <n v="356.84210526315792"/>
    <x v="1"/>
    <s v="musical"/>
  </r>
  <r>
    <n v="4000"/>
    <n v="0"/>
    <x v="2"/>
    <s v="CA"/>
    <s v="CAD"/>
    <n v="1481258275"/>
    <n v="1478662675"/>
    <x v="3190"/>
    <d v="2016-12-08T23:37:55"/>
    <b v="0"/>
    <n v="0"/>
    <b v="0"/>
    <s v="theater/musical"/>
    <n v="0"/>
    <n v="0"/>
    <x v="1"/>
    <s v="musical"/>
  </r>
  <r>
    <n v="3750"/>
    <n v="151"/>
    <x v="2"/>
    <s v="US"/>
    <s v="USD"/>
    <n v="1471370869"/>
    <n v="1466186869"/>
    <x v="3191"/>
    <d v="2016-08-16T13:07:49"/>
    <b v="0"/>
    <n v="4"/>
    <b v="0"/>
    <s v="theater/musical"/>
    <n v="4.0266666666666666E-2"/>
    <n v="37.75"/>
    <x v="1"/>
    <s v="musical"/>
  </r>
  <r>
    <n v="10000"/>
    <n v="102"/>
    <x v="2"/>
    <s v="GB"/>
    <s v="GBP"/>
    <n v="1425160800"/>
    <n v="1421274859"/>
    <x v="3192"/>
    <d v="2015-02-28T17:00:00"/>
    <b v="0"/>
    <n v="8"/>
    <b v="0"/>
    <s v="theater/musical"/>
    <n v="1.0200000000000001E-2"/>
    <n v="12.75"/>
    <x v="1"/>
    <s v="musical"/>
  </r>
  <r>
    <n v="5000"/>
    <n v="587"/>
    <x v="2"/>
    <s v="GB"/>
    <s v="GBP"/>
    <n v="1424474056"/>
    <n v="1420586056"/>
    <x v="3193"/>
    <d v="2015-02-20T18:14:16"/>
    <b v="0"/>
    <n v="24"/>
    <b v="0"/>
    <s v="theater/musical"/>
    <n v="0.1174"/>
    <n v="24.458333333333332"/>
    <x v="1"/>
    <s v="musical"/>
  </r>
  <r>
    <n v="11000"/>
    <n v="0"/>
    <x v="2"/>
    <s v="US"/>
    <s v="USD"/>
    <n v="1437960598"/>
    <n v="1435368598"/>
    <x v="3194"/>
    <d v="2015-07-26T20:29:58"/>
    <b v="0"/>
    <n v="0"/>
    <b v="0"/>
    <s v="theater/musical"/>
    <n v="0"/>
    <n v="0"/>
    <x v="1"/>
    <s v="musical"/>
  </r>
  <r>
    <n v="3500"/>
    <n v="2070"/>
    <x v="2"/>
    <s v="US"/>
    <s v="USD"/>
    <n v="1423750542"/>
    <n v="1421158542"/>
    <x v="3195"/>
    <d v="2015-02-12T09:15:42"/>
    <b v="0"/>
    <n v="39"/>
    <b v="0"/>
    <s v="theater/musical"/>
    <n v="0.59142857142857141"/>
    <n v="53.07692307692308"/>
    <x v="1"/>
    <s v="musical"/>
  </r>
  <r>
    <n v="3000000"/>
    <n v="1800"/>
    <x v="2"/>
    <s v="US"/>
    <s v="USD"/>
    <n v="1438437600"/>
    <n v="1433254875"/>
    <x v="3196"/>
    <d v="2015-08-01T09:00:00"/>
    <b v="0"/>
    <n v="6"/>
    <b v="0"/>
    <s v="theater/musical"/>
    <n v="5.9999999999999995E-4"/>
    <n v="300"/>
    <x v="1"/>
    <s v="musical"/>
  </r>
  <r>
    <n v="10000"/>
    <n v="1145"/>
    <x v="2"/>
    <s v="NO"/>
    <s v="NOK"/>
    <n v="1423050618"/>
    <n v="1420458618"/>
    <x v="3197"/>
    <d v="2015-02-04T06:50:18"/>
    <b v="0"/>
    <n v="4"/>
    <b v="0"/>
    <s v="theater/musical"/>
    <n v="0.1145"/>
    <n v="286.25"/>
    <x v="1"/>
    <s v="musical"/>
  </r>
  <r>
    <n v="30000"/>
    <n v="110"/>
    <x v="2"/>
    <s v="DK"/>
    <s v="DKK"/>
    <n v="1424081477"/>
    <n v="1420798277"/>
    <x v="3198"/>
    <d v="2015-02-16T05:11:17"/>
    <b v="0"/>
    <n v="3"/>
    <b v="0"/>
    <s v="theater/musical"/>
    <n v="3.6666666666666666E-3"/>
    <n v="36.666666666666664"/>
    <x v="1"/>
    <s v="musical"/>
  </r>
  <r>
    <n v="5000"/>
    <n v="2608"/>
    <x v="2"/>
    <s v="US"/>
    <s v="USD"/>
    <n v="1410037200"/>
    <n v="1407435418"/>
    <x v="3199"/>
    <d v="2014-09-06T16:00:00"/>
    <b v="0"/>
    <n v="53"/>
    <b v="0"/>
    <s v="theater/musical"/>
    <n v="0.52159999999999995"/>
    <n v="49.20754716981132"/>
    <x v="1"/>
    <s v="musical"/>
  </r>
  <r>
    <n v="50000"/>
    <n v="1"/>
    <x v="2"/>
    <s v="US"/>
    <s v="USD"/>
    <n v="1461994440"/>
    <n v="1459410101"/>
    <x v="3200"/>
    <d v="2016-04-30T00:34:00"/>
    <b v="0"/>
    <n v="1"/>
    <b v="0"/>
    <s v="theater/musical"/>
    <n v="2.0000000000000002E-5"/>
    <n v="1"/>
    <x v="1"/>
    <s v="musical"/>
  </r>
  <r>
    <n v="2000"/>
    <n v="25"/>
    <x v="2"/>
    <s v="GB"/>
    <s v="GBP"/>
    <n v="1409509477"/>
    <n v="1407695077"/>
    <x v="3201"/>
    <d v="2014-08-31T13:24:37"/>
    <b v="0"/>
    <n v="2"/>
    <b v="0"/>
    <s v="theater/musical"/>
    <n v="1.2500000000000001E-2"/>
    <n v="12.5"/>
    <x v="1"/>
    <s v="musical"/>
  </r>
  <r>
    <n v="5000"/>
    <n v="2726"/>
    <x v="2"/>
    <s v="US"/>
    <s v="USD"/>
    <n v="1450072740"/>
    <n v="1445027346"/>
    <x v="3202"/>
    <d v="2015-12-14T00:59:00"/>
    <b v="0"/>
    <n v="25"/>
    <b v="0"/>
    <s v="theater/musical"/>
    <n v="0.54520000000000002"/>
    <n v="109.04"/>
    <x v="1"/>
    <s v="musical"/>
  </r>
  <r>
    <n v="1000"/>
    <n v="250"/>
    <x v="2"/>
    <s v="US"/>
    <s v="USD"/>
    <n v="1443224622"/>
    <n v="1440632622"/>
    <x v="3203"/>
    <d v="2015-09-25T18:43:42"/>
    <b v="0"/>
    <n v="6"/>
    <b v="0"/>
    <s v="theater/musical"/>
    <n v="0.25"/>
    <n v="41.666666666666664"/>
    <x v="1"/>
    <s v="musical"/>
  </r>
  <r>
    <n v="500"/>
    <n v="0"/>
    <x v="2"/>
    <s v="US"/>
    <s v="USD"/>
    <n v="1437149640"/>
    <n v="1434558479"/>
    <x v="3204"/>
    <d v="2015-07-17T11:14:00"/>
    <b v="0"/>
    <n v="0"/>
    <b v="0"/>
    <s v="theater/musical"/>
    <n v="0"/>
    <n v="0"/>
    <x v="1"/>
    <s v="musical"/>
  </r>
  <r>
    <n v="8000"/>
    <n v="273"/>
    <x v="2"/>
    <s v="GB"/>
    <s v="GBP"/>
    <n v="1430470772"/>
    <n v="1427878772"/>
    <x v="3205"/>
    <d v="2015-05-01T03:59:32"/>
    <b v="0"/>
    <n v="12"/>
    <b v="0"/>
    <s v="theater/musical"/>
    <n v="3.4125000000000003E-2"/>
    <n v="22.75"/>
    <x v="1"/>
    <s v="musical"/>
  </r>
  <r>
    <n v="5000"/>
    <n v="0"/>
    <x v="2"/>
    <s v="US"/>
    <s v="USD"/>
    <n v="1442644651"/>
    <n v="1440052651"/>
    <x v="3206"/>
    <d v="2015-09-19T01:37:31"/>
    <b v="0"/>
    <n v="0"/>
    <b v="0"/>
    <s v="theater/musical"/>
    <n v="0"/>
    <n v="0"/>
    <x v="1"/>
    <s v="musical"/>
  </r>
  <r>
    <n v="5500"/>
    <n v="2550"/>
    <x v="2"/>
    <s v="US"/>
    <s v="USD"/>
    <n v="1429767607"/>
    <n v="1424587207"/>
    <x v="3207"/>
    <d v="2015-04-23T00:40:07"/>
    <b v="0"/>
    <n v="36"/>
    <b v="0"/>
    <s v="theater/musical"/>
    <n v="0.46363636363636362"/>
    <n v="70.833333333333329"/>
    <x v="1"/>
    <s v="musical"/>
  </r>
  <r>
    <n v="5000"/>
    <n v="5175"/>
    <x v="0"/>
    <s v="US"/>
    <s v="USD"/>
    <n v="1406557877"/>
    <n v="1404743477"/>
    <x v="3208"/>
    <d v="2014-07-28T09:31:17"/>
    <b v="1"/>
    <n v="82"/>
    <b v="1"/>
    <s v="theater/plays"/>
    <n v="1.0349999999999999"/>
    <n v="63.109756097560975"/>
    <x v="1"/>
    <s v="plays"/>
  </r>
  <r>
    <n v="9500"/>
    <n v="11335.7"/>
    <x v="0"/>
    <s v="US"/>
    <s v="USD"/>
    <n v="1403305200"/>
    <n v="1400512658"/>
    <x v="3209"/>
    <d v="2014-06-20T18:00:00"/>
    <b v="1"/>
    <n v="226"/>
    <b v="1"/>
    <s v="theater/plays"/>
    <n v="1.1932315789473684"/>
    <n v="50.157964601769912"/>
    <x v="1"/>
    <s v="plays"/>
  </r>
  <r>
    <n v="3000"/>
    <n v="3773"/>
    <x v="0"/>
    <s v="US"/>
    <s v="USD"/>
    <n v="1338523140"/>
    <n v="1334442519"/>
    <x v="3210"/>
    <d v="2012-05-31T22:59:00"/>
    <b v="1"/>
    <n v="60"/>
    <b v="1"/>
    <s v="theater/plays"/>
    <n v="1.2576666666666667"/>
    <n v="62.883333333333333"/>
    <x v="1"/>
    <s v="plays"/>
  </r>
  <r>
    <n v="23000"/>
    <n v="27541"/>
    <x v="0"/>
    <s v="US"/>
    <s v="USD"/>
    <n v="1408068000"/>
    <n v="1405346680"/>
    <x v="3211"/>
    <d v="2014-08-14T21:00:00"/>
    <b v="1"/>
    <n v="322"/>
    <b v="1"/>
    <s v="theater/plays"/>
    <n v="1.1974347826086957"/>
    <n v="85.531055900621112"/>
    <x v="1"/>
    <s v="plays"/>
  </r>
  <r>
    <n v="4000"/>
    <n v="5050"/>
    <x v="0"/>
    <s v="US"/>
    <s v="USD"/>
    <n v="1407524751"/>
    <n v="1404932751"/>
    <x v="3212"/>
    <d v="2014-08-08T14:05:51"/>
    <b v="1"/>
    <n v="94"/>
    <b v="1"/>
    <s v="theater/plays"/>
    <n v="1.2625"/>
    <n v="53.723404255319146"/>
    <x v="1"/>
    <s v="plays"/>
  </r>
  <r>
    <n v="6000"/>
    <n v="6007"/>
    <x v="0"/>
    <s v="GB"/>
    <s v="GBP"/>
    <n v="1437934759"/>
    <n v="1434478759"/>
    <x v="3213"/>
    <d v="2015-07-26T13:19:19"/>
    <b v="1"/>
    <n v="47"/>
    <b v="1"/>
    <s v="theater/plays"/>
    <n v="1.0011666666666668"/>
    <n v="127.80851063829788"/>
    <x v="1"/>
    <s v="plays"/>
  </r>
  <r>
    <n v="12000"/>
    <n v="12256"/>
    <x v="0"/>
    <s v="GB"/>
    <s v="GBP"/>
    <n v="1452038100"/>
    <n v="1448823673"/>
    <x v="3214"/>
    <d v="2016-01-05T18:55:00"/>
    <b v="1"/>
    <n v="115"/>
    <b v="1"/>
    <s v="theater/plays"/>
    <n v="1.0213333333333334"/>
    <n v="106.57391304347826"/>
    <x v="1"/>
    <s v="plays"/>
  </r>
  <r>
    <n v="35000"/>
    <n v="35123"/>
    <x v="0"/>
    <s v="US"/>
    <s v="USD"/>
    <n v="1441857540"/>
    <n v="1438617471"/>
    <x v="3215"/>
    <d v="2015-09-09T22:59:00"/>
    <b v="1"/>
    <n v="134"/>
    <b v="1"/>
    <s v="theater/plays"/>
    <n v="1.0035142857142858"/>
    <n v="262.11194029850748"/>
    <x v="1"/>
    <s v="plays"/>
  </r>
  <r>
    <n v="2000"/>
    <n v="2001"/>
    <x v="0"/>
    <s v="GB"/>
    <s v="GBP"/>
    <n v="1436625000"/>
    <n v="1433934371"/>
    <x v="3216"/>
    <d v="2015-07-11T09:30:00"/>
    <b v="1"/>
    <n v="35"/>
    <b v="1"/>
    <s v="theater/plays"/>
    <n v="1.0004999999999999"/>
    <n v="57.171428571428571"/>
    <x v="1"/>
    <s v="plays"/>
  </r>
  <r>
    <n v="4500"/>
    <n v="5221"/>
    <x v="0"/>
    <s v="US"/>
    <s v="USD"/>
    <n v="1478264784"/>
    <n v="1475672784"/>
    <x v="3217"/>
    <d v="2016-11-04T08:06:24"/>
    <b v="1"/>
    <n v="104"/>
    <b v="1"/>
    <s v="theater/plays"/>
    <n v="1.1602222222222223"/>
    <n v="50.20192307692308"/>
    <x v="1"/>
    <s v="plays"/>
  </r>
  <r>
    <n v="12000"/>
    <n v="12252"/>
    <x v="0"/>
    <s v="GB"/>
    <s v="GBP"/>
    <n v="1419984000"/>
    <n v="1417132986"/>
    <x v="3218"/>
    <d v="2014-12-30T19:00:00"/>
    <b v="1"/>
    <n v="184"/>
    <b v="1"/>
    <s v="theater/plays"/>
    <n v="1.0209999999999999"/>
    <n v="66.586956521739125"/>
    <x v="1"/>
    <s v="plays"/>
  </r>
  <r>
    <n v="20000"/>
    <n v="20022"/>
    <x v="0"/>
    <s v="US"/>
    <s v="USD"/>
    <n v="1427063747"/>
    <n v="1424043347"/>
    <x v="3219"/>
    <d v="2015-03-22T17:35:47"/>
    <b v="1"/>
    <n v="119"/>
    <b v="1"/>
    <s v="theater/plays"/>
    <n v="1.0011000000000001"/>
    <n v="168.25210084033614"/>
    <x v="1"/>
    <s v="plays"/>
  </r>
  <r>
    <n v="15000"/>
    <n v="15126"/>
    <x v="0"/>
    <s v="US"/>
    <s v="USD"/>
    <n v="1489352400"/>
    <n v="1486411204"/>
    <x v="3220"/>
    <d v="2017-03-12T16:00:00"/>
    <b v="1"/>
    <n v="59"/>
    <b v="1"/>
    <s v="theater/plays"/>
    <n v="1.0084"/>
    <n v="256.37288135593218"/>
    <x v="1"/>
    <s v="plays"/>
  </r>
  <r>
    <n v="4000"/>
    <n v="4137"/>
    <x v="0"/>
    <s v="GB"/>
    <s v="GBP"/>
    <n v="1436114603"/>
    <n v="1433090603"/>
    <x v="3221"/>
    <d v="2015-07-05T11:43:23"/>
    <b v="1"/>
    <n v="113"/>
    <b v="1"/>
    <s v="theater/plays"/>
    <n v="1.0342499999999999"/>
    <n v="36.610619469026545"/>
    <x v="1"/>
    <s v="plays"/>
  </r>
  <r>
    <n v="2500"/>
    <n v="3120"/>
    <x v="0"/>
    <s v="US"/>
    <s v="USD"/>
    <n v="1445722140"/>
    <n v="1443016697"/>
    <x v="3222"/>
    <d v="2015-10-24T16:29:00"/>
    <b v="1"/>
    <n v="84"/>
    <b v="1"/>
    <s v="theater/plays"/>
    <n v="1.248"/>
    <n v="37.142857142857146"/>
    <x v="1"/>
    <s v="plays"/>
  </r>
  <r>
    <n v="3100"/>
    <n v="3395"/>
    <x v="0"/>
    <s v="US"/>
    <s v="USD"/>
    <n v="1440100976"/>
    <n v="1437508976"/>
    <x v="3223"/>
    <d v="2015-08-20T15:02:56"/>
    <b v="1"/>
    <n v="74"/>
    <b v="1"/>
    <s v="theater/plays"/>
    <n v="1.0951612903225807"/>
    <n v="45.878378378378379"/>
    <x v="1"/>
    <s v="plays"/>
  </r>
  <r>
    <n v="30000"/>
    <n v="30610"/>
    <x v="0"/>
    <s v="US"/>
    <s v="USD"/>
    <n v="1484024400"/>
    <n v="1479932713"/>
    <x v="3224"/>
    <d v="2017-01-10T00:00:00"/>
    <b v="1"/>
    <n v="216"/>
    <b v="1"/>
    <s v="theater/plays"/>
    <n v="1.0203333333333333"/>
    <n v="141.71296296296296"/>
    <x v="1"/>
    <s v="plays"/>
  </r>
  <r>
    <n v="2000"/>
    <n v="2047"/>
    <x v="0"/>
    <s v="US"/>
    <s v="USD"/>
    <n v="1464987600"/>
    <n v="1463145938"/>
    <x v="3225"/>
    <d v="2016-06-03T16:00:00"/>
    <b v="1"/>
    <n v="39"/>
    <b v="1"/>
    <s v="theater/plays"/>
    <n v="1.0235000000000001"/>
    <n v="52.487179487179489"/>
    <x v="1"/>
    <s v="plays"/>
  </r>
  <r>
    <n v="1200"/>
    <n v="1250"/>
    <x v="0"/>
    <s v="GB"/>
    <s v="GBP"/>
    <n v="1446213612"/>
    <n v="1443621612"/>
    <x v="3226"/>
    <d v="2015-10-30T09:00:12"/>
    <b v="1"/>
    <n v="21"/>
    <b v="1"/>
    <s v="theater/plays"/>
    <n v="1.0416666666666667"/>
    <n v="59.523809523809526"/>
    <x v="1"/>
    <s v="plays"/>
  </r>
  <r>
    <n v="1200"/>
    <n v="1500"/>
    <x v="0"/>
    <s v="GB"/>
    <s v="GBP"/>
    <n v="1484687436"/>
    <n v="1482095436"/>
    <x v="3227"/>
    <d v="2017-01-17T16:10:36"/>
    <b v="0"/>
    <n v="30"/>
    <b v="1"/>
    <s v="theater/plays"/>
    <n v="1.25"/>
    <n v="50"/>
    <x v="1"/>
    <s v="plays"/>
  </r>
  <r>
    <n v="7000"/>
    <n v="7164"/>
    <x v="0"/>
    <s v="US"/>
    <s v="USD"/>
    <n v="1450328340"/>
    <n v="1447606884"/>
    <x v="3228"/>
    <d v="2015-12-16T23:59:00"/>
    <b v="1"/>
    <n v="37"/>
    <b v="1"/>
    <s v="theater/plays"/>
    <n v="1.0234285714285714"/>
    <n v="193.62162162162161"/>
    <x v="1"/>
    <s v="plays"/>
  </r>
  <r>
    <n v="20000"/>
    <n v="21573"/>
    <x v="0"/>
    <s v="US"/>
    <s v="USD"/>
    <n v="1416470398"/>
    <n v="1413874798"/>
    <x v="3229"/>
    <d v="2014-11-20T02:59:58"/>
    <b v="1"/>
    <n v="202"/>
    <b v="1"/>
    <s v="theater/plays"/>
    <n v="1.0786500000000001"/>
    <n v="106.79702970297029"/>
    <x v="1"/>
    <s v="plays"/>
  </r>
  <r>
    <n v="2600"/>
    <n v="2857"/>
    <x v="0"/>
    <s v="US"/>
    <s v="USD"/>
    <n v="1412135940"/>
    <n v="1410840126"/>
    <x v="3230"/>
    <d v="2014-09-30T22:59:00"/>
    <b v="1"/>
    <n v="37"/>
    <b v="1"/>
    <s v="theater/plays"/>
    <n v="1.0988461538461538"/>
    <n v="77.21621621621621"/>
    <x v="1"/>
    <s v="plays"/>
  </r>
  <r>
    <n v="1000"/>
    <n v="1610"/>
    <x v="0"/>
    <s v="US"/>
    <s v="USD"/>
    <n v="1460846347"/>
    <n v="1458254347"/>
    <x v="3231"/>
    <d v="2016-04-16T17:39:07"/>
    <b v="0"/>
    <n v="28"/>
    <b v="1"/>
    <s v="theater/plays"/>
    <n v="1.61"/>
    <n v="57.5"/>
    <x v="1"/>
    <s v="plays"/>
  </r>
  <r>
    <n v="1000"/>
    <n v="1312"/>
    <x v="0"/>
    <s v="US"/>
    <s v="USD"/>
    <n v="1462334340"/>
    <n v="1459711917"/>
    <x v="3232"/>
    <d v="2016-05-03T22:59:00"/>
    <b v="1"/>
    <n v="26"/>
    <b v="1"/>
    <s v="theater/plays"/>
    <n v="1.3120000000000001"/>
    <n v="50.46153846153846"/>
    <x v="1"/>
    <s v="plays"/>
  </r>
  <r>
    <n v="5000"/>
    <n v="5940"/>
    <x v="0"/>
    <s v="US"/>
    <s v="USD"/>
    <n v="1488482355"/>
    <n v="1485890355"/>
    <x v="3233"/>
    <d v="2017-03-02T14:19:15"/>
    <b v="0"/>
    <n v="61"/>
    <b v="1"/>
    <s v="theater/plays"/>
    <n v="1.1879999999999999"/>
    <n v="97.377049180327873"/>
    <x v="1"/>
    <s v="plays"/>
  </r>
  <r>
    <n v="4000"/>
    <n v="4015.71"/>
    <x v="0"/>
    <s v="GB"/>
    <s v="GBP"/>
    <n v="1485991860"/>
    <n v="1483124208"/>
    <x v="3234"/>
    <d v="2017-02-01T18:31:00"/>
    <b v="0"/>
    <n v="115"/>
    <b v="1"/>
    <s v="theater/plays"/>
    <n v="1.0039275000000001"/>
    <n v="34.91921739130435"/>
    <x v="1"/>
    <s v="plays"/>
  </r>
  <r>
    <n v="15000"/>
    <n v="15481"/>
    <x v="0"/>
    <s v="US"/>
    <s v="USD"/>
    <n v="1467361251"/>
    <n v="1464769251"/>
    <x v="3235"/>
    <d v="2016-07-01T03:20:51"/>
    <b v="1"/>
    <n v="181"/>
    <b v="1"/>
    <s v="theater/plays"/>
    <n v="1.0320666666666667"/>
    <n v="85.530386740331494"/>
    <x v="1"/>
    <s v="plays"/>
  </r>
  <r>
    <n v="20000"/>
    <n v="20120"/>
    <x v="0"/>
    <s v="US"/>
    <s v="USD"/>
    <n v="1482962433"/>
    <n v="1480370433"/>
    <x v="3236"/>
    <d v="2016-12-28T17:00:33"/>
    <b v="0"/>
    <n v="110"/>
    <b v="1"/>
    <s v="theater/plays"/>
    <n v="1.006"/>
    <n v="182.90909090909091"/>
    <x v="1"/>
    <s v="plays"/>
  </r>
  <r>
    <n v="35000"/>
    <n v="35275.64"/>
    <x v="0"/>
    <s v="US"/>
    <s v="USD"/>
    <n v="1443499140"/>
    <n v="1441452184"/>
    <x v="3237"/>
    <d v="2015-09-28T22:59:00"/>
    <b v="1"/>
    <n v="269"/>
    <b v="1"/>
    <s v="theater/plays"/>
    <n v="1.0078754285714286"/>
    <n v="131.13620817843866"/>
    <x v="1"/>
    <s v="plays"/>
  </r>
  <r>
    <n v="2800"/>
    <n v="3145"/>
    <x v="0"/>
    <s v="GB"/>
    <s v="GBP"/>
    <n v="1435752898"/>
    <n v="1433160898"/>
    <x v="3238"/>
    <d v="2015-07-01T07:14:58"/>
    <b v="1"/>
    <n v="79"/>
    <b v="1"/>
    <s v="theater/plays"/>
    <n v="1.1232142857142857"/>
    <n v="39.810126582278478"/>
    <x v="1"/>
    <s v="plays"/>
  </r>
  <r>
    <n v="5862"/>
    <n v="6208.98"/>
    <x v="0"/>
    <s v="GB"/>
    <s v="GBP"/>
    <n v="1445817540"/>
    <n v="1443665293"/>
    <x v="3239"/>
    <d v="2015-10-25T18:59:00"/>
    <b v="1"/>
    <n v="104"/>
    <b v="1"/>
    <s v="theater/plays"/>
    <n v="1.0591914022517912"/>
    <n v="59.701730769230764"/>
    <x v="1"/>
    <s v="plays"/>
  </r>
  <r>
    <n v="3000"/>
    <n v="3017"/>
    <x v="0"/>
    <s v="GB"/>
    <s v="GBP"/>
    <n v="1487286000"/>
    <n v="1484843948"/>
    <x v="3240"/>
    <d v="2017-02-16T18:00:00"/>
    <b v="0"/>
    <n v="34"/>
    <b v="1"/>
    <s v="theater/plays"/>
    <n v="1.0056666666666667"/>
    <n v="88.735294117647058"/>
    <x v="1"/>
    <s v="plays"/>
  </r>
  <r>
    <n v="8500"/>
    <n v="9801"/>
    <x v="0"/>
    <s v="US"/>
    <s v="USD"/>
    <n v="1413269940"/>
    <n v="1410421670"/>
    <x v="3241"/>
    <d v="2014-10-14T01:59:00"/>
    <b v="1"/>
    <n v="167"/>
    <b v="1"/>
    <s v="theater/plays"/>
    <n v="1.1530588235294117"/>
    <n v="58.688622754491021"/>
    <x v="1"/>
    <s v="plays"/>
  </r>
  <r>
    <n v="10000"/>
    <n v="12730.42"/>
    <x v="0"/>
    <s v="US"/>
    <s v="USD"/>
    <n v="1411150092"/>
    <n v="1408558092"/>
    <x v="3242"/>
    <d v="2014-09-19T13:08:12"/>
    <b v="1"/>
    <n v="183"/>
    <b v="1"/>
    <s v="theater/plays"/>
    <n v="1.273042"/>
    <n v="69.56513661202186"/>
    <x v="1"/>
    <s v="plays"/>
  </r>
  <r>
    <n v="8000"/>
    <n v="8227"/>
    <x v="0"/>
    <s v="US"/>
    <s v="USD"/>
    <n v="1444348800"/>
    <n v="1442283562"/>
    <x v="3243"/>
    <d v="2015-10-08T19:00:00"/>
    <b v="1"/>
    <n v="71"/>
    <b v="1"/>
    <s v="theater/plays"/>
    <n v="1.028375"/>
    <n v="115.87323943661971"/>
    <x v="1"/>
    <s v="plays"/>
  </r>
  <r>
    <n v="1600"/>
    <n v="1647"/>
    <x v="0"/>
    <s v="GB"/>
    <s v="GBP"/>
    <n v="1480613982"/>
    <n v="1478018382"/>
    <x v="3244"/>
    <d v="2016-12-01T12:39:42"/>
    <b v="0"/>
    <n v="69"/>
    <b v="1"/>
    <s v="theater/plays"/>
    <n v="1.0293749999999999"/>
    <n v="23.869565217391305"/>
    <x v="1"/>
    <s v="plays"/>
  </r>
  <r>
    <n v="21000"/>
    <n v="21904"/>
    <x v="0"/>
    <s v="US"/>
    <s v="USD"/>
    <n v="1434074400"/>
    <n v="1431354258"/>
    <x v="3245"/>
    <d v="2015-06-11T21:00:00"/>
    <b v="0"/>
    <n v="270"/>
    <b v="1"/>
    <s v="theater/plays"/>
    <n v="1.043047619047619"/>
    <n v="81.125925925925927"/>
    <x v="1"/>
    <s v="plays"/>
  </r>
  <r>
    <n v="10000"/>
    <n v="11122"/>
    <x v="0"/>
    <s v="US"/>
    <s v="USD"/>
    <n v="1442030340"/>
    <n v="1439551200"/>
    <x v="3246"/>
    <d v="2015-09-11T22:59:00"/>
    <b v="1"/>
    <n v="193"/>
    <b v="1"/>
    <s v="theater/plays"/>
    <n v="1.1122000000000001"/>
    <n v="57.626943005181346"/>
    <x v="1"/>
    <s v="plays"/>
  </r>
  <r>
    <n v="2500"/>
    <n v="2646.5"/>
    <x v="0"/>
    <s v="GB"/>
    <s v="GBP"/>
    <n v="1436696712"/>
    <n v="1434104712"/>
    <x v="3247"/>
    <d v="2015-07-12T05:25:12"/>
    <b v="1"/>
    <n v="57"/>
    <b v="1"/>
    <s v="theater/plays"/>
    <n v="1.0586"/>
    <n v="46.429824561403507"/>
    <x v="1"/>
    <s v="plays"/>
  </r>
  <r>
    <n v="12000"/>
    <n v="12095"/>
    <x v="0"/>
    <s v="US"/>
    <s v="USD"/>
    <n v="1428178757"/>
    <n v="1425590357"/>
    <x v="3248"/>
    <d v="2015-04-04T15:19:17"/>
    <b v="1"/>
    <n v="200"/>
    <b v="1"/>
    <s v="theater/plays"/>
    <n v="1.0079166666666666"/>
    <n v="60.475000000000001"/>
    <x v="1"/>
    <s v="plays"/>
  </r>
  <r>
    <n v="5500"/>
    <n v="5771"/>
    <x v="0"/>
    <s v="US"/>
    <s v="USD"/>
    <n v="1434822914"/>
    <n v="1432230914"/>
    <x v="3249"/>
    <d v="2015-06-20T12:55:14"/>
    <b v="1"/>
    <n v="88"/>
    <b v="1"/>
    <s v="theater/plays"/>
    <n v="1.0492727272727274"/>
    <n v="65.579545454545453"/>
    <x v="1"/>
    <s v="plays"/>
  </r>
  <r>
    <n v="25000"/>
    <n v="25388"/>
    <x v="0"/>
    <s v="US"/>
    <s v="USD"/>
    <n v="1415213324"/>
    <n v="1412617724"/>
    <x v="3250"/>
    <d v="2014-11-05T13:48:44"/>
    <b v="1"/>
    <n v="213"/>
    <b v="1"/>
    <s v="theater/plays"/>
    <n v="1.01552"/>
    <n v="119.1924882629108"/>
    <x v="1"/>
    <s v="plays"/>
  </r>
  <r>
    <n v="1500"/>
    <n v="1661"/>
    <x v="0"/>
    <s v="US"/>
    <s v="USD"/>
    <n v="1434907966"/>
    <n v="1432315966"/>
    <x v="3251"/>
    <d v="2015-06-21T12:32:46"/>
    <b v="1"/>
    <n v="20"/>
    <b v="1"/>
    <s v="theater/plays"/>
    <n v="1.1073333333333333"/>
    <n v="83.05"/>
    <x v="1"/>
    <s v="plays"/>
  </r>
  <r>
    <n v="2250"/>
    <n v="2876"/>
    <x v="0"/>
    <s v="GB"/>
    <s v="GBP"/>
    <n v="1473247240"/>
    <n v="1470655240"/>
    <x v="3252"/>
    <d v="2016-09-07T06:20:40"/>
    <b v="1"/>
    <n v="50"/>
    <b v="1"/>
    <s v="theater/plays"/>
    <n v="1.2782222222222221"/>
    <n v="57.52"/>
    <x v="1"/>
    <s v="plays"/>
  </r>
  <r>
    <n v="20000"/>
    <n v="20365"/>
    <x v="0"/>
    <s v="US"/>
    <s v="USD"/>
    <n v="1473306300"/>
    <n v="1471701028"/>
    <x v="3253"/>
    <d v="2016-09-07T22:45:00"/>
    <b v="1"/>
    <n v="115"/>
    <b v="1"/>
    <s v="theater/plays"/>
    <n v="1.0182500000000001"/>
    <n v="177.08695652173913"/>
    <x v="1"/>
    <s v="plays"/>
  </r>
  <r>
    <n v="13000"/>
    <n v="13163.5"/>
    <x v="0"/>
    <s v="GB"/>
    <s v="GBP"/>
    <n v="1427331809"/>
    <n v="1424743409"/>
    <x v="3254"/>
    <d v="2015-03-25T20:03:29"/>
    <b v="1"/>
    <n v="186"/>
    <b v="1"/>
    <s v="theater/plays"/>
    <n v="1.012576923076923"/>
    <n v="70.771505376344081"/>
    <x v="1"/>
    <s v="plays"/>
  </r>
  <r>
    <n v="300"/>
    <n v="525"/>
    <x v="0"/>
    <s v="GB"/>
    <s v="GBP"/>
    <n v="1412706375"/>
    <n v="1410114375"/>
    <x v="3255"/>
    <d v="2014-10-07T13:26:15"/>
    <b v="1"/>
    <n v="18"/>
    <b v="1"/>
    <s v="theater/plays"/>
    <n v="1.75"/>
    <n v="29.166666666666668"/>
    <x v="1"/>
    <s v="plays"/>
  </r>
  <r>
    <n v="10000"/>
    <n v="12806"/>
    <x v="0"/>
    <s v="US"/>
    <s v="USD"/>
    <n v="1433995140"/>
    <n v="1432129577"/>
    <x v="3256"/>
    <d v="2015-06-10T22:59:00"/>
    <b v="1"/>
    <n v="176"/>
    <b v="1"/>
    <s v="theater/plays"/>
    <n v="1.2806"/>
    <n v="72.76136363636364"/>
    <x v="1"/>
    <s v="plays"/>
  </r>
  <r>
    <n v="2000"/>
    <n v="2125.9899999999998"/>
    <x v="0"/>
    <s v="GB"/>
    <s v="GBP"/>
    <n v="1487769952"/>
    <n v="1485177952"/>
    <x v="3257"/>
    <d v="2017-02-22T08:25:52"/>
    <b v="0"/>
    <n v="41"/>
    <b v="1"/>
    <s v="theater/plays"/>
    <n v="1.0629949999999999"/>
    <n v="51.853414634146333"/>
    <x v="1"/>
    <s v="plays"/>
  </r>
  <r>
    <n v="7000"/>
    <n v="7365"/>
    <x v="0"/>
    <s v="US"/>
    <s v="USD"/>
    <n v="1420751861"/>
    <n v="1418159861"/>
    <x v="3258"/>
    <d v="2015-01-08T16:17:41"/>
    <b v="1"/>
    <n v="75"/>
    <b v="1"/>
    <s v="theater/plays"/>
    <n v="1.052142857142857"/>
    <n v="98.2"/>
    <x v="1"/>
    <s v="plays"/>
  </r>
  <r>
    <n v="23000"/>
    <n v="24418.6"/>
    <x v="0"/>
    <s v="US"/>
    <s v="USD"/>
    <n v="1475294340"/>
    <n v="1472753745"/>
    <x v="3259"/>
    <d v="2016-09-30T22:59:00"/>
    <b v="1"/>
    <n v="97"/>
    <b v="1"/>
    <s v="theater/plays"/>
    <n v="1.0616782608695652"/>
    <n v="251.7381443298969"/>
    <x v="1"/>
    <s v="plays"/>
  </r>
  <r>
    <n v="5000"/>
    <n v="5462"/>
    <x v="0"/>
    <s v="US"/>
    <s v="USD"/>
    <n v="1448903318"/>
    <n v="1445875718"/>
    <x v="3260"/>
    <d v="2015-11-30T12:08:38"/>
    <b v="1"/>
    <n v="73"/>
    <b v="1"/>
    <s v="theater/plays"/>
    <n v="1.0924"/>
    <n v="74.821917808219183"/>
    <x v="1"/>
    <s v="plays"/>
  </r>
  <r>
    <n v="3300"/>
    <n v="3315"/>
    <x v="0"/>
    <s v="US"/>
    <s v="USD"/>
    <n v="1437067476"/>
    <n v="1434475476"/>
    <x v="3261"/>
    <d v="2015-07-16T12:24:36"/>
    <b v="1"/>
    <n v="49"/>
    <b v="1"/>
    <s v="theater/plays"/>
    <n v="1.0045454545454546"/>
    <n v="67.65306122448979"/>
    <x v="1"/>
    <s v="plays"/>
  </r>
  <r>
    <n v="12200"/>
    <n v="12571"/>
    <x v="0"/>
    <s v="US"/>
    <s v="USD"/>
    <n v="1419220800"/>
    <n v="1416555262"/>
    <x v="3262"/>
    <d v="2014-12-21T23:00:00"/>
    <b v="1"/>
    <n v="134"/>
    <b v="1"/>
    <s v="theater/plays"/>
    <n v="1.0304098360655738"/>
    <n v="93.81343283582089"/>
    <x v="1"/>
    <s v="plays"/>
  </r>
  <r>
    <n v="2500"/>
    <n v="2804.16"/>
    <x v="0"/>
    <s v="US"/>
    <s v="USD"/>
    <n v="1446238800"/>
    <n v="1444220588"/>
    <x v="3263"/>
    <d v="2015-10-30T16:00:00"/>
    <b v="1"/>
    <n v="68"/>
    <b v="1"/>
    <s v="theater/plays"/>
    <n v="1.121664"/>
    <n v="41.237647058823526"/>
    <x v="1"/>
    <s v="plays"/>
  </r>
  <r>
    <n v="2500"/>
    <n v="2575"/>
    <x v="0"/>
    <s v="US"/>
    <s v="USD"/>
    <n v="1422482400"/>
    <n v="1421089938"/>
    <x v="3264"/>
    <d v="2015-01-28T17:00:00"/>
    <b v="1"/>
    <n v="49"/>
    <b v="1"/>
    <s v="theater/plays"/>
    <n v="1.03"/>
    <n v="52.551020408163268"/>
    <x v="1"/>
    <s v="plays"/>
  </r>
  <r>
    <n v="2700"/>
    <n v="4428"/>
    <x v="0"/>
    <s v="IE"/>
    <s v="EUR"/>
    <n v="1449162000"/>
    <n v="1446570315"/>
    <x v="3265"/>
    <d v="2015-12-03T12:00:00"/>
    <b v="1"/>
    <n v="63"/>
    <b v="1"/>
    <s v="theater/plays"/>
    <n v="1.64"/>
    <n v="70.285714285714292"/>
    <x v="1"/>
    <s v="plays"/>
  </r>
  <r>
    <n v="6000"/>
    <n v="7877"/>
    <x v="0"/>
    <s v="US"/>
    <s v="USD"/>
    <n v="1434142800"/>
    <n v="1431435122"/>
    <x v="3266"/>
    <d v="2015-06-12T16:00:00"/>
    <b v="1"/>
    <n v="163"/>
    <b v="1"/>
    <s v="theater/plays"/>
    <n v="1.3128333333333333"/>
    <n v="48.325153374233132"/>
    <x v="1"/>
    <s v="plays"/>
  </r>
  <r>
    <n v="15000"/>
    <n v="15315"/>
    <x v="0"/>
    <s v="US"/>
    <s v="USD"/>
    <n v="1437156660"/>
    <n v="1434564660"/>
    <x v="3267"/>
    <d v="2015-07-17T13:11:00"/>
    <b v="1"/>
    <n v="288"/>
    <b v="1"/>
    <s v="theater/plays"/>
    <n v="1.0209999999999999"/>
    <n v="53.177083333333336"/>
    <x v="1"/>
    <s v="plays"/>
  </r>
  <r>
    <n v="2000"/>
    <n v="2560"/>
    <x v="0"/>
    <s v="US"/>
    <s v="USD"/>
    <n v="1472074928"/>
    <n v="1470692528"/>
    <x v="3268"/>
    <d v="2016-08-24T16:42:08"/>
    <b v="1"/>
    <n v="42"/>
    <b v="1"/>
    <s v="theater/plays"/>
    <n v="1.28"/>
    <n v="60.952380952380949"/>
    <x v="1"/>
    <s v="plays"/>
  </r>
  <r>
    <n v="8000"/>
    <n v="8120"/>
    <x v="0"/>
    <s v="GB"/>
    <s v="GBP"/>
    <n v="1434452400"/>
    <n v="1431509397"/>
    <x v="3269"/>
    <d v="2015-06-16T06:00:00"/>
    <b v="1"/>
    <n v="70"/>
    <b v="1"/>
    <s v="theater/plays"/>
    <n v="1.0149999999999999"/>
    <n v="116"/>
    <x v="1"/>
    <s v="plays"/>
  </r>
  <r>
    <n v="1800"/>
    <n v="1830"/>
    <x v="0"/>
    <s v="GB"/>
    <s v="GBP"/>
    <n v="1436705265"/>
    <n v="1434113265"/>
    <x v="3270"/>
    <d v="2015-07-12T07:47:45"/>
    <b v="1"/>
    <n v="30"/>
    <b v="1"/>
    <s v="theater/plays"/>
    <n v="1.0166666666666666"/>
    <n v="61"/>
    <x v="1"/>
    <s v="plays"/>
  </r>
  <r>
    <n v="1500"/>
    <n v="1950"/>
    <x v="0"/>
    <s v="GB"/>
    <s v="GBP"/>
    <n v="1414927775"/>
    <n v="1412332175"/>
    <x v="3271"/>
    <d v="2014-11-02T06:29:35"/>
    <b v="1"/>
    <n v="51"/>
    <b v="1"/>
    <s v="theater/plays"/>
    <n v="1.3"/>
    <n v="38.235294117647058"/>
    <x v="1"/>
    <s v="plays"/>
  </r>
  <r>
    <n v="10000"/>
    <n v="15443"/>
    <x v="0"/>
    <s v="US"/>
    <s v="USD"/>
    <n v="1446814809"/>
    <n v="1444219209"/>
    <x v="3272"/>
    <d v="2015-11-06T08:00:09"/>
    <b v="1"/>
    <n v="145"/>
    <b v="1"/>
    <s v="theater/plays"/>
    <n v="1.5443"/>
    <n v="106.50344827586207"/>
    <x v="1"/>
    <s v="plays"/>
  </r>
  <r>
    <n v="4000"/>
    <n v="4296"/>
    <x v="0"/>
    <s v="US"/>
    <s v="USD"/>
    <n v="1473879600"/>
    <n v="1472498042"/>
    <x v="3273"/>
    <d v="2016-09-14T14:00:00"/>
    <b v="1"/>
    <n v="21"/>
    <b v="1"/>
    <s v="theater/plays"/>
    <n v="1.0740000000000001"/>
    <n v="204.57142857142858"/>
    <x v="1"/>
    <s v="plays"/>
  </r>
  <r>
    <n v="15500"/>
    <n v="15705"/>
    <x v="0"/>
    <s v="US"/>
    <s v="USD"/>
    <n v="1458075600"/>
    <n v="1454259272"/>
    <x v="3274"/>
    <d v="2016-03-15T16:00:00"/>
    <b v="1"/>
    <n v="286"/>
    <b v="1"/>
    <s v="theater/plays"/>
    <n v="1.0132258064516129"/>
    <n v="54.912587412587413"/>
    <x v="1"/>
    <s v="plays"/>
  </r>
  <r>
    <n v="1800"/>
    <n v="1805"/>
    <x v="0"/>
    <s v="US"/>
    <s v="USD"/>
    <n v="1423456200"/>
    <n v="1421183271"/>
    <x v="3275"/>
    <d v="2015-02-08T23:30:00"/>
    <b v="1"/>
    <n v="12"/>
    <b v="1"/>
    <s v="theater/plays"/>
    <n v="1.0027777777777778"/>
    <n v="150.41666666666666"/>
    <x v="1"/>
    <s v="plays"/>
  </r>
  <r>
    <n v="4500"/>
    <n v="5258"/>
    <x v="0"/>
    <s v="CA"/>
    <s v="CAD"/>
    <n v="1459483140"/>
    <n v="1456526879"/>
    <x v="3276"/>
    <d v="2016-03-31T22:59:00"/>
    <b v="1"/>
    <n v="100"/>
    <b v="1"/>
    <s v="theater/plays"/>
    <n v="1.1684444444444444"/>
    <n v="52.58"/>
    <x v="1"/>
    <s v="plays"/>
  </r>
  <r>
    <n v="5000"/>
    <n v="5430"/>
    <x v="0"/>
    <s v="GB"/>
    <s v="GBP"/>
    <n v="1416331406"/>
    <n v="1413735806"/>
    <x v="3277"/>
    <d v="2014-11-18T12:23:26"/>
    <b v="1"/>
    <n v="100"/>
    <b v="1"/>
    <s v="theater/plays"/>
    <n v="1.0860000000000001"/>
    <n v="54.3"/>
    <x v="1"/>
    <s v="plays"/>
  </r>
  <r>
    <n v="2500"/>
    <n v="2585"/>
    <x v="0"/>
    <s v="GB"/>
    <s v="GBP"/>
    <n v="1433017303"/>
    <n v="1430425303"/>
    <x v="3278"/>
    <d v="2015-05-30T15:21:43"/>
    <b v="1"/>
    <n v="34"/>
    <b v="1"/>
    <s v="theater/plays"/>
    <n v="1.034"/>
    <n v="76.029411764705884"/>
    <x v="1"/>
    <s v="plays"/>
  </r>
  <r>
    <n v="5800"/>
    <n v="6628"/>
    <x v="0"/>
    <s v="US"/>
    <s v="USD"/>
    <n v="1459474059"/>
    <n v="1456885659"/>
    <x v="3279"/>
    <d v="2016-03-31T20:27:39"/>
    <b v="0"/>
    <n v="63"/>
    <b v="1"/>
    <s v="theater/plays"/>
    <n v="1.1427586206896552"/>
    <n v="105.2063492063492"/>
    <x v="1"/>
    <s v="plays"/>
  </r>
  <r>
    <n v="2000"/>
    <n v="2060"/>
    <x v="0"/>
    <s v="US"/>
    <s v="USD"/>
    <n v="1433134800"/>
    <n v="1430158198"/>
    <x v="3280"/>
    <d v="2015-06-01T00:00:00"/>
    <b v="0"/>
    <n v="30"/>
    <b v="1"/>
    <s v="theater/plays"/>
    <n v="1.03"/>
    <n v="68.666666666666671"/>
    <x v="1"/>
    <s v="plays"/>
  </r>
  <r>
    <n v="5000"/>
    <n v="6080"/>
    <x v="0"/>
    <s v="US"/>
    <s v="USD"/>
    <n v="1441153705"/>
    <n v="1438561705"/>
    <x v="3281"/>
    <d v="2015-09-01T19:28:25"/>
    <b v="0"/>
    <n v="47"/>
    <b v="1"/>
    <s v="theater/plays"/>
    <n v="1.216"/>
    <n v="129.36170212765958"/>
    <x v="1"/>
    <s v="plays"/>
  </r>
  <r>
    <n v="31000"/>
    <n v="31820.5"/>
    <x v="0"/>
    <s v="US"/>
    <s v="USD"/>
    <n v="1461904788"/>
    <n v="1458103188"/>
    <x v="3282"/>
    <d v="2016-04-28T23:39:48"/>
    <b v="0"/>
    <n v="237"/>
    <b v="1"/>
    <s v="theater/plays"/>
    <n v="1.026467741935484"/>
    <n v="134.26371308016877"/>
    <x v="1"/>
    <s v="plays"/>
  </r>
  <r>
    <n v="800"/>
    <n v="838"/>
    <x v="0"/>
    <s v="GB"/>
    <s v="GBP"/>
    <n v="1455138000"/>
    <n v="1452448298"/>
    <x v="3283"/>
    <d v="2016-02-10T16:00:00"/>
    <b v="0"/>
    <n v="47"/>
    <b v="1"/>
    <s v="theater/plays"/>
    <n v="1.0475000000000001"/>
    <n v="17.829787234042552"/>
    <x v="1"/>
    <s v="plays"/>
  </r>
  <r>
    <n v="3000"/>
    <n v="3048"/>
    <x v="0"/>
    <s v="US"/>
    <s v="USD"/>
    <n v="1454047140"/>
    <n v="1452546853"/>
    <x v="3284"/>
    <d v="2016-01-29T00:59:00"/>
    <b v="0"/>
    <n v="15"/>
    <b v="1"/>
    <s v="theater/plays"/>
    <n v="1.016"/>
    <n v="203.2"/>
    <x v="1"/>
    <s v="plays"/>
  </r>
  <r>
    <n v="4999"/>
    <n v="5604"/>
    <x v="0"/>
    <s v="US"/>
    <s v="USD"/>
    <n v="1488258000"/>
    <n v="1485556626"/>
    <x v="3285"/>
    <d v="2017-02-28T00:00:00"/>
    <b v="0"/>
    <n v="81"/>
    <b v="1"/>
    <s v="theater/plays"/>
    <n v="1.1210242048409682"/>
    <n v="69.18518518518519"/>
    <x v="1"/>
    <s v="plays"/>
  </r>
  <r>
    <n v="15000"/>
    <n v="15265"/>
    <x v="0"/>
    <s v="US"/>
    <s v="USD"/>
    <n v="1471291782"/>
    <n v="1468699782"/>
    <x v="3286"/>
    <d v="2016-08-15T15:09:42"/>
    <b v="0"/>
    <n v="122"/>
    <b v="1"/>
    <s v="theater/plays"/>
    <n v="1.0176666666666667"/>
    <n v="125.12295081967213"/>
    <x v="1"/>
    <s v="plays"/>
  </r>
  <r>
    <n v="2500"/>
    <n v="2500"/>
    <x v="0"/>
    <s v="CA"/>
    <s v="CAD"/>
    <n v="1448733628"/>
    <n v="1446573628"/>
    <x v="3287"/>
    <d v="2015-11-28T13:00:28"/>
    <b v="0"/>
    <n v="34"/>
    <b v="1"/>
    <s v="theater/plays"/>
    <n v="1"/>
    <n v="73.529411764705884"/>
    <x v="1"/>
    <s v="plays"/>
  </r>
  <r>
    <n v="10000"/>
    <n v="10026.49"/>
    <x v="0"/>
    <s v="GB"/>
    <s v="GBP"/>
    <n v="1466463600"/>
    <n v="1463337315"/>
    <x v="3288"/>
    <d v="2016-06-20T18:00:00"/>
    <b v="0"/>
    <n v="207"/>
    <b v="1"/>
    <s v="theater/plays"/>
    <n v="1.0026489999999999"/>
    <n v="48.437149758454105"/>
    <x v="1"/>
    <s v="plays"/>
  </r>
  <r>
    <n v="500"/>
    <n v="665.21"/>
    <x v="0"/>
    <s v="GB"/>
    <s v="GBP"/>
    <n v="1487580602"/>
    <n v="1485161402"/>
    <x v="3289"/>
    <d v="2017-02-20T03:50:02"/>
    <b v="0"/>
    <n v="25"/>
    <b v="1"/>
    <s v="theater/plays"/>
    <n v="1.3304200000000002"/>
    <n v="26.608400000000003"/>
    <x v="1"/>
    <s v="plays"/>
  </r>
  <r>
    <n v="2000"/>
    <n v="2424"/>
    <x v="0"/>
    <s v="GB"/>
    <s v="GBP"/>
    <n v="1489234891"/>
    <n v="1486642891"/>
    <x v="3290"/>
    <d v="2017-03-11T07:21:31"/>
    <b v="0"/>
    <n v="72"/>
    <b v="1"/>
    <s v="theater/plays"/>
    <n v="1.212"/>
    <n v="33.666666666666664"/>
    <x v="1"/>
    <s v="plays"/>
  </r>
  <r>
    <n v="500"/>
    <n v="570"/>
    <x v="0"/>
    <s v="US"/>
    <s v="USD"/>
    <n v="1442462340"/>
    <n v="1439743900"/>
    <x v="3291"/>
    <d v="2015-09-16T22:59:00"/>
    <b v="0"/>
    <n v="14"/>
    <b v="1"/>
    <s v="theater/plays"/>
    <n v="1.1399999999999999"/>
    <n v="40.714285714285715"/>
    <x v="1"/>
    <s v="plays"/>
  </r>
  <r>
    <n v="101"/>
    <n v="289"/>
    <x v="0"/>
    <s v="GB"/>
    <s v="GBP"/>
    <n v="1449257348"/>
    <n v="1444069748"/>
    <x v="3292"/>
    <d v="2015-12-04T14:29:08"/>
    <b v="0"/>
    <n v="15"/>
    <b v="1"/>
    <s v="theater/plays"/>
    <n v="2.8613861386138613"/>
    <n v="19.266666666666666"/>
    <x v="1"/>
    <s v="plays"/>
  </r>
  <r>
    <n v="4500"/>
    <n v="7670"/>
    <x v="0"/>
    <s v="NZ"/>
    <s v="NZD"/>
    <n v="1488622352"/>
    <n v="1486030352"/>
    <x v="3293"/>
    <d v="2017-03-04T05:12:32"/>
    <b v="0"/>
    <n v="91"/>
    <b v="1"/>
    <s v="theater/plays"/>
    <n v="1.7044444444444444"/>
    <n v="84.285714285714292"/>
    <x v="1"/>
    <s v="plays"/>
  </r>
  <r>
    <n v="600"/>
    <n v="710"/>
    <x v="0"/>
    <s v="GB"/>
    <s v="GBP"/>
    <n v="1434459554"/>
    <n v="1431867554"/>
    <x v="3294"/>
    <d v="2015-06-16T07:59:14"/>
    <b v="0"/>
    <n v="24"/>
    <b v="1"/>
    <s v="theater/plays"/>
    <n v="1.1833333333333333"/>
    <n v="29.583333333333332"/>
    <x v="1"/>
    <s v="plays"/>
  </r>
  <r>
    <n v="700"/>
    <n v="720.01"/>
    <x v="0"/>
    <s v="GB"/>
    <s v="GBP"/>
    <n v="1474886229"/>
    <n v="1472294229"/>
    <x v="3295"/>
    <d v="2016-09-26T05:37:09"/>
    <b v="0"/>
    <n v="27"/>
    <b v="1"/>
    <s v="theater/plays"/>
    <n v="1.0285857142857142"/>
    <n v="26.667037037037037"/>
    <x v="1"/>
    <s v="plays"/>
  </r>
  <r>
    <n v="1500"/>
    <n v="2161"/>
    <x v="0"/>
    <s v="GB"/>
    <s v="GBP"/>
    <n v="1448229600"/>
    <n v="1446401372"/>
    <x v="3296"/>
    <d v="2015-11-22T17:00:00"/>
    <b v="0"/>
    <n v="47"/>
    <b v="1"/>
    <s v="theater/plays"/>
    <n v="1.4406666666666668"/>
    <n v="45.978723404255319"/>
    <x v="1"/>
    <s v="plays"/>
  </r>
  <r>
    <n v="5500"/>
    <n v="5504"/>
    <x v="0"/>
    <s v="GB"/>
    <s v="GBP"/>
    <n v="1438037940"/>
    <n v="1436380256"/>
    <x v="3297"/>
    <d v="2015-07-27T17:59:00"/>
    <b v="0"/>
    <n v="44"/>
    <b v="1"/>
    <s v="theater/plays"/>
    <n v="1.0007272727272727"/>
    <n v="125.09090909090909"/>
    <x v="1"/>
    <s v="plays"/>
  </r>
  <r>
    <n v="10000"/>
    <n v="10173"/>
    <x v="0"/>
    <s v="US"/>
    <s v="USD"/>
    <n v="1442102400"/>
    <n v="1440370768"/>
    <x v="3298"/>
    <d v="2015-09-12T19:00:00"/>
    <b v="0"/>
    <n v="72"/>
    <b v="1"/>
    <s v="theater/plays"/>
    <n v="1.0173000000000001"/>
    <n v="141.29166666666666"/>
    <x v="1"/>
    <s v="plays"/>
  </r>
  <r>
    <n v="3000"/>
    <n v="3486"/>
    <x v="0"/>
    <s v="US"/>
    <s v="USD"/>
    <n v="1444860063"/>
    <n v="1442268063"/>
    <x v="3299"/>
    <d v="2015-10-14T17:01:03"/>
    <b v="0"/>
    <n v="63"/>
    <b v="1"/>
    <s v="theater/plays"/>
    <n v="1.1619999999999999"/>
    <n v="55.333333333333336"/>
    <x v="1"/>
    <s v="plays"/>
  </r>
  <r>
    <n v="3000"/>
    <n v="4085"/>
    <x v="0"/>
    <s v="US"/>
    <s v="USD"/>
    <n v="1430329862"/>
    <n v="1428515462"/>
    <x v="3300"/>
    <d v="2015-04-29T12:51:02"/>
    <b v="0"/>
    <n v="88"/>
    <b v="1"/>
    <s v="theater/plays"/>
    <n v="1.3616666666666666"/>
    <n v="46.420454545454547"/>
    <x v="1"/>
    <s v="plays"/>
  </r>
  <r>
    <n v="3000"/>
    <n v="4004"/>
    <x v="0"/>
    <s v="US"/>
    <s v="USD"/>
    <n v="1470034740"/>
    <n v="1466185176"/>
    <x v="3301"/>
    <d v="2016-08-01T01:59:00"/>
    <b v="0"/>
    <n v="70"/>
    <b v="1"/>
    <s v="theater/plays"/>
    <n v="1.3346666666666667"/>
    <n v="57.2"/>
    <x v="1"/>
    <s v="plays"/>
  </r>
  <r>
    <n v="8400"/>
    <n v="8685"/>
    <x v="0"/>
    <s v="ES"/>
    <s v="EUR"/>
    <n v="1481099176"/>
    <n v="1478507176"/>
    <x v="3302"/>
    <d v="2016-12-07T03:26:16"/>
    <b v="0"/>
    <n v="50"/>
    <b v="1"/>
    <s v="theater/plays"/>
    <n v="1.0339285714285715"/>
    <n v="173.7"/>
    <x v="1"/>
    <s v="plays"/>
  </r>
  <r>
    <n v="1800"/>
    <n v="2086"/>
    <x v="0"/>
    <s v="US"/>
    <s v="USD"/>
    <n v="1427553484"/>
    <n v="1424533084"/>
    <x v="3303"/>
    <d v="2015-03-28T09:38:04"/>
    <b v="0"/>
    <n v="35"/>
    <b v="1"/>
    <s v="theater/plays"/>
    <n v="1.1588888888888889"/>
    <n v="59.6"/>
    <x v="1"/>
    <s v="plays"/>
  </r>
  <r>
    <n v="15000"/>
    <n v="15677.5"/>
    <x v="0"/>
    <s v="US"/>
    <s v="USD"/>
    <n v="1482418752"/>
    <n v="1479826752"/>
    <x v="3304"/>
    <d v="2016-12-22T09:59:12"/>
    <b v="0"/>
    <n v="175"/>
    <b v="1"/>
    <s v="theater/plays"/>
    <n v="1.0451666666666666"/>
    <n v="89.585714285714289"/>
    <x v="1"/>
    <s v="plays"/>
  </r>
  <r>
    <n v="4000"/>
    <n v="4081"/>
    <x v="0"/>
    <s v="US"/>
    <s v="USD"/>
    <n v="1438374748"/>
    <n v="1435782748"/>
    <x v="3305"/>
    <d v="2015-07-31T15:32:28"/>
    <b v="0"/>
    <n v="20"/>
    <b v="1"/>
    <s v="theater/plays"/>
    <n v="1.0202500000000001"/>
    <n v="204.05"/>
    <x v="1"/>
    <s v="plays"/>
  </r>
  <r>
    <n v="1500"/>
    <n v="2630"/>
    <x v="0"/>
    <s v="US"/>
    <s v="USD"/>
    <n v="1465527600"/>
    <n v="1462252542"/>
    <x v="3306"/>
    <d v="2016-06-09T22:00:00"/>
    <b v="0"/>
    <n v="54"/>
    <b v="1"/>
    <s v="theater/plays"/>
    <n v="1.7533333333333334"/>
    <n v="48.703703703703702"/>
    <x v="1"/>
    <s v="plays"/>
  </r>
  <r>
    <n v="1000"/>
    <n v="1066.8"/>
    <x v="0"/>
    <s v="US"/>
    <s v="USD"/>
    <n v="1463275339"/>
    <n v="1460683339"/>
    <x v="3307"/>
    <d v="2016-05-14T20:22:19"/>
    <b v="0"/>
    <n v="20"/>
    <b v="1"/>
    <s v="theater/plays"/>
    <n v="1.0668"/>
    <n v="53.339999999999996"/>
    <x v="1"/>
    <s v="plays"/>
  </r>
  <r>
    <n v="3500"/>
    <n v="4280"/>
    <x v="0"/>
    <s v="US"/>
    <s v="USD"/>
    <n v="1460581365"/>
    <n v="1458766965"/>
    <x v="3308"/>
    <d v="2016-04-13T16:02:45"/>
    <b v="0"/>
    <n v="57"/>
    <b v="1"/>
    <s v="theater/plays"/>
    <n v="1.2228571428571429"/>
    <n v="75.087719298245617"/>
    <x v="1"/>
    <s v="plays"/>
  </r>
  <r>
    <n v="350"/>
    <n v="558"/>
    <x v="0"/>
    <s v="GB"/>
    <s v="GBP"/>
    <n v="1476632178"/>
    <n v="1473953778"/>
    <x v="3309"/>
    <d v="2016-10-16T10:36:18"/>
    <b v="0"/>
    <n v="31"/>
    <b v="1"/>
    <s v="theater/plays"/>
    <n v="1.5942857142857143"/>
    <n v="18"/>
    <x v="1"/>
    <s v="plays"/>
  </r>
  <r>
    <n v="6500"/>
    <n v="6505"/>
    <x v="0"/>
    <s v="US"/>
    <s v="USD"/>
    <n v="1444169825"/>
    <n v="1441577825"/>
    <x v="3310"/>
    <d v="2015-10-06T17:17:05"/>
    <b v="0"/>
    <n v="31"/>
    <b v="1"/>
    <s v="theater/plays"/>
    <n v="1.0007692307692309"/>
    <n v="209.83870967741936"/>
    <x v="1"/>
    <s v="plays"/>
  </r>
  <r>
    <n v="2500"/>
    <n v="2746"/>
    <x v="0"/>
    <s v="US"/>
    <s v="USD"/>
    <n v="1445065210"/>
    <n v="1442473210"/>
    <x v="3311"/>
    <d v="2015-10-17T02:00:10"/>
    <b v="0"/>
    <n v="45"/>
    <b v="1"/>
    <s v="theater/plays"/>
    <n v="1.0984"/>
    <n v="61.022222222222226"/>
    <x v="1"/>
    <s v="plays"/>
  </r>
  <r>
    <n v="2500"/>
    <n v="2501"/>
    <x v="0"/>
    <s v="US"/>
    <s v="USD"/>
    <n v="1478901600"/>
    <n v="1477077946"/>
    <x v="3312"/>
    <d v="2016-11-11T17:00:00"/>
    <b v="0"/>
    <n v="41"/>
    <b v="1"/>
    <s v="theater/plays"/>
    <n v="1.0004"/>
    <n v="61"/>
    <x v="1"/>
    <s v="plays"/>
  </r>
  <r>
    <n v="2000"/>
    <n v="2321"/>
    <x v="0"/>
    <s v="US"/>
    <s v="USD"/>
    <n v="1453856400"/>
    <n v="1452664317"/>
    <x v="3313"/>
    <d v="2016-01-26T20:00:00"/>
    <b v="0"/>
    <n v="29"/>
    <b v="1"/>
    <s v="theater/plays"/>
    <n v="1.1605000000000001"/>
    <n v="80.034482758620683"/>
    <x v="1"/>
    <s v="plays"/>
  </r>
  <r>
    <n v="800"/>
    <n v="1686"/>
    <x v="0"/>
    <s v="GB"/>
    <s v="GBP"/>
    <n v="1431115500"/>
    <n v="1428733511"/>
    <x v="3314"/>
    <d v="2015-05-08T15:05:00"/>
    <b v="0"/>
    <n v="58"/>
    <b v="1"/>
    <s v="theater/plays"/>
    <n v="2.1074999999999999"/>
    <n v="29.068965517241381"/>
    <x v="1"/>
    <s v="plays"/>
  </r>
  <r>
    <n v="4000"/>
    <n v="4400"/>
    <x v="0"/>
    <s v="GB"/>
    <s v="GBP"/>
    <n v="1462519041"/>
    <n v="1459927041"/>
    <x v="3315"/>
    <d v="2016-05-06T02:17:21"/>
    <b v="0"/>
    <n v="89"/>
    <b v="1"/>
    <s v="theater/plays"/>
    <n v="1.1000000000000001"/>
    <n v="49.438202247191015"/>
    <x v="1"/>
    <s v="plays"/>
  </r>
  <r>
    <n v="11737"/>
    <n v="11747.18"/>
    <x v="0"/>
    <s v="US"/>
    <s v="USD"/>
    <n v="1407506040"/>
    <n v="1404680075"/>
    <x v="3316"/>
    <d v="2014-08-08T08:54:00"/>
    <b v="0"/>
    <n v="125"/>
    <b v="1"/>
    <s v="theater/plays"/>
    <n v="1.0008673425918038"/>
    <n v="93.977440000000001"/>
    <x v="1"/>
    <s v="plays"/>
  </r>
  <r>
    <n v="1050"/>
    <n v="1115"/>
    <x v="0"/>
    <s v="US"/>
    <s v="USD"/>
    <n v="1465347424"/>
    <n v="1462755424"/>
    <x v="3317"/>
    <d v="2016-06-07T19:57:04"/>
    <b v="0"/>
    <n v="18"/>
    <b v="1"/>
    <s v="theater/plays"/>
    <n v="1.0619047619047619"/>
    <n v="61.944444444444443"/>
    <x v="1"/>
    <s v="plays"/>
  </r>
  <r>
    <n v="2000"/>
    <n v="2512"/>
    <x v="0"/>
    <s v="CA"/>
    <s v="CAD"/>
    <n v="1460341800"/>
    <n v="1456902893"/>
    <x v="3318"/>
    <d v="2016-04-10T21:30:00"/>
    <b v="0"/>
    <n v="32"/>
    <b v="1"/>
    <s v="theater/plays"/>
    <n v="1.256"/>
    <n v="78.5"/>
    <x v="1"/>
    <s v="plays"/>
  </r>
  <r>
    <n v="500"/>
    <n v="540"/>
    <x v="0"/>
    <s v="GB"/>
    <s v="GBP"/>
    <n v="1422712986"/>
    <n v="1418824986"/>
    <x v="3319"/>
    <d v="2015-01-31T09:03:06"/>
    <b v="0"/>
    <n v="16"/>
    <b v="1"/>
    <s v="theater/plays"/>
    <n v="1.08"/>
    <n v="33.75"/>
    <x v="1"/>
    <s v="plays"/>
  </r>
  <r>
    <n v="2500"/>
    <n v="2525"/>
    <x v="0"/>
    <s v="US"/>
    <s v="USD"/>
    <n v="1466557557"/>
    <n v="1463965557"/>
    <x v="3320"/>
    <d v="2016-06-21T20:05:57"/>
    <b v="0"/>
    <n v="38"/>
    <b v="1"/>
    <s v="theater/plays"/>
    <n v="1.01"/>
    <n v="66.44736842105263"/>
    <x v="1"/>
    <s v="plays"/>
  </r>
  <r>
    <n v="500"/>
    <n v="537"/>
    <x v="0"/>
    <s v="US"/>
    <s v="USD"/>
    <n v="1413431940"/>
    <n v="1412216665"/>
    <x v="3321"/>
    <d v="2014-10-15T22:59:00"/>
    <b v="0"/>
    <n v="15"/>
    <b v="1"/>
    <s v="theater/plays"/>
    <n v="1.0740000000000001"/>
    <n v="35.799999999999997"/>
    <x v="1"/>
    <s v="plays"/>
  </r>
  <r>
    <n v="3300"/>
    <n v="3350"/>
    <x v="0"/>
    <s v="US"/>
    <s v="USD"/>
    <n v="1466567700"/>
    <n v="1464653696"/>
    <x v="3322"/>
    <d v="2016-06-21T22:55:00"/>
    <b v="0"/>
    <n v="23"/>
    <b v="1"/>
    <s v="theater/plays"/>
    <n v="1.0151515151515151"/>
    <n v="145.65217391304347"/>
    <x v="1"/>
    <s v="plays"/>
  </r>
  <r>
    <n v="1000"/>
    <n v="1259"/>
    <x v="0"/>
    <s v="GB"/>
    <s v="GBP"/>
    <n v="1474793208"/>
    <n v="1472201208"/>
    <x v="3323"/>
    <d v="2016-09-25T03:46:48"/>
    <b v="0"/>
    <n v="49"/>
    <b v="1"/>
    <s v="theater/plays"/>
    <n v="1.2589999999999999"/>
    <n v="25.693877551020407"/>
    <x v="1"/>
    <s v="plays"/>
  </r>
  <r>
    <n v="1500"/>
    <n v="1525"/>
    <x v="0"/>
    <s v="IE"/>
    <s v="EUR"/>
    <n v="1465135190"/>
    <n v="1463925590"/>
    <x v="3324"/>
    <d v="2016-06-05T08:59:50"/>
    <b v="0"/>
    <n v="10"/>
    <b v="1"/>
    <s v="theater/plays"/>
    <n v="1.0166666666666666"/>
    <n v="152.5"/>
    <x v="1"/>
    <s v="plays"/>
  </r>
  <r>
    <n v="400"/>
    <n v="450"/>
    <x v="0"/>
    <s v="GB"/>
    <s v="GBP"/>
    <n v="1428256277"/>
    <n v="1425235877"/>
    <x v="3325"/>
    <d v="2015-04-05T12:51:17"/>
    <b v="0"/>
    <n v="15"/>
    <b v="1"/>
    <s v="theater/plays"/>
    <n v="1.125"/>
    <n v="30"/>
    <x v="1"/>
    <s v="plays"/>
  </r>
  <r>
    <n v="8000"/>
    <n v="8110"/>
    <x v="0"/>
    <s v="US"/>
    <s v="USD"/>
    <n v="1425830905"/>
    <n v="1423242505"/>
    <x v="3326"/>
    <d v="2015-03-08T11:08:25"/>
    <b v="0"/>
    <n v="57"/>
    <b v="1"/>
    <s v="theater/plays"/>
    <n v="1.0137499999999999"/>
    <n v="142.28070175438597"/>
    <x v="1"/>
    <s v="plays"/>
  </r>
  <r>
    <n v="800"/>
    <n v="810"/>
    <x v="0"/>
    <s v="GB"/>
    <s v="GBP"/>
    <n v="1462697966"/>
    <n v="1460105966"/>
    <x v="3327"/>
    <d v="2016-05-08T03:59:26"/>
    <b v="0"/>
    <n v="33"/>
    <b v="1"/>
    <s v="theater/plays"/>
    <n v="1.0125"/>
    <n v="24.545454545454547"/>
    <x v="1"/>
    <s v="plays"/>
  </r>
  <r>
    <n v="1800"/>
    <n v="2635"/>
    <x v="0"/>
    <s v="US"/>
    <s v="USD"/>
    <n v="1404522000"/>
    <n v="1404308883"/>
    <x v="3328"/>
    <d v="2014-07-04T20:00:00"/>
    <b v="0"/>
    <n v="9"/>
    <b v="1"/>
    <s v="theater/plays"/>
    <n v="1.4638888888888888"/>
    <n v="292.77777777777777"/>
    <x v="1"/>
    <s v="plays"/>
  </r>
  <r>
    <n v="1000"/>
    <n v="1168"/>
    <x v="0"/>
    <s v="GB"/>
    <s v="GBP"/>
    <n v="1406502000"/>
    <n v="1405583108"/>
    <x v="3329"/>
    <d v="2014-07-27T18:00:00"/>
    <b v="0"/>
    <n v="26"/>
    <b v="1"/>
    <s v="theater/plays"/>
    <n v="1.1679999999999999"/>
    <n v="44.92307692307692"/>
    <x v="1"/>
    <s v="plays"/>
  </r>
  <r>
    <n v="1500"/>
    <n v="1594"/>
    <x v="0"/>
    <s v="GB"/>
    <s v="GBP"/>
    <n v="1427919468"/>
    <n v="1425331068"/>
    <x v="3330"/>
    <d v="2015-04-01T15:17:48"/>
    <b v="0"/>
    <n v="69"/>
    <b v="1"/>
    <s v="theater/plays"/>
    <n v="1.0626666666666666"/>
    <n v="23.10144927536232"/>
    <x v="1"/>
    <s v="plays"/>
  </r>
  <r>
    <n v="5000"/>
    <n v="5226"/>
    <x v="0"/>
    <s v="US"/>
    <s v="USD"/>
    <n v="1444149886"/>
    <n v="1441125886"/>
    <x v="3331"/>
    <d v="2015-10-06T11:44:46"/>
    <b v="0"/>
    <n v="65"/>
    <b v="1"/>
    <s v="theater/plays"/>
    <n v="1.0451999999999999"/>
    <n v="80.400000000000006"/>
    <x v="1"/>
    <s v="plays"/>
  </r>
  <r>
    <n v="6000"/>
    <n v="6000"/>
    <x v="0"/>
    <s v="US"/>
    <s v="USD"/>
    <n v="1405802330"/>
    <n v="1403210330"/>
    <x v="3332"/>
    <d v="2014-07-19T15:38:50"/>
    <b v="0"/>
    <n v="83"/>
    <b v="1"/>
    <s v="theater/plays"/>
    <n v="1"/>
    <n v="72.289156626506028"/>
    <x v="1"/>
    <s v="plays"/>
  </r>
  <r>
    <n v="3500"/>
    <n v="3660"/>
    <x v="0"/>
    <s v="US"/>
    <s v="USD"/>
    <n v="1434384880"/>
    <n v="1432484080"/>
    <x v="3333"/>
    <d v="2015-06-15T11:14:40"/>
    <b v="0"/>
    <n v="111"/>
    <b v="1"/>
    <s v="theater/plays"/>
    <n v="1.0457142857142858"/>
    <n v="32.972972972972975"/>
    <x v="1"/>
    <s v="plays"/>
  </r>
  <r>
    <n v="3871"/>
    <n v="5366"/>
    <x v="0"/>
    <s v="US"/>
    <s v="USD"/>
    <n v="1438259422"/>
    <n v="1435667422"/>
    <x v="3334"/>
    <d v="2015-07-30T07:30:22"/>
    <b v="0"/>
    <n v="46"/>
    <b v="1"/>
    <s v="theater/plays"/>
    <n v="1.3862051149573753"/>
    <n v="116.65217391304348"/>
    <x v="1"/>
    <s v="plays"/>
  </r>
  <r>
    <n v="5000"/>
    <n v="5016"/>
    <x v="0"/>
    <s v="GB"/>
    <s v="GBP"/>
    <n v="1407106800"/>
    <n v="1404749446"/>
    <x v="3335"/>
    <d v="2014-08-03T18:00:00"/>
    <b v="0"/>
    <n v="63"/>
    <b v="1"/>
    <s v="theater/plays"/>
    <n v="1.0032000000000001"/>
    <n v="79.61904761904762"/>
    <x v="1"/>
    <s v="plays"/>
  </r>
  <r>
    <n v="250"/>
    <n v="250"/>
    <x v="0"/>
    <s v="GB"/>
    <s v="GBP"/>
    <n v="1459845246"/>
    <n v="1457429646"/>
    <x v="3336"/>
    <d v="2016-04-05T03:34:06"/>
    <b v="0"/>
    <n v="9"/>
    <b v="1"/>
    <s v="theater/plays"/>
    <n v="1"/>
    <n v="27.777777777777779"/>
    <x v="1"/>
    <s v="plays"/>
  </r>
  <r>
    <n v="2500"/>
    <n v="2755"/>
    <x v="0"/>
    <s v="GB"/>
    <s v="GBP"/>
    <n v="1412974800"/>
    <n v="1411109167"/>
    <x v="3337"/>
    <d v="2014-10-10T16:00:00"/>
    <b v="0"/>
    <n v="34"/>
    <b v="1"/>
    <s v="theater/plays"/>
    <n v="1.1020000000000001"/>
    <n v="81.029411764705884"/>
    <x v="1"/>
    <s v="plays"/>
  </r>
  <r>
    <n v="15000"/>
    <n v="15327"/>
    <x v="0"/>
    <s v="US"/>
    <s v="USD"/>
    <n v="1487944080"/>
    <n v="1486129680"/>
    <x v="3338"/>
    <d v="2017-02-24T08:48:00"/>
    <b v="0"/>
    <n v="112"/>
    <b v="1"/>
    <s v="theater/plays"/>
    <n v="1.0218"/>
    <n v="136.84821428571428"/>
    <x v="1"/>
    <s v="plays"/>
  </r>
  <r>
    <n v="8000"/>
    <n v="8348"/>
    <x v="0"/>
    <s v="US"/>
    <s v="USD"/>
    <n v="1469721518"/>
    <n v="1467129518"/>
    <x v="3339"/>
    <d v="2016-07-28T10:58:38"/>
    <b v="0"/>
    <n v="47"/>
    <b v="1"/>
    <s v="theater/plays"/>
    <n v="1.0435000000000001"/>
    <n v="177.61702127659575"/>
    <x v="1"/>
    <s v="plays"/>
  </r>
  <r>
    <n v="3000"/>
    <n v="4145"/>
    <x v="0"/>
    <s v="US"/>
    <s v="USD"/>
    <n v="1481066554"/>
    <n v="1478906554"/>
    <x v="3340"/>
    <d v="2016-12-06T18:22:34"/>
    <b v="0"/>
    <n v="38"/>
    <b v="1"/>
    <s v="theater/plays"/>
    <n v="1.3816666666666666"/>
    <n v="109.07894736842105"/>
    <x v="1"/>
    <s v="plays"/>
  </r>
  <r>
    <n v="3350"/>
    <n v="3350"/>
    <x v="0"/>
    <s v="GB"/>
    <s v="GBP"/>
    <n v="1465750800"/>
    <n v="1463771421"/>
    <x v="3341"/>
    <d v="2016-06-12T12:00:00"/>
    <b v="0"/>
    <n v="28"/>
    <b v="1"/>
    <s v="theater/plays"/>
    <n v="1"/>
    <n v="119.64285714285714"/>
    <x v="1"/>
    <s v="plays"/>
  </r>
  <r>
    <n v="6000"/>
    <n v="6100"/>
    <x v="0"/>
    <s v="US"/>
    <s v="USD"/>
    <n v="1427864340"/>
    <n v="1425020810"/>
    <x v="3342"/>
    <d v="2015-03-31T23:59:00"/>
    <b v="0"/>
    <n v="78"/>
    <b v="1"/>
    <s v="theater/plays"/>
    <n v="1.0166666666666666"/>
    <n v="78.205128205128204"/>
    <x v="1"/>
    <s v="plays"/>
  </r>
  <r>
    <n v="700"/>
    <n v="1200"/>
    <x v="0"/>
    <s v="GB"/>
    <s v="GBP"/>
    <n v="1460553480"/>
    <n v="1458770384"/>
    <x v="3343"/>
    <d v="2016-04-13T08:18:00"/>
    <b v="0"/>
    <n v="23"/>
    <b v="1"/>
    <s v="theater/plays"/>
    <n v="1.7142857142857142"/>
    <n v="52.173913043478258"/>
    <x v="1"/>
    <s v="plays"/>
  </r>
  <r>
    <n v="4500"/>
    <n v="4565"/>
    <x v="0"/>
    <s v="US"/>
    <s v="USD"/>
    <n v="1409374093"/>
    <n v="1406782093"/>
    <x v="3344"/>
    <d v="2014-08-29T23:48:13"/>
    <b v="0"/>
    <n v="40"/>
    <b v="1"/>
    <s v="theater/plays"/>
    <n v="1.0144444444444445"/>
    <n v="114.125"/>
    <x v="1"/>
    <s v="plays"/>
  </r>
  <r>
    <n v="500"/>
    <n v="650"/>
    <x v="0"/>
    <s v="US"/>
    <s v="USD"/>
    <n v="1429317420"/>
    <n v="1424226768"/>
    <x v="3345"/>
    <d v="2015-04-17T19:37:00"/>
    <b v="0"/>
    <n v="13"/>
    <b v="1"/>
    <s v="theater/plays"/>
    <n v="1.3"/>
    <n v="50"/>
    <x v="1"/>
    <s v="plays"/>
  </r>
  <r>
    <n v="1500"/>
    <n v="1650"/>
    <x v="0"/>
    <s v="US"/>
    <s v="USD"/>
    <n v="1424910910"/>
    <n v="1424306110"/>
    <x v="3346"/>
    <d v="2015-02-25T19:35:10"/>
    <b v="0"/>
    <n v="18"/>
    <b v="1"/>
    <s v="theater/plays"/>
    <n v="1.1000000000000001"/>
    <n v="91.666666666666671"/>
    <x v="1"/>
    <s v="plays"/>
  </r>
  <r>
    <n v="2000"/>
    <n v="2389"/>
    <x v="0"/>
    <s v="GB"/>
    <s v="GBP"/>
    <n v="1462741200"/>
    <n v="1461503654"/>
    <x v="3347"/>
    <d v="2016-05-08T16:00:00"/>
    <b v="0"/>
    <n v="22"/>
    <b v="1"/>
    <s v="theater/plays"/>
    <n v="1.1944999999999999"/>
    <n v="108.59090909090909"/>
    <x v="1"/>
    <s v="plays"/>
  </r>
  <r>
    <n v="5500"/>
    <n v="5516"/>
    <x v="0"/>
    <s v="US"/>
    <s v="USD"/>
    <n v="1461988740"/>
    <n v="1459949080"/>
    <x v="3348"/>
    <d v="2016-04-29T22:59:00"/>
    <b v="0"/>
    <n v="79"/>
    <b v="1"/>
    <s v="theater/plays"/>
    <n v="1.002909090909091"/>
    <n v="69.822784810126578"/>
    <x v="1"/>
    <s v="plays"/>
  </r>
  <r>
    <n v="1000"/>
    <n v="1534"/>
    <x v="0"/>
    <s v="US"/>
    <s v="USD"/>
    <n v="1465837200"/>
    <n v="1463971172"/>
    <x v="3349"/>
    <d v="2016-06-13T12:00:00"/>
    <b v="0"/>
    <n v="14"/>
    <b v="1"/>
    <s v="theater/plays"/>
    <n v="1.534"/>
    <n v="109.57142857142857"/>
    <x v="1"/>
    <s v="plays"/>
  </r>
  <r>
    <n v="3500"/>
    <n v="3655"/>
    <x v="0"/>
    <s v="LU"/>
    <s v="EUR"/>
    <n v="1448838000"/>
    <n v="1445791811"/>
    <x v="3350"/>
    <d v="2015-11-29T18:00:00"/>
    <b v="0"/>
    <n v="51"/>
    <b v="1"/>
    <s v="theater/plays"/>
    <n v="1.0442857142857143"/>
    <n v="71.666666666666671"/>
    <x v="1"/>
    <s v="plays"/>
  </r>
  <r>
    <n v="5000"/>
    <n v="5055"/>
    <x v="0"/>
    <s v="GB"/>
    <s v="GBP"/>
    <n v="1406113200"/>
    <n v="1402910965"/>
    <x v="3351"/>
    <d v="2014-07-23T06:00:00"/>
    <b v="0"/>
    <n v="54"/>
    <b v="1"/>
    <s v="theater/plays"/>
    <n v="1.0109999999999999"/>
    <n v="93.611111111111114"/>
    <x v="1"/>
    <s v="plays"/>
  </r>
  <r>
    <n v="5000"/>
    <n v="5376"/>
    <x v="0"/>
    <s v="GB"/>
    <s v="GBP"/>
    <n v="1467414000"/>
    <n v="1462492178"/>
    <x v="3352"/>
    <d v="2016-07-01T18:00:00"/>
    <b v="0"/>
    <n v="70"/>
    <b v="1"/>
    <s v="theater/plays"/>
    <n v="1.0751999999999999"/>
    <n v="76.8"/>
    <x v="1"/>
    <s v="plays"/>
  </r>
  <r>
    <n v="500"/>
    <n v="1575"/>
    <x v="0"/>
    <s v="GB"/>
    <s v="GBP"/>
    <n v="1462230000"/>
    <n v="1461061350"/>
    <x v="3353"/>
    <d v="2016-05-02T18:00:00"/>
    <b v="0"/>
    <n v="44"/>
    <b v="1"/>
    <s v="theater/plays"/>
    <n v="3.15"/>
    <n v="35.795454545454547"/>
    <x v="1"/>
    <s v="plays"/>
  </r>
  <r>
    <n v="3000"/>
    <n v="3058"/>
    <x v="0"/>
    <s v="US"/>
    <s v="USD"/>
    <n v="1446091260"/>
    <n v="1443029206"/>
    <x v="3354"/>
    <d v="2015-10-28T23:01:00"/>
    <b v="0"/>
    <n v="55"/>
    <b v="1"/>
    <s v="theater/plays"/>
    <n v="1.0193333333333334"/>
    <n v="55.6"/>
    <x v="1"/>
    <s v="plays"/>
  </r>
  <r>
    <n v="1750"/>
    <n v="2210"/>
    <x v="0"/>
    <s v="GB"/>
    <s v="GBP"/>
    <n v="1462879020"/>
    <n v="1461941527"/>
    <x v="3355"/>
    <d v="2016-05-10T06:17:00"/>
    <b v="0"/>
    <n v="15"/>
    <b v="1"/>
    <s v="theater/plays"/>
    <n v="1.2628571428571429"/>
    <n v="147.33333333333334"/>
    <x v="1"/>
    <s v="plays"/>
  </r>
  <r>
    <n v="1500"/>
    <n v="1521"/>
    <x v="0"/>
    <s v="GB"/>
    <s v="GBP"/>
    <n v="1468611272"/>
    <n v="1466019272"/>
    <x v="3356"/>
    <d v="2016-07-15T14:34:32"/>
    <b v="0"/>
    <n v="27"/>
    <b v="1"/>
    <s v="theater/plays"/>
    <n v="1.014"/>
    <n v="56.333333333333336"/>
    <x v="1"/>
    <s v="plays"/>
  </r>
  <r>
    <n v="2000"/>
    <n v="2020"/>
    <x v="0"/>
    <s v="GB"/>
    <s v="GBP"/>
    <n v="1406887310"/>
    <n v="1404295310"/>
    <x v="3357"/>
    <d v="2014-08-01T05:01:50"/>
    <b v="0"/>
    <n v="21"/>
    <b v="1"/>
    <s v="theater/plays"/>
    <n v="1.01"/>
    <n v="96.19047619047619"/>
    <x v="1"/>
    <s v="plays"/>
  </r>
  <r>
    <n v="10000"/>
    <n v="10299"/>
    <x v="0"/>
    <s v="US"/>
    <s v="USD"/>
    <n v="1416385679"/>
    <n v="1413790079"/>
    <x v="3358"/>
    <d v="2014-11-19T03:27:59"/>
    <b v="0"/>
    <n v="162"/>
    <b v="1"/>
    <s v="theater/plays"/>
    <n v="1.0299"/>
    <n v="63.574074074074076"/>
    <x v="1"/>
    <s v="plays"/>
  </r>
  <r>
    <n v="4000"/>
    <n v="4250"/>
    <x v="0"/>
    <s v="US"/>
    <s v="USD"/>
    <n v="1487985734"/>
    <n v="1484097734"/>
    <x v="3359"/>
    <d v="2017-02-24T20:22:14"/>
    <b v="0"/>
    <n v="23"/>
    <b v="1"/>
    <s v="theater/plays"/>
    <n v="1.0625"/>
    <n v="184.78260869565219"/>
    <x v="1"/>
    <s v="plays"/>
  </r>
  <r>
    <n v="9000"/>
    <n v="9124"/>
    <x v="0"/>
    <s v="SG"/>
    <s v="SGD"/>
    <n v="1481731140"/>
    <n v="1479866343"/>
    <x v="3360"/>
    <d v="2016-12-14T10:59:00"/>
    <b v="0"/>
    <n v="72"/>
    <b v="1"/>
    <s v="theater/plays"/>
    <n v="1.0137777777777779"/>
    <n v="126.72222222222223"/>
    <x v="1"/>
    <s v="plays"/>
  </r>
  <r>
    <n v="5000"/>
    <n v="5673"/>
    <x v="0"/>
    <s v="US"/>
    <s v="USD"/>
    <n v="1409587140"/>
    <n v="1408062990"/>
    <x v="3361"/>
    <d v="2014-09-01T10:59:00"/>
    <b v="0"/>
    <n v="68"/>
    <b v="1"/>
    <s v="theater/plays"/>
    <n v="1.1346000000000001"/>
    <n v="83.42647058823529"/>
    <x v="1"/>
    <s v="plays"/>
  </r>
  <r>
    <n v="500"/>
    <n v="1090"/>
    <x v="0"/>
    <s v="US"/>
    <s v="USD"/>
    <n v="1425704100"/>
    <n v="1424484717"/>
    <x v="3362"/>
    <d v="2015-03-06T23:55:00"/>
    <b v="0"/>
    <n v="20"/>
    <b v="1"/>
    <s v="theater/plays"/>
    <n v="2.1800000000000002"/>
    <n v="54.5"/>
    <x v="1"/>
    <s v="plays"/>
  </r>
  <r>
    <n v="7750"/>
    <n v="7860"/>
    <x v="0"/>
    <s v="US"/>
    <s v="USD"/>
    <n v="1408464000"/>
    <n v="1406831445"/>
    <x v="3363"/>
    <d v="2014-08-19T11:00:00"/>
    <b v="0"/>
    <n v="26"/>
    <b v="1"/>
    <s v="theater/plays"/>
    <n v="1.0141935483870967"/>
    <n v="302.30769230769232"/>
    <x v="1"/>
    <s v="plays"/>
  </r>
  <r>
    <n v="3000"/>
    <n v="3178"/>
    <x v="0"/>
    <s v="GB"/>
    <s v="GBP"/>
    <n v="1458075600"/>
    <n v="1456183649"/>
    <x v="3364"/>
    <d v="2016-03-15T16:00:00"/>
    <b v="0"/>
    <n v="72"/>
    <b v="1"/>
    <s v="theater/plays"/>
    <n v="1.0593333333333332"/>
    <n v="44.138888888888886"/>
    <x v="1"/>
    <s v="plays"/>
  </r>
  <r>
    <n v="2500"/>
    <n v="2600"/>
    <x v="0"/>
    <s v="US"/>
    <s v="USD"/>
    <n v="1449973592"/>
    <n v="1447381592"/>
    <x v="3365"/>
    <d v="2015-12-12T21:26:32"/>
    <b v="0"/>
    <n v="3"/>
    <b v="1"/>
    <s v="theater/plays"/>
    <n v="1.04"/>
    <n v="866.66666666666663"/>
    <x v="1"/>
    <s v="plays"/>
  </r>
  <r>
    <n v="500"/>
    <n v="1105"/>
    <x v="0"/>
    <s v="US"/>
    <s v="USD"/>
    <n v="1431481037"/>
    <n v="1428889037"/>
    <x v="3366"/>
    <d v="2015-05-12T20:37:17"/>
    <b v="0"/>
    <n v="18"/>
    <b v="1"/>
    <s v="theater/plays"/>
    <n v="2.21"/>
    <n v="61.388888888888886"/>
    <x v="1"/>
    <s v="plays"/>
  </r>
  <r>
    <n v="750"/>
    <n v="890"/>
    <x v="0"/>
    <s v="GB"/>
    <s v="GBP"/>
    <n v="1438467894"/>
    <n v="1436307894"/>
    <x v="3367"/>
    <d v="2015-08-01T17:24:54"/>
    <b v="0"/>
    <n v="30"/>
    <b v="1"/>
    <s v="theater/plays"/>
    <n v="1.1866666666666668"/>
    <n v="29.666666666666668"/>
    <x v="1"/>
    <s v="plays"/>
  </r>
  <r>
    <n v="1000"/>
    <n v="1046"/>
    <x v="0"/>
    <s v="US"/>
    <s v="USD"/>
    <n v="1420088400"/>
    <n v="1416977259"/>
    <x v="3368"/>
    <d v="2015-01-01T00:00:00"/>
    <b v="0"/>
    <n v="23"/>
    <b v="1"/>
    <s v="theater/plays"/>
    <n v="1.046"/>
    <n v="45.478260869565219"/>
    <x v="1"/>
    <s v="plays"/>
  </r>
  <r>
    <n v="5000"/>
    <n v="5195"/>
    <x v="0"/>
    <s v="IE"/>
    <s v="EUR"/>
    <n v="1484441980"/>
    <n v="1479257980"/>
    <x v="3369"/>
    <d v="2017-01-14T19:59:40"/>
    <b v="0"/>
    <n v="54"/>
    <b v="1"/>
    <s v="theater/plays"/>
    <n v="1.0389999999999999"/>
    <n v="96.203703703703709"/>
    <x v="1"/>
    <s v="plays"/>
  </r>
  <r>
    <n v="1500"/>
    <n v="1766"/>
    <x v="0"/>
    <s v="US"/>
    <s v="USD"/>
    <n v="1481961600"/>
    <n v="1479283285"/>
    <x v="3370"/>
    <d v="2016-12-17T03:00:00"/>
    <b v="0"/>
    <n v="26"/>
    <b v="1"/>
    <s v="theater/plays"/>
    <n v="1.1773333333333333"/>
    <n v="67.92307692307692"/>
    <x v="1"/>
    <s v="plays"/>
  </r>
  <r>
    <n v="200"/>
    <n v="277"/>
    <x v="0"/>
    <s v="US"/>
    <s v="USD"/>
    <n v="1449089965"/>
    <n v="1446670765"/>
    <x v="3371"/>
    <d v="2015-12-02T15:59:25"/>
    <b v="0"/>
    <n v="9"/>
    <b v="1"/>
    <s v="theater/plays"/>
    <n v="1.385"/>
    <n v="30.777777777777779"/>
    <x v="1"/>
    <s v="plays"/>
  </r>
  <r>
    <n v="1000"/>
    <n v="1035"/>
    <x v="0"/>
    <s v="US"/>
    <s v="USD"/>
    <n v="1408942740"/>
    <n v="1407157756"/>
    <x v="3372"/>
    <d v="2014-08-24T23:59:00"/>
    <b v="0"/>
    <n v="27"/>
    <b v="1"/>
    <s v="theater/plays"/>
    <n v="1.0349999999999999"/>
    <n v="38.333333333333336"/>
    <x v="1"/>
    <s v="plays"/>
  </r>
  <r>
    <n v="2000"/>
    <n v="2005"/>
    <x v="0"/>
    <s v="GB"/>
    <s v="GBP"/>
    <n v="1437235200"/>
    <n v="1435177840"/>
    <x v="3373"/>
    <d v="2015-07-18T11:00:00"/>
    <b v="0"/>
    <n v="30"/>
    <b v="1"/>
    <s v="theater/plays"/>
    <n v="1.0024999999999999"/>
    <n v="66.833333333333329"/>
    <x v="1"/>
    <s v="plays"/>
  </r>
  <r>
    <n v="3500"/>
    <n v="3730"/>
    <x v="0"/>
    <s v="CA"/>
    <s v="CAD"/>
    <n v="1446053616"/>
    <n v="1443461616"/>
    <x v="3374"/>
    <d v="2015-10-28T12:33:36"/>
    <b v="0"/>
    <n v="52"/>
    <b v="1"/>
    <s v="theater/plays"/>
    <n v="1.0657142857142856"/>
    <n v="71.730769230769226"/>
    <x v="1"/>
    <s v="plays"/>
  </r>
  <r>
    <n v="3000"/>
    <n v="3000"/>
    <x v="0"/>
    <s v="GB"/>
    <s v="GBP"/>
    <n v="1400423973"/>
    <n v="1399387173"/>
    <x v="3375"/>
    <d v="2014-05-18T09:39:33"/>
    <b v="0"/>
    <n v="17"/>
    <b v="1"/>
    <s v="theater/plays"/>
    <n v="1"/>
    <n v="176.47058823529412"/>
    <x v="1"/>
    <s v="plays"/>
  </r>
  <r>
    <n v="8000"/>
    <n v="8001"/>
    <x v="0"/>
    <s v="US"/>
    <s v="USD"/>
    <n v="1429976994"/>
    <n v="1424796594"/>
    <x v="3376"/>
    <d v="2015-04-25T10:49:54"/>
    <b v="0"/>
    <n v="19"/>
    <b v="1"/>
    <s v="theater/plays"/>
    <n v="1.0001249999999999"/>
    <n v="421.10526315789474"/>
    <x v="1"/>
    <s v="plays"/>
  </r>
  <r>
    <n v="8000"/>
    <n v="8084"/>
    <x v="0"/>
    <s v="GB"/>
    <s v="GBP"/>
    <n v="1426870560"/>
    <n v="1424280899"/>
    <x v="3377"/>
    <d v="2015-03-20T11:56:00"/>
    <b v="0"/>
    <n v="77"/>
    <b v="1"/>
    <s v="theater/plays"/>
    <n v="1.0105"/>
    <n v="104.98701298701299"/>
    <x v="1"/>
    <s v="plays"/>
  </r>
  <r>
    <n v="550"/>
    <n v="592"/>
    <x v="0"/>
    <s v="GB"/>
    <s v="GBP"/>
    <n v="1409490480"/>
    <n v="1407400306"/>
    <x v="3378"/>
    <d v="2014-08-31T08:08:00"/>
    <b v="0"/>
    <n v="21"/>
    <b v="1"/>
    <s v="theater/plays"/>
    <n v="1.0763636363636364"/>
    <n v="28.19047619047619"/>
    <x v="1"/>
    <s v="plays"/>
  </r>
  <r>
    <n v="2000"/>
    <n v="2073"/>
    <x v="0"/>
    <s v="GB"/>
    <s v="GBP"/>
    <n v="1440630000"/>
    <n v="1439122800"/>
    <x v="3379"/>
    <d v="2015-08-26T18:00:00"/>
    <b v="0"/>
    <n v="38"/>
    <b v="1"/>
    <s v="theater/plays"/>
    <n v="1.0365"/>
    <n v="54.55263157894737"/>
    <x v="1"/>
    <s v="plays"/>
  </r>
  <r>
    <n v="3000"/>
    <n v="3133"/>
    <x v="0"/>
    <s v="US"/>
    <s v="USD"/>
    <n v="1417305178"/>
    <n v="1414277578"/>
    <x v="3380"/>
    <d v="2014-11-29T18:52:58"/>
    <b v="0"/>
    <n v="28"/>
    <b v="1"/>
    <s v="theater/plays"/>
    <n v="1.0443333333333333"/>
    <n v="111.89285714285714"/>
    <x v="1"/>
    <s v="plays"/>
  </r>
  <r>
    <n v="4000"/>
    <n v="4090"/>
    <x v="0"/>
    <s v="US"/>
    <s v="USD"/>
    <n v="1426044383"/>
    <n v="1423455983"/>
    <x v="3381"/>
    <d v="2015-03-10T22:26:23"/>
    <b v="0"/>
    <n v="48"/>
    <b v="1"/>
    <s v="theater/plays"/>
    <n v="1.0225"/>
    <n v="85.208333333333329"/>
    <x v="1"/>
    <s v="plays"/>
  </r>
  <r>
    <n v="3500"/>
    <n v="3526"/>
    <x v="0"/>
    <s v="GB"/>
    <s v="GBP"/>
    <n v="1470092340"/>
    <n v="1467973256"/>
    <x v="3382"/>
    <d v="2016-08-01T17:59:00"/>
    <b v="0"/>
    <n v="46"/>
    <b v="1"/>
    <s v="theater/plays"/>
    <n v="1.0074285714285713"/>
    <n v="76.652173913043484"/>
    <x v="1"/>
    <s v="plays"/>
  </r>
  <r>
    <n v="1750"/>
    <n v="1955"/>
    <x v="0"/>
    <s v="US"/>
    <s v="USD"/>
    <n v="1466707620"/>
    <n v="1464979620"/>
    <x v="3383"/>
    <d v="2016-06-23T13:47:00"/>
    <b v="0"/>
    <n v="30"/>
    <b v="1"/>
    <s v="theater/plays"/>
    <n v="1.1171428571428572"/>
    <n v="65.166666666666671"/>
    <x v="1"/>
    <s v="plays"/>
  </r>
  <r>
    <n v="6000"/>
    <n v="6000.66"/>
    <x v="0"/>
    <s v="US"/>
    <s v="USD"/>
    <n v="1448074800"/>
    <n v="1444874768"/>
    <x v="3384"/>
    <d v="2015-11-20T22:00:00"/>
    <b v="0"/>
    <n v="64"/>
    <b v="1"/>
    <s v="theater/plays"/>
    <n v="1.0001100000000001"/>
    <n v="93.760312499999998"/>
    <x v="1"/>
    <s v="plays"/>
  </r>
  <r>
    <n v="2000"/>
    <n v="2000"/>
    <x v="0"/>
    <s v="US"/>
    <s v="USD"/>
    <n v="1418244552"/>
    <n v="1415652552"/>
    <x v="3385"/>
    <d v="2014-12-10T15:49:12"/>
    <b v="0"/>
    <n v="15"/>
    <b v="1"/>
    <s v="theater/plays"/>
    <n v="1"/>
    <n v="133.33333333333334"/>
    <x v="1"/>
    <s v="plays"/>
  </r>
  <r>
    <n v="2000"/>
    <n v="2100"/>
    <x v="0"/>
    <s v="US"/>
    <s v="USD"/>
    <n v="1417620506"/>
    <n v="1415028506"/>
    <x v="3386"/>
    <d v="2014-12-03T10:28:26"/>
    <b v="0"/>
    <n v="41"/>
    <b v="1"/>
    <s v="theater/plays"/>
    <n v="1.05"/>
    <n v="51.219512195121951"/>
    <x v="1"/>
    <s v="plays"/>
  </r>
  <r>
    <n v="3000"/>
    <n v="3506"/>
    <x v="0"/>
    <s v="US"/>
    <s v="USD"/>
    <n v="1418581088"/>
    <n v="1415125088"/>
    <x v="3387"/>
    <d v="2014-12-14T13:18:08"/>
    <b v="0"/>
    <n v="35"/>
    <b v="1"/>
    <s v="theater/plays"/>
    <n v="1.1686666666666667"/>
    <n v="100.17142857142858"/>
    <x v="1"/>
    <s v="plays"/>
  </r>
  <r>
    <n v="1500"/>
    <n v="1557"/>
    <x v="0"/>
    <s v="GB"/>
    <s v="GBP"/>
    <n v="1434625441"/>
    <n v="1432033441"/>
    <x v="3388"/>
    <d v="2015-06-18T06:04:01"/>
    <b v="0"/>
    <n v="45"/>
    <b v="1"/>
    <s v="theater/plays"/>
    <n v="1.038"/>
    <n v="34.6"/>
    <x v="1"/>
    <s v="plays"/>
  </r>
  <r>
    <n v="10000"/>
    <n v="11450"/>
    <x v="0"/>
    <s v="US"/>
    <s v="USD"/>
    <n v="1464960682"/>
    <n v="1462368682"/>
    <x v="3389"/>
    <d v="2016-06-03T08:31:22"/>
    <b v="0"/>
    <n v="62"/>
    <b v="1"/>
    <s v="theater/plays"/>
    <n v="1.145"/>
    <n v="184.67741935483872"/>
    <x v="1"/>
    <s v="plays"/>
  </r>
  <r>
    <n v="1500"/>
    <n v="1536"/>
    <x v="0"/>
    <s v="US"/>
    <s v="USD"/>
    <n v="1405017345"/>
    <n v="1403721345"/>
    <x v="3390"/>
    <d v="2014-07-10T13:35:45"/>
    <b v="0"/>
    <n v="22"/>
    <b v="1"/>
    <s v="theater/plays"/>
    <n v="1.024"/>
    <n v="69.818181818181813"/>
    <x v="1"/>
    <s v="plays"/>
  </r>
  <r>
    <n v="500"/>
    <n v="1115"/>
    <x v="0"/>
    <s v="US"/>
    <s v="USD"/>
    <n v="1407536880"/>
    <n v="1404997548"/>
    <x v="3391"/>
    <d v="2014-08-08T17:28:00"/>
    <b v="0"/>
    <n v="18"/>
    <b v="1"/>
    <s v="theater/plays"/>
    <n v="2.23"/>
    <n v="61.944444444444443"/>
    <x v="1"/>
    <s v="plays"/>
  </r>
  <r>
    <n v="500"/>
    <n v="500"/>
    <x v="0"/>
    <s v="GB"/>
    <s v="GBP"/>
    <n v="1462565855"/>
    <n v="1458245855"/>
    <x v="3392"/>
    <d v="2016-05-06T15:17:35"/>
    <b v="0"/>
    <n v="12"/>
    <b v="1"/>
    <s v="theater/plays"/>
    <n v="1"/>
    <n v="41.666666666666664"/>
    <x v="1"/>
    <s v="plays"/>
  </r>
  <r>
    <n v="1500"/>
    <n v="1587"/>
    <x v="0"/>
    <s v="US"/>
    <s v="USD"/>
    <n v="1415234760"/>
    <n v="1413065230"/>
    <x v="3393"/>
    <d v="2014-11-05T19:46:00"/>
    <b v="0"/>
    <n v="44"/>
    <b v="1"/>
    <s v="theater/plays"/>
    <n v="1.0580000000000001"/>
    <n v="36.06818181818182"/>
    <x v="1"/>
    <s v="plays"/>
  </r>
  <r>
    <n v="550"/>
    <n v="783"/>
    <x v="0"/>
    <s v="GB"/>
    <s v="GBP"/>
    <n v="1406470645"/>
    <n v="1403878645"/>
    <x v="3394"/>
    <d v="2014-07-27T09:17:25"/>
    <b v="0"/>
    <n v="27"/>
    <b v="1"/>
    <s v="theater/plays"/>
    <n v="1.4236363636363636"/>
    <n v="29"/>
    <x v="1"/>
    <s v="plays"/>
  </r>
  <r>
    <n v="500"/>
    <n v="920"/>
    <x v="0"/>
    <s v="GB"/>
    <s v="GBP"/>
    <n v="1433009400"/>
    <n v="1431795944"/>
    <x v="3395"/>
    <d v="2015-05-30T13:10:00"/>
    <b v="0"/>
    <n v="38"/>
    <b v="1"/>
    <s v="theater/plays"/>
    <n v="1.84"/>
    <n v="24.210526315789473"/>
    <x v="1"/>
    <s v="plays"/>
  </r>
  <r>
    <n v="1500"/>
    <n v="1565"/>
    <x v="0"/>
    <s v="US"/>
    <s v="USD"/>
    <n v="1401595140"/>
    <n v="1399286589"/>
    <x v="3396"/>
    <d v="2014-05-31T22:59:00"/>
    <b v="0"/>
    <n v="28"/>
    <b v="1"/>
    <s v="theater/plays"/>
    <n v="1.0433333333333332"/>
    <n v="55.892857142857146"/>
    <x v="1"/>
    <s v="plays"/>
  </r>
  <r>
    <n v="250"/>
    <n v="280"/>
    <x v="0"/>
    <s v="GB"/>
    <s v="GBP"/>
    <n v="1455832800"/>
    <n v="1452338929"/>
    <x v="3397"/>
    <d v="2016-02-18T17:00:00"/>
    <b v="0"/>
    <n v="24"/>
    <b v="1"/>
    <s v="theater/plays"/>
    <n v="1.1200000000000001"/>
    <n v="11.666666666666666"/>
    <x v="1"/>
    <s v="plays"/>
  </r>
  <r>
    <n v="4000"/>
    <n v="4443"/>
    <x v="0"/>
    <s v="US"/>
    <s v="USD"/>
    <n v="1416589200"/>
    <n v="1414605776"/>
    <x v="3398"/>
    <d v="2014-11-21T12:00:00"/>
    <b v="0"/>
    <n v="65"/>
    <b v="1"/>
    <s v="theater/plays"/>
    <n v="1.1107499999999999"/>
    <n v="68.353846153846149"/>
    <x v="1"/>
    <s v="plays"/>
  </r>
  <r>
    <n v="1200"/>
    <n v="1245"/>
    <x v="0"/>
    <s v="GB"/>
    <s v="GBP"/>
    <n v="1424556325"/>
    <n v="1421964325"/>
    <x v="3399"/>
    <d v="2015-02-21T17:05:25"/>
    <b v="0"/>
    <n v="46"/>
    <b v="1"/>
    <s v="theater/plays"/>
    <n v="1.0375000000000001"/>
    <n v="27.065217391304348"/>
    <x v="1"/>
    <s v="plays"/>
  </r>
  <r>
    <n v="10000"/>
    <n v="10041"/>
    <x v="0"/>
    <s v="US"/>
    <s v="USD"/>
    <n v="1409266414"/>
    <n v="1405378414"/>
    <x v="3400"/>
    <d v="2014-08-28T17:53:34"/>
    <b v="0"/>
    <n v="85"/>
    <b v="1"/>
    <s v="theater/plays"/>
    <n v="1.0041"/>
    <n v="118.12941176470588"/>
    <x v="1"/>
    <s v="plays"/>
  </r>
  <r>
    <n v="2900"/>
    <n v="2954"/>
    <x v="0"/>
    <s v="GB"/>
    <s v="GBP"/>
    <n v="1438968146"/>
    <n v="1436376146"/>
    <x v="3401"/>
    <d v="2015-08-07T12:22:26"/>
    <b v="0"/>
    <n v="66"/>
    <b v="1"/>
    <s v="theater/plays"/>
    <n v="1.0186206896551724"/>
    <n v="44.757575757575758"/>
    <x v="1"/>
    <s v="plays"/>
  </r>
  <r>
    <n v="15000"/>
    <n v="16465"/>
    <x v="0"/>
    <s v="US"/>
    <s v="USD"/>
    <n v="1447295460"/>
    <n v="1444747843"/>
    <x v="3402"/>
    <d v="2015-11-11T21:31:00"/>
    <b v="0"/>
    <n v="165"/>
    <b v="1"/>
    <s v="theater/plays"/>
    <n v="1.0976666666666666"/>
    <n v="99.787878787878782"/>
    <x v="1"/>
    <s v="plays"/>
  </r>
  <r>
    <n v="2000"/>
    <n v="2000"/>
    <x v="0"/>
    <s v="GB"/>
    <s v="GBP"/>
    <n v="1435230324"/>
    <n v="1432638324"/>
    <x v="3403"/>
    <d v="2015-06-25T06:05:24"/>
    <b v="0"/>
    <n v="17"/>
    <b v="1"/>
    <s v="theater/plays"/>
    <n v="1"/>
    <n v="117.64705882352941"/>
    <x v="1"/>
    <s v="plays"/>
  </r>
  <r>
    <n v="500"/>
    <n v="610"/>
    <x v="0"/>
    <s v="US"/>
    <s v="USD"/>
    <n v="1434542702"/>
    <n v="1432814702"/>
    <x v="3404"/>
    <d v="2015-06-17T07:05:02"/>
    <b v="0"/>
    <n v="3"/>
    <b v="1"/>
    <s v="theater/plays"/>
    <n v="1.22"/>
    <n v="203.33333333333334"/>
    <x v="1"/>
    <s v="plays"/>
  </r>
  <r>
    <n v="350"/>
    <n v="481.5"/>
    <x v="0"/>
    <s v="GB"/>
    <s v="GBP"/>
    <n v="1456876740"/>
    <n v="1455063886"/>
    <x v="3405"/>
    <d v="2016-03-01T18:59:00"/>
    <b v="0"/>
    <n v="17"/>
    <b v="1"/>
    <s v="theater/plays"/>
    <n v="1.3757142857142857"/>
    <n v="28.323529411764707"/>
    <x v="1"/>
    <s v="plays"/>
  </r>
  <r>
    <n v="10000"/>
    <n v="10031"/>
    <x v="0"/>
    <s v="US"/>
    <s v="USD"/>
    <n v="1405511376"/>
    <n v="1401623376"/>
    <x v="3406"/>
    <d v="2014-07-16T06:49:36"/>
    <b v="0"/>
    <n v="91"/>
    <b v="1"/>
    <s v="theater/plays"/>
    <n v="1.0031000000000001"/>
    <n v="110.23076923076923"/>
    <x v="1"/>
    <s v="plays"/>
  </r>
  <r>
    <n v="2000"/>
    <n v="2142"/>
    <x v="0"/>
    <s v="GB"/>
    <s v="GBP"/>
    <n v="1404641289"/>
    <n v="1402049289"/>
    <x v="3407"/>
    <d v="2014-07-06T05:08:09"/>
    <b v="0"/>
    <n v="67"/>
    <b v="1"/>
    <s v="theater/plays"/>
    <n v="1.071"/>
    <n v="31.970149253731343"/>
    <x v="1"/>
    <s v="plays"/>
  </r>
  <r>
    <n v="500"/>
    <n v="1055"/>
    <x v="0"/>
    <s v="US"/>
    <s v="USD"/>
    <n v="1405727304"/>
    <n v="1403135304"/>
    <x v="3408"/>
    <d v="2014-07-18T18:48:24"/>
    <b v="0"/>
    <n v="18"/>
    <b v="1"/>
    <s v="theater/plays"/>
    <n v="2.11"/>
    <n v="58.611111111111114"/>
    <x v="1"/>
    <s v="plays"/>
  </r>
  <r>
    <n v="500"/>
    <n v="618"/>
    <x v="0"/>
    <s v="GB"/>
    <s v="GBP"/>
    <n v="1469998680"/>
    <n v="1466710358"/>
    <x v="3409"/>
    <d v="2016-07-31T15:58:00"/>
    <b v="0"/>
    <n v="21"/>
    <b v="1"/>
    <s v="theater/plays"/>
    <n v="1.236"/>
    <n v="29.428571428571427"/>
    <x v="1"/>
    <s v="plays"/>
  </r>
  <r>
    <n v="3000"/>
    <n v="3255"/>
    <x v="0"/>
    <s v="US"/>
    <s v="USD"/>
    <n v="1465196400"/>
    <n v="1462841990"/>
    <x v="3410"/>
    <d v="2016-06-06T02:00:00"/>
    <b v="0"/>
    <n v="40"/>
    <b v="1"/>
    <s v="theater/plays"/>
    <n v="1.085"/>
    <n v="81.375"/>
    <x v="1"/>
    <s v="plays"/>
  </r>
  <r>
    <n v="15000"/>
    <n v="15535"/>
    <x v="0"/>
    <s v="US"/>
    <s v="USD"/>
    <n v="1444264372"/>
    <n v="1442536372"/>
    <x v="3411"/>
    <d v="2015-10-07T19:32:52"/>
    <b v="0"/>
    <n v="78"/>
    <b v="1"/>
    <s v="theater/plays"/>
    <n v="1.0356666666666667"/>
    <n v="199.16666666666666"/>
    <x v="1"/>
    <s v="plays"/>
  </r>
  <r>
    <n v="3000"/>
    <n v="3000"/>
    <x v="0"/>
    <s v="GB"/>
    <s v="GBP"/>
    <n v="1411858862"/>
    <n v="1409266862"/>
    <x v="3412"/>
    <d v="2014-09-27T18:01:02"/>
    <b v="0"/>
    <n v="26"/>
    <b v="1"/>
    <s v="theater/plays"/>
    <n v="1"/>
    <n v="115.38461538461539"/>
    <x v="1"/>
    <s v="plays"/>
  </r>
  <r>
    <n v="500"/>
    <n v="650"/>
    <x v="0"/>
    <s v="US"/>
    <s v="USD"/>
    <n v="1425099540"/>
    <n v="1424280938"/>
    <x v="3413"/>
    <d v="2015-02-27T23:59:00"/>
    <b v="0"/>
    <n v="14"/>
    <b v="1"/>
    <s v="theater/plays"/>
    <n v="1.3"/>
    <n v="46.428571428571431"/>
    <x v="1"/>
    <s v="plays"/>
  </r>
  <r>
    <n v="3000"/>
    <n v="3105"/>
    <x v="0"/>
    <s v="US"/>
    <s v="USD"/>
    <n v="1480579140"/>
    <n v="1478030325"/>
    <x v="3414"/>
    <d v="2016-12-01T02:59:00"/>
    <b v="0"/>
    <n v="44"/>
    <b v="1"/>
    <s v="theater/plays"/>
    <n v="1.0349999999999999"/>
    <n v="70.568181818181813"/>
    <x v="1"/>
    <s v="plays"/>
  </r>
  <r>
    <n v="200"/>
    <n v="200"/>
    <x v="0"/>
    <s v="US"/>
    <s v="USD"/>
    <n v="1460935800"/>
    <n v="1459999656"/>
    <x v="3415"/>
    <d v="2016-04-17T18:30:00"/>
    <b v="0"/>
    <n v="9"/>
    <b v="1"/>
    <s v="theater/plays"/>
    <n v="1"/>
    <n v="22.222222222222221"/>
    <x v="1"/>
    <s v="plays"/>
  </r>
  <r>
    <n v="4000"/>
    <n v="4784"/>
    <x v="0"/>
    <s v="GB"/>
    <s v="GBP"/>
    <n v="1429813800"/>
    <n v="1427363645"/>
    <x v="3416"/>
    <d v="2015-04-23T13:30:00"/>
    <b v="0"/>
    <n v="30"/>
    <b v="1"/>
    <s v="theater/plays"/>
    <n v="1.196"/>
    <n v="159.46666666666667"/>
    <x v="1"/>
    <s v="plays"/>
  </r>
  <r>
    <n v="1700"/>
    <n v="1700.01"/>
    <x v="0"/>
    <s v="US"/>
    <s v="USD"/>
    <n v="1414284180"/>
    <n v="1410558948"/>
    <x v="3417"/>
    <d v="2014-10-25T19:43:00"/>
    <b v="0"/>
    <n v="45"/>
    <b v="1"/>
    <s v="theater/plays"/>
    <n v="1.0000058823529412"/>
    <n v="37.777999999999999"/>
    <x v="1"/>
    <s v="plays"/>
  </r>
  <r>
    <n v="4000"/>
    <n v="4035"/>
    <x v="0"/>
    <s v="US"/>
    <s v="USD"/>
    <n v="1400875307"/>
    <n v="1398283307"/>
    <x v="3418"/>
    <d v="2014-05-23T15:01:47"/>
    <b v="0"/>
    <n v="56"/>
    <b v="1"/>
    <s v="theater/plays"/>
    <n v="1.00875"/>
    <n v="72.053571428571431"/>
    <x v="1"/>
    <s v="plays"/>
  </r>
  <r>
    <n v="2750"/>
    <n v="2930"/>
    <x v="0"/>
    <s v="IE"/>
    <s v="EUR"/>
    <n v="1459978200"/>
    <n v="1458416585"/>
    <x v="3419"/>
    <d v="2016-04-06T16:30:00"/>
    <b v="0"/>
    <n v="46"/>
    <b v="1"/>
    <s v="theater/plays"/>
    <n v="1.0654545454545454"/>
    <n v="63.695652173913047"/>
    <x v="1"/>
    <s v="plays"/>
  </r>
  <r>
    <n v="700"/>
    <n v="966"/>
    <x v="0"/>
    <s v="GB"/>
    <s v="GBP"/>
    <n v="1455408000"/>
    <n v="1454638202"/>
    <x v="3420"/>
    <d v="2016-02-13T19:00:00"/>
    <b v="0"/>
    <n v="34"/>
    <b v="1"/>
    <s v="theater/plays"/>
    <n v="1.38"/>
    <n v="28.411764705882351"/>
    <x v="1"/>
    <s v="plays"/>
  </r>
  <r>
    <n v="10000"/>
    <n v="10115"/>
    <x v="0"/>
    <s v="US"/>
    <s v="USD"/>
    <n v="1425495563"/>
    <n v="1422903563"/>
    <x v="3421"/>
    <d v="2015-03-04T13:59:23"/>
    <b v="0"/>
    <n v="98"/>
    <b v="1"/>
    <s v="theater/plays"/>
    <n v="1.0115000000000001"/>
    <n v="103.21428571428571"/>
    <x v="1"/>
    <s v="plays"/>
  </r>
  <r>
    <n v="3000"/>
    <n v="3273"/>
    <x v="0"/>
    <s v="GB"/>
    <s v="GBP"/>
    <n v="1450051200"/>
    <n v="1447594176"/>
    <x v="3422"/>
    <d v="2015-12-13T19:00:00"/>
    <b v="0"/>
    <n v="46"/>
    <b v="1"/>
    <s v="theater/plays"/>
    <n v="1.091"/>
    <n v="71.152173913043484"/>
    <x v="1"/>
    <s v="plays"/>
  </r>
  <r>
    <n v="250"/>
    <n v="350"/>
    <x v="0"/>
    <s v="US"/>
    <s v="USD"/>
    <n v="1429912341"/>
    <n v="1427320341"/>
    <x v="3423"/>
    <d v="2015-04-24T16:52:21"/>
    <b v="0"/>
    <n v="10"/>
    <b v="1"/>
    <s v="theater/plays"/>
    <n v="1.4"/>
    <n v="35"/>
    <x v="1"/>
    <s v="plays"/>
  </r>
  <r>
    <n v="6000"/>
    <n v="6215"/>
    <x v="0"/>
    <s v="US"/>
    <s v="USD"/>
    <n v="1423119540"/>
    <n v="1421252084"/>
    <x v="3424"/>
    <d v="2015-02-05T01:59:00"/>
    <b v="0"/>
    <n v="76"/>
    <b v="1"/>
    <s v="theater/plays"/>
    <n v="1.0358333333333334"/>
    <n v="81.776315789473685"/>
    <x v="1"/>
    <s v="plays"/>
  </r>
  <r>
    <n v="30000"/>
    <n v="30891.1"/>
    <x v="0"/>
    <s v="US"/>
    <s v="USD"/>
    <n v="1412434136"/>
    <n v="1409669336"/>
    <x v="3425"/>
    <d v="2014-10-04T09:48:56"/>
    <b v="0"/>
    <n v="104"/>
    <b v="1"/>
    <s v="theater/plays"/>
    <n v="1.0297033333333332"/>
    <n v="297.02980769230766"/>
    <x v="1"/>
    <s v="plays"/>
  </r>
  <r>
    <n v="3750"/>
    <n v="4055"/>
    <x v="0"/>
    <s v="US"/>
    <s v="USD"/>
    <n v="1411264800"/>
    <n v="1409620903"/>
    <x v="3426"/>
    <d v="2014-09-20T21:00:00"/>
    <b v="0"/>
    <n v="87"/>
    <b v="1"/>
    <s v="theater/plays"/>
    <n v="1.0813333333333333"/>
    <n v="46.609195402298852"/>
    <x v="1"/>
    <s v="plays"/>
  </r>
  <r>
    <n v="1500"/>
    <n v="1500"/>
    <x v="0"/>
    <s v="GB"/>
    <s v="GBP"/>
    <n v="1404314952"/>
    <n v="1401722952"/>
    <x v="3427"/>
    <d v="2014-07-02T10:29:12"/>
    <b v="0"/>
    <n v="29"/>
    <b v="1"/>
    <s v="theater/plays"/>
    <n v="1"/>
    <n v="51.724137931034484"/>
    <x v="1"/>
    <s v="plays"/>
  </r>
  <r>
    <n v="2000"/>
    <n v="2055"/>
    <x v="0"/>
    <s v="GB"/>
    <s v="GBP"/>
    <n v="1425142800"/>
    <n v="1422983847"/>
    <x v="3428"/>
    <d v="2015-02-28T12:00:00"/>
    <b v="0"/>
    <n v="51"/>
    <b v="1"/>
    <s v="theater/plays"/>
    <n v="1.0275000000000001"/>
    <n v="40.294117647058826"/>
    <x v="1"/>
    <s v="plays"/>
  </r>
  <r>
    <n v="150"/>
    <n v="195"/>
    <x v="0"/>
    <s v="GB"/>
    <s v="GBP"/>
    <n v="1478046661"/>
    <n v="1476837061"/>
    <x v="3429"/>
    <d v="2016-11-01T19:31:01"/>
    <b v="0"/>
    <n v="12"/>
    <b v="1"/>
    <s v="theater/plays"/>
    <n v="1.3"/>
    <n v="16.25"/>
    <x v="1"/>
    <s v="plays"/>
  </r>
  <r>
    <n v="2000"/>
    <n v="2170.9899999999998"/>
    <x v="0"/>
    <s v="GB"/>
    <s v="GBP"/>
    <n v="1406760101"/>
    <n v="1404168101"/>
    <x v="3430"/>
    <d v="2014-07-30T17:41:41"/>
    <b v="0"/>
    <n v="72"/>
    <b v="1"/>
    <s v="theater/plays"/>
    <n v="1.0854949999999999"/>
    <n v="30.152638888888887"/>
    <x v="1"/>
    <s v="plays"/>
  </r>
  <r>
    <n v="2000"/>
    <n v="2000"/>
    <x v="0"/>
    <s v="US"/>
    <s v="USD"/>
    <n v="1408383153"/>
    <n v="1405791153"/>
    <x v="3431"/>
    <d v="2014-08-18T12:32:33"/>
    <b v="0"/>
    <n v="21"/>
    <b v="1"/>
    <s v="theater/plays"/>
    <n v="1"/>
    <n v="95.238095238095241"/>
    <x v="1"/>
    <s v="plays"/>
  </r>
  <r>
    <n v="2000"/>
    <n v="2193"/>
    <x v="0"/>
    <s v="US"/>
    <s v="USD"/>
    <n v="1454709600"/>
    <n v="1452520614"/>
    <x v="3432"/>
    <d v="2016-02-05T17:00:00"/>
    <b v="0"/>
    <n v="42"/>
    <b v="1"/>
    <s v="theater/plays"/>
    <n v="1.0965"/>
    <n v="52.214285714285715"/>
    <x v="1"/>
    <s v="plays"/>
  </r>
  <r>
    <n v="9500"/>
    <n v="9525"/>
    <x v="0"/>
    <s v="US"/>
    <s v="USD"/>
    <n v="1402974000"/>
    <n v="1400290255"/>
    <x v="3433"/>
    <d v="2014-06-16T22:00:00"/>
    <b v="0"/>
    <n v="71"/>
    <b v="1"/>
    <s v="theater/plays"/>
    <n v="1.0026315789473683"/>
    <n v="134.1549295774648"/>
    <x v="1"/>
    <s v="plays"/>
  </r>
  <r>
    <n v="10000"/>
    <n v="10555"/>
    <x v="0"/>
    <s v="US"/>
    <s v="USD"/>
    <n v="1404983269"/>
    <n v="1402391269"/>
    <x v="3434"/>
    <d v="2014-07-10T04:07:49"/>
    <b v="0"/>
    <n v="168"/>
    <b v="1"/>
    <s v="theater/plays"/>
    <n v="1.0555000000000001"/>
    <n v="62.827380952380949"/>
    <x v="1"/>
    <s v="plays"/>
  </r>
  <r>
    <n v="1000"/>
    <n v="1120"/>
    <x v="0"/>
    <s v="US"/>
    <s v="USD"/>
    <n v="1470538800"/>
    <n v="1469112493"/>
    <x v="3435"/>
    <d v="2016-08-06T22:00:00"/>
    <b v="0"/>
    <n v="19"/>
    <b v="1"/>
    <s v="theater/plays"/>
    <n v="1.1200000000000001"/>
    <n v="58.94736842105263"/>
    <x v="1"/>
    <s v="plays"/>
  </r>
  <r>
    <n v="5000"/>
    <n v="5295"/>
    <x v="0"/>
    <s v="US"/>
    <s v="USD"/>
    <n v="1408638480"/>
    <n v="1406811593"/>
    <x v="3436"/>
    <d v="2014-08-21T11:28:00"/>
    <b v="0"/>
    <n v="37"/>
    <b v="1"/>
    <s v="theater/plays"/>
    <n v="1.0589999999999999"/>
    <n v="143.1081081081081"/>
    <x v="1"/>
    <s v="plays"/>
  </r>
  <r>
    <n v="3000"/>
    <n v="3030"/>
    <x v="0"/>
    <s v="US"/>
    <s v="USD"/>
    <n v="1440003820"/>
    <n v="1437411820"/>
    <x v="3437"/>
    <d v="2015-08-19T12:03:40"/>
    <b v="0"/>
    <n v="36"/>
    <b v="1"/>
    <s v="theater/plays"/>
    <n v="1.01"/>
    <n v="84.166666666666671"/>
    <x v="1"/>
    <s v="plays"/>
  </r>
  <r>
    <n v="2500"/>
    <n v="2605"/>
    <x v="0"/>
    <s v="GB"/>
    <s v="GBP"/>
    <n v="1430600400"/>
    <n v="1428358567"/>
    <x v="3438"/>
    <d v="2015-05-02T16:00:00"/>
    <b v="0"/>
    <n v="14"/>
    <b v="1"/>
    <s v="theater/plays"/>
    <n v="1.042"/>
    <n v="186.07142857142858"/>
    <x v="1"/>
    <s v="plays"/>
  </r>
  <r>
    <n v="1200"/>
    <n v="1616.14"/>
    <x v="0"/>
    <s v="US"/>
    <s v="USD"/>
    <n v="1453179540"/>
    <n v="1452030730"/>
    <x v="3439"/>
    <d v="2016-01-18T23:59:00"/>
    <b v="0"/>
    <n v="18"/>
    <b v="1"/>
    <s v="theater/plays"/>
    <n v="1.3467833333333334"/>
    <n v="89.785555555555561"/>
    <x v="1"/>
    <s v="plays"/>
  </r>
  <r>
    <n v="5000"/>
    <n v="5260.92"/>
    <x v="0"/>
    <s v="US"/>
    <s v="USD"/>
    <n v="1405095300"/>
    <n v="1403146628"/>
    <x v="3440"/>
    <d v="2014-07-11T11:15:00"/>
    <b v="0"/>
    <n v="82"/>
    <b v="1"/>
    <s v="theater/plays"/>
    <n v="1.052184"/>
    <n v="64.157560975609755"/>
    <x v="1"/>
    <s v="plays"/>
  </r>
  <r>
    <n v="2500"/>
    <n v="2565"/>
    <x v="0"/>
    <s v="US"/>
    <s v="USD"/>
    <n v="1447445820"/>
    <n v="1445077121"/>
    <x v="3441"/>
    <d v="2015-11-13T15:17:00"/>
    <b v="0"/>
    <n v="43"/>
    <b v="1"/>
    <s v="theater/plays"/>
    <n v="1.026"/>
    <n v="59.651162790697676"/>
    <x v="1"/>
    <s v="plays"/>
  </r>
  <r>
    <n v="250"/>
    <n v="250"/>
    <x v="0"/>
    <s v="US"/>
    <s v="USD"/>
    <n v="1433016672"/>
    <n v="1430424672"/>
    <x v="3442"/>
    <d v="2015-05-30T15:11:12"/>
    <b v="0"/>
    <n v="8"/>
    <b v="1"/>
    <s v="theater/plays"/>
    <n v="1"/>
    <n v="31.25"/>
    <x v="1"/>
    <s v="plays"/>
  </r>
  <r>
    <n v="1000"/>
    <n v="1855"/>
    <x v="0"/>
    <s v="US"/>
    <s v="USD"/>
    <n v="1410266146"/>
    <n v="1407674146"/>
    <x v="3443"/>
    <d v="2014-09-09T07:35:46"/>
    <b v="0"/>
    <n v="45"/>
    <b v="1"/>
    <s v="theater/plays"/>
    <n v="1.855"/>
    <n v="41.222222222222221"/>
    <x v="1"/>
    <s v="plays"/>
  </r>
  <r>
    <n v="300"/>
    <n v="867"/>
    <x v="0"/>
    <s v="AU"/>
    <s v="AUD"/>
    <n v="1465394340"/>
    <n v="1464677986"/>
    <x v="3444"/>
    <d v="2016-06-08T08:59:00"/>
    <b v="0"/>
    <n v="20"/>
    <b v="1"/>
    <s v="theater/plays"/>
    <n v="2.89"/>
    <n v="43.35"/>
    <x v="1"/>
    <s v="plays"/>
  </r>
  <r>
    <n v="2000"/>
    <n v="2000"/>
    <x v="0"/>
    <s v="GB"/>
    <s v="GBP"/>
    <n v="1445604236"/>
    <n v="1443185036"/>
    <x v="3445"/>
    <d v="2015-10-23T07:43:56"/>
    <b v="0"/>
    <n v="31"/>
    <b v="1"/>
    <s v="theater/plays"/>
    <n v="1"/>
    <n v="64.516129032258064"/>
    <x v="1"/>
    <s v="plays"/>
  </r>
  <r>
    <n v="1000"/>
    <n v="1082"/>
    <x v="0"/>
    <s v="GB"/>
    <s v="GBP"/>
    <n v="1423138800"/>
    <n v="1421092725"/>
    <x v="3446"/>
    <d v="2015-02-05T07:20:00"/>
    <b v="0"/>
    <n v="25"/>
    <b v="1"/>
    <s v="theater/plays"/>
    <n v="1.0820000000000001"/>
    <n v="43.28"/>
    <x v="1"/>
    <s v="plays"/>
  </r>
  <r>
    <n v="1000"/>
    <n v="1078"/>
    <x v="0"/>
    <s v="US"/>
    <s v="USD"/>
    <n v="1458332412"/>
    <n v="1454448012"/>
    <x v="3447"/>
    <d v="2016-03-18T15:20:12"/>
    <b v="0"/>
    <n v="14"/>
    <b v="1"/>
    <s v="theater/plays"/>
    <n v="1.0780000000000001"/>
    <n v="77"/>
    <x v="1"/>
    <s v="plays"/>
  </r>
  <r>
    <n v="2100"/>
    <n v="2305"/>
    <x v="0"/>
    <s v="US"/>
    <s v="USD"/>
    <n v="1418784689"/>
    <n v="1416192689"/>
    <x v="3448"/>
    <d v="2014-12-16T21:51:29"/>
    <b v="0"/>
    <n v="45"/>
    <b v="1"/>
    <s v="theater/plays"/>
    <n v="1.0976190476190477"/>
    <n v="51.222222222222221"/>
    <x v="1"/>
    <s v="plays"/>
  </r>
  <r>
    <n v="800"/>
    <n v="1365"/>
    <x v="0"/>
    <s v="US"/>
    <s v="USD"/>
    <n v="1468036800"/>
    <n v="1465607738"/>
    <x v="3449"/>
    <d v="2016-07-08T23:00:00"/>
    <b v="0"/>
    <n v="20"/>
    <b v="1"/>
    <s v="theater/plays"/>
    <n v="1.70625"/>
    <n v="68.25"/>
    <x v="1"/>
    <s v="plays"/>
  </r>
  <r>
    <n v="500"/>
    <n v="760"/>
    <x v="0"/>
    <s v="GB"/>
    <s v="GBP"/>
    <n v="1427990071"/>
    <n v="1422809671"/>
    <x v="3450"/>
    <d v="2015-04-02T10:54:31"/>
    <b v="0"/>
    <n v="39"/>
    <b v="1"/>
    <s v="theater/plays"/>
    <n v="1.52"/>
    <n v="19.487179487179485"/>
    <x v="1"/>
    <s v="plays"/>
  </r>
  <r>
    <n v="650"/>
    <n v="658"/>
    <x v="0"/>
    <s v="US"/>
    <s v="USD"/>
    <n v="1429636927"/>
    <n v="1427304127"/>
    <x v="3451"/>
    <d v="2015-04-21T12:22:07"/>
    <b v="0"/>
    <n v="16"/>
    <b v="1"/>
    <s v="theater/plays"/>
    <n v="1.0123076923076924"/>
    <n v="41.125"/>
    <x v="1"/>
    <s v="plays"/>
  </r>
  <r>
    <n v="1000"/>
    <n v="1532"/>
    <x v="0"/>
    <s v="US"/>
    <s v="USD"/>
    <n v="1406087940"/>
    <n v="1404141626"/>
    <x v="3452"/>
    <d v="2014-07-22T22:59:00"/>
    <b v="0"/>
    <n v="37"/>
    <b v="1"/>
    <s v="theater/plays"/>
    <n v="1.532"/>
    <n v="41.405405405405403"/>
    <x v="1"/>
    <s v="plays"/>
  </r>
  <r>
    <n v="300"/>
    <n v="385"/>
    <x v="0"/>
    <s v="GB"/>
    <s v="GBP"/>
    <n v="1471130956"/>
    <n v="1465946956"/>
    <x v="3453"/>
    <d v="2016-08-13T18:29:16"/>
    <b v="0"/>
    <n v="14"/>
    <b v="1"/>
    <s v="theater/plays"/>
    <n v="1.2833333333333334"/>
    <n v="27.5"/>
    <x v="1"/>
    <s v="plays"/>
  </r>
  <r>
    <n v="700"/>
    <n v="705"/>
    <x v="0"/>
    <s v="GB"/>
    <s v="GBP"/>
    <n v="1406825159"/>
    <n v="1404233159"/>
    <x v="3454"/>
    <d v="2014-07-31T11:45:59"/>
    <b v="0"/>
    <n v="21"/>
    <b v="1"/>
    <s v="theater/plays"/>
    <n v="1.0071428571428571"/>
    <n v="33.571428571428569"/>
    <x v="1"/>
    <s v="plays"/>
  </r>
  <r>
    <n v="10000"/>
    <n v="10065"/>
    <x v="0"/>
    <s v="US"/>
    <s v="USD"/>
    <n v="1476381627"/>
    <n v="1473789627"/>
    <x v="3455"/>
    <d v="2016-10-13T13:00:27"/>
    <b v="0"/>
    <n v="69"/>
    <b v="1"/>
    <s v="theater/plays"/>
    <n v="1.0065"/>
    <n v="145.86956521739131"/>
    <x v="1"/>
    <s v="plays"/>
  </r>
  <r>
    <n v="3000"/>
    <n v="5739"/>
    <x v="0"/>
    <s v="US"/>
    <s v="USD"/>
    <n v="1406876340"/>
    <n v="1404190567"/>
    <x v="3456"/>
    <d v="2014-08-01T01:59:00"/>
    <b v="0"/>
    <n v="16"/>
    <b v="1"/>
    <s v="theater/plays"/>
    <n v="1.913"/>
    <n v="358.6875"/>
    <x v="1"/>
    <s v="plays"/>
  </r>
  <r>
    <n v="2000"/>
    <n v="2804"/>
    <x v="0"/>
    <s v="US"/>
    <s v="USD"/>
    <n v="1423720740"/>
    <n v="1421081857"/>
    <x v="3457"/>
    <d v="2015-02-12T00:59:00"/>
    <b v="0"/>
    <n v="55"/>
    <b v="1"/>
    <s v="theater/plays"/>
    <n v="1.4019999999999999"/>
    <n v="50.981818181818184"/>
    <x v="1"/>
    <s v="plays"/>
  </r>
  <r>
    <n v="978"/>
    <n v="1216"/>
    <x v="0"/>
    <s v="US"/>
    <s v="USD"/>
    <n v="1422937620"/>
    <n v="1420606303"/>
    <x v="3458"/>
    <d v="2015-02-02T23:27:00"/>
    <b v="0"/>
    <n v="27"/>
    <b v="1"/>
    <s v="theater/plays"/>
    <n v="1.2433537832310839"/>
    <n v="45.037037037037038"/>
    <x v="1"/>
    <s v="plays"/>
  </r>
  <r>
    <n v="500"/>
    <n v="631"/>
    <x v="0"/>
    <s v="GB"/>
    <s v="GBP"/>
    <n v="1463743860"/>
    <n v="1461151860"/>
    <x v="3459"/>
    <d v="2016-05-20T06:31:00"/>
    <b v="0"/>
    <n v="36"/>
    <b v="1"/>
    <s v="theater/plays"/>
    <n v="1.262"/>
    <n v="17.527777777777779"/>
    <x v="1"/>
    <s v="plays"/>
  </r>
  <r>
    <n v="500"/>
    <n v="950"/>
    <x v="0"/>
    <s v="GB"/>
    <s v="GBP"/>
    <n v="1408106352"/>
    <n v="1406896752"/>
    <x v="3460"/>
    <d v="2014-08-15T07:39:12"/>
    <b v="0"/>
    <n v="19"/>
    <b v="1"/>
    <s v="theater/plays"/>
    <n v="1.9"/>
    <n v="50"/>
    <x v="1"/>
    <s v="plays"/>
  </r>
  <r>
    <n v="500"/>
    <n v="695"/>
    <x v="0"/>
    <s v="US"/>
    <s v="USD"/>
    <n v="1477710000"/>
    <n v="1475248279"/>
    <x v="3461"/>
    <d v="2016-10-28T22:00:00"/>
    <b v="0"/>
    <n v="12"/>
    <b v="1"/>
    <s v="theater/plays"/>
    <n v="1.39"/>
    <n v="57.916666666666664"/>
    <x v="1"/>
    <s v="plays"/>
  </r>
  <r>
    <n v="250"/>
    <n v="505"/>
    <x v="0"/>
    <s v="US"/>
    <s v="USD"/>
    <n v="1436551200"/>
    <n v="1435181628"/>
    <x v="3462"/>
    <d v="2015-07-10T13:00:00"/>
    <b v="0"/>
    <n v="17"/>
    <b v="1"/>
    <s v="theater/plays"/>
    <n v="2.02"/>
    <n v="29.705882352941178"/>
    <x v="1"/>
    <s v="plays"/>
  </r>
  <r>
    <n v="10000"/>
    <n v="10338"/>
    <x v="0"/>
    <s v="CA"/>
    <s v="CAD"/>
    <n v="1476158340"/>
    <n v="1472594585"/>
    <x v="3463"/>
    <d v="2016-10-10T22:59:00"/>
    <b v="0"/>
    <n v="114"/>
    <b v="1"/>
    <s v="theater/plays"/>
    <n v="1.0338000000000001"/>
    <n v="90.684210526315795"/>
    <x v="1"/>
    <s v="plays"/>
  </r>
  <r>
    <n v="5000"/>
    <n v="5116.18"/>
    <x v="0"/>
    <s v="US"/>
    <s v="USD"/>
    <n v="1471921637"/>
    <n v="1469329637"/>
    <x v="3464"/>
    <d v="2016-08-22T22:07:17"/>
    <b v="0"/>
    <n v="93"/>
    <b v="1"/>
    <s v="theater/plays"/>
    <n v="1.023236"/>
    <n v="55.012688172043013"/>
    <x v="1"/>
    <s v="plays"/>
  </r>
  <r>
    <n v="2000"/>
    <n v="2060"/>
    <x v="0"/>
    <s v="GB"/>
    <s v="GBP"/>
    <n v="1439136000"/>
    <n v="1436972472"/>
    <x v="3465"/>
    <d v="2015-08-09T11:00:00"/>
    <b v="0"/>
    <n v="36"/>
    <b v="1"/>
    <s v="theater/plays"/>
    <n v="1.03"/>
    <n v="57.222222222222221"/>
    <x v="1"/>
    <s v="plays"/>
  </r>
  <r>
    <n v="3500"/>
    <n v="4450"/>
    <x v="0"/>
    <s v="US"/>
    <s v="USD"/>
    <n v="1461108450"/>
    <n v="1455928050"/>
    <x v="3466"/>
    <d v="2016-04-19T18:27:30"/>
    <b v="0"/>
    <n v="61"/>
    <b v="1"/>
    <s v="theater/plays"/>
    <n v="1.2714285714285714"/>
    <n v="72.950819672131146"/>
    <x v="1"/>
    <s v="plays"/>
  </r>
  <r>
    <n v="3000"/>
    <n v="3030"/>
    <x v="0"/>
    <s v="US"/>
    <s v="USD"/>
    <n v="1426864032"/>
    <n v="1424275632"/>
    <x v="3467"/>
    <d v="2015-03-20T10:07:12"/>
    <b v="0"/>
    <n v="47"/>
    <b v="1"/>
    <s v="theater/plays"/>
    <n v="1.01"/>
    <n v="64.468085106382972"/>
    <x v="1"/>
    <s v="plays"/>
  </r>
  <r>
    <n v="10000"/>
    <n v="12178"/>
    <x v="0"/>
    <s v="US"/>
    <s v="USD"/>
    <n v="1474426800"/>
    <n v="1471976529"/>
    <x v="3468"/>
    <d v="2016-09-20T22:00:00"/>
    <b v="0"/>
    <n v="17"/>
    <b v="1"/>
    <s v="theater/plays"/>
    <n v="1.2178"/>
    <n v="716.35294117647061"/>
    <x v="1"/>
    <s v="plays"/>
  </r>
  <r>
    <n v="2800"/>
    <n v="3175"/>
    <x v="0"/>
    <s v="US"/>
    <s v="USD"/>
    <n v="1461857045"/>
    <n v="1459265045"/>
    <x v="3469"/>
    <d v="2016-04-28T10:24:05"/>
    <b v="0"/>
    <n v="63"/>
    <b v="1"/>
    <s v="theater/plays"/>
    <n v="1.1339285714285714"/>
    <n v="50.396825396825399"/>
    <x v="1"/>
    <s v="plays"/>
  </r>
  <r>
    <n v="250"/>
    <n v="375"/>
    <x v="0"/>
    <s v="US"/>
    <s v="USD"/>
    <n v="1468618680"/>
    <n v="1465345902"/>
    <x v="3470"/>
    <d v="2016-07-15T16:38:00"/>
    <b v="0"/>
    <n v="9"/>
    <b v="1"/>
    <s v="theater/plays"/>
    <n v="1.5"/>
    <n v="41.666666666666664"/>
    <x v="1"/>
    <s v="plays"/>
  </r>
  <r>
    <n v="500"/>
    <n v="1073"/>
    <x v="0"/>
    <s v="GB"/>
    <s v="GBP"/>
    <n v="1409515200"/>
    <n v="1405971690"/>
    <x v="3471"/>
    <d v="2014-08-31T15:00:00"/>
    <b v="0"/>
    <n v="30"/>
    <b v="1"/>
    <s v="theater/plays"/>
    <n v="2.1459999999999999"/>
    <n v="35.766666666666666"/>
    <x v="1"/>
    <s v="plays"/>
  </r>
  <r>
    <n v="2000"/>
    <n v="2041"/>
    <x v="0"/>
    <s v="US"/>
    <s v="USD"/>
    <n v="1415253540"/>
    <n v="1413432331"/>
    <x v="3472"/>
    <d v="2014-11-06T00:59:00"/>
    <b v="0"/>
    <n v="23"/>
    <b v="1"/>
    <s v="theater/plays"/>
    <n v="1.0205"/>
    <n v="88.739130434782609"/>
    <x v="1"/>
    <s v="plays"/>
  </r>
  <r>
    <n v="4900"/>
    <n v="4900"/>
    <x v="0"/>
    <s v="US"/>
    <s v="USD"/>
    <n v="1426883220"/>
    <n v="1425067296"/>
    <x v="3473"/>
    <d v="2015-03-20T15:27:00"/>
    <b v="0"/>
    <n v="33"/>
    <b v="1"/>
    <s v="theater/plays"/>
    <n v="1"/>
    <n v="148.4848484848485"/>
    <x v="1"/>
    <s v="plays"/>
  </r>
  <r>
    <n v="2000"/>
    <n v="2020"/>
    <x v="0"/>
    <s v="GB"/>
    <s v="GBP"/>
    <n v="1469016131"/>
    <n v="1466424131"/>
    <x v="3474"/>
    <d v="2016-07-20T07:02:11"/>
    <b v="0"/>
    <n v="39"/>
    <b v="1"/>
    <s v="theater/plays"/>
    <n v="1.01"/>
    <n v="51.794871794871796"/>
    <x v="1"/>
    <s v="plays"/>
  </r>
  <r>
    <n v="300"/>
    <n v="340"/>
    <x v="0"/>
    <s v="GB"/>
    <s v="GBP"/>
    <n v="1414972800"/>
    <n v="1412629704"/>
    <x v="3475"/>
    <d v="2014-11-02T19:00:00"/>
    <b v="0"/>
    <n v="17"/>
    <b v="1"/>
    <s v="theater/plays"/>
    <n v="1.1333333333333333"/>
    <n v="20"/>
    <x v="1"/>
    <s v="plays"/>
  </r>
  <r>
    <n v="300"/>
    <n v="312"/>
    <x v="0"/>
    <s v="US"/>
    <s v="USD"/>
    <n v="1414378800"/>
    <n v="1412836990"/>
    <x v="3476"/>
    <d v="2014-10-26T22:00:00"/>
    <b v="0"/>
    <n v="6"/>
    <b v="1"/>
    <s v="theater/plays"/>
    <n v="1.04"/>
    <n v="52"/>
    <x v="1"/>
    <s v="plays"/>
  </r>
  <r>
    <n v="1800"/>
    <n v="2076"/>
    <x v="0"/>
    <s v="US"/>
    <s v="USD"/>
    <n v="1431831600"/>
    <n v="1430761243"/>
    <x v="3477"/>
    <d v="2015-05-16T22:00:00"/>
    <b v="0"/>
    <n v="39"/>
    <b v="1"/>
    <s v="theater/plays"/>
    <n v="1.1533333333333333"/>
    <n v="53.230769230769234"/>
    <x v="1"/>
    <s v="plays"/>
  </r>
  <r>
    <n v="2000"/>
    <n v="2257"/>
    <x v="0"/>
    <s v="US"/>
    <s v="USD"/>
    <n v="1426539600"/>
    <n v="1424296822"/>
    <x v="3478"/>
    <d v="2015-03-16T16:00:00"/>
    <b v="0"/>
    <n v="57"/>
    <b v="1"/>
    <s v="theater/plays"/>
    <n v="1.1285000000000001"/>
    <n v="39.596491228070178"/>
    <x v="1"/>
    <s v="plays"/>
  </r>
  <r>
    <n v="1500"/>
    <n v="1918"/>
    <x v="0"/>
    <s v="GB"/>
    <s v="GBP"/>
    <n v="1403382680"/>
    <n v="1400790680"/>
    <x v="3479"/>
    <d v="2014-06-21T15:31:20"/>
    <b v="0"/>
    <n v="56"/>
    <b v="1"/>
    <s v="theater/plays"/>
    <n v="1.2786666666666666"/>
    <n v="34.25"/>
    <x v="1"/>
    <s v="plays"/>
  </r>
  <r>
    <n v="1500"/>
    <n v="2140"/>
    <x v="0"/>
    <s v="US"/>
    <s v="USD"/>
    <n v="1436562000"/>
    <n v="1434440227"/>
    <x v="3480"/>
    <d v="2015-07-10T16:00:00"/>
    <b v="0"/>
    <n v="13"/>
    <b v="1"/>
    <s v="theater/plays"/>
    <n v="1.4266666666666667"/>
    <n v="164.61538461538461"/>
    <x v="1"/>
    <s v="plays"/>
  </r>
  <r>
    <n v="10000"/>
    <n v="11880"/>
    <x v="0"/>
    <s v="AU"/>
    <s v="AUD"/>
    <n v="1420178188"/>
    <n v="1418709388"/>
    <x v="3481"/>
    <d v="2015-01-02T00:56:28"/>
    <b v="0"/>
    <n v="95"/>
    <b v="1"/>
    <s v="theater/plays"/>
    <n v="1.1879999999999999"/>
    <n v="125.05263157894737"/>
    <x v="1"/>
    <s v="plays"/>
  </r>
  <r>
    <n v="3000"/>
    <n v="4150"/>
    <x v="0"/>
    <s v="GB"/>
    <s v="GBP"/>
    <n v="1404671466"/>
    <n v="1402079466"/>
    <x v="3482"/>
    <d v="2014-07-06T13:31:06"/>
    <b v="0"/>
    <n v="80"/>
    <b v="1"/>
    <s v="theater/plays"/>
    <n v="1.3833333333333333"/>
    <n v="51.875"/>
    <x v="1"/>
    <s v="plays"/>
  </r>
  <r>
    <n v="3350"/>
    <n v="5358"/>
    <x v="0"/>
    <s v="US"/>
    <s v="USD"/>
    <n v="1404403381"/>
    <n v="1401811381"/>
    <x v="3483"/>
    <d v="2014-07-03T11:03:01"/>
    <b v="0"/>
    <n v="133"/>
    <b v="1"/>
    <s v="theater/plays"/>
    <n v="1.599402985074627"/>
    <n v="40.285714285714285"/>
    <x v="1"/>
    <s v="plays"/>
  </r>
  <r>
    <n v="2500"/>
    <n v="2856"/>
    <x v="0"/>
    <s v="US"/>
    <s v="USD"/>
    <n v="1466014499"/>
    <n v="1463422499"/>
    <x v="3484"/>
    <d v="2016-06-15T13:14:59"/>
    <b v="0"/>
    <n v="44"/>
    <b v="1"/>
    <s v="theater/plays"/>
    <n v="1.1424000000000001"/>
    <n v="64.909090909090907"/>
    <x v="1"/>
    <s v="plays"/>
  </r>
  <r>
    <n v="1650"/>
    <n v="1660"/>
    <x v="0"/>
    <s v="US"/>
    <s v="USD"/>
    <n v="1454431080"/>
    <n v="1451839080"/>
    <x v="3485"/>
    <d v="2016-02-02T11:38:00"/>
    <b v="0"/>
    <n v="30"/>
    <b v="1"/>
    <s v="theater/plays"/>
    <n v="1.0060606060606061"/>
    <n v="55.333333333333336"/>
    <x v="1"/>
    <s v="plays"/>
  </r>
  <r>
    <n v="3000"/>
    <n v="4656"/>
    <x v="0"/>
    <s v="US"/>
    <s v="USD"/>
    <n v="1433314740"/>
    <n v="1430600401"/>
    <x v="3486"/>
    <d v="2015-06-03T01:59:00"/>
    <b v="0"/>
    <n v="56"/>
    <b v="1"/>
    <s v="theater/plays"/>
    <n v="1.552"/>
    <n v="83.142857142857139"/>
    <x v="1"/>
    <s v="plays"/>
  </r>
  <r>
    <n v="2000"/>
    <n v="2555"/>
    <x v="0"/>
    <s v="GB"/>
    <s v="GBP"/>
    <n v="1435185252"/>
    <n v="1432593252"/>
    <x v="3487"/>
    <d v="2015-06-24T17:34:12"/>
    <b v="0"/>
    <n v="66"/>
    <b v="1"/>
    <s v="theater/plays"/>
    <n v="1.2775000000000001"/>
    <n v="38.712121212121211"/>
    <x v="1"/>
    <s v="plays"/>
  </r>
  <r>
    <n v="3000"/>
    <n v="3636"/>
    <x v="0"/>
    <s v="US"/>
    <s v="USD"/>
    <n v="1429286400"/>
    <n v="1427221560"/>
    <x v="3488"/>
    <d v="2015-04-17T11:00:00"/>
    <b v="0"/>
    <n v="29"/>
    <b v="1"/>
    <s v="theater/plays"/>
    <n v="1.212"/>
    <n v="125.37931034482759"/>
    <x v="1"/>
    <s v="plays"/>
  </r>
  <r>
    <n v="5000"/>
    <n v="5635"/>
    <x v="0"/>
    <s v="GB"/>
    <s v="GBP"/>
    <n v="1400965200"/>
    <n v="1398352531"/>
    <x v="3489"/>
    <d v="2014-05-24T16:00:00"/>
    <b v="0"/>
    <n v="72"/>
    <b v="1"/>
    <s v="theater/plays"/>
    <n v="1.127"/>
    <n v="78.263888888888886"/>
    <x v="1"/>
    <s v="plays"/>
  </r>
  <r>
    <n v="1000"/>
    <n v="1275"/>
    <x v="0"/>
    <s v="US"/>
    <s v="USD"/>
    <n v="1460574924"/>
    <n v="1457982924"/>
    <x v="3490"/>
    <d v="2016-04-13T14:15:24"/>
    <b v="0"/>
    <n v="27"/>
    <b v="1"/>
    <s v="theater/plays"/>
    <n v="1.2749999999999999"/>
    <n v="47.222222222222221"/>
    <x v="1"/>
    <s v="plays"/>
  </r>
  <r>
    <n v="500"/>
    <n v="791"/>
    <x v="0"/>
    <s v="US"/>
    <s v="USD"/>
    <n v="1431928784"/>
    <n v="1430114384"/>
    <x v="3491"/>
    <d v="2015-05-18T00:59:44"/>
    <b v="0"/>
    <n v="10"/>
    <b v="1"/>
    <s v="theater/plays"/>
    <n v="1.5820000000000001"/>
    <n v="79.099999999999994"/>
    <x v="1"/>
    <s v="plays"/>
  </r>
  <r>
    <n v="3800"/>
    <n v="4000.22"/>
    <x v="0"/>
    <s v="US"/>
    <s v="USD"/>
    <n v="1445818397"/>
    <n v="1442794397"/>
    <x v="3492"/>
    <d v="2015-10-25T19:13:17"/>
    <b v="0"/>
    <n v="35"/>
    <b v="1"/>
    <s v="theater/plays"/>
    <n v="1.0526894736842105"/>
    <n v="114.29199999999999"/>
    <x v="1"/>
    <s v="plays"/>
  </r>
  <r>
    <n v="1500"/>
    <n v="1500"/>
    <x v="0"/>
    <s v="US"/>
    <s v="USD"/>
    <n v="1408252260"/>
    <n v="1406580436"/>
    <x v="3493"/>
    <d v="2014-08-17T00:11:00"/>
    <b v="0"/>
    <n v="29"/>
    <b v="1"/>
    <s v="theater/plays"/>
    <n v="1"/>
    <n v="51.724137931034484"/>
    <x v="1"/>
    <s v="plays"/>
  </r>
  <r>
    <n v="400"/>
    <n v="400"/>
    <x v="0"/>
    <s v="US"/>
    <s v="USD"/>
    <n v="1480140000"/>
    <n v="1479186575"/>
    <x v="3494"/>
    <d v="2016-11-26T01:00:00"/>
    <b v="0"/>
    <n v="13"/>
    <b v="1"/>
    <s v="theater/plays"/>
    <n v="1"/>
    <n v="30.76923076923077"/>
    <x v="1"/>
    <s v="plays"/>
  </r>
  <r>
    <n v="5000"/>
    <n v="5343"/>
    <x v="0"/>
    <s v="CA"/>
    <s v="CAD"/>
    <n v="1414862280"/>
    <n v="1412360309"/>
    <x v="3495"/>
    <d v="2014-11-01T12:18:00"/>
    <b v="0"/>
    <n v="72"/>
    <b v="1"/>
    <s v="theater/plays"/>
    <n v="1.0686"/>
    <n v="74.208333333333329"/>
    <x v="1"/>
    <s v="plays"/>
  </r>
  <r>
    <n v="3000"/>
    <n v="3732"/>
    <x v="0"/>
    <s v="US"/>
    <s v="USD"/>
    <n v="1473625166"/>
    <n v="1470169166"/>
    <x v="3496"/>
    <d v="2016-09-11T15:19:26"/>
    <b v="0"/>
    <n v="78"/>
    <b v="1"/>
    <s v="theater/plays"/>
    <n v="1.244"/>
    <n v="47.846153846153847"/>
    <x v="1"/>
    <s v="plays"/>
  </r>
  <r>
    <n v="1551"/>
    <n v="1686"/>
    <x v="0"/>
    <s v="US"/>
    <s v="USD"/>
    <n v="1464904800"/>
    <n v="1463852904"/>
    <x v="3497"/>
    <d v="2016-06-02T17:00:00"/>
    <b v="0"/>
    <n v="49"/>
    <b v="1"/>
    <s v="theater/plays"/>
    <n v="1.0870406189555126"/>
    <n v="34.408163265306122"/>
    <x v="1"/>
    <s v="plays"/>
  </r>
  <r>
    <n v="1650"/>
    <n v="1690"/>
    <x v="0"/>
    <s v="CA"/>
    <s v="CAD"/>
    <n v="1464471840"/>
    <n v="1459309704"/>
    <x v="3498"/>
    <d v="2016-05-28T16:44:00"/>
    <b v="0"/>
    <n v="42"/>
    <b v="1"/>
    <s v="theater/plays"/>
    <n v="1.0242424242424242"/>
    <n v="40.238095238095241"/>
    <x v="1"/>
    <s v="plays"/>
  </r>
  <r>
    <n v="2000"/>
    <n v="2110"/>
    <x v="0"/>
    <s v="US"/>
    <s v="USD"/>
    <n v="1435733940"/>
    <n v="1431046325"/>
    <x v="3499"/>
    <d v="2015-07-01T01:59:00"/>
    <b v="0"/>
    <n v="35"/>
    <b v="1"/>
    <s v="theater/plays"/>
    <n v="1.0549999999999999"/>
    <n v="60.285714285714285"/>
    <x v="1"/>
    <s v="plays"/>
  </r>
  <r>
    <n v="1000"/>
    <n v="1063"/>
    <x v="0"/>
    <s v="US"/>
    <s v="USD"/>
    <n v="1457326740"/>
    <n v="1455919438"/>
    <x v="3500"/>
    <d v="2016-03-06T23:59:00"/>
    <b v="0"/>
    <n v="42"/>
    <b v="1"/>
    <s v="theater/plays"/>
    <n v="1.0629999999999999"/>
    <n v="25.30952380952381"/>
    <x v="1"/>
    <s v="plays"/>
  </r>
  <r>
    <n v="1500"/>
    <n v="1510"/>
    <x v="0"/>
    <s v="GB"/>
    <s v="GBP"/>
    <n v="1441995595"/>
    <n v="1439835595"/>
    <x v="3501"/>
    <d v="2015-09-11T13:19:55"/>
    <b v="0"/>
    <n v="42"/>
    <b v="1"/>
    <s v="theater/plays"/>
    <n v="1.0066666666666666"/>
    <n v="35.952380952380949"/>
    <x v="1"/>
    <s v="plays"/>
  </r>
  <r>
    <n v="4000"/>
    <n v="4216"/>
    <x v="0"/>
    <s v="US"/>
    <s v="USD"/>
    <n v="1458100740"/>
    <n v="1456862924"/>
    <x v="3502"/>
    <d v="2016-03-15T22:59:00"/>
    <b v="0"/>
    <n v="31"/>
    <b v="1"/>
    <s v="theater/plays"/>
    <n v="1.054"/>
    <n v="136"/>
    <x v="1"/>
    <s v="plays"/>
  </r>
  <r>
    <n v="2500"/>
    <n v="2689"/>
    <x v="0"/>
    <s v="GB"/>
    <s v="GBP"/>
    <n v="1469359728"/>
    <n v="1466767728"/>
    <x v="3503"/>
    <d v="2016-07-24T06:28:48"/>
    <b v="0"/>
    <n v="38"/>
    <b v="1"/>
    <s v="theater/plays"/>
    <n v="1.0755999999999999"/>
    <n v="70.763157894736835"/>
    <x v="1"/>
    <s v="plays"/>
  </r>
  <r>
    <n v="1000"/>
    <n v="1000"/>
    <x v="0"/>
    <s v="US"/>
    <s v="USD"/>
    <n v="1447959491"/>
    <n v="1445363891"/>
    <x v="3504"/>
    <d v="2015-11-19T13:58:11"/>
    <b v="0"/>
    <n v="8"/>
    <b v="1"/>
    <s v="theater/plays"/>
    <n v="1"/>
    <n v="125"/>
    <x v="1"/>
    <s v="plays"/>
  </r>
  <r>
    <n v="2500"/>
    <n v="2594"/>
    <x v="0"/>
    <s v="US"/>
    <s v="USD"/>
    <n v="1399953600"/>
    <n v="1398983245"/>
    <x v="3505"/>
    <d v="2014-05-12T23:00:00"/>
    <b v="0"/>
    <n v="39"/>
    <b v="1"/>
    <s v="theater/plays"/>
    <n v="1.0376000000000001"/>
    <n v="66.512820512820511"/>
    <x v="1"/>
    <s v="plays"/>
  </r>
  <r>
    <n v="3000"/>
    <n v="3045"/>
    <x v="0"/>
    <s v="US"/>
    <s v="USD"/>
    <n v="1408815440"/>
    <n v="1404927440"/>
    <x v="3506"/>
    <d v="2014-08-23T12:37:20"/>
    <b v="0"/>
    <n v="29"/>
    <b v="1"/>
    <s v="theater/plays"/>
    <n v="1.0149999999999999"/>
    <n v="105"/>
    <x v="1"/>
    <s v="plays"/>
  </r>
  <r>
    <n v="10000"/>
    <n v="10440"/>
    <x v="0"/>
    <s v="US"/>
    <s v="USD"/>
    <n v="1464732537"/>
    <n v="1462140537"/>
    <x v="3507"/>
    <d v="2016-05-31T17:08:57"/>
    <b v="0"/>
    <n v="72"/>
    <b v="1"/>
    <s v="theater/plays"/>
    <n v="1.044"/>
    <n v="145"/>
    <x v="1"/>
    <s v="plays"/>
  </r>
  <r>
    <n v="100"/>
    <n v="180"/>
    <x v="0"/>
    <s v="GB"/>
    <s v="GBP"/>
    <n v="1462914000"/>
    <n v="1460914253"/>
    <x v="3508"/>
    <d v="2016-05-10T16:00:00"/>
    <b v="0"/>
    <n v="15"/>
    <b v="1"/>
    <s v="theater/plays"/>
    <n v="1.8"/>
    <n v="12"/>
    <x v="1"/>
    <s v="plays"/>
  </r>
  <r>
    <n v="3000"/>
    <n v="3190"/>
    <x v="0"/>
    <s v="US"/>
    <s v="USD"/>
    <n v="1416545700"/>
    <n v="1415392666"/>
    <x v="3509"/>
    <d v="2014-11-20T23:55:00"/>
    <b v="0"/>
    <n v="33"/>
    <b v="1"/>
    <s v="theater/plays"/>
    <n v="1.0633333333333332"/>
    <n v="96.666666666666671"/>
    <x v="1"/>
    <s v="plays"/>
  </r>
  <r>
    <n v="900"/>
    <n v="905"/>
    <x v="0"/>
    <s v="US"/>
    <s v="USD"/>
    <n v="1404312846"/>
    <n v="1402584846"/>
    <x v="3510"/>
    <d v="2014-07-02T09:54:06"/>
    <b v="0"/>
    <n v="15"/>
    <b v="1"/>
    <s v="theater/plays"/>
    <n v="1.0055555555555555"/>
    <n v="60.333333333333336"/>
    <x v="1"/>
    <s v="plays"/>
  </r>
  <r>
    <n v="1500"/>
    <n v="1518"/>
    <x v="0"/>
    <s v="GB"/>
    <s v="GBP"/>
    <n v="1415385000"/>
    <n v="1413406695"/>
    <x v="3511"/>
    <d v="2014-11-07T13:30:00"/>
    <b v="0"/>
    <n v="19"/>
    <b v="1"/>
    <s v="theater/plays"/>
    <n v="1.012"/>
    <n v="79.89473684210526"/>
    <x v="1"/>
    <s v="plays"/>
  </r>
  <r>
    <n v="1000"/>
    <n v="1000"/>
    <x v="0"/>
    <s v="GB"/>
    <s v="GBP"/>
    <n v="1429789992"/>
    <n v="1424609592"/>
    <x v="3512"/>
    <d v="2015-04-23T06:53:12"/>
    <b v="0"/>
    <n v="17"/>
    <b v="1"/>
    <s v="theater/plays"/>
    <n v="1"/>
    <n v="58.823529411764703"/>
    <x v="1"/>
    <s v="plays"/>
  </r>
  <r>
    <n v="2800"/>
    <n v="3315"/>
    <x v="0"/>
    <s v="US"/>
    <s v="USD"/>
    <n v="1401857940"/>
    <n v="1400725112"/>
    <x v="3513"/>
    <d v="2014-06-03T23:59:00"/>
    <b v="0"/>
    <n v="44"/>
    <b v="1"/>
    <s v="theater/plays"/>
    <n v="1.1839285714285714"/>
    <n v="75.340909090909093"/>
    <x v="1"/>
    <s v="plays"/>
  </r>
  <r>
    <n v="500"/>
    <n v="550"/>
    <x v="0"/>
    <s v="US"/>
    <s v="USD"/>
    <n v="1422853140"/>
    <n v="1421439552"/>
    <x v="3514"/>
    <d v="2015-02-01T23:59:00"/>
    <b v="0"/>
    <n v="10"/>
    <b v="1"/>
    <s v="theater/plays"/>
    <n v="1.1000000000000001"/>
    <n v="55"/>
    <x v="1"/>
    <s v="plays"/>
  </r>
  <r>
    <n v="3000"/>
    <n v="3080"/>
    <x v="0"/>
    <s v="US"/>
    <s v="USD"/>
    <n v="1433097171"/>
    <n v="1430505171"/>
    <x v="3515"/>
    <d v="2015-05-31T13:32:51"/>
    <b v="0"/>
    <n v="46"/>
    <b v="1"/>
    <s v="theater/plays"/>
    <n v="1.0266666666666666"/>
    <n v="66.956521739130437"/>
    <x v="1"/>
    <s v="plays"/>
  </r>
  <r>
    <n v="2500"/>
    <n v="2500"/>
    <x v="0"/>
    <s v="US"/>
    <s v="USD"/>
    <n v="1410145200"/>
    <n v="1407197670"/>
    <x v="3516"/>
    <d v="2014-09-07T22:00:00"/>
    <b v="0"/>
    <n v="11"/>
    <b v="1"/>
    <s v="theater/plays"/>
    <n v="1"/>
    <n v="227.27272727272728"/>
    <x v="1"/>
    <s v="plays"/>
  </r>
  <r>
    <n v="4000"/>
    <n v="4000"/>
    <x v="0"/>
    <s v="GB"/>
    <s v="GBP"/>
    <n v="1404471600"/>
    <n v="1401910634"/>
    <x v="3517"/>
    <d v="2014-07-04T06:00:00"/>
    <b v="0"/>
    <n v="13"/>
    <b v="1"/>
    <s v="theater/plays"/>
    <n v="1"/>
    <n v="307.69230769230768"/>
    <x v="1"/>
    <s v="plays"/>
  </r>
  <r>
    <n v="1500"/>
    <n v="1650.69"/>
    <x v="0"/>
    <s v="US"/>
    <s v="USD"/>
    <n v="1412259660"/>
    <n v="1410461299"/>
    <x v="3518"/>
    <d v="2014-10-02T09:21:00"/>
    <b v="0"/>
    <n v="33"/>
    <b v="1"/>
    <s v="theater/plays"/>
    <n v="1.10046"/>
    <n v="50.020909090909093"/>
    <x v="1"/>
    <s v="plays"/>
  </r>
  <r>
    <n v="2000"/>
    <n v="2027"/>
    <x v="0"/>
    <s v="GB"/>
    <s v="GBP"/>
    <n v="1425478950"/>
    <n v="1422886950"/>
    <x v="3519"/>
    <d v="2015-03-04T09:22:30"/>
    <b v="0"/>
    <n v="28"/>
    <b v="1"/>
    <s v="theater/plays"/>
    <n v="1.0135000000000001"/>
    <n v="72.392857142857139"/>
    <x v="1"/>
    <s v="plays"/>
  </r>
  <r>
    <n v="2000"/>
    <n v="2015"/>
    <x v="0"/>
    <s v="GB"/>
    <s v="GBP"/>
    <n v="1441547220"/>
    <n v="1439322412"/>
    <x v="3520"/>
    <d v="2015-09-06T08:47:00"/>
    <b v="0"/>
    <n v="21"/>
    <b v="1"/>
    <s v="theater/plays"/>
    <n v="1.0075000000000001"/>
    <n v="95.952380952380949"/>
    <x v="1"/>
    <s v="plays"/>
  </r>
  <r>
    <n v="350"/>
    <n v="593"/>
    <x v="0"/>
    <s v="US"/>
    <s v="USD"/>
    <n v="1411980020"/>
    <n v="1409388020"/>
    <x v="3521"/>
    <d v="2014-09-29T03:40:20"/>
    <b v="0"/>
    <n v="13"/>
    <b v="1"/>
    <s v="theater/plays"/>
    <n v="1.6942857142857144"/>
    <n v="45.615384615384613"/>
    <x v="1"/>
    <s v="plays"/>
  </r>
  <r>
    <n v="1395"/>
    <n v="1395"/>
    <x v="0"/>
    <s v="GB"/>
    <s v="GBP"/>
    <n v="1442311560"/>
    <n v="1439924246"/>
    <x v="3522"/>
    <d v="2015-09-15T05:06:00"/>
    <b v="0"/>
    <n v="34"/>
    <b v="1"/>
    <s v="theater/plays"/>
    <n v="1"/>
    <n v="41.029411764705884"/>
    <x v="1"/>
    <s v="plays"/>
  </r>
  <r>
    <n v="4000"/>
    <n v="4546"/>
    <x v="0"/>
    <s v="GB"/>
    <s v="GBP"/>
    <n v="1474844400"/>
    <n v="1469871148"/>
    <x v="3523"/>
    <d v="2016-09-25T18:00:00"/>
    <b v="0"/>
    <n v="80"/>
    <b v="1"/>
    <s v="theater/plays"/>
    <n v="1.1365000000000001"/>
    <n v="56.825000000000003"/>
    <x v="1"/>
    <s v="plays"/>
  </r>
  <r>
    <n v="10000"/>
    <n v="10156"/>
    <x v="0"/>
    <s v="US"/>
    <s v="USD"/>
    <n v="1410580800"/>
    <n v="1409336373"/>
    <x v="3524"/>
    <d v="2014-09-12T23:00:00"/>
    <b v="0"/>
    <n v="74"/>
    <b v="1"/>
    <s v="theater/plays"/>
    <n v="1.0156000000000001"/>
    <n v="137.24324324324326"/>
    <x v="1"/>
    <s v="plays"/>
  </r>
  <r>
    <n v="500"/>
    <n v="530"/>
    <x v="0"/>
    <s v="US"/>
    <s v="USD"/>
    <n v="1439136000"/>
    <n v="1438188106"/>
    <x v="3525"/>
    <d v="2015-08-09T11:00:00"/>
    <b v="0"/>
    <n v="7"/>
    <b v="1"/>
    <s v="theater/plays"/>
    <n v="1.06"/>
    <n v="75.714285714285708"/>
    <x v="1"/>
    <s v="plays"/>
  </r>
  <r>
    <n v="3300"/>
    <n v="3366"/>
    <x v="0"/>
    <s v="US"/>
    <s v="USD"/>
    <n v="1461823140"/>
    <n v="1459411371"/>
    <x v="3526"/>
    <d v="2016-04-28T00:59:00"/>
    <b v="0"/>
    <n v="34"/>
    <b v="1"/>
    <s v="theater/plays"/>
    <n v="1.02"/>
    <n v="99"/>
    <x v="1"/>
    <s v="plays"/>
  </r>
  <r>
    <n v="6000"/>
    <n v="7015"/>
    <x v="0"/>
    <s v="US"/>
    <s v="USD"/>
    <n v="1436587140"/>
    <n v="1434069205"/>
    <x v="3527"/>
    <d v="2015-07-10T22:59:00"/>
    <b v="0"/>
    <n v="86"/>
    <b v="1"/>
    <s v="theater/plays"/>
    <n v="1.1691666666666667"/>
    <n v="81.569767441860463"/>
    <x v="1"/>
    <s v="plays"/>
  </r>
  <r>
    <n v="1650"/>
    <n v="1669"/>
    <x v="0"/>
    <s v="GB"/>
    <s v="GBP"/>
    <n v="1484740918"/>
    <n v="1483012918"/>
    <x v="3528"/>
    <d v="2017-01-18T07:01:58"/>
    <b v="0"/>
    <n v="37"/>
    <b v="1"/>
    <s v="theater/plays"/>
    <n v="1.0115151515151515"/>
    <n v="45.108108108108105"/>
    <x v="1"/>
    <s v="plays"/>
  </r>
  <r>
    <n v="500"/>
    <n v="660"/>
    <x v="0"/>
    <s v="US"/>
    <s v="USD"/>
    <n v="1436749200"/>
    <n v="1434997018"/>
    <x v="3529"/>
    <d v="2015-07-12T20:00:00"/>
    <b v="0"/>
    <n v="18"/>
    <b v="1"/>
    <s v="theater/plays"/>
    <n v="1.32"/>
    <n v="36.666666666666664"/>
    <x v="1"/>
    <s v="plays"/>
  </r>
  <r>
    <n v="2750"/>
    <n v="2750"/>
    <x v="0"/>
    <s v="GB"/>
    <s v="GBP"/>
    <n v="1460318400"/>
    <n v="1457881057"/>
    <x v="3530"/>
    <d v="2016-04-10T15:00:00"/>
    <b v="0"/>
    <n v="22"/>
    <b v="1"/>
    <s v="theater/plays"/>
    <n v="1"/>
    <n v="125"/>
    <x v="1"/>
    <s v="plays"/>
  </r>
  <r>
    <n v="1000"/>
    <n v="1280"/>
    <x v="0"/>
    <s v="US"/>
    <s v="USD"/>
    <n v="1467301334"/>
    <n v="1464709334"/>
    <x v="3531"/>
    <d v="2016-06-30T10:42:14"/>
    <b v="0"/>
    <n v="26"/>
    <b v="1"/>
    <s v="theater/plays"/>
    <n v="1.28"/>
    <n v="49.230769230769234"/>
    <x v="1"/>
    <s v="plays"/>
  </r>
  <r>
    <n v="960"/>
    <n v="1142"/>
    <x v="0"/>
    <s v="US"/>
    <s v="USD"/>
    <n v="1411012740"/>
    <n v="1409667827"/>
    <x v="3532"/>
    <d v="2014-09-17T22:59:00"/>
    <b v="0"/>
    <n v="27"/>
    <b v="1"/>
    <s v="theater/plays"/>
    <n v="1.1895833333333334"/>
    <n v="42.296296296296298"/>
    <x v="1"/>
    <s v="plays"/>
  </r>
  <r>
    <n v="500"/>
    <n v="631"/>
    <x v="0"/>
    <s v="US"/>
    <s v="USD"/>
    <n v="1447269367"/>
    <n v="1444673767"/>
    <x v="3533"/>
    <d v="2015-11-11T14:16:07"/>
    <b v="0"/>
    <n v="8"/>
    <b v="1"/>
    <s v="theater/plays"/>
    <n v="1.262"/>
    <n v="78.875"/>
    <x v="1"/>
    <s v="plays"/>
  </r>
  <r>
    <n v="5000"/>
    <n v="7810"/>
    <x v="0"/>
    <s v="US"/>
    <s v="USD"/>
    <n v="1443711623"/>
    <n v="1440687623"/>
    <x v="3534"/>
    <d v="2015-10-01T10:00:23"/>
    <b v="0"/>
    <n v="204"/>
    <b v="1"/>
    <s v="theater/plays"/>
    <n v="1.5620000000000001"/>
    <n v="38.284313725490193"/>
    <x v="1"/>
    <s v="plays"/>
  </r>
  <r>
    <n v="2000"/>
    <n v="2063"/>
    <x v="0"/>
    <s v="GB"/>
    <s v="GBP"/>
    <n v="1443808800"/>
    <n v="1441120910"/>
    <x v="3535"/>
    <d v="2015-10-02T13:00:00"/>
    <b v="0"/>
    <n v="46"/>
    <b v="1"/>
    <s v="theater/plays"/>
    <n v="1.0315000000000001"/>
    <n v="44.847826086956523"/>
    <x v="1"/>
    <s v="plays"/>
  </r>
  <r>
    <n v="150"/>
    <n v="230"/>
    <x v="0"/>
    <s v="GB"/>
    <s v="GBP"/>
    <n v="1450612740"/>
    <n v="1448040425"/>
    <x v="3536"/>
    <d v="2015-12-20T06:59:00"/>
    <b v="0"/>
    <n v="17"/>
    <b v="1"/>
    <s v="theater/plays"/>
    <n v="1.5333333333333334"/>
    <n v="13.529411764705882"/>
    <x v="1"/>
    <s v="plays"/>
  </r>
  <r>
    <n v="675"/>
    <n v="1218"/>
    <x v="0"/>
    <s v="CA"/>
    <s v="CAD"/>
    <n v="1416211140"/>
    <n v="1413016216"/>
    <x v="3537"/>
    <d v="2014-11-17T02:59:00"/>
    <b v="0"/>
    <n v="28"/>
    <b v="1"/>
    <s v="theater/plays"/>
    <n v="1.8044444444444445"/>
    <n v="43.5"/>
    <x v="1"/>
    <s v="plays"/>
  </r>
  <r>
    <n v="2000"/>
    <n v="2569"/>
    <x v="0"/>
    <s v="GB"/>
    <s v="GBP"/>
    <n v="1471428340"/>
    <n v="1469009140"/>
    <x v="3538"/>
    <d v="2016-08-17T05:05:40"/>
    <b v="0"/>
    <n v="83"/>
    <b v="1"/>
    <s v="theater/plays"/>
    <n v="1.2845"/>
    <n v="30.951807228915662"/>
    <x v="1"/>
    <s v="plays"/>
  </r>
  <r>
    <n v="600"/>
    <n v="718"/>
    <x v="0"/>
    <s v="US"/>
    <s v="USD"/>
    <n v="1473358122"/>
    <n v="1471543722"/>
    <x v="3539"/>
    <d v="2016-09-08T13:08:42"/>
    <b v="0"/>
    <n v="13"/>
    <b v="1"/>
    <s v="theater/plays"/>
    <n v="1.1966666666666668"/>
    <n v="55.230769230769234"/>
    <x v="1"/>
    <s v="plays"/>
  </r>
  <r>
    <n v="300"/>
    <n v="369"/>
    <x v="0"/>
    <s v="GB"/>
    <s v="GBP"/>
    <n v="1466899491"/>
    <n v="1464307491"/>
    <x v="3540"/>
    <d v="2016-06-25T19:04:51"/>
    <b v="0"/>
    <n v="8"/>
    <b v="1"/>
    <s v="theater/plays"/>
    <n v="1.23"/>
    <n v="46.125"/>
    <x v="1"/>
    <s v="plays"/>
  </r>
  <r>
    <n v="1200"/>
    <n v="1260"/>
    <x v="0"/>
    <s v="GB"/>
    <s v="GBP"/>
    <n v="1441042275"/>
    <n v="1438882275"/>
    <x v="3541"/>
    <d v="2015-08-31T12:31:15"/>
    <b v="0"/>
    <n v="32"/>
    <b v="1"/>
    <s v="theater/plays"/>
    <n v="1.05"/>
    <n v="39.375"/>
    <x v="1"/>
    <s v="plays"/>
  </r>
  <r>
    <n v="5500"/>
    <n v="5623"/>
    <x v="0"/>
    <s v="US"/>
    <s v="USD"/>
    <n v="1410099822"/>
    <n v="1404915822"/>
    <x v="3542"/>
    <d v="2014-09-07T09:23:42"/>
    <b v="0"/>
    <n v="85"/>
    <b v="1"/>
    <s v="theater/plays"/>
    <n v="1.0223636363636364"/>
    <n v="66.152941176470591"/>
    <x v="1"/>
    <s v="plays"/>
  </r>
  <r>
    <n v="1500"/>
    <n v="1570"/>
    <x v="0"/>
    <s v="DE"/>
    <s v="EUR"/>
    <n v="1435255659"/>
    <n v="1432663659"/>
    <x v="3543"/>
    <d v="2015-06-25T13:07:39"/>
    <b v="0"/>
    <n v="29"/>
    <b v="1"/>
    <s v="theater/plays"/>
    <n v="1.0466666666666666"/>
    <n v="54.137931034482762"/>
    <x v="1"/>
    <s v="plays"/>
  </r>
  <r>
    <n v="2500"/>
    <n v="2500"/>
    <x v="0"/>
    <s v="US"/>
    <s v="USD"/>
    <n v="1425758257"/>
    <n v="1423166257"/>
    <x v="3544"/>
    <d v="2015-03-07T14:57:37"/>
    <b v="0"/>
    <n v="24"/>
    <b v="1"/>
    <s v="theater/plays"/>
    <n v="1"/>
    <n v="104.16666666666667"/>
    <x v="1"/>
    <s v="plays"/>
  </r>
  <r>
    <n v="250"/>
    <n v="251"/>
    <x v="0"/>
    <s v="US"/>
    <s v="USD"/>
    <n v="1428780159"/>
    <n v="1426188159"/>
    <x v="3545"/>
    <d v="2015-04-11T14:22:39"/>
    <b v="0"/>
    <n v="8"/>
    <b v="1"/>
    <s v="theater/plays"/>
    <n v="1.004"/>
    <n v="31.375"/>
    <x v="1"/>
    <s v="plays"/>
  </r>
  <r>
    <n v="1100"/>
    <n v="1125"/>
    <x v="0"/>
    <s v="US"/>
    <s v="USD"/>
    <n v="1427860740"/>
    <n v="1426002684"/>
    <x v="3546"/>
    <d v="2015-03-31T22:59:00"/>
    <b v="0"/>
    <n v="19"/>
    <b v="1"/>
    <s v="theater/plays"/>
    <n v="1.0227272727272727"/>
    <n v="59.210526315789473"/>
    <x v="1"/>
    <s v="plays"/>
  </r>
  <r>
    <n v="35000"/>
    <n v="40043.25"/>
    <x v="0"/>
    <s v="US"/>
    <s v="USD"/>
    <n v="1463198340"/>
    <n v="1461117201"/>
    <x v="3547"/>
    <d v="2016-05-13T22:59:00"/>
    <b v="0"/>
    <n v="336"/>
    <b v="1"/>
    <s v="theater/plays"/>
    <n v="1.1440928571428572"/>
    <n v="119.17633928571429"/>
    <x v="1"/>
    <s v="plays"/>
  </r>
  <r>
    <n v="2100"/>
    <n v="2140"/>
    <x v="0"/>
    <s v="US"/>
    <s v="USD"/>
    <n v="1457139600"/>
    <n v="1455230214"/>
    <x v="3548"/>
    <d v="2016-03-04T20:00:00"/>
    <b v="0"/>
    <n v="13"/>
    <b v="1"/>
    <s v="theater/plays"/>
    <n v="1.019047619047619"/>
    <n v="164.61538461538461"/>
    <x v="1"/>
    <s v="plays"/>
  </r>
  <r>
    <n v="1000"/>
    <n v="1020"/>
    <x v="0"/>
    <s v="GB"/>
    <s v="GBP"/>
    <n v="1441358873"/>
    <n v="1438939673"/>
    <x v="3549"/>
    <d v="2015-09-04T04:27:53"/>
    <b v="0"/>
    <n v="42"/>
    <b v="1"/>
    <s v="theater/plays"/>
    <n v="1.02"/>
    <n v="24.285714285714285"/>
    <x v="1"/>
    <s v="plays"/>
  </r>
  <r>
    <n v="2500"/>
    <n v="2620"/>
    <x v="0"/>
    <s v="GB"/>
    <s v="GBP"/>
    <n v="1462224398"/>
    <n v="1459632398"/>
    <x v="3550"/>
    <d v="2016-05-02T16:26:38"/>
    <b v="0"/>
    <n v="64"/>
    <b v="1"/>
    <s v="theater/plays"/>
    <n v="1.048"/>
    <n v="40.9375"/>
    <x v="1"/>
    <s v="plays"/>
  </r>
  <r>
    <n v="1500"/>
    <n v="1527.5"/>
    <x v="0"/>
    <s v="US"/>
    <s v="USD"/>
    <n v="1400796420"/>
    <n v="1398342170"/>
    <x v="3551"/>
    <d v="2014-05-22T17:07:00"/>
    <b v="0"/>
    <n v="25"/>
    <b v="1"/>
    <s v="theater/plays"/>
    <n v="1.0183333333333333"/>
    <n v="61.1"/>
    <x v="1"/>
    <s v="plays"/>
  </r>
  <r>
    <n v="773"/>
    <n v="773"/>
    <x v="0"/>
    <s v="GB"/>
    <s v="GBP"/>
    <n v="1403964324"/>
    <n v="1401372324"/>
    <x v="3552"/>
    <d v="2014-06-28T09:05:24"/>
    <b v="0"/>
    <n v="20"/>
    <b v="1"/>
    <s v="theater/plays"/>
    <n v="1"/>
    <n v="38.65"/>
    <x v="1"/>
    <s v="plays"/>
  </r>
  <r>
    <n v="5500"/>
    <n v="5845"/>
    <x v="0"/>
    <s v="US"/>
    <s v="USD"/>
    <n v="1439337600"/>
    <n v="1436575280"/>
    <x v="3553"/>
    <d v="2015-08-11T19:00:00"/>
    <b v="0"/>
    <n v="104"/>
    <b v="1"/>
    <s v="theater/plays"/>
    <n v="1.0627272727272727"/>
    <n v="56.20192307692308"/>
    <x v="1"/>
    <s v="plays"/>
  </r>
  <r>
    <n v="5000"/>
    <n v="5671.11"/>
    <x v="0"/>
    <s v="US"/>
    <s v="USD"/>
    <n v="1423674000"/>
    <n v="1421025159"/>
    <x v="3554"/>
    <d v="2015-02-11T12:00:00"/>
    <b v="0"/>
    <n v="53"/>
    <b v="1"/>
    <s v="theater/plays"/>
    <n v="1.1342219999999998"/>
    <n v="107.00207547169811"/>
    <x v="1"/>
    <s v="plays"/>
  </r>
  <r>
    <n v="2400"/>
    <n v="2400"/>
    <x v="0"/>
    <s v="IT"/>
    <s v="EUR"/>
    <n v="1479382594"/>
    <n v="1476786994"/>
    <x v="3555"/>
    <d v="2016-11-17T06:36:34"/>
    <b v="0"/>
    <n v="14"/>
    <b v="1"/>
    <s v="theater/plays"/>
    <n v="1"/>
    <n v="171.42857142857142"/>
    <x v="1"/>
    <s v="plays"/>
  </r>
  <r>
    <n v="2200"/>
    <n v="2210"/>
    <x v="0"/>
    <s v="GB"/>
    <s v="GBP"/>
    <n v="1408289724"/>
    <n v="1403105724"/>
    <x v="3556"/>
    <d v="2014-08-17T10:35:24"/>
    <b v="0"/>
    <n v="20"/>
    <b v="1"/>
    <s v="theater/plays"/>
    <n v="1.0045454545454546"/>
    <n v="110.5"/>
    <x v="1"/>
    <s v="plays"/>
  </r>
  <r>
    <n v="100000"/>
    <n v="100036"/>
    <x v="0"/>
    <s v="US"/>
    <s v="USD"/>
    <n v="1399271911"/>
    <n v="1396334311"/>
    <x v="3557"/>
    <d v="2014-05-05T01:38:31"/>
    <b v="0"/>
    <n v="558"/>
    <b v="1"/>
    <s v="theater/plays"/>
    <n v="1.0003599999999999"/>
    <n v="179.27598566308242"/>
    <x v="1"/>
    <s v="plays"/>
  </r>
  <r>
    <n v="350"/>
    <n v="504"/>
    <x v="0"/>
    <s v="GB"/>
    <s v="GBP"/>
    <n v="1435352400"/>
    <n v="1431718575"/>
    <x v="3558"/>
    <d v="2015-06-26T16:00:00"/>
    <b v="0"/>
    <n v="22"/>
    <b v="1"/>
    <s v="theater/plays"/>
    <n v="1.44"/>
    <n v="22.90909090909091"/>
    <x v="1"/>
    <s v="plays"/>
  </r>
  <r>
    <n v="1000"/>
    <n v="1035"/>
    <x v="0"/>
    <s v="AU"/>
    <s v="AUD"/>
    <n v="1438333080"/>
    <n v="1436408308"/>
    <x v="3559"/>
    <d v="2015-07-31T03:58:00"/>
    <b v="0"/>
    <n v="24"/>
    <b v="1"/>
    <s v="theater/plays"/>
    <n v="1.0349999999999999"/>
    <n v="43.125"/>
    <x v="1"/>
    <s v="plays"/>
  </r>
  <r>
    <n v="3200"/>
    <n v="3470"/>
    <x v="0"/>
    <s v="CA"/>
    <s v="CAD"/>
    <n v="1432694700"/>
    <n v="1429651266"/>
    <x v="3560"/>
    <d v="2015-05-26T21:45:00"/>
    <b v="0"/>
    <n v="74"/>
    <b v="1"/>
    <s v="theater/plays"/>
    <n v="1.0843750000000001"/>
    <n v="46.891891891891895"/>
    <x v="1"/>
    <s v="plays"/>
  </r>
  <r>
    <n v="2500"/>
    <n v="2560"/>
    <x v="0"/>
    <s v="US"/>
    <s v="USD"/>
    <n v="1438799760"/>
    <n v="1437236378"/>
    <x v="3561"/>
    <d v="2015-08-05T13:36:00"/>
    <b v="0"/>
    <n v="54"/>
    <b v="1"/>
    <s v="theater/plays"/>
    <n v="1.024"/>
    <n v="47.407407407407405"/>
    <x v="1"/>
    <s v="plays"/>
  </r>
  <r>
    <n v="315"/>
    <n v="469"/>
    <x v="0"/>
    <s v="GB"/>
    <s v="GBP"/>
    <n v="1457906400"/>
    <n v="1457115427"/>
    <x v="3562"/>
    <d v="2016-03-13T17:00:00"/>
    <b v="0"/>
    <n v="31"/>
    <b v="1"/>
    <s v="theater/plays"/>
    <n v="1.4888888888888889"/>
    <n v="15.129032258064516"/>
    <x v="1"/>
    <s v="plays"/>
  </r>
  <r>
    <n v="500"/>
    <n v="527.45000000000005"/>
    <x v="0"/>
    <s v="GB"/>
    <s v="GBP"/>
    <n v="1470078000"/>
    <n v="1467648456"/>
    <x v="3563"/>
    <d v="2016-08-01T14:00:00"/>
    <b v="0"/>
    <n v="25"/>
    <b v="1"/>
    <s v="theater/plays"/>
    <n v="1.0549000000000002"/>
    <n v="21.098000000000003"/>
    <x v="1"/>
    <s v="plays"/>
  </r>
  <r>
    <n v="1000"/>
    <n v="1005"/>
    <x v="0"/>
    <s v="GB"/>
    <s v="GBP"/>
    <n v="1444060800"/>
    <n v="1440082649"/>
    <x v="3564"/>
    <d v="2015-10-05T11:00:00"/>
    <b v="0"/>
    <n v="17"/>
    <b v="1"/>
    <s v="theater/plays"/>
    <n v="1.0049999999999999"/>
    <n v="59.117647058823529"/>
    <x v="1"/>
    <s v="plays"/>
  </r>
  <r>
    <n v="900"/>
    <n v="1175"/>
    <x v="0"/>
    <s v="US"/>
    <s v="USD"/>
    <n v="1420048208"/>
    <n v="1417456208"/>
    <x v="3565"/>
    <d v="2014-12-31T12:50:08"/>
    <b v="0"/>
    <n v="12"/>
    <b v="1"/>
    <s v="theater/plays"/>
    <n v="1.3055555555555556"/>
    <n v="97.916666666666671"/>
    <x v="1"/>
    <s v="plays"/>
  </r>
  <r>
    <n v="2000"/>
    <n v="2095"/>
    <x v="0"/>
    <s v="GB"/>
    <s v="GBP"/>
    <n v="1422015083"/>
    <n v="1419423083"/>
    <x v="3566"/>
    <d v="2015-01-23T07:11:23"/>
    <b v="0"/>
    <n v="38"/>
    <b v="1"/>
    <s v="theater/plays"/>
    <n v="1.0475000000000001"/>
    <n v="55.131578947368418"/>
    <x v="1"/>
    <s v="plays"/>
  </r>
  <r>
    <n v="1000"/>
    <n v="1088"/>
    <x v="0"/>
    <s v="GB"/>
    <s v="GBP"/>
    <n v="1433964444"/>
    <n v="1431372444"/>
    <x v="3567"/>
    <d v="2015-06-10T14:27:24"/>
    <b v="0"/>
    <n v="41"/>
    <b v="1"/>
    <s v="theater/plays"/>
    <n v="1.0880000000000001"/>
    <n v="26.536585365853657"/>
    <x v="1"/>
    <s v="plays"/>
  </r>
  <r>
    <n v="1000"/>
    <n v="1110"/>
    <x v="0"/>
    <s v="US"/>
    <s v="USD"/>
    <n v="1410975994"/>
    <n v="1408383994"/>
    <x v="3568"/>
    <d v="2014-09-17T12:46:34"/>
    <b v="0"/>
    <n v="19"/>
    <b v="1"/>
    <s v="theater/plays"/>
    <n v="1.1100000000000001"/>
    <n v="58.421052631578945"/>
    <x v="1"/>
    <s v="plays"/>
  </r>
  <r>
    <n v="5000"/>
    <n v="5024"/>
    <x v="0"/>
    <s v="US"/>
    <s v="USD"/>
    <n v="1420734696"/>
    <n v="1418142696"/>
    <x v="3569"/>
    <d v="2015-01-08T11:31:36"/>
    <b v="0"/>
    <n v="41"/>
    <b v="1"/>
    <s v="theater/plays"/>
    <n v="1.0047999999999999"/>
    <n v="122.53658536585365"/>
    <x v="1"/>
    <s v="plays"/>
  </r>
  <r>
    <n v="2000"/>
    <n v="2287"/>
    <x v="0"/>
    <s v="US"/>
    <s v="USD"/>
    <n v="1420009200"/>
    <n v="1417593483"/>
    <x v="3570"/>
    <d v="2014-12-31T02:00:00"/>
    <b v="0"/>
    <n v="26"/>
    <b v="1"/>
    <s v="theater/plays"/>
    <n v="1.1435"/>
    <n v="87.961538461538467"/>
    <x v="1"/>
    <s v="plays"/>
  </r>
  <r>
    <n v="1500"/>
    <n v="1831"/>
    <x v="0"/>
    <s v="GB"/>
    <s v="GBP"/>
    <n v="1414701413"/>
    <n v="1412109413"/>
    <x v="3571"/>
    <d v="2014-10-30T15:36:53"/>
    <b v="0"/>
    <n v="25"/>
    <b v="1"/>
    <s v="theater/plays"/>
    <n v="1.2206666666666666"/>
    <n v="73.239999999999995"/>
    <x v="1"/>
    <s v="plays"/>
  </r>
  <r>
    <n v="500"/>
    <n v="500"/>
    <x v="0"/>
    <s v="GB"/>
    <s v="GBP"/>
    <n v="1434894082"/>
    <n v="1432302082"/>
    <x v="3572"/>
    <d v="2015-06-21T08:41:22"/>
    <b v="0"/>
    <n v="9"/>
    <b v="1"/>
    <s v="theater/plays"/>
    <n v="1"/>
    <n v="55.555555555555557"/>
    <x v="1"/>
    <s v="plays"/>
  </r>
  <r>
    <n v="3000"/>
    <n v="3084"/>
    <x v="0"/>
    <s v="GB"/>
    <s v="GBP"/>
    <n v="1415440846"/>
    <n v="1412845246"/>
    <x v="3573"/>
    <d v="2014-11-08T05:00:46"/>
    <b v="0"/>
    <n v="78"/>
    <b v="1"/>
    <s v="theater/plays"/>
    <n v="1.028"/>
    <n v="39.53846153846154"/>
    <x v="1"/>
    <s v="plays"/>
  </r>
  <r>
    <n v="5800"/>
    <n v="6155"/>
    <x v="0"/>
    <s v="US"/>
    <s v="USD"/>
    <n v="1415921848"/>
    <n v="1413326248"/>
    <x v="3574"/>
    <d v="2014-11-13T18:37:28"/>
    <b v="0"/>
    <n v="45"/>
    <b v="1"/>
    <s v="theater/plays"/>
    <n v="1.0612068965517241"/>
    <n v="136.77777777777777"/>
    <x v="1"/>
    <s v="plays"/>
  </r>
  <r>
    <n v="10000"/>
    <n v="10133"/>
    <x v="0"/>
    <s v="US"/>
    <s v="USD"/>
    <n v="1470887940"/>
    <n v="1468176527"/>
    <x v="3575"/>
    <d v="2016-08-10T22:59:00"/>
    <b v="0"/>
    <n v="102"/>
    <b v="1"/>
    <s v="theater/plays"/>
    <n v="1.0133000000000001"/>
    <n v="99.343137254901961"/>
    <x v="1"/>
    <s v="plays"/>
  </r>
  <r>
    <n v="100"/>
    <n v="100"/>
    <x v="0"/>
    <s v="US"/>
    <s v="USD"/>
    <n v="1480947054"/>
    <n v="1475759454"/>
    <x v="3576"/>
    <d v="2016-12-05T09:10:54"/>
    <b v="0"/>
    <n v="5"/>
    <b v="1"/>
    <s v="theater/plays"/>
    <n v="1"/>
    <n v="20"/>
    <x v="1"/>
    <s v="plays"/>
  </r>
  <r>
    <n v="600"/>
    <n v="780"/>
    <x v="0"/>
    <s v="US"/>
    <s v="USD"/>
    <n v="1430029680"/>
    <n v="1427741583"/>
    <x v="3577"/>
    <d v="2015-04-26T01:28:00"/>
    <b v="0"/>
    <n v="27"/>
    <b v="1"/>
    <s v="theater/plays"/>
    <n v="1.3"/>
    <n v="28.888888888888889"/>
    <x v="1"/>
    <s v="plays"/>
  </r>
  <r>
    <n v="1500"/>
    <n v="1500.2"/>
    <x v="0"/>
    <s v="GB"/>
    <s v="GBP"/>
    <n v="1462037777"/>
    <n v="1459445777"/>
    <x v="3578"/>
    <d v="2016-04-30T12:36:17"/>
    <b v="0"/>
    <n v="37"/>
    <b v="1"/>
    <s v="theater/plays"/>
    <n v="1.0001333333333333"/>
    <n v="40.545945945945945"/>
    <x v="1"/>
    <s v="plays"/>
  </r>
  <r>
    <n v="500"/>
    <n v="500"/>
    <x v="0"/>
    <s v="GB"/>
    <s v="GBP"/>
    <n v="1459444656"/>
    <n v="1456856256"/>
    <x v="3579"/>
    <d v="2016-03-31T12:17:36"/>
    <b v="0"/>
    <n v="14"/>
    <b v="1"/>
    <s v="theater/plays"/>
    <n v="1"/>
    <n v="35.714285714285715"/>
    <x v="1"/>
    <s v="plays"/>
  </r>
  <r>
    <n v="900"/>
    <n v="1025"/>
    <x v="0"/>
    <s v="US"/>
    <s v="USD"/>
    <n v="1425185940"/>
    <n v="1421900022"/>
    <x v="3580"/>
    <d v="2015-02-28T23:59:00"/>
    <b v="0"/>
    <n v="27"/>
    <b v="1"/>
    <s v="theater/plays"/>
    <n v="1.1388888888888888"/>
    <n v="37.962962962962962"/>
    <x v="1"/>
    <s v="plays"/>
  </r>
  <r>
    <n v="1500"/>
    <n v="1500"/>
    <x v="0"/>
    <s v="GB"/>
    <s v="GBP"/>
    <n v="1406719110"/>
    <n v="1405509510"/>
    <x v="3581"/>
    <d v="2014-07-30T06:18:30"/>
    <b v="0"/>
    <n v="45"/>
    <b v="1"/>
    <s v="theater/plays"/>
    <n v="1"/>
    <n v="33.333333333333336"/>
    <x v="1"/>
    <s v="plays"/>
  </r>
  <r>
    <n v="1000"/>
    <n v="2870"/>
    <x v="0"/>
    <s v="US"/>
    <s v="USD"/>
    <n v="1459822682"/>
    <n v="1458613082"/>
    <x v="3582"/>
    <d v="2016-04-04T21:18:02"/>
    <b v="0"/>
    <n v="49"/>
    <b v="1"/>
    <s v="theater/plays"/>
    <n v="2.87"/>
    <n v="58.571428571428569"/>
    <x v="1"/>
    <s v="plays"/>
  </r>
  <r>
    <n v="3000"/>
    <n v="3255"/>
    <x v="0"/>
    <s v="US"/>
    <s v="USD"/>
    <n v="1460970805"/>
    <n v="1455790405"/>
    <x v="3583"/>
    <d v="2016-04-18T04:13:25"/>
    <b v="0"/>
    <n v="24"/>
    <b v="1"/>
    <s v="theater/plays"/>
    <n v="1.085"/>
    <n v="135.625"/>
    <x v="1"/>
    <s v="plays"/>
  </r>
  <r>
    <n v="3000"/>
    <n v="3465"/>
    <x v="0"/>
    <s v="GB"/>
    <s v="GBP"/>
    <n v="1436772944"/>
    <n v="1434180944"/>
    <x v="3584"/>
    <d v="2015-07-13T02:35:44"/>
    <b v="0"/>
    <n v="112"/>
    <b v="1"/>
    <s v="theater/plays"/>
    <n v="1.155"/>
    <n v="30.9375"/>
    <x v="1"/>
    <s v="plays"/>
  </r>
  <r>
    <n v="3400"/>
    <n v="4050"/>
    <x v="0"/>
    <s v="US"/>
    <s v="USD"/>
    <n v="1419181890"/>
    <n v="1416589890"/>
    <x v="3585"/>
    <d v="2014-12-21T12:11:30"/>
    <b v="0"/>
    <n v="23"/>
    <b v="1"/>
    <s v="theater/plays"/>
    <n v="1.1911764705882353"/>
    <n v="176.08695652173913"/>
    <x v="1"/>
    <s v="plays"/>
  </r>
  <r>
    <n v="7500"/>
    <n v="8207"/>
    <x v="0"/>
    <s v="US"/>
    <s v="USD"/>
    <n v="1474649070"/>
    <n v="1469465070"/>
    <x v="3586"/>
    <d v="2016-09-23T11:44:30"/>
    <b v="0"/>
    <n v="54"/>
    <b v="1"/>
    <s v="theater/plays"/>
    <n v="1.0942666666666667"/>
    <n v="151.9814814814815"/>
    <x v="1"/>
    <s v="plays"/>
  </r>
  <r>
    <n v="500"/>
    <n v="633"/>
    <x v="0"/>
    <s v="GB"/>
    <s v="GBP"/>
    <n v="1467054000"/>
    <n v="1463144254"/>
    <x v="3587"/>
    <d v="2016-06-27T14:00:00"/>
    <b v="0"/>
    <n v="28"/>
    <b v="1"/>
    <s v="theater/plays"/>
    <n v="1.266"/>
    <n v="22.607142857142858"/>
    <x v="1"/>
    <s v="plays"/>
  </r>
  <r>
    <n v="200"/>
    <n v="201"/>
    <x v="0"/>
    <s v="GB"/>
    <s v="GBP"/>
    <n v="1430348400"/>
    <n v="1428436410"/>
    <x v="3588"/>
    <d v="2015-04-29T18:00:00"/>
    <b v="0"/>
    <n v="11"/>
    <b v="1"/>
    <s v="theater/plays"/>
    <n v="1.0049999999999999"/>
    <n v="18.272727272727273"/>
    <x v="1"/>
    <s v="plays"/>
  </r>
  <r>
    <n v="4000"/>
    <n v="5100"/>
    <x v="0"/>
    <s v="US"/>
    <s v="USD"/>
    <n v="1432654347"/>
    <n v="1430494347"/>
    <x v="3589"/>
    <d v="2015-05-26T10:32:27"/>
    <b v="0"/>
    <n v="62"/>
    <b v="1"/>
    <s v="theater/plays"/>
    <n v="1.2749999999999999"/>
    <n v="82.258064516129039"/>
    <x v="1"/>
    <s v="plays"/>
  </r>
  <r>
    <n v="5000"/>
    <n v="5003"/>
    <x v="0"/>
    <s v="GB"/>
    <s v="GBP"/>
    <n v="1413792034"/>
    <n v="1411200034"/>
    <x v="3590"/>
    <d v="2014-10-20T03:00:34"/>
    <b v="0"/>
    <n v="73"/>
    <b v="1"/>
    <s v="theater/plays"/>
    <n v="1.0005999999999999"/>
    <n v="68.534246575342465"/>
    <x v="1"/>
    <s v="plays"/>
  </r>
  <r>
    <n v="700"/>
    <n v="1225"/>
    <x v="0"/>
    <s v="US"/>
    <s v="USD"/>
    <n v="1422075540"/>
    <n v="1419979544"/>
    <x v="3591"/>
    <d v="2015-01-23T23:59:00"/>
    <b v="0"/>
    <n v="18"/>
    <b v="1"/>
    <s v="theater/plays"/>
    <n v="1.75"/>
    <n v="68.055555555555557"/>
    <x v="1"/>
    <s v="plays"/>
  </r>
  <r>
    <n v="2000"/>
    <n v="2545"/>
    <x v="0"/>
    <s v="US"/>
    <s v="USD"/>
    <n v="1423630740"/>
    <n v="1418673307"/>
    <x v="3592"/>
    <d v="2015-02-10T23:59:00"/>
    <b v="0"/>
    <n v="35"/>
    <b v="1"/>
    <s v="theater/plays"/>
    <n v="1.2725"/>
    <n v="72.714285714285708"/>
    <x v="1"/>
    <s v="plays"/>
  </r>
  <r>
    <n v="3000"/>
    <n v="3319"/>
    <x v="0"/>
    <s v="US"/>
    <s v="USD"/>
    <n v="1420489560"/>
    <n v="1417469639"/>
    <x v="3593"/>
    <d v="2015-01-05T15:26:00"/>
    <b v="0"/>
    <n v="43"/>
    <b v="1"/>
    <s v="theater/plays"/>
    <n v="1.1063333333333334"/>
    <n v="77.186046511627907"/>
    <x v="1"/>
    <s v="plays"/>
  </r>
  <r>
    <n v="1600"/>
    <n v="2015"/>
    <x v="0"/>
    <s v="US"/>
    <s v="USD"/>
    <n v="1472952982"/>
    <n v="1470792982"/>
    <x v="3594"/>
    <d v="2016-09-03T20:36:22"/>
    <b v="0"/>
    <n v="36"/>
    <b v="1"/>
    <s v="theater/plays"/>
    <n v="1.2593749999999999"/>
    <n v="55.972222222222221"/>
    <x v="1"/>
    <s v="plays"/>
  </r>
  <r>
    <n v="2600"/>
    <n v="3081"/>
    <x v="0"/>
    <s v="US"/>
    <s v="USD"/>
    <n v="1426229940"/>
    <n v="1423959123"/>
    <x v="3595"/>
    <d v="2015-03-13T01:59:00"/>
    <b v="0"/>
    <n v="62"/>
    <b v="1"/>
    <s v="theater/plays"/>
    <n v="1.1850000000000001"/>
    <n v="49.693548387096776"/>
    <x v="1"/>
    <s v="plays"/>
  </r>
  <r>
    <n v="1100"/>
    <n v="1185"/>
    <x v="0"/>
    <s v="CA"/>
    <s v="CAD"/>
    <n v="1409072982"/>
    <n v="1407258582"/>
    <x v="3596"/>
    <d v="2014-08-26T12:09:42"/>
    <b v="0"/>
    <n v="15"/>
    <b v="1"/>
    <s v="theater/plays"/>
    <n v="1.0772727272727274"/>
    <n v="79"/>
    <x v="1"/>
    <s v="plays"/>
  </r>
  <r>
    <n v="2500"/>
    <n v="2565"/>
    <x v="0"/>
    <s v="US"/>
    <s v="USD"/>
    <n v="1456984740"/>
    <n v="1455717790"/>
    <x v="3597"/>
    <d v="2016-03-03T00:59:00"/>
    <b v="0"/>
    <n v="33"/>
    <b v="1"/>
    <s v="theater/plays"/>
    <n v="1.026"/>
    <n v="77.727272727272734"/>
    <x v="1"/>
    <s v="plays"/>
  </r>
  <r>
    <n v="1000"/>
    <n v="1101"/>
    <x v="0"/>
    <s v="US"/>
    <s v="USD"/>
    <n v="1409720340"/>
    <n v="1408129822"/>
    <x v="3598"/>
    <d v="2014-09-02T23:59:00"/>
    <b v="0"/>
    <n v="27"/>
    <b v="1"/>
    <s v="theater/plays"/>
    <n v="1.101"/>
    <n v="40.777777777777779"/>
    <x v="1"/>
    <s v="plays"/>
  </r>
  <r>
    <n v="500"/>
    <n v="1010"/>
    <x v="0"/>
    <s v="US"/>
    <s v="USD"/>
    <n v="1440892800"/>
    <n v="1438715077"/>
    <x v="3599"/>
    <d v="2015-08-29T19:00:00"/>
    <b v="0"/>
    <n v="17"/>
    <b v="1"/>
    <s v="theater/plays"/>
    <n v="2.02"/>
    <n v="59.411764705882355"/>
    <x v="1"/>
    <s v="plays"/>
  </r>
  <r>
    <n v="10"/>
    <n v="13"/>
    <x v="0"/>
    <s v="US"/>
    <s v="USD"/>
    <n v="1476390164"/>
    <n v="1473970964"/>
    <x v="3600"/>
    <d v="2016-10-13T15:22:44"/>
    <b v="0"/>
    <n v="4"/>
    <b v="1"/>
    <s v="theater/plays"/>
    <n v="1.3"/>
    <n v="3.25"/>
    <x v="1"/>
    <s v="plays"/>
  </r>
  <r>
    <n v="2000"/>
    <n v="2087"/>
    <x v="0"/>
    <s v="GB"/>
    <s v="GBP"/>
    <n v="1421452682"/>
    <n v="1418860682"/>
    <x v="3601"/>
    <d v="2015-01-16T18:58:02"/>
    <b v="0"/>
    <n v="53"/>
    <b v="1"/>
    <s v="theater/plays"/>
    <n v="1.0435000000000001"/>
    <n v="39.377358490566039"/>
    <x v="1"/>
    <s v="plays"/>
  </r>
  <r>
    <n v="4000"/>
    <n v="4002"/>
    <x v="0"/>
    <s v="US"/>
    <s v="USD"/>
    <n v="1463520479"/>
    <n v="1458336479"/>
    <x v="3602"/>
    <d v="2016-05-17T16:27:59"/>
    <b v="0"/>
    <n v="49"/>
    <b v="1"/>
    <s v="theater/plays"/>
    <n v="1.0004999999999999"/>
    <n v="81.673469387755105"/>
    <x v="1"/>
    <s v="plays"/>
  </r>
  <r>
    <n v="1500"/>
    <n v="2560"/>
    <x v="0"/>
    <s v="US"/>
    <s v="USD"/>
    <n v="1446759880"/>
    <n v="1444164280"/>
    <x v="3603"/>
    <d v="2015-11-05T16:44:40"/>
    <b v="0"/>
    <n v="57"/>
    <b v="1"/>
    <s v="theater/plays"/>
    <n v="1.7066666666666668"/>
    <n v="44.912280701754383"/>
    <x v="1"/>
    <s v="plays"/>
  </r>
  <r>
    <n v="3000"/>
    <n v="3385"/>
    <x v="0"/>
    <s v="US"/>
    <s v="USD"/>
    <n v="1461913140"/>
    <n v="1461370956"/>
    <x v="3604"/>
    <d v="2016-04-29T01:59:00"/>
    <b v="0"/>
    <n v="69"/>
    <b v="1"/>
    <s v="theater/plays"/>
    <n v="1.1283333333333334"/>
    <n v="49.05797101449275"/>
    <x v="1"/>
    <s v="plays"/>
  </r>
  <r>
    <n v="250"/>
    <n v="460"/>
    <x v="0"/>
    <s v="GB"/>
    <s v="GBP"/>
    <n v="1455390126"/>
    <n v="1452798126"/>
    <x v="3605"/>
    <d v="2016-02-13T14:02:06"/>
    <b v="0"/>
    <n v="15"/>
    <b v="1"/>
    <s v="theater/plays"/>
    <n v="1.84"/>
    <n v="30.666666666666668"/>
    <x v="1"/>
    <s v="plays"/>
  </r>
  <r>
    <n v="3000"/>
    <n v="3908"/>
    <x v="0"/>
    <s v="GB"/>
    <s v="GBP"/>
    <n v="1471185057"/>
    <n v="1468593057"/>
    <x v="3606"/>
    <d v="2016-08-14T09:30:57"/>
    <b v="0"/>
    <n v="64"/>
    <b v="1"/>
    <s v="theater/plays"/>
    <n v="1.3026666666666666"/>
    <n v="61.0625"/>
    <x v="1"/>
    <s v="plays"/>
  </r>
  <r>
    <n v="550"/>
    <n v="580"/>
    <x v="0"/>
    <s v="GB"/>
    <s v="GBP"/>
    <n v="1450137600"/>
    <n v="1448924882"/>
    <x v="3607"/>
    <d v="2015-12-14T19:00:00"/>
    <b v="0"/>
    <n v="20"/>
    <b v="1"/>
    <s v="theater/plays"/>
    <n v="1.0545454545454545"/>
    <n v="29"/>
    <x v="1"/>
    <s v="plays"/>
  </r>
  <r>
    <n v="800"/>
    <n v="800"/>
    <x v="0"/>
    <s v="GB"/>
    <s v="GBP"/>
    <n v="1466172000"/>
    <n v="1463418090"/>
    <x v="3608"/>
    <d v="2016-06-17T09:00:00"/>
    <b v="0"/>
    <n v="27"/>
    <b v="1"/>
    <s v="theater/plays"/>
    <n v="1"/>
    <n v="29.62962962962963"/>
    <x v="1"/>
    <s v="plays"/>
  </r>
  <r>
    <n v="1960"/>
    <n v="3005"/>
    <x v="0"/>
    <s v="GB"/>
    <s v="GBP"/>
    <n v="1459378085"/>
    <n v="1456789685"/>
    <x v="3609"/>
    <d v="2016-03-30T17:48:05"/>
    <b v="0"/>
    <n v="21"/>
    <b v="1"/>
    <s v="theater/plays"/>
    <n v="1.5331632653061225"/>
    <n v="143.0952380952381"/>
    <x v="1"/>
    <s v="plays"/>
  </r>
  <r>
    <n v="1000"/>
    <n v="1623"/>
    <x v="0"/>
    <s v="GB"/>
    <s v="GBP"/>
    <n v="1439806936"/>
    <n v="1437214936"/>
    <x v="3610"/>
    <d v="2015-08-17T05:22:16"/>
    <b v="0"/>
    <n v="31"/>
    <b v="1"/>
    <s v="theater/plays"/>
    <n v="1.623"/>
    <n v="52.354838709677416"/>
    <x v="1"/>
    <s v="plays"/>
  </r>
  <r>
    <n v="2500"/>
    <n v="3400"/>
    <x v="0"/>
    <s v="GB"/>
    <s v="GBP"/>
    <n v="1428483201"/>
    <n v="1425891201"/>
    <x v="3611"/>
    <d v="2015-04-08T03:53:21"/>
    <b v="0"/>
    <n v="51"/>
    <b v="1"/>
    <s v="theater/plays"/>
    <n v="1.36"/>
    <n v="66.666666666666671"/>
    <x v="1"/>
    <s v="plays"/>
  </r>
  <r>
    <n v="5000"/>
    <n v="7220"/>
    <x v="0"/>
    <s v="CA"/>
    <s v="CAD"/>
    <n v="1402334811"/>
    <n v="1401470811"/>
    <x v="3612"/>
    <d v="2014-06-09T12:26:51"/>
    <b v="0"/>
    <n v="57"/>
    <b v="1"/>
    <s v="theater/plays"/>
    <n v="1.444"/>
    <n v="126.66666666666667"/>
    <x v="1"/>
    <s v="plays"/>
  </r>
  <r>
    <n v="1250"/>
    <n v="1250"/>
    <x v="0"/>
    <s v="US"/>
    <s v="USD"/>
    <n v="1403964574"/>
    <n v="1401372574"/>
    <x v="3613"/>
    <d v="2014-06-28T09:09:34"/>
    <b v="0"/>
    <n v="20"/>
    <b v="1"/>
    <s v="theater/plays"/>
    <n v="1"/>
    <n v="62.5"/>
    <x v="1"/>
    <s v="plays"/>
  </r>
  <r>
    <n v="2500"/>
    <n v="2520"/>
    <x v="0"/>
    <s v="US"/>
    <s v="USD"/>
    <n v="1434675616"/>
    <n v="1432083616"/>
    <x v="3614"/>
    <d v="2015-06-18T20:00:16"/>
    <b v="0"/>
    <n v="71"/>
    <b v="1"/>
    <s v="theater/plays"/>
    <n v="1.008"/>
    <n v="35.492957746478872"/>
    <x v="1"/>
    <s v="plays"/>
  </r>
  <r>
    <n v="2500"/>
    <n v="2670"/>
    <x v="0"/>
    <s v="GB"/>
    <s v="GBP"/>
    <n v="1449756896"/>
    <n v="1447164896"/>
    <x v="3615"/>
    <d v="2015-12-10T09:14:56"/>
    <b v="0"/>
    <n v="72"/>
    <b v="1"/>
    <s v="theater/plays"/>
    <n v="1.0680000000000001"/>
    <n v="37.083333333333336"/>
    <x v="1"/>
    <s v="plays"/>
  </r>
  <r>
    <n v="2500"/>
    <n v="3120"/>
    <x v="0"/>
    <s v="GB"/>
    <s v="GBP"/>
    <n v="1426801664"/>
    <n v="1424213264"/>
    <x v="3616"/>
    <d v="2015-03-19T16:47:44"/>
    <b v="0"/>
    <n v="45"/>
    <b v="1"/>
    <s v="theater/plays"/>
    <n v="1.248"/>
    <n v="69.333333333333329"/>
    <x v="1"/>
    <s v="plays"/>
  </r>
  <r>
    <n v="740"/>
    <n v="880"/>
    <x v="0"/>
    <s v="GB"/>
    <s v="GBP"/>
    <n v="1488240000"/>
    <n v="1486996729"/>
    <x v="3617"/>
    <d v="2017-02-27T19:00:00"/>
    <b v="0"/>
    <n v="51"/>
    <b v="1"/>
    <s v="theater/plays"/>
    <n v="1.1891891891891893"/>
    <n v="17.254901960784313"/>
    <x v="1"/>
    <s v="plays"/>
  </r>
  <r>
    <n v="2000"/>
    <n v="2020"/>
    <x v="0"/>
    <s v="GB"/>
    <s v="GBP"/>
    <n v="1433343850"/>
    <n v="1430751850"/>
    <x v="3618"/>
    <d v="2015-06-03T10:04:10"/>
    <b v="0"/>
    <n v="56"/>
    <b v="1"/>
    <s v="theater/plays"/>
    <n v="1.01"/>
    <n v="36.071428571428569"/>
    <x v="1"/>
    <s v="plays"/>
  </r>
  <r>
    <n v="1000"/>
    <n v="1130"/>
    <x v="0"/>
    <s v="US"/>
    <s v="USD"/>
    <n v="1479592800"/>
    <n v="1476760226"/>
    <x v="3619"/>
    <d v="2016-11-19T17:00:00"/>
    <b v="0"/>
    <n v="17"/>
    <b v="1"/>
    <s v="theater/plays"/>
    <n v="1.1299999999999999"/>
    <n v="66.470588235294116"/>
    <x v="1"/>
    <s v="plays"/>
  </r>
  <r>
    <n v="10500"/>
    <n v="11045"/>
    <x v="0"/>
    <s v="US"/>
    <s v="USD"/>
    <n v="1425528000"/>
    <n v="1422916261"/>
    <x v="3620"/>
    <d v="2015-03-04T23:00:00"/>
    <b v="0"/>
    <n v="197"/>
    <b v="1"/>
    <s v="theater/plays"/>
    <n v="1.0519047619047619"/>
    <n v="56.065989847715734"/>
    <x v="1"/>
    <s v="plays"/>
  </r>
  <r>
    <n v="3000"/>
    <n v="3292"/>
    <x v="0"/>
    <s v="US"/>
    <s v="USD"/>
    <n v="1475269200"/>
    <n v="1473200844"/>
    <x v="3621"/>
    <d v="2016-09-30T16:00:00"/>
    <b v="0"/>
    <n v="70"/>
    <b v="1"/>
    <s v="theater/plays"/>
    <n v="1.0973333333333333"/>
    <n v="47.028571428571432"/>
    <x v="1"/>
    <s v="plays"/>
  </r>
  <r>
    <n v="1000"/>
    <n v="1000.99"/>
    <x v="0"/>
    <s v="US"/>
    <s v="USD"/>
    <n v="1411874580"/>
    <n v="1409030371"/>
    <x v="3622"/>
    <d v="2014-09-27T22:23:00"/>
    <b v="0"/>
    <n v="21"/>
    <b v="1"/>
    <s v="theater/plays"/>
    <n v="1.00099"/>
    <n v="47.666190476190479"/>
    <x v="1"/>
    <s v="plays"/>
  </r>
  <r>
    <n v="2500"/>
    <n v="3000"/>
    <x v="0"/>
    <s v="US"/>
    <s v="USD"/>
    <n v="1406358000"/>
    <n v="1404841270"/>
    <x v="3623"/>
    <d v="2014-07-26T02:00:00"/>
    <b v="0"/>
    <n v="34"/>
    <b v="1"/>
    <s v="theater/plays"/>
    <n v="1.2"/>
    <n v="88.235294117647058"/>
    <x v="1"/>
    <s v="plays"/>
  </r>
  <r>
    <n v="3000"/>
    <n v="3148"/>
    <x v="0"/>
    <s v="US"/>
    <s v="USD"/>
    <n v="1471977290"/>
    <n v="1466793290"/>
    <x v="3624"/>
    <d v="2016-08-23T13:34:50"/>
    <b v="0"/>
    <n v="39"/>
    <b v="1"/>
    <s v="theater/plays"/>
    <n v="1.0493333333333332"/>
    <n v="80.717948717948715"/>
    <x v="1"/>
    <s v="plays"/>
  </r>
  <r>
    <n v="3000"/>
    <n v="3080"/>
    <x v="0"/>
    <s v="GB"/>
    <s v="GBP"/>
    <n v="1435851577"/>
    <n v="1433259577"/>
    <x v="3625"/>
    <d v="2015-07-02T10:39:37"/>
    <b v="0"/>
    <n v="78"/>
    <b v="1"/>
    <s v="theater/plays"/>
    <n v="1.0266666666666666"/>
    <n v="39.487179487179489"/>
    <x v="1"/>
    <s v="plays"/>
  </r>
  <r>
    <n v="4000"/>
    <n v="4073"/>
    <x v="0"/>
    <s v="GB"/>
    <s v="GBP"/>
    <n v="1408204857"/>
    <n v="1406390457"/>
    <x v="3626"/>
    <d v="2014-08-16T11:00:57"/>
    <b v="0"/>
    <n v="48"/>
    <b v="1"/>
    <s v="theater/plays"/>
    <n v="1.0182500000000001"/>
    <n v="84.854166666666671"/>
    <x v="1"/>
    <s v="plays"/>
  </r>
  <r>
    <n v="2000"/>
    <n v="2000"/>
    <x v="0"/>
    <s v="US"/>
    <s v="USD"/>
    <n v="1463803140"/>
    <n v="1459446487"/>
    <x v="3627"/>
    <d v="2016-05-20T22:59:00"/>
    <b v="0"/>
    <n v="29"/>
    <b v="1"/>
    <s v="theater/plays"/>
    <n v="1"/>
    <n v="68.965517241379317"/>
    <x v="1"/>
    <s v="plays"/>
  </r>
  <r>
    <n v="100000"/>
    <n v="0"/>
    <x v="2"/>
    <s v="US"/>
    <s v="USD"/>
    <n v="1450040396"/>
    <n v="1444852796"/>
    <x v="3628"/>
    <d v="2015-12-13T15:59:56"/>
    <b v="0"/>
    <n v="0"/>
    <b v="0"/>
    <s v="theater/musical"/>
    <n v="0"/>
    <n v="0"/>
    <x v="1"/>
    <s v="musical"/>
  </r>
  <r>
    <n v="1000000"/>
    <n v="2"/>
    <x v="2"/>
    <s v="US"/>
    <s v="USD"/>
    <n v="1462467600"/>
    <n v="1457403364"/>
    <x v="3629"/>
    <d v="2016-05-05T12:00:00"/>
    <b v="0"/>
    <n v="2"/>
    <b v="0"/>
    <s v="theater/musical"/>
    <n v="1.9999999999999999E-6"/>
    <n v="1"/>
    <x v="1"/>
    <s v="musical"/>
  </r>
  <r>
    <n v="3000"/>
    <n v="1"/>
    <x v="2"/>
    <s v="GB"/>
    <s v="GBP"/>
    <n v="1417295990"/>
    <n v="1414700390"/>
    <x v="3630"/>
    <d v="2014-11-29T16:19:50"/>
    <b v="0"/>
    <n v="1"/>
    <b v="0"/>
    <s v="theater/musical"/>
    <n v="3.3333333333333332E-4"/>
    <n v="1"/>
    <x v="1"/>
    <s v="musical"/>
  </r>
  <r>
    <n v="17100"/>
    <n v="8725"/>
    <x v="2"/>
    <s v="US"/>
    <s v="USD"/>
    <n v="1411444740"/>
    <n v="1409335497"/>
    <x v="3631"/>
    <d v="2014-09-22T22:59:00"/>
    <b v="0"/>
    <n v="59"/>
    <b v="0"/>
    <s v="theater/musical"/>
    <n v="0.51023391812865493"/>
    <n v="147.88135593220338"/>
    <x v="1"/>
    <s v="musical"/>
  </r>
  <r>
    <n v="500"/>
    <n v="100"/>
    <x v="2"/>
    <s v="GB"/>
    <s v="GBP"/>
    <n v="1416781749"/>
    <n v="1415053749"/>
    <x v="3632"/>
    <d v="2014-11-23T17:29:09"/>
    <b v="0"/>
    <n v="1"/>
    <b v="0"/>
    <s v="theater/musical"/>
    <n v="0.2"/>
    <n v="100"/>
    <x v="1"/>
    <s v="musical"/>
  </r>
  <r>
    <n v="5000"/>
    <n v="1762"/>
    <x v="2"/>
    <s v="US"/>
    <s v="USD"/>
    <n v="1479517200"/>
    <n v="1475765867"/>
    <x v="3633"/>
    <d v="2016-11-18T20:00:00"/>
    <b v="0"/>
    <n v="31"/>
    <b v="0"/>
    <s v="theater/musical"/>
    <n v="0.35239999999999999"/>
    <n v="56.838709677419352"/>
    <x v="1"/>
    <s v="musical"/>
  </r>
  <r>
    <n v="75000"/>
    <n v="3185"/>
    <x v="2"/>
    <s v="CA"/>
    <s v="CAD"/>
    <n v="1484366340"/>
    <n v="1480219174"/>
    <x v="3634"/>
    <d v="2017-01-13T22:59:00"/>
    <b v="0"/>
    <n v="18"/>
    <b v="0"/>
    <s v="theater/musical"/>
    <n v="4.2466666666666666E-2"/>
    <n v="176.94444444444446"/>
    <x v="1"/>
    <s v="musical"/>
  </r>
  <r>
    <n v="3500"/>
    <n v="1276"/>
    <x v="2"/>
    <s v="US"/>
    <s v="USD"/>
    <n v="1461186676"/>
    <n v="1458594676"/>
    <x v="3635"/>
    <d v="2016-04-20T16:11:16"/>
    <b v="0"/>
    <n v="10"/>
    <b v="0"/>
    <s v="theater/musical"/>
    <n v="0.36457142857142855"/>
    <n v="127.6"/>
    <x v="1"/>
    <s v="musical"/>
  </r>
  <r>
    <n v="150000"/>
    <n v="0"/>
    <x v="2"/>
    <s v="US"/>
    <s v="USD"/>
    <n v="1442248829"/>
    <n v="1439224829"/>
    <x v="3636"/>
    <d v="2015-09-14T11:40:29"/>
    <b v="0"/>
    <n v="0"/>
    <b v="0"/>
    <s v="theater/musical"/>
    <n v="0"/>
    <n v="0"/>
    <x v="1"/>
    <s v="musical"/>
  </r>
  <r>
    <n v="3000"/>
    <n v="926"/>
    <x v="2"/>
    <s v="US"/>
    <s v="USD"/>
    <n v="1420130935"/>
    <n v="1417538935"/>
    <x v="3637"/>
    <d v="2015-01-01T11:48:55"/>
    <b v="0"/>
    <n v="14"/>
    <b v="0"/>
    <s v="theater/musical"/>
    <n v="0.30866666666666664"/>
    <n v="66.142857142857139"/>
    <x v="1"/>
    <s v="musical"/>
  </r>
  <r>
    <n v="3300"/>
    <n v="216"/>
    <x v="2"/>
    <s v="CA"/>
    <s v="CAD"/>
    <n v="1429456132"/>
    <n v="1424275732"/>
    <x v="3638"/>
    <d v="2015-04-19T10:08:52"/>
    <b v="0"/>
    <n v="2"/>
    <b v="0"/>
    <s v="theater/musical"/>
    <n v="6.545454545454546E-2"/>
    <n v="108"/>
    <x v="1"/>
    <s v="musical"/>
  </r>
  <r>
    <n v="25000"/>
    <n v="1"/>
    <x v="2"/>
    <s v="US"/>
    <s v="USD"/>
    <n v="1475853060"/>
    <n v="1470672906"/>
    <x v="3639"/>
    <d v="2016-10-07T10:11:00"/>
    <b v="0"/>
    <n v="1"/>
    <b v="0"/>
    <s v="theater/musical"/>
    <n v="4.0000000000000003E-5"/>
    <n v="1"/>
    <x v="1"/>
    <s v="musical"/>
  </r>
  <r>
    <n v="1000"/>
    <n v="55"/>
    <x v="2"/>
    <s v="US"/>
    <s v="USD"/>
    <n v="1431283530"/>
    <n v="1428691530"/>
    <x v="3640"/>
    <d v="2015-05-10T13:45:30"/>
    <b v="0"/>
    <n v="3"/>
    <b v="0"/>
    <s v="theater/musical"/>
    <n v="5.5E-2"/>
    <n v="18.333333333333332"/>
    <x v="1"/>
    <s v="musical"/>
  </r>
  <r>
    <n v="3000"/>
    <n v="0"/>
    <x v="2"/>
    <s v="US"/>
    <s v="USD"/>
    <n v="1412485200"/>
    <n v="1410966179"/>
    <x v="3641"/>
    <d v="2014-10-05T00:00:00"/>
    <b v="0"/>
    <n v="0"/>
    <b v="0"/>
    <s v="theater/musical"/>
    <n v="0"/>
    <n v="0"/>
    <x v="1"/>
    <s v="musical"/>
  </r>
  <r>
    <n v="700"/>
    <n v="15"/>
    <x v="2"/>
    <s v="DE"/>
    <s v="EUR"/>
    <n v="1448902800"/>
    <n v="1445369727"/>
    <x v="3642"/>
    <d v="2015-11-30T12:00:00"/>
    <b v="0"/>
    <n v="2"/>
    <b v="0"/>
    <s v="theater/musical"/>
    <n v="2.1428571428571429E-2"/>
    <n v="7.5"/>
    <x v="1"/>
    <s v="musical"/>
  </r>
  <r>
    <n v="25000"/>
    <n v="0"/>
    <x v="2"/>
    <s v="US"/>
    <s v="USD"/>
    <n v="1447734439"/>
    <n v="1444274839"/>
    <x v="3643"/>
    <d v="2015-11-16T23:27:19"/>
    <b v="0"/>
    <n v="0"/>
    <b v="0"/>
    <s v="theater/musical"/>
    <n v="0"/>
    <n v="0"/>
    <x v="1"/>
    <s v="musical"/>
  </r>
  <r>
    <n v="5000"/>
    <n v="821"/>
    <x v="2"/>
    <s v="US"/>
    <s v="USD"/>
    <n v="1457413140"/>
    <n v="1454996887"/>
    <x v="3644"/>
    <d v="2016-03-07T23:59:00"/>
    <b v="0"/>
    <n v="12"/>
    <b v="0"/>
    <s v="theater/musical"/>
    <n v="0.16420000000000001"/>
    <n v="68.416666666666671"/>
    <x v="1"/>
    <s v="musical"/>
  </r>
  <r>
    <n v="1000"/>
    <n v="1"/>
    <x v="2"/>
    <s v="CA"/>
    <s v="CAD"/>
    <n v="1479773838"/>
    <n v="1477178238"/>
    <x v="3645"/>
    <d v="2016-11-21T19:17:18"/>
    <b v="0"/>
    <n v="1"/>
    <b v="0"/>
    <s v="theater/musical"/>
    <n v="1E-3"/>
    <n v="1"/>
    <x v="1"/>
    <s v="musical"/>
  </r>
  <r>
    <n v="10000"/>
    <n v="481"/>
    <x v="2"/>
    <s v="US"/>
    <s v="USD"/>
    <n v="1434497400"/>
    <n v="1431770802"/>
    <x v="3646"/>
    <d v="2015-06-16T18:30:00"/>
    <b v="0"/>
    <n v="8"/>
    <b v="0"/>
    <s v="theater/musical"/>
    <n v="4.8099999999999997E-2"/>
    <n v="60.125"/>
    <x v="1"/>
    <s v="musical"/>
  </r>
  <r>
    <n v="500"/>
    <n v="30"/>
    <x v="2"/>
    <s v="GB"/>
    <s v="GBP"/>
    <n v="1475258327"/>
    <n v="1471370327"/>
    <x v="3647"/>
    <d v="2016-09-30T12:58:47"/>
    <b v="0"/>
    <n v="2"/>
    <b v="0"/>
    <s v="theater/musical"/>
    <n v="0.06"/>
    <n v="15"/>
    <x v="1"/>
    <s v="musical"/>
  </r>
  <r>
    <n v="40000"/>
    <n v="40153"/>
    <x v="0"/>
    <s v="US"/>
    <s v="USD"/>
    <n v="1412492445"/>
    <n v="1409900445"/>
    <x v="3648"/>
    <d v="2014-10-05T02:00:45"/>
    <b v="0"/>
    <n v="73"/>
    <b v="1"/>
    <s v="theater/plays"/>
    <n v="1.003825"/>
    <n v="550.04109589041093"/>
    <x v="1"/>
    <s v="plays"/>
  </r>
  <r>
    <n v="750"/>
    <n v="780"/>
    <x v="0"/>
    <s v="CA"/>
    <s v="CAD"/>
    <n v="1402938394"/>
    <n v="1400691994"/>
    <x v="3649"/>
    <d v="2014-06-16T12:06:34"/>
    <b v="0"/>
    <n v="8"/>
    <b v="1"/>
    <s v="theater/plays"/>
    <n v="1.04"/>
    <n v="97.5"/>
    <x v="1"/>
    <s v="plays"/>
  </r>
  <r>
    <n v="500"/>
    <n v="500"/>
    <x v="0"/>
    <s v="GB"/>
    <s v="GBP"/>
    <n v="1454412584"/>
    <n v="1452598184"/>
    <x v="3650"/>
    <d v="2016-02-02T06:29:44"/>
    <b v="0"/>
    <n v="17"/>
    <b v="1"/>
    <s v="theater/plays"/>
    <n v="1"/>
    <n v="29.411764705882351"/>
    <x v="1"/>
    <s v="plays"/>
  </r>
  <r>
    <n v="500"/>
    <n v="520"/>
    <x v="0"/>
    <s v="US"/>
    <s v="USD"/>
    <n v="1407686340"/>
    <n v="1404833442"/>
    <x v="3651"/>
    <d v="2014-08-10T10:59:00"/>
    <b v="0"/>
    <n v="9"/>
    <b v="1"/>
    <s v="theater/plays"/>
    <n v="1.04"/>
    <n v="57.777777777777779"/>
    <x v="1"/>
    <s v="plays"/>
  </r>
  <r>
    <n v="300"/>
    <n v="752"/>
    <x v="0"/>
    <s v="CA"/>
    <s v="CAD"/>
    <n v="1472097540"/>
    <n v="1471188502"/>
    <x v="3652"/>
    <d v="2016-08-24T22:59:00"/>
    <b v="0"/>
    <n v="17"/>
    <b v="1"/>
    <s v="theater/plays"/>
    <n v="2.5066666666666668"/>
    <n v="44.235294117647058"/>
    <x v="1"/>
    <s v="plays"/>
  </r>
  <r>
    <n v="2000"/>
    <n v="2010"/>
    <x v="0"/>
    <s v="GB"/>
    <s v="GBP"/>
    <n v="1438764207"/>
    <n v="1436172207"/>
    <x v="3653"/>
    <d v="2015-08-05T03:43:27"/>
    <b v="0"/>
    <n v="33"/>
    <b v="1"/>
    <s v="theater/plays"/>
    <n v="1.0049999999999999"/>
    <n v="60.909090909090907"/>
    <x v="1"/>
    <s v="plays"/>
  </r>
  <r>
    <n v="1500"/>
    <n v="2616"/>
    <x v="0"/>
    <s v="GB"/>
    <s v="GBP"/>
    <n v="1459702800"/>
    <n v="1457690386"/>
    <x v="3654"/>
    <d v="2016-04-03T12:00:00"/>
    <b v="0"/>
    <n v="38"/>
    <b v="1"/>
    <s v="theater/plays"/>
    <n v="1.744"/>
    <n v="68.84210526315789"/>
    <x v="1"/>
    <s v="plays"/>
  </r>
  <r>
    <n v="5000"/>
    <n v="5813"/>
    <x v="0"/>
    <s v="US"/>
    <s v="USD"/>
    <n v="1437202740"/>
    <n v="1434654998"/>
    <x v="3655"/>
    <d v="2015-07-18T01:59:00"/>
    <b v="0"/>
    <n v="79"/>
    <b v="1"/>
    <s v="theater/plays"/>
    <n v="1.1626000000000001"/>
    <n v="73.582278481012665"/>
    <x v="1"/>
    <s v="plays"/>
  </r>
  <r>
    <n v="5000"/>
    <n v="5291"/>
    <x v="0"/>
    <s v="CH"/>
    <s v="CHF"/>
    <n v="1485989940"/>
    <n v="1483393836"/>
    <x v="3656"/>
    <d v="2017-02-01T17:59:00"/>
    <b v="0"/>
    <n v="46"/>
    <b v="1"/>
    <s v="theater/plays"/>
    <n v="1.0582"/>
    <n v="115.02173913043478"/>
    <x v="1"/>
    <s v="plays"/>
  </r>
  <r>
    <n v="2000"/>
    <n v="2215"/>
    <x v="0"/>
    <s v="DK"/>
    <s v="DKK"/>
    <n v="1464817320"/>
    <n v="1462806419"/>
    <x v="3657"/>
    <d v="2016-06-01T16:42:00"/>
    <b v="0"/>
    <n v="20"/>
    <b v="1"/>
    <s v="theater/plays"/>
    <n v="1.1074999999999999"/>
    <n v="110.75"/>
    <x v="1"/>
    <s v="plays"/>
  </r>
  <r>
    <n v="1500"/>
    <n v="1510"/>
    <x v="0"/>
    <s v="US"/>
    <s v="USD"/>
    <n v="1404273540"/>
    <n v="1400272580"/>
    <x v="3658"/>
    <d v="2014-07-01T22:59:00"/>
    <b v="0"/>
    <n v="20"/>
    <b v="1"/>
    <s v="theater/plays"/>
    <n v="1.0066666666666666"/>
    <n v="75.5"/>
    <x v="1"/>
    <s v="plays"/>
  </r>
  <r>
    <n v="3000"/>
    <n v="3061"/>
    <x v="0"/>
    <s v="US"/>
    <s v="USD"/>
    <n v="1426775940"/>
    <n v="1424414350"/>
    <x v="3659"/>
    <d v="2015-03-19T09:39:00"/>
    <b v="0"/>
    <n v="13"/>
    <b v="1"/>
    <s v="theater/plays"/>
    <n v="1.0203333333333333"/>
    <n v="235.46153846153845"/>
    <x v="1"/>
    <s v="plays"/>
  </r>
  <r>
    <n v="250"/>
    <n v="250"/>
    <x v="0"/>
    <s v="GB"/>
    <s v="GBP"/>
    <n v="1419368925"/>
    <n v="1417208925"/>
    <x v="3660"/>
    <d v="2014-12-23T16:08:45"/>
    <b v="0"/>
    <n v="22"/>
    <b v="1"/>
    <s v="theater/plays"/>
    <n v="1"/>
    <n v="11.363636363636363"/>
    <x v="1"/>
    <s v="plays"/>
  </r>
  <r>
    <n v="3000"/>
    <n v="3330"/>
    <x v="0"/>
    <s v="US"/>
    <s v="USD"/>
    <n v="1460260800"/>
    <n v="1458336672"/>
    <x v="3661"/>
    <d v="2016-04-09T23:00:00"/>
    <b v="0"/>
    <n v="36"/>
    <b v="1"/>
    <s v="theater/plays"/>
    <n v="1.1100000000000001"/>
    <n v="92.5"/>
    <x v="1"/>
    <s v="plays"/>
  </r>
  <r>
    <n v="8000"/>
    <n v="8114"/>
    <x v="0"/>
    <s v="CA"/>
    <s v="CAD"/>
    <n v="1427775414"/>
    <n v="1425187014"/>
    <x v="3662"/>
    <d v="2015-03-30T23:16:54"/>
    <b v="0"/>
    <n v="40"/>
    <b v="1"/>
    <s v="theater/plays"/>
    <n v="1.0142500000000001"/>
    <n v="202.85"/>
    <x v="1"/>
    <s v="plays"/>
  </r>
  <r>
    <n v="225"/>
    <n v="234"/>
    <x v="0"/>
    <s v="GB"/>
    <s v="GBP"/>
    <n v="1482321030"/>
    <n v="1477133430"/>
    <x v="3663"/>
    <d v="2016-12-21T06:50:30"/>
    <b v="0"/>
    <n v="9"/>
    <b v="1"/>
    <s v="theater/plays"/>
    <n v="1.04"/>
    <n v="26"/>
    <x v="1"/>
    <s v="plays"/>
  </r>
  <r>
    <n v="800"/>
    <n v="875"/>
    <x v="0"/>
    <s v="US"/>
    <s v="USD"/>
    <n v="1466056689"/>
    <n v="1464847089"/>
    <x v="3664"/>
    <d v="2016-06-16T00:58:09"/>
    <b v="0"/>
    <n v="19"/>
    <b v="1"/>
    <s v="theater/plays"/>
    <n v="1.09375"/>
    <n v="46.05263157894737"/>
    <x v="1"/>
    <s v="plays"/>
  </r>
  <r>
    <n v="620"/>
    <n v="714"/>
    <x v="0"/>
    <s v="FR"/>
    <s v="EUR"/>
    <n v="1446062040"/>
    <n v="1445109822"/>
    <x v="3665"/>
    <d v="2015-10-28T14:54:00"/>
    <b v="0"/>
    <n v="14"/>
    <b v="1"/>
    <s v="theater/plays"/>
    <n v="1.1516129032258065"/>
    <n v="51"/>
    <x v="1"/>
    <s v="plays"/>
  </r>
  <r>
    <n v="1200"/>
    <n v="1200"/>
    <x v="0"/>
    <s v="US"/>
    <s v="USD"/>
    <n v="1406185200"/>
    <n v="1404337382"/>
    <x v="3666"/>
    <d v="2014-07-24T02:00:00"/>
    <b v="0"/>
    <n v="38"/>
    <b v="1"/>
    <s v="theater/plays"/>
    <n v="1"/>
    <n v="31.578947368421051"/>
    <x v="1"/>
    <s v="plays"/>
  </r>
  <r>
    <n v="3000"/>
    <n v="3095.11"/>
    <x v="0"/>
    <s v="GB"/>
    <s v="GBP"/>
    <n v="1437261419"/>
    <n v="1434669419"/>
    <x v="3667"/>
    <d v="2015-07-18T18:16:59"/>
    <b v="0"/>
    <n v="58"/>
    <b v="1"/>
    <s v="theater/plays"/>
    <n v="1.0317033333333334"/>
    <n v="53.363965517241382"/>
    <x v="1"/>
    <s v="plays"/>
  </r>
  <r>
    <n v="1000"/>
    <n v="1035"/>
    <x v="0"/>
    <s v="US"/>
    <s v="USD"/>
    <n v="1437676380"/>
    <n v="1435670452"/>
    <x v="3668"/>
    <d v="2015-07-23T13:33:00"/>
    <b v="0"/>
    <n v="28"/>
    <b v="1"/>
    <s v="theater/plays"/>
    <n v="1.0349999999999999"/>
    <n v="36.964285714285715"/>
    <x v="1"/>
    <s v="plays"/>
  </r>
  <r>
    <n v="1000"/>
    <n v="1382"/>
    <x v="0"/>
    <s v="GB"/>
    <s v="GBP"/>
    <n v="1434039137"/>
    <n v="1431447137"/>
    <x v="3669"/>
    <d v="2015-06-11T11:12:17"/>
    <b v="0"/>
    <n v="17"/>
    <b v="1"/>
    <s v="theater/plays"/>
    <n v="1.3819999999999999"/>
    <n v="81.294117647058826"/>
    <x v="1"/>
    <s v="plays"/>
  </r>
  <r>
    <n v="220"/>
    <n v="241"/>
    <x v="0"/>
    <s v="GB"/>
    <s v="GBP"/>
    <n v="1433113200"/>
    <n v="1431951611"/>
    <x v="3670"/>
    <d v="2015-05-31T18:00:00"/>
    <b v="0"/>
    <n v="12"/>
    <b v="1"/>
    <s v="theater/plays"/>
    <n v="1.0954545454545455"/>
    <n v="20.083333333333332"/>
    <x v="1"/>
    <s v="plays"/>
  </r>
  <r>
    <n v="3500"/>
    <n v="3530"/>
    <x v="0"/>
    <s v="US"/>
    <s v="USD"/>
    <n v="1405915140"/>
    <n v="1404140667"/>
    <x v="3671"/>
    <d v="2014-07-20T22:59:00"/>
    <b v="0"/>
    <n v="40"/>
    <b v="1"/>
    <s v="theater/plays"/>
    <n v="1.0085714285714287"/>
    <n v="88.25"/>
    <x v="1"/>
    <s v="plays"/>
  </r>
  <r>
    <n v="3000"/>
    <n v="3046"/>
    <x v="0"/>
    <s v="GB"/>
    <s v="GBP"/>
    <n v="1411771384"/>
    <n v="1409179384"/>
    <x v="3672"/>
    <d v="2014-09-26T17:43:04"/>
    <b v="0"/>
    <n v="57"/>
    <b v="1"/>
    <s v="theater/plays"/>
    <n v="1.0153333333333334"/>
    <n v="53.438596491228068"/>
    <x v="1"/>
    <s v="plays"/>
  </r>
  <r>
    <n v="4000"/>
    <n v="4545"/>
    <x v="0"/>
    <s v="GB"/>
    <s v="GBP"/>
    <n v="1415191920"/>
    <n v="1412233497"/>
    <x v="3673"/>
    <d v="2014-11-05T07:52:00"/>
    <b v="0"/>
    <n v="114"/>
    <b v="1"/>
    <s v="theater/plays"/>
    <n v="1.13625"/>
    <n v="39.868421052631582"/>
    <x v="1"/>
    <s v="plays"/>
  </r>
  <r>
    <n v="4500"/>
    <n v="4500"/>
    <x v="0"/>
    <s v="DE"/>
    <s v="EUR"/>
    <n v="1472936229"/>
    <n v="1467752229"/>
    <x v="3674"/>
    <d v="2016-09-03T15:57:09"/>
    <b v="0"/>
    <n v="31"/>
    <b v="1"/>
    <s v="theater/plays"/>
    <n v="1"/>
    <n v="145.16129032258064"/>
    <x v="1"/>
    <s v="plays"/>
  </r>
  <r>
    <n v="50"/>
    <n v="70"/>
    <x v="0"/>
    <s v="GB"/>
    <s v="GBP"/>
    <n v="1463353200"/>
    <n v="1462285182"/>
    <x v="3675"/>
    <d v="2016-05-15T18:00:00"/>
    <b v="0"/>
    <n v="3"/>
    <b v="1"/>
    <s v="theater/plays"/>
    <n v="1.4"/>
    <n v="23.333333333333332"/>
    <x v="1"/>
    <s v="plays"/>
  </r>
  <r>
    <n v="800"/>
    <n v="1030"/>
    <x v="0"/>
    <s v="US"/>
    <s v="USD"/>
    <n v="1410550484"/>
    <n v="1408995284"/>
    <x v="3676"/>
    <d v="2014-09-12T14:34:44"/>
    <b v="0"/>
    <n v="16"/>
    <b v="1"/>
    <s v="theater/plays"/>
    <n v="1.2875000000000001"/>
    <n v="64.375"/>
    <x v="1"/>
    <s v="plays"/>
  </r>
  <r>
    <n v="12000"/>
    <n v="12348.5"/>
    <x v="0"/>
    <s v="US"/>
    <s v="USD"/>
    <n v="1404359940"/>
    <n v="1402580818"/>
    <x v="3677"/>
    <d v="2014-07-02T22:59:00"/>
    <b v="0"/>
    <n v="199"/>
    <b v="1"/>
    <s v="theater/plays"/>
    <n v="1.0290416666666666"/>
    <n v="62.052763819095475"/>
    <x v="1"/>
    <s v="plays"/>
  </r>
  <r>
    <n v="2000"/>
    <n v="2050"/>
    <x v="0"/>
    <s v="GB"/>
    <s v="GBP"/>
    <n v="1433076298"/>
    <n v="1430052298"/>
    <x v="3678"/>
    <d v="2015-05-31T07:44:58"/>
    <b v="0"/>
    <n v="31"/>
    <b v="1"/>
    <s v="theater/plays"/>
    <n v="1.0249999999999999"/>
    <n v="66.129032258064512"/>
    <x v="1"/>
    <s v="plays"/>
  </r>
  <r>
    <n v="2000"/>
    <n v="2202"/>
    <x v="0"/>
    <s v="US"/>
    <s v="USD"/>
    <n v="1404190740"/>
    <n v="1401214581"/>
    <x v="3679"/>
    <d v="2014-06-30T23:59:00"/>
    <b v="0"/>
    <n v="30"/>
    <b v="1"/>
    <s v="theater/plays"/>
    <n v="1.101"/>
    <n v="73.400000000000006"/>
    <x v="1"/>
    <s v="plays"/>
  </r>
  <r>
    <n v="3000"/>
    <n v="3383"/>
    <x v="0"/>
    <s v="US"/>
    <s v="USD"/>
    <n v="1475664834"/>
    <n v="1473850434"/>
    <x v="3680"/>
    <d v="2016-10-05T05:53:54"/>
    <b v="0"/>
    <n v="34"/>
    <b v="1"/>
    <s v="theater/plays"/>
    <n v="1.1276666666666666"/>
    <n v="99.5"/>
    <x v="1"/>
    <s v="plays"/>
  </r>
  <r>
    <n v="1000"/>
    <n v="1119"/>
    <x v="0"/>
    <s v="US"/>
    <s v="USD"/>
    <n v="1452872290"/>
    <n v="1452008290"/>
    <x v="3681"/>
    <d v="2016-01-15T10:38:10"/>
    <b v="0"/>
    <n v="18"/>
    <b v="1"/>
    <s v="theater/plays"/>
    <n v="1.119"/>
    <n v="62.166666666666664"/>
    <x v="1"/>
    <s v="plays"/>
  </r>
  <r>
    <n v="3000"/>
    <n v="4176"/>
    <x v="0"/>
    <s v="US"/>
    <s v="USD"/>
    <n v="1402901940"/>
    <n v="1399998418"/>
    <x v="3682"/>
    <d v="2014-06-16T01:59:00"/>
    <b v="0"/>
    <n v="67"/>
    <b v="1"/>
    <s v="theater/plays"/>
    <n v="1.3919999999999999"/>
    <n v="62.328358208955223"/>
    <x v="1"/>
    <s v="plays"/>
  </r>
  <r>
    <n v="3500"/>
    <n v="3880"/>
    <x v="0"/>
    <s v="US"/>
    <s v="USD"/>
    <n v="1476931696"/>
    <n v="1474339696"/>
    <x v="3683"/>
    <d v="2016-10-19T21:48:16"/>
    <b v="0"/>
    <n v="66"/>
    <b v="1"/>
    <s v="theater/plays"/>
    <n v="1.1085714285714285"/>
    <n v="58.787878787878789"/>
    <x v="1"/>
    <s v="plays"/>
  </r>
  <r>
    <n v="750"/>
    <n v="1043"/>
    <x v="0"/>
    <s v="US"/>
    <s v="USD"/>
    <n v="1441167586"/>
    <n v="1438575586"/>
    <x v="3684"/>
    <d v="2015-09-01T23:19:46"/>
    <b v="0"/>
    <n v="23"/>
    <b v="1"/>
    <s v="theater/plays"/>
    <n v="1.3906666666666667"/>
    <n v="45.347826086956523"/>
    <x v="1"/>
    <s v="plays"/>
  </r>
  <r>
    <n v="5000"/>
    <n v="5285"/>
    <x v="0"/>
    <s v="US"/>
    <s v="USD"/>
    <n v="1400533200"/>
    <n v="1398348859"/>
    <x v="3685"/>
    <d v="2014-05-19T16:00:00"/>
    <b v="0"/>
    <n v="126"/>
    <b v="1"/>
    <s v="theater/plays"/>
    <n v="1.0569999999999999"/>
    <n v="41.944444444444443"/>
    <x v="1"/>
    <s v="plays"/>
  </r>
  <r>
    <n v="350"/>
    <n v="355"/>
    <x v="0"/>
    <s v="US"/>
    <s v="USD"/>
    <n v="1440820740"/>
    <n v="1439567660"/>
    <x v="3686"/>
    <d v="2015-08-28T22:59:00"/>
    <b v="0"/>
    <n v="6"/>
    <b v="1"/>
    <s v="theater/plays"/>
    <n v="1.0142857142857142"/>
    <n v="59.166666666666664"/>
    <x v="1"/>
    <s v="plays"/>
  </r>
  <r>
    <n v="5000"/>
    <n v="5012.25"/>
    <x v="0"/>
    <s v="US"/>
    <s v="USD"/>
    <n v="1403846055"/>
    <n v="1401254055"/>
    <x v="3687"/>
    <d v="2014-06-27T00:14:15"/>
    <b v="0"/>
    <n v="25"/>
    <b v="1"/>
    <s v="theater/plays"/>
    <n v="1.0024500000000001"/>
    <n v="200.49"/>
    <x v="1"/>
    <s v="plays"/>
  </r>
  <r>
    <n v="3000"/>
    <n v="3275"/>
    <x v="0"/>
    <s v="GB"/>
    <s v="GBP"/>
    <n v="1407524004"/>
    <n v="1404932004"/>
    <x v="3688"/>
    <d v="2014-08-08T13:53:24"/>
    <b v="0"/>
    <n v="39"/>
    <b v="1"/>
    <s v="theater/plays"/>
    <n v="1.0916666666666666"/>
    <n v="83.974358974358978"/>
    <x v="1"/>
    <s v="plays"/>
  </r>
  <r>
    <n v="3000"/>
    <n v="3550"/>
    <x v="0"/>
    <s v="US"/>
    <s v="USD"/>
    <n v="1434925500"/>
    <n v="1432410639"/>
    <x v="3689"/>
    <d v="2015-06-21T17:25:00"/>
    <b v="0"/>
    <n v="62"/>
    <b v="1"/>
    <s v="theater/plays"/>
    <n v="1.1833333333333333"/>
    <n v="57.258064516129032"/>
    <x v="1"/>
    <s v="plays"/>
  </r>
  <r>
    <n v="1500"/>
    <n v="1800"/>
    <x v="0"/>
    <s v="US"/>
    <s v="USD"/>
    <n v="1417101683"/>
    <n v="1414506083"/>
    <x v="3690"/>
    <d v="2014-11-27T10:21:23"/>
    <b v="0"/>
    <n v="31"/>
    <b v="1"/>
    <s v="theater/plays"/>
    <n v="1.2"/>
    <n v="58.064516129032256"/>
    <x v="1"/>
    <s v="plays"/>
  </r>
  <r>
    <n v="40000"/>
    <n v="51184"/>
    <x v="0"/>
    <s v="US"/>
    <s v="USD"/>
    <n v="1425272340"/>
    <n v="1421426929"/>
    <x v="3691"/>
    <d v="2015-03-01T23:59:00"/>
    <b v="0"/>
    <n v="274"/>
    <b v="1"/>
    <s v="theater/plays"/>
    <n v="1.2796000000000001"/>
    <n v="186.80291970802921"/>
    <x v="1"/>
    <s v="plays"/>
  </r>
  <r>
    <n v="1000"/>
    <n v="1260"/>
    <x v="0"/>
    <s v="US"/>
    <s v="USD"/>
    <n v="1411084800"/>
    <n v="1410304179"/>
    <x v="3692"/>
    <d v="2014-09-18T19:00:00"/>
    <b v="0"/>
    <n v="17"/>
    <b v="1"/>
    <s v="theater/plays"/>
    <n v="1.26"/>
    <n v="74.117647058823536"/>
    <x v="1"/>
    <s v="plays"/>
  </r>
  <r>
    <n v="333"/>
    <n v="430"/>
    <x v="0"/>
    <s v="GB"/>
    <s v="GBP"/>
    <n v="1448922600"/>
    <n v="1446352529"/>
    <x v="3693"/>
    <d v="2015-11-30T17:30:00"/>
    <b v="0"/>
    <n v="14"/>
    <b v="1"/>
    <s v="theater/plays"/>
    <n v="1.2912912912912913"/>
    <n v="30.714285714285715"/>
    <x v="1"/>
    <s v="plays"/>
  </r>
  <r>
    <n v="3500"/>
    <n v="3760"/>
    <x v="0"/>
    <s v="US"/>
    <s v="USD"/>
    <n v="1465178400"/>
    <n v="1461985967"/>
    <x v="3694"/>
    <d v="2016-06-05T21:00:00"/>
    <b v="0"/>
    <n v="60"/>
    <b v="1"/>
    <s v="theater/plays"/>
    <n v="1.0742857142857143"/>
    <n v="62.666666666666664"/>
    <x v="1"/>
    <s v="plays"/>
  </r>
  <r>
    <n v="4000"/>
    <n v="4005"/>
    <x v="0"/>
    <s v="US"/>
    <s v="USD"/>
    <n v="1421009610"/>
    <n v="1419281610"/>
    <x v="3695"/>
    <d v="2015-01-11T15:53:30"/>
    <b v="0"/>
    <n v="33"/>
    <b v="1"/>
    <s v="theater/plays"/>
    <n v="1.00125"/>
    <n v="121.36363636363636"/>
    <x v="1"/>
    <s v="plays"/>
  </r>
  <r>
    <n v="2000"/>
    <n v="3100"/>
    <x v="0"/>
    <s v="GB"/>
    <s v="GBP"/>
    <n v="1423838916"/>
    <n v="1418654916"/>
    <x v="3696"/>
    <d v="2015-02-13T09:48:36"/>
    <b v="0"/>
    <n v="78"/>
    <b v="1"/>
    <s v="theater/plays"/>
    <n v="1.55"/>
    <n v="39.743589743589745"/>
    <x v="1"/>
    <s v="plays"/>
  </r>
  <r>
    <n v="2000"/>
    <n v="2160"/>
    <x v="0"/>
    <s v="GB"/>
    <s v="GBP"/>
    <n v="1462878648"/>
    <n v="1461064248"/>
    <x v="3697"/>
    <d v="2016-05-10T06:10:48"/>
    <b v="0"/>
    <n v="30"/>
    <b v="1"/>
    <s v="theater/plays"/>
    <n v="1.08"/>
    <n v="72"/>
    <x v="1"/>
    <s v="plays"/>
  </r>
  <r>
    <n v="5000"/>
    <n v="5526"/>
    <x v="0"/>
    <s v="US"/>
    <s v="USD"/>
    <n v="1456946487"/>
    <n v="1454354487"/>
    <x v="3698"/>
    <d v="2016-03-02T14:21:27"/>
    <b v="0"/>
    <n v="136"/>
    <b v="1"/>
    <s v="theater/plays"/>
    <n v="1.1052"/>
    <n v="40.632352941176471"/>
    <x v="1"/>
    <s v="plays"/>
  </r>
  <r>
    <n v="2500"/>
    <n v="2520"/>
    <x v="0"/>
    <s v="US"/>
    <s v="USD"/>
    <n v="1413383216"/>
    <n v="1410791216"/>
    <x v="3699"/>
    <d v="2014-10-15T09:26:56"/>
    <b v="0"/>
    <n v="40"/>
    <b v="1"/>
    <s v="theater/plays"/>
    <n v="1.008"/>
    <n v="63"/>
    <x v="1"/>
    <s v="plays"/>
  </r>
  <r>
    <n v="500"/>
    <n v="606"/>
    <x v="0"/>
    <s v="US"/>
    <s v="USD"/>
    <n v="1412092800"/>
    <n v="1409493800"/>
    <x v="3700"/>
    <d v="2014-09-30T11:00:00"/>
    <b v="0"/>
    <n v="18"/>
    <b v="1"/>
    <s v="theater/plays"/>
    <n v="1.212"/>
    <n v="33.666666666666664"/>
    <x v="1"/>
    <s v="plays"/>
  </r>
  <r>
    <n v="1500"/>
    <n v="1505"/>
    <x v="0"/>
    <s v="GB"/>
    <s v="GBP"/>
    <n v="1433422793"/>
    <n v="1430830793"/>
    <x v="3701"/>
    <d v="2015-06-04T07:59:53"/>
    <b v="0"/>
    <n v="39"/>
    <b v="1"/>
    <s v="theater/plays"/>
    <n v="1.0033333333333334"/>
    <n v="38.589743589743591"/>
    <x v="1"/>
    <s v="plays"/>
  </r>
  <r>
    <n v="3000"/>
    <n v="3275"/>
    <x v="0"/>
    <s v="GB"/>
    <s v="GBP"/>
    <n v="1468191540"/>
    <n v="1464958484"/>
    <x v="3702"/>
    <d v="2016-07-10T17:59:00"/>
    <b v="0"/>
    <n v="21"/>
    <b v="1"/>
    <s v="theater/plays"/>
    <n v="1.0916666666666666"/>
    <n v="155.95238095238096"/>
    <x v="1"/>
    <s v="plays"/>
  </r>
  <r>
    <n v="1050"/>
    <n v="1296"/>
    <x v="0"/>
    <s v="US"/>
    <s v="USD"/>
    <n v="1471071540"/>
    <n v="1467720388"/>
    <x v="3703"/>
    <d v="2016-08-13T01:59:00"/>
    <b v="0"/>
    <n v="30"/>
    <b v="1"/>
    <s v="theater/plays"/>
    <n v="1.2342857142857142"/>
    <n v="43.2"/>
    <x v="1"/>
    <s v="plays"/>
  </r>
  <r>
    <n v="300"/>
    <n v="409.01"/>
    <x v="0"/>
    <s v="GB"/>
    <s v="GBP"/>
    <n v="1464712394"/>
    <n v="1459528394"/>
    <x v="3704"/>
    <d v="2016-05-31T11:33:14"/>
    <b v="0"/>
    <n v="27"/>
    <b v="1"/>
    <s v="theater/plays"/>
    <n v="1.3633666666666666"/>
    <n v="15.148518518518518"/>
    <x v="1"/>
    <s v="plays"/>
  </r>
  <r>
    <n v="2827"/>
    <n v="2925"/>
    <x v="0"/>
    <s v="US"/>
    <s v="USD"/>
    <n v="1403546400"/>
    <n v="1401714114"/>
    <x v="3705"/>
    <d v="2014-06-23T13:00:00"/>
    <b v="0"/>
    <n v="35"/>
    <b v="1"/>
    <s v="theater/plays"/>
    <n v="1.0346657233816767"/>
    <n v="83.571428571428569"/>
    <x v="1"/>
    <s v="plays"/>
  </r>
  <r>
    <n v="1500"/>
    <n v="1820"/>
    <x v="0"/>
    <s v="US"/>
    <s v="USD"/>
    <n v="1410558949"/>
    <n v="1409262949"/>
    <x v="3706"/>
    <d v="2014-09-12T16:55:49"/>
    <b v="0"/>
    <n v="13"/>
    <b v="1"/>
    <s v="theater/plays"/>
    <n v="1.2133333333333334"/>
    <n v="140"/>
    <x v="1"/>
    <s v="plays"/>
  </r>
  <r>
    <n v="1000"/>
    <n v="1860"/>
    <x v="0"/>
    <s v="US"/>
    <s v="USD"/>
    <n v="1469165160"/>
    <n v="1467335378"/>
    <x v="3707"/>
    <d v="2016-07-22T00:26:00"/>
    <b v="0"/>
    <n v="23"/>
    <b v="1"/>
    <s v="theater/plays"/>
    <n v="1.86"/>
    <n v="80.869565217391298"/>
    <x v="1"/>
    <s v="plays"/>
  </r>
  <r>
    <n v="700"/>
    <n v="2100"/>
    <x v="0"/>
    <s v="US"/>
    <s v="USD"/>
    <n v="1404444286"/>
    <n v="1403234686"/>
    <x v="3708"/>
    <d v="2014-07-03T22:24:46"/>
    <b v="0"/>
    <n v="39"/>
    <b v="1"/>
    <s v="theater/plays"/>
    <n v="3"/>
    <n v="53.846153846153847"/>
    <x v="1"/>
    <s v="plays"/>
  </r>
  <r>
    <n v="1000"/>
    <n v="1082.5"/>
    <x v="0"/>
    <s v="GB"/>
    <s v="GBP"/>
    <n v="1403715546"/>
    <n v="1401123546"/>
    <x v="3709"/>
    <d v="2014-06-25T11:59:06"/>
    <b v="0"/>
    <n v="35"/>
    <b v="1"/>
    <s v="theater/plays"/>
    <n v="1.0825"/>
    <n v="30.928571428571427"/>
    <x v="1"/>
    <s v="plays"/>
  </r>
  <r>
    <n v="1300"/>
    <n v="1835"/>
    <x v="0"/>
    <s v="US"/>
    <s v="USD"/>
    <n v="1428068988"/>
    <n v="1425908988"/>
    <x v="3710"/>
    <d v="2015-04-03T08:49:48"/>
    <b v="0"/>
    <n v="27"/>
    <b v="1"/>
    <s v="theater/plays"/>
    <n v="1.4115384615384616"/>
    <n v="67.962962962962962"/>
    <x v="1"/>
    <s v="plays"/>
  </r>
  <r>
    <n v="500"/>
    <n v="570"/>
    <x v="0"/>
    <s v="US"/>
    <s v="USD"/>
    <n v="1402848000"/>
    <n v="1400606573"/>
    <x v="3711"/>
    <d v="2014-06-15T11:00:00"/>
    <b v="0"/>
    <n v="21"/>
    <b v="1"/>
    <s v="theater/plays"/>
    <n v="1.1399999999999999"/>
    <n v="27.142857142857142"/>
    <x v="1"/>
    <s v="plays"/>
  </r>
  <r>
    <n v="7500"/>
    <n v="11530"/>
    <x v="0"/>
    <s v="US"/>
    <s v="USD"/>
    <n v="1433055540"/>
    <n v="1431230867"/>
    <x v="3712"/>
    <d v="2015-05-31T01:59:00"/>
    <b v="0"/>
    <n v="104"/>
    <b v="1"/>
    <s v="theater/plays"/>
    <n v="1.5373333333333334"/>
    <n v="110.86538461538461"/>
    <x v="1"/>
    <s v="plays"/>
  </r>
  <r>
    <n v="2000"/>
    <n v="2030"/>
    <x v="0"/>
    <s v="US"/>
    <s v="USD"/>
    <n v="1465062166"/>
    <n v="1463334166"/>
    <x v="3713"/>
    <d v="2016-06-04T12:42:46"/>
    <b v="0"/>
    <n v="19"/>
    <b v="1"/>
    <s v="theater/plays"/>
    <n v="1.0149999999999999"/>
    <n v="106.84210526315789"/>
    <x v="1"/>
    <s v="plays"/>
  </r>
  <r>
    <n v="10000"/>
    <n v="10235"/>
    <x v="0"/>
    <s v="US"/>
    <s v="USD"/>
    <n v="1432612740"/>
    <n v="1429881667"/>
    <x v="3714"/>
    <d v="2015-05-25T22:59:00"/>
    <b v="0"/>
    <n v="97"/>
    <b v="1"/>
    <s v="theater/plays"/>
    <n v="1.0235000000000001"/>
    <n v="105.51546391752578"/>
    <x v="1"/>
    <s v="plays"/>
  </r>
  <r>
    <n v="3500"/>
    <n v="3590"/>
    <x v="0"/>
    <s v="GB"/>
    <s v="GBP"/>
    <n v="1427806320"/>
    <n v="1422834819"/>
    <x v="3715"/>
    <d v="2015-03-31T07:52:00"/>
    <b v="0"/>
    <n v="27"/>
    <b v="1"/>
    <s v="theater/plays"/>
    <n v="1.0257142857142858"/>
    <n v="132.96296296296296"/>
    <x v="1"/>
    <s v="plays"/>
  </r>
  <r>
    <n v="800"/>
    <n v="1246"/>
    <x v="0"/>
    <s v="US"/>
    <s v="USD"/>
    <n v="1453411109"/>
    <n v="1450819109"/>
    <x v="3716"/>
    <d v="2016-01-21T16:18:29"/>
    <b v="0"/>
    <n v="24"/>
    <b v="1"/>
    <s v="theater/plays"/>
    <n v="1.5575000000000001"/>
    <n v="51.916666666666664"/>
    <x v="1"/>
    <s v="plays"/>
  </r>
  <r>
    <n v="4000"/>
    <n v="4030"/>
    <x v="0"/>
    <s v="GB"/>
    <s v="GBP"/>
    <n v="1431204449"/>
    <n v="1428526049"/>
    <x v="3717"/>
    <d v="2015-05-09T15:47:29"/>
    <b v="0"/>
    <n v="13"/>
    <b v="1"/>
    <s v="theater/plays"/>
    <n v="1.0075000000000001"/>
    <n v="310"/>
    <x v="1"/>
    <s v="plays"/>
  </r>
  <r>
    <n v="500"/>
    <n v="1197"/>
    <x v="0"/>
    <s v="GB"/>
    <s v="GBP"/>
    <n v="1425057075"/>
    <n v="1422465075"/>
    <x v="3718"/>
    <d v="2015-02-27T12:11:15"/>
    <b v="0"/>
    <n v="46"/>
    <b v="1"/>
    <s v="theater/plays"/>
    <n v="2.3940000000000001"/>
    <n v="26.021739130434781"/>
    <x v="1"/>
    <s v="plays"/>
  </r>
  <r>
    <n v="200"/>
    <n v="420"/>
    <x v="0"/>
    <s v="GB"/>
    <s v="GBP"/>
    <n v="1434994266"/>
    <n v="1432402266"/>
    <x v="3719"/>
    <d v="2015-06-22T12:31:06"/>
    <b v="0"/>
    <n v="4"/>
    <b v="1"/>
    <s v="theater/plays"/>
    <n v="2.1"/>
    <n v="105"/>
    <x v="1"/>
    <s v="plays"/>
  </r>
  <r>
    <n v="3300"/>
    <n v="3449"/>
    <x v="0"/>
    <s v="US"/>
    <s v="USD"/>
    <n v="1435881006"/>
    <n v="1433980206"/>
    <x v="3720"/>
    <d v="2015-07-02T18:50:06"/>
    <b v="0"/>
    <n v="40"/>
    <b v="1"/>
    <s v="theater/plays"/>
    <n v="1.0451515151515152"/>
    <n v="86.224999999999994"/>
    <x v="1"/>
    <s v="plays"/>
  </r>
  <r>
    <n v="5000"/>
    <n v="5040"/>
    <x v="0"/>
    <s v="US"/>
    <s v="USD"/>
    <n v="1415230084"/>
    <n v="1413412084"/>
    <x v="3721"/>
    <d v="2014-11-05T18:28:04"/>
    <b v="0"/>
    <n v="44"/>
    <b v="1"/>
    <s v="theater/plays"/>
    <n v="1.008"/>
    <n v="114.54545454545455"/>
    <x v="1"/>
    <s v="plays"/>
  </r>
  <r>
    <n v="1500"/>
    <n v="1668"/>
    <x v="0"/>
    <s v="CA"/>
    <s v="CAD"/>
    <n v="1455231540"/>
    <n v="1452614847"/>
    <x v="3722"/>
    <d v="2016-02-11T17:59:00"/>
    <b v="0"/>
    <n v="35"/>
    <b v="1"/>
    <s v="theater/plays"/>
    <n v="1.1120000000000001"/>
    <n v="47.657142857142858"/>
    <x v="1"/>
    <s v="plays"/>
  </r>
  <r>
    <n v="4500"/>
    <n v="4592"/>
    <x v="0"/>
    <s v="GB"/>
    <s v="GBP"/>
    <n v="1417374262"/>
    <n v="1414778662"/>
    <x v="3723"/>
    <d v="2014-11-30T14:04:22"/>
    <b v="0"/>
    <n v="63"/>
    <b v="1"/>
    <s v="theater/plays"/>
    <n v="1.0204444444444445"/>
    <n v="72.888888888888886"/>
    <x v="1"/>
    <s v="plays"/>
  </r>
  <r>
    <n v="4300"/>
    <n v="4409.55"/>
    <x v="0"/>
    <s v="GB"/>
    <s v="GBP"/>
    <n v="1462402800"/>
    <n v="1459856860"/>
    <x v="3724"/>
    <d v="2016-05-04T18:00:00"/>
    <b v="0"/>
    <n v="89"/>
    <b v="1"/>
    <s v="theater/plays"/>
    <n v="1.0254767441860466"/>
    <n v="49.545505617977533"/>
    <x v="1"/>
    <s v="plays"/>
  </r>
  <r>
    <n v="300"/>
    <n v="381"/>
    <x v="0"/>
    <s v="GB"/>
    <s v="GBP"/>
    <n v="1455831000"/>
    <n v="1454366467"/>
    <x v="3725"/>
    <d v="2016-02-18T16:30:00"/>
    <b v="0"/>
    <n v="15"/>
    <b v="1"/>
    <s v="theater/plays"/>
    <n v="1.27"/>
    <n v="25.4"/>
    <x v="1"/>
    <s v="plays"/>
  </r>
  <r>
    <n v="850"/>
    <n v="2879"/>
    <x v="0"/>
    <s v="US"/>
    <s v="USD"/>
    <n v="1461963600"/>
    <n v="1459567371"/>
    <x v="3726"/>
    <d v="2016-04-29T16:00:00"/>
    <b v="0"/>
    <n v="46"/>
    <b v="1"/>
    <s v="theater/plays"/>
    <n v="3.3870588235294119"/>
    <n v="62.586956521739133"/>
    <x v="1"/>
    <s v="plays"/>
  </r>
  <r>
    <n v="2000"/>
    <n v="2015"/>
    <x v="0"/>
    <s v="US"/>
    <s v="USD"/>
    <n v="1476939300"/>
    <n v="1474273294"/>
    <x v="3727"/>
    <d v="2016-10-19T23:55:00"/>
    <b v="0"/>
    <n v="33"/>
    <b v="1"/>
    <s v="theater/plays"/>
    <n v="1.0075000000000001"/>
    <n v="61.060606060606062"/>
    <x v="1"/>
    <s v="plays"/>
  </r>
  <r>
    <n v="20000"/>
    <n v="1862"/>
    <x v="2"/>
    <s v="US"/>
    <s v="USD"/>
    <n v="1439957176"/>
    <n v="1437365176"/>
    <x v="3728"/>
    <d v="2015-08-18T23:06:16"/>
    <b v="0"/>
    <n v="31"/>
    <b v="0"/>
    <s v="theater/plays"/>
    <n v="9.3100000000000002E-2"/>
    <n v="60.064516129032256"/>
    <x v="1"/>
    <s v="plays"/>
  </r>
  <r>
    <n v="5000"/>
    <n v="362"/>
    <x v="2"/>
    <s v="US"/>
    <s v="USD"/>
    <n v="1427082912"/>
    <n v="1423198512"/>
    <x v="3729"/>
    <d v="2015-03-22T22:55:12"/>
    <b v="0"/>
    <n v="5"/>
    <b v="0"/>
    <s v="theater/plays"/>
    <n v="7.2400000000000006E-2"/>
    <n v="72.400000000000006"/>
    <x v="1"/>
    <s v="plays"/>
  </r>
  <r>
    <n v="1000"/>
    <n v="100"/>
    <x v="2"/>
    <s v="US"/>
    <s v="USD"/>
    <n v="1439828159"/>
    <n v="1437236159"/>
    <x v="3730"/>
    <d v="2015-08-17T11:15:59"/>
    <b v="0"/>
    <n v="1"/>
    <b v="0"/>
    <s v="theater/plays"/>
    <n v="0.1"/>
    <n v="100"/>
    <x v="1"/>
    <s v="plays"/>
  </r>
  <r>
    <n v="5500"/>
    <n v="620"/>
    <x v="2"/>
    <s v="US"/>
    <s v="USD"/>
    <n v="1420860180"/>
    <n v="1418234646"/>
    <x v="3731"/>
    <d v="2015-01-09T22:23:00"/>
    <b v="0"/>
    <n v="12"/>
    <b v="0"/>
    <s v="theater/plays"/>
    <n v="0.11272727272727273"/>
    <n v="51.666666666666664"/>
    <x v="1"/>
    <s v="plays"/>
  </r>
  <r>
    <n v="850"/>
    <n v="131"/>
    <x v="2"/>
    <s v="NL"/>
    <s v="EUR"/>
    <n v="1422100800"/>
    <n v="1416932133"/>
    <x v="3732"/>
    <d v="2015-01-24T07:00:00"/>
    <b v="0"/>
    <n v="4"/>
    <b v="0"/>
    <s v="theater/plays"/>
    <n v="0.15411764705882353"/>
    <n v="32.75"/>
    <x v="1"/>
    <s v="plays"/>
  </r>
  <r>
    <n v="1500"/>
    <n v="0"/>
    <x v="2"/>
    <s v="US"/>
    <s v="USD"/>
    <n v="1429396200"/>
    <n v="1428539708"/>
    <x v="3733"/>
    <d v="2015-04-18T17:30:00"/>
    <b v="0"/>
    <n v="0"/>
    <b v="0"/>
    <s v="theater/plays"/>
    <n v="0"/>
    <n v="0"/>
    <x v="1"/>
    <s v="plays"/>
  </r>
  <r>
    <n v="1500"/>
    <n v="427"/>
    <x v="2"/>
    <s v="US"/>
    <s v="USD"/>
    <n v="1432589896"/>
    <n v="1427405896"/>
    <x v="3734"/>
    <d v="2015-05-25T16:38:16"/>
    <b v="0"/>
    <n v="7"/>
    <b v="0"/>
    <s v="theater/plays"/>
    <n v="0.28466666666666668"/>
    <n v="61"/>
    <x v="1"/>
    <s v="plays"/>
  </r>
  <r>
    <n v="150"/>
    <n v="20"/>
    <x v="2"/>
    <s v="GB"/>
    <s v="GBP"/>
    <n v="1432831089"/>
    <n v="1430239089"/>
    <x v="3735"/>
    <d v="2015-05-28T11:38:09"/>
    <b v="0"/>
    <n v="2"/>
    <b v="0"/>
    <s v="theater/plays"/>
    <n v="0.13333333333333333"/>
    <n v="10"/>
    <x v="1"/>
    <s v="plays"/>
  </r>
  <r>
    <n v="1500"/>
    <n v="10"/>
    <x v="2"/>
    <s v="GB"/>
    <s v="GBP"/>
    <n v="1427133600"/>
    <n v="1423847093"/>
    <x v="3736"/>
    <d v="2015-03-23T13:00:00"/>
    <b v="0"/>
    <n v="1"/>
    <b v="0"/>
    <s v="theater/plays"/>
    <n v="6.6666666666666671E-3"/>
    <n v="10"/>
    <x v="1"/>
    <s v="plays"/>
  </r>
  <r>
    <n v="700"/>
    <n v="150"/>
    <x v="2"/>
    <s v="US"/>
    <s v="USD"/>
    <n v="1447311540"/>
    <n v="1445358903"/>
    <x v="3737"/>
    <d v="2015-11-12T01:59:00"/>
    <b v="0"/>
    <n v="4"/>
    <b v="0"/>
    <s v="theater/plays"/>
    <n v="0.21428571428571427"/>
    <n v="37.5"/>
    <x v="1"/>
    <s v="plays"/>
  </r>
  <r>
    <n v="1500"/>
    <n v="270"/>
    <x v="2"/>
    <s v="GB"/>
    <s v="GBP"/>
    <n v="1405461600"/>
    <n v="1403562705"/>
    <x v="3738"/>
    <d v="2014-07-15T17:00:00"/>
    <b v="0"/>
    <n v="6"/>
    <b v="0"/>
    <s v="theater/plays"/>
    <n v="0.18"/>
    <n v="45"/>
    <x v="1"/>
    <s v="plays"/>
  </r>
  <r>
    <n v="4000"/>
    <n v="805"/>
    <x v="2"/>
    <s v="GB"/>
    <s v="GBP"/>
    <n v="1468752468"/>
    <n v="1467024468"/>
    <x v="3739"/>
    <d v="2016-07-17T05:47:48"/>
    <b v="0"/>
    <n v="8"/>
    <b v="0"/>
    <s v="theater/plays"/>
    <n v="0.20125000000000001"/>
    <n v="100.625"/>
    <x v="1"/>
    <s v="plays"/>
  </r>
  <r>
    <n v="2000"/>
    <n v="358"/>
    <x v="2"/>
    <s v="US"/>
    <s v="USD"/>
    <n v="1407808438"/>
    <n v="1405217355"/>
    <x v="3740"/>
    <d v="2014-08-11T20:53:58"/>
    <b v="0"/>
    <n v="14"/>
    <b v="0"/>
    <s v="theater/plays"/>
    <n v="0.17899999999999999"/>
    <n v="25.571428571428573"/>
    <x v="1"/>
    <s v="plays"/>
  </r>
  <r>
    <n v="20000"/>
    <n v="0"/>
    <x v="2"/>
    <s v="US"/>
    <s v="USD"/>
    <n v="1450389950"/>
    <n v="1447797950"/>
    <x v="3741"/>
    <d v="2015-12-17T17:05:50"/>
    <b v="0"/>
    <n v="0"/>
    <b v="0"/>
    <s v="theater/plays"/>
    <n v="0"/>
    <n v="0"/>
    <x v="1"/>
    <s v="plays"/>
  </r>
  <r>
    <n v="5000"/>
    <n v="100"/>
    <x v="2"/>
    <s v="US"/>
    <s v="USD"/>
    <n v="1409980144"/>
    <n v="1407388144"/>
    <x v="3742"/>
    <d v="2014-09-06T00:09:04"/>
    <b v="0"/>
    <n v="4"/>
    <b v="0"/>
    <s v="theater/plays"/>
    <n v="0.02"/>
    <n v="25"/>
    <x v="1"/>
    <s v="plays"/>
  </r>
  <r>
    <n v="2200"/>
    <n v="0"/>
    <x v="2"/>
    <s v="US"/>
    <s v="USD"/>
    <n v="1404406964"/>
    <n v="1401814964"/>
    <x v="3743"/>
    <d v="2014-07-03T12:02:44"/>
    <b v="0"/>
    <n v="0"/>
    <b v="0"/>
    <s v="theater/plays"/>
    <n v="0"/>
    <n v="0"/>
    <x v="1"/>
    <s v="plays"/>
  </r>
  <r>
    <n v="1200"/>
    <n v="0"/>
    <x v="2"/>
    <s v="US"/>
    <s v="USD"/>
    <n v="1404532740"/>
    <n v="1401823952"/>
    <x v="3744"/>
    <d v="2014-07-04T22:59:00"/>
    <b v="0"/>
    <n v="0"/>
    <b v="0"/>
    <s v="theater/plays"/>
    <n v="0"/>
    <n v="0"/>
    <x v="1"/>
    <s v="plays"/>
  </r>
  <r>
    <n v="100"/>
    <n v="10"/>
    <x v="2"/>
    <s v="US"/>
    <s v="USD"/>
    <n v="1407689102"/>
    <n v="1405097102"/>
    <x v="3745"/>
    <d v="2014-08-10T11:45:02"/>
    <b v="0"/>
    <n v="1"/>
    <b v="0"/>
    <s v="theater/plays"/>
    <n v="0.1"/>
    <n v="10"/>
    <x v="1"/>
    <s v="plays"/>
  </r>
  <r>
    <n v="8500"/>
    <n v="202"/>
    <x v="2"/>
    <s v="US"/>
    <s v="USD"/>
    <n v="1475918439"/>
    <n v="1473326439"/>
    <x v="3746"/>
    <d v="2016-10-08T04:20:39"/>
    <b v="0"/>
    <n v="1"/>
    <b v="0"/>
    <s v="theater/plays"/>
    <n v="2.3764705882352941E-2"/>
    <n v="202"/>
    <x v="1"/>
    <s v="plays"/>
  </r>
  <r>
    <n v="2500"/>
    <n v="25"/>
    <x v="2"/>
    <s v="GB"/>
    <s v="GBP"/>
    <n v="1436137140"/>
    <n v="1433833896"/>
    <x v="3747"/>
    <d v="2015-07-05T17:59:00"/>
    <b v="0"/>
    <n v="1"/>
    <b v="0"/>
    <s v="theater/plays"/>
    <n v="0.01"/>
    <n v="25"/>
    <x v="1"/>
    <s v="plays"/>
  </r>
  <r>
    <n v="5000"/>
    <n v="5176"/>
    <x v="0"/>
    <s v="US"/>
    <s v="USD"/>
    <n v="1455602340"/>
    <n v="1453827436"/>
    <x v="3748"/>
    <d v="2016-02-16T00:59:00"/>
    <b v="0"/>
    <n v="52"/>
    <b v="1"/>
    <s v="theater/musical"/>
    <n v="1.0351999999999999"/>
    <n v="99.538461538461533"/>
    <x v="1"/>
    <s v="musical"/>
  </r>
  <r>
    <n v="500"/>
    <n v="525"/>
    <x v="0"/>
    <s v="US"/>
    <s v="USD"/>
    <n v="1461902340"/>
    <n v="1459220588"/>
    <x v="3749"/>
    <d v="2016-04-28T22:59:00"/>
    <b v="0"/>
    <n v="7"/>
    <b v="1"/>
    <s v="theater/musical"/>
    <n v="1.05"/>
    <n v="75"/>
    <x v="1"/>
    <s v="musical"/>
  </r>
  <r>
    <n v="6000"/>
    <n v="6027"/>
    <x v="0"/>
    <s v="US"/>
    <s v="USD"/>
    <n v="1423555140"/>
    <n v="1421105608"/>
    <x v="3750"/>
    <d v="2015-02-10T02:59:00"/>
    <b v="0"/>
    <n v="28"/>
    <b v="1"/>
    <s v="theater/musical"/>
    <n v="1.0044999999999999"/>
    <n v="215.25"/>
    <x v="1"/>
    <s v="musical"/>
  </r>
  <r>
    <n v="1000"/>
    <n v="1326"/>
    <x v="0"/>
    <s v="US"/>
    <s v="USD"/>
    <n v="1459641073"/>
    <n v="1454460673"/>
    <x v="3751"/>
    <d v="2016-04-02T18:51:13"/>
    <b v="0"/>
    <n v="11"/>
    <b v="1"/>
    <s v="theater/musical"/>
    <n v="1.3260000000000001"/>
    <n v="120.54545454545455"/>
    <x v="1"/>
    <s v="musical"/>
  </r>
  <r>
    <n v="500"/>
    <n v="565"/>
    <x v="0"/>
    <s v="GB"/>
    <s v="GBP"/>
    <n v="1476651600"/>
    <n v="1473189335"/>
    <x v="3752"/>
    <d v="2016-10-16T16:00:00"/>
    <b v="0"/>
    <n v="15"/>
    <b v="1"/>
    <s v="theater/musical"/>
    <n v="1.1299999999999999"/>
    <n v="37.666666666666664"/>
    <x v="1"/>
    <s v="musical"/>
  </r>
  <r>
    <n v="5000"/>
    <n v="5167"/>
    <x v="0"/>
    <s v="US"/>
    <s v="USD"/>
    <n v="1433289600"/>
    <n v="1430768800"/>
    <x v="3753"/>
    <d v="2015-06-02T19:00:00"/>
    <b v="0"/>
    <n v="30"/>
    <b v="1"/>
    <s v="theater/musical"/>
    <n v="1.0334000000000001"/>
    <n v="172.23333333333332"/>
    <x v="1"/>
    <s v="musical"/>
  </r>
  <r>
    <n v="2500"/>
    <n v="3000"/>
    <x v="0"/>
    <s v="US"/>
    <s v="USD"/>
    <n v="1406350740"/>
    <n v="1403125737"/>
    <x v="3754"/>
    <d v="2014-07-25T23:59:00"/>
    <b v="0"/>
    <n v="27"/>
    <b v="1"/>
    <s v="theater/musical"/>
    <n v="1.2"/>
    <n v="111.11111111111111"/>
    <x v="1"/>
    <s v="musical"/>
  </r>
  <r>
    <n v="550"/>
    <n v="713"/>
    <x v="0"/>
    <s v="GB"/>
    <s v="GBP"/>
    <n v="1460753307"/>
    <n v="1458161307"/>
    <x v="3755"/>
    <d v="2016-04-15T15:48:27"/>
    <b v="0"/>
    <n v="28"/>
    <b v="1"/>
    <s v="theater/musical"/>
    <n v="1.2963636363636364"/>
    <n v="25.464285714285715"/>
    <x v="1"/>
    <s v="musical"/>
  </r>
  <r>
    <n v="4500"/>
    <n v="4550"/>
    <x v="0"/>
    <s v="US"/>
    <s v="USD"/>
    <n v="1402515198"/>
    <n v="1399923198"/>
    <x v="3756"/>
    <d v="2014-06-11T14:33:18"/>
    <b v="0"/>
    <n v="17"/>
    <b v="1"/>
    <s v="theater/musical"/>
    <n v="1.0111111111111111"/>
    <n v="267.64705882352939"/>
    <x v="1"/>
    <s v="musical"/>
  </r>
  <r>
    <n v="3500"/>
    <n v="3798"/>
    <x v="0"/>
    <s v="US"/>
    <s v="USD"/>
    <n v="1417465515"/>
    <n v="1415737515"/>
    <x v="3757"/>
    <d v="2014-12-01T15:25:15"/>
    <b v="0"/>
    <n v="50"/>
    <b v="1"/>
    <s v="theater/musical"/>
    <n v="1.0851428571428572"/>
    <n v="75.959999999999994"/>
    <x v="1"/>
    <s v="musical"/>
  </r>
  <r>
    <n v="1500"/>
    <n v="1535"/>
    <x v="0"/>
    <s v="US"/>
    <s v="USD"/>
    <n v="1400475600"/>
    <n v="1397819938"/>
    <x v="3758"/>
    <d v="2014-05-19T00:00:00"/>
    <b v="0"/>
    <n v="26"/>
    <b v="1"/>
    <s v="theater/musical"/>
    <n v="1.0233333333333334"/>
    <n v="59.03846153846154"/>
    <x v="1"/>
    <s v="musical"/>
  </r>
  <r>
    <n v="4000"/>
    <n v="4409.7700000000004"/>
    <x v="0"/>
    <s v="US"/>
    <s v="USD"/>
    <n v="1440556553"/>
    <n v="1435372553"/>
    <x v="3759"/>
    <d v="2015-08-25T21:35:53"/>
    <b v="0"/>
    <n v="88"/>
    <b v="1"/>
    <s v="theater/musical"/>
    <n v="1.1024425000000002"/>
    <n v="50.111022727272733"/>
    <x v="1"/>
    <s v="musical"/>
  </r>
  <r>
    <n v="5000"/>
    <n v="5050.7700000000004"/>
    <x v="0"/>
    <s v="US"/>
    <s v="USD"/>
    <n v="1399293386"/>
    <n v="1397133386"/>
    <x v="3760"/>
    <d v="2014-05-05T07:36:26"/>
    <b v="0"/>
    <n v="91"/>
    <b v="1"/>
    <s v="theater/musical"/>
    <n v="1.010154"/>
    <n v="55.502967032967035"/>
    <x v="1"/>
    <s v="musical"/>
  </r>
  <r>
    <n v="500"/>
    <n v="500"/>
    <x v="0"/>
    <s v="GB"/>
    <s v="GBP"/>
    <n v="1439247600"/>
    <n v="1434625937"/>
    <x v="3761"/>
    <d v="2015-08-10T18:00:00"/>
    <b v="0"/>
    <n v="3"/>
    <b v="1"/>
    <s v="theater/musical"/>
    <n v="1"/>
    <n v="166.66666666666666"/>
    <x v="1"/>
    <s v="musical"/>
  </r>
  <r>
    <n v="1250"/>
    <n v="1328"/>
    <x v="0"/>
    <s v="GB"/>
    <s v="GBP"/>
    <n v="1438543889"/>
    <n v="1436383889"/>
    <x v="3762"/>
    <d v="2015-08-02T14:31:29"/>
    <b v="0"/>
    <n v="28"/>
    <b v="1"/>
    <s v="theater/musical"/>
    <n v="1.0624"/>
    <n v="47.428571428571431"/>
    <x v="1"/>
    <s v="musical"/>
  </r>
  <r>
    <n v="5000"/>
    <n v="5000"/>
    <x v="0"/>
    <s v="US"/>
    <s v="USD"/>
    <n v="1427907626"/>
    <n v="1425319226"/>
    <x v="3763"/>
    <d v="2015-04-01T12:00:26"/>
    <b v="0"/>
    <n v="77"/>
    <b v="1"/>
    <s v="theater/musical"/>
    <n v="1"/>
    <n v="64.935064935064929"/>
    <x v="1"/>
    <s v="musical"/>
  </r>
  <r>
    <n v="1500"/>
    <n v="1500"/>
    <x v="0"/>
    <s v="US"/>
    <s v="USD"/>
    <n v="1464482160"/>
    <n v="1462824832"/>
    <x v="3764"/>
    <d v="2016-05-28T19:36:00"/>
    <b v="0"/>
    <n v="27"/>
    <b v="1"/>
    <s v="theater/musical"/>
    <n v="1"/>
    <n v="55.555555555555557"/>
    <x v="1"/>
    <s v="musical"/>
  </r>
  <r>
    <n v="7000"/>
    <n v="7942"/>
    <x v="0"/>
    <s v="US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s v="musical"/>
  </r>
  <r>
    <n v="10000"/>
    <n v="10265.01"/>
    <x v="0"/>
    <s v="US"/>
    <s v="USD"/>
    <n v="1404360045"/>
    <n v="1401336045"/>
    <x v="3766"/>
    <d v="2014-07-02T23:00:45"/>
    <b v="0"/>
    <n v="96"/>
    <b v="1"/>
    <s v="theater/musical"/>
    <n v="1.0265010000000001"/>
    <n v="106.9271875"/>
    <x v="1"/>
    <s v="musical"/>
  </r>
  <r>
    <n v="2000"/>
    <n v="2335"/>
    <x v="0"/>
    <s v="US"/>
    <s v="USD"/>
    <n v="1425185940"/>
    <n v="1423960097"/>
    <x v="3767"/>
    <d v="2015-02-28T23:59:00"/>
    <b v="0"/>
    <n v="56"/>
    <b v="1"/>
    <s v="theater/musical"/>
    <n v="1.1675"/>
    <n v="41.696428571428569"/>
    <x v="1"/>
    <s v="musical"/>
  </r>
  <r>
    <n v="4000"/>
    <n v="4306.1099999999997"/>
    <x v="0"/>
    <s v="US"/>
    <s v="USD"/>
    <n v="1402594090"/>
    <n v="1400002090"/>
    <x v="3768"/>
    <d v="2014-06-12T12:28:10"/>
    <b v="0"/>
    <n v="58"/>
    <b v="1"/>
    <s v="theater/musical"/>
    <n v="1.0765274999999999"/>
    <n v="74.243275862068955"/>
    <x v="1"/>
    <s v="musical"/>
  </r>
  <r>
    <n v="1100"/>
    <n v="1100"/>
    <x v="0"/>
    <s v="US"/>
    <s v="USD"/>
    <n v="1460730079"/>
    <n v="1458138079"/>
    <x v="3769"/>
    <d v="2016-04-15T09:21:19"/>
    <b v="0"/>
    <n v="15"/>
    <b v="1"/>
    <s v="theater/musical"/>
    <n v="1"/>
    <n v="73.333333333333329"/>
    <x v="1"/>
    <s v="musical"/>
  </r>
  <r>
    <n v="2000"/>
    <n v="2000"/>
    <x v="0"/>
    <s v="GB"/>
    <s v="GBP"/>
    <n v="1434234010"/>
    <n v="1431642010"/>
    <x v="3770"/>
    <d v="2015-06-13T17:20:10"/>
    <b v="0"/>
    <n v="20"/>
    <b v="1"/>
    <s v="theater/musical"/>
    <n v="1"/>
    <n v="100"/>
    <x v="1"/>
    <s v="musical"/>
  </r>
  <r>
    <n v="1000"/>
    <n v="1460"/>
    <x v="0"/>
    <s v="US"/>
    <s v="USD"/>
    <n v="1463529600"/>
    <n v="1462307652"/>
    <x v="3771"/>
    <d v="2016-05-17T19:00:00"/>
    <b v="0"/>
    <n v="38"/>
    <b v="1"/>
    <s v="theater/musical"/>
    <n v="1.46"/>
    <n v="38.421052631578945"/>
    <x v="1"/>
    <s v="musical"/>
  </r>
  <r>
    <n v="5000"/>
    <n v="5510"/>
    <x v="0"/>
    <s v="US"/>
    <s v="USD"/>
    <n v="1480399200"/>
    <n v="1478616506"/>
    <x v="3772"/>
    <d v="2016-11-29T01:00:00"/>
    <b v="0"/>
    <n v="33"/>
    <b v="1"/>
    <s v="theater/musical"/>
    <n v="1.1020000000000001"/>
    <n v="166.96969696969697"/>
    <x v="1"/>
    <s v="musical"/>
  </r>
  <r>
    <n v="5000"/>
    <n v="5410"/>
    <x v="0"/>
    <s v="US"/>
    <s v="USD"/>
    <n v="1479175680"/>
    <n v="1476317247"/>
    <x v="3773"/>
    <d v="2016-11-14T21:08:00"/>
    <b v="0"/>
    <n v="57"/>
    <b v="1"/>
    <s v="theater/musical"/>
    <n v="1.0820000000000001"/>
    <n v="94.912280701754383"/>
    <x v="1"/>
    <s v="musical"/>
  </r>
  <r>
    <n v="2500"/>
    <n v="2500"/>
    <x v="0"/>
    <s v="CA"/>
    <s v="CAD"/>
    <n v="1428606055"/>
    <n v="1427223655"/>
    <x v="3774"/>
    <d v="2015-04-09T14:00:55"/>
    <b v="0"/>
    <n v="25"/>
    <b v="1"/>
    <s v="theater/musical"/>
    <n v="1"/>
    <n v="100"/>
    <x v="1"/>
    <s v="musical"/>
  </r>
  <r>
    <n v="2000"/>
    <n v="2005"/>
    <x v="0"/>
    <s v="US"/>
    <s v="USD"/>
    <n v="1428552000"/>
    <n v="1426199843"/>
    <x v="3775"/>
    <d v="2015-04-08T23:00:00"/>
    <b v="0"/>
    <n v="14"/>
    <b v="1"/>
    <s v="theater/musical"/>
    <n v="1.0024999999999999"/>
    <n v="143.21428571428572"/>
    <x v="1"/>
    <s v="musical"/>
  </r>
  <r>
    <n v="8000"/>
    <n v="8537"/>
    <x v="0"/>
    <s v="US"/>
    <s v="USD"/>
    <n v="1406854800"/>
    <n v="1403599778"/>
    <x v="3776"/>
    <d v="2014-07-31T20:00:00"/>
    <b v="0"/>
    <n v="94"/>
    <b v="1"/>
    <s v="theater/musical"/>
    <n v="1.0671250000000001"/>
    <n v="90.819148936170208"/>
    <x v="1"/>
    <s v="musical"/>
  </r>
  <r>
    <n v="2000"/>
    <n v="2864"/>
    <x v="0"/>
    <s v="US"/>
    <s v="USD"/>
    <n v="1411790400"/>
    <n v="1409884821"/>
    <x v="3777"/>
    <d v="2014-09-26T23:00:00"/>
    <b v="0"/>
    <n v="59"/>
    <b v="1"/>
    <s v="theater/musical"/>
    <n v="1.4319999999999999"/>
    <n v="48.542372881355931"/>
    <x v="1"/>
    <s v="musical"/>
  </r>
  <r>
    <n v="2400"/>
    <n v="2521"/>
    <x v="0"/>
    <s v="US"/>
    <s v="USD"/>
    <n v="1423942780"/>
    <n v="1418758780"/>
    <x v="3778"/>
    <d v="2015-02-14T14:39:40"/>
    <b v="0"/>
    <n v="36"/>
    <b v="1"/>
    <s v="theater/musical"/>
    <n v="1.0504166666666668"/>
    <n v="70.027777777777771"/>
    <x v="1"/>
    <s v="musical"/>
  </r>
  <r>
    <n v="15000"/>
    <n v="15597"/>
    <x v="0"/>
    <s v="US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s v="musical"/>
  </r>
  <r>
    <n v="2500"/>
    <n v="3000"/>
    <x v="0"/>
    <s v="US"/>
    <s v="USD"/>
    <n v="1436817960"/>
    <n v="1433999785"/>
    <x v="3780"/>
    <d v="2015-07-13T15:06:00"/>
    <b v="0"/>
    <n v="30"/>
    <b v="1"/>
    <s v="theater/musical"/>
    <n v="1.2"/>
    <n v="100"/>
    <x v="1"/>
    <s v="musical"/>
  </r>
  <r>
    <n v="4500"/>
    <n v="4935"/>
    <x v="0"/>
    <s v="US"/>
    <s v="USD"/>
    <n v="1410210685"/>
    <n v="1408050685"/>
    <x v="3781"/>
    <d v="2014-09-08T16:11:25"/>
    <b v="0"/>
    <n v="52"/>
    <b v="1"/>
    <s v="theater/musical"/>
    <n v="1.0966666666666667"/>
    <n v="94.90384615384616"/>
    <x v="1"/>
    <s v="musical"/>
  </r>
  <r>
    <n v="2000"/>
    <n v="2035"/>
    <x v="0"/>
    <s v="GB"/>
    <s v="GBP"/>
    <n v="1469401200"/>
    <n v="1466887297"/>
    <x v="3782"/>
    <d v="2016-07-24T18:00:00"/>
    <b v="0"/>
    <n v="27"/>
    <b v="1"/>
    <s v="theater/musical"/>
    <n v="1.0175000000000001"/>
    <n v="75.370370370370367"/>
    <x v="1"/>
    <s v="musical"/>
  </r>
  <r>
    <n v="1200"/>
    <n v="1547"/>
    <x v="0"/>
    <s v="US"/>
    <s v="USD"/>
    <n v="1458057600"/>
    <n v="1455938520"/>
    <x v="3783"/>
    <d v="2016-03-15T11:00:00"/>
    <b v="0"/>
    <n v="24"/>
    <b v="1"/>
    <s v="theater/musical"/>
    <n v="1.2891666666666666"/>
    <n v="64.458333333333329"/>
    <x v="1"/>
    <s v="musical"/>
  </r>
  <r>
    <n v="1000"/>
    <n v="1150"/>
    <x v="0"/>
    <s v="CA"/>
    <s v="CAD"/>
    <n v="1468193532"/>
    <n v="1465601532"/>
    <x v="3784"/>
    <d v="2016-07-10T18:32:12"/>
    <b v="0"/>
    <n v="10"/>
    <b v="1"/>
    <s v="theater/musical"/>
    <n v="1.1499999999999999"/>
    <n v="115"/>
    <x v="1"/>
    <s v="musical"/>
  </r>
  <r>
    <n v="2000"/>
    <n v="3015"/>
    <x v="0"/>
    <s v="GB"/>
    <s v="GBP"/>
    <n v="1470132180"/>
    <n v="1467040769"/>
    <x v="3785"/>
    <d v="2016-08-02T05:03:00"/>
    <b v="0"/>
    <n v="30"/>
    <b v="1"/>
    <s v="theater/musical"/>
    <n v="1.5075000000000001"/>
    <n v="100.5"/>
    <x v="1"/>
    <s v="musical"/>
  </r>
  <r>
    <n v="6000"/>
    <n v="6658"/>
    <x v="0"/>
    <s v="US"/>
    <s v="USD"/>
    <n v="1464310475"/>
    <n v="1461718475"/>
    <x v="3786"/>
    <d v="2016-05-26T19:54:35"/>
    <b v="0"/>
    <n v="71"/>
    <b v="1"/>
    <s v="theater/musical"/>
    <n v="1.1096666666666666"/>
    <n v="93.774647887323937"/>
    <x v="1"/>
    <s v="musical"/>
  </r>
  <r>
    <n v="350"/>
    <n v="351"/>
    <x v="0"/>
    <s v="US"/>
    <s v="USD"/>
    <n v="1436587140"/>
    <n v="1434113406"/>
    <x v="3787"/>
    <d v="2015-07-10T22:59:00"/>
    <b v="0"/>
    <n v="10"/>
    <b v="1"/>
    <s v="theater/musical"/>
    <n v="1.0028571428571429"/>
    <n v="35.1"/>
    <x v="1"/>
    <s v="musical"/>
  </r>
  <r>
    <n v="75000"/>
    <n v="500"/>
    <x v="2"/>
    <s v="US"/>
    <s v="USD"/>
    <n v="1450887480"/>
    <n v="1448469719"/>
    <x v="3788"/>
    <d v="2015-12-23T11:18:00"/>
    <b v="0"/>
    <n v="1"/>
    <b v="0"/>
    <s v="theater/musical"/>
    <n v="6.6666666666666671E-3"/>
    <n v="500"/>
    <x v="1"/>
    <s v="musical"/>
  </r>
  <r>
    <n v="3550"/>
    <n v="116"/>
    <x v="2"/>
    <s v="GB"/>
    <s v="GBP"/>
    <n v="1434395418"/>
    <n v="1431630618"/>
    <x v="3789"/>
    <d v="2015-06-15T14:10:18"/>
    <b v="0"/>
    <n v="4"/>
    <b v="0"/>
    <s v="theater/musical"/>
    <n v="3.267605633802817E-2"/>
    <n v="29"/>
    <x v="1"/>
    <s v="musical"/>
  </r>
  <r>
    <n v="15000"/>
    <n v="0"/>
    <x v="2"/>
    <s v="US"/>
    <s v="USD"/>
    <n v="1479834023"/>
    <n v="1477238423"/>
    <x v="3790"/>
    <d v="2016-11-22T12:00:23"/>
    <b v="0"/>
    <n v="0"/>
    <b v="0"/>
    <s v="theater/musical"/>
    <n v="0"/>
    <n v="0"/>
    <x v="1"/>
    <s v="musical"/>
  </r>
  <r>
    <n v="1500"/>
    <n v="0"/>
    <x v="2"/>
    <s v="US"/>
    <s v="USD"/>
    <n v="1404664592"/>
    <n v="1399480592"/>
    <x v="3791"/>
    <d v="2014-07-06T11:36:32"/>
    <b v="0"/>
    <n v="0"/>
    <b v="0"/>
    <s v="theater/musical"/>
    <n v="0"/>
    <n v="0"/>
    <x v="1"/>
    <s v="musical"/>
  </r>
  <r>
    <n v="12500"/>
    <n v="35"/>
    <x v="2"/>
    <s v="US"/>
    <s v="USD"/>
    <n v="1436957022"/>
    <n v="1434365022"/>
    <x v="3792"/>
    <d v="2015-07-15T05:43:42"/>
    <b v="0"/>
    <n v="2"/>
    <b v="0"/>
    <s v="theater/musical"/>
    <n v="2.8E-3"/>
    <n v="17.5"/>
    <x v="1"/>
    <s v="musical"/>
  </r>
  <r>
    <n v="7000"/>
    <n v="4176"/>
    <x v="2"/>
    <s v="US"/>
    <s v="USD"/>
    <n v="1418769129"/>
    <n v="1416954729"/>
    <x v="3793"/>
    <d v="2014-12-16T17:32:09"/>
    <b v="0"/>
    <n v="24"/>
    <b v="0"/>
    <s v="theater/musical"/>
    <n v="0.59657142857142853"/>
    <n v="174"/>
    <x v="1"/>
    <s v="musical"/>
  </r>
  <r>
    <n v="5000"/>
    <n v="50"/>
    <x v="2"/>
    <s v="GB"/>
    <s v="GBP"/>
    <n v="1433685354"/>
    <n v="1431093354"/>
    <x v="3794"/>
    <d v="2015-06-07T08:55:54"/>
    <b v="0"/>
    <n v="1"/>
    <b v="0"/>
    <s v="theater/musical"/>
    <n v="0.01"/>
    <n v="50"/>
    <x v="1"/>
    <s v="musical"/>
  </r>
  <r>
    <n v="600"/>
    <n v="10"/>
    <x v="2"/>
    <s v="GB"/>
    <s v="GBP"/>
    <n v="1440801000"/>
    <n v="1437042490"/>
    <x v="3795"/>
    <d v="2015-08-28T17:30:00"/>
    <b v="0"/>
    <n v="2"/>
    <b v="0"/>
    <s v="theater/musical"/>
    <n v="1.6666666666666666E-2"/>
    <n v="5"/>
    <x v="1"/>
    <s v="musical"/>
  </r>
  <r>
    <n v="22500"/>
    <n v="1"/>
    <x v="2"/>
    <s v="US"/>
    <s v="USD"/>
    <n v="1484354556"/>
    <n v="1479170556"/>
    <x v="3796"/>
    <d v="2017-01-13T19:42:36"/>
    <b v="0"/>
    <n v="1"/>
    <b v="0"/>
    <s v="theater/musical"/>
    <n v="4.4444444444444447E-5"/>
    <n v="1"/>
    <x v="1"/>
    <s v="musical"/>
  </r>
  <r>
    <n v="6000"/>
    <n v="5380"/>
    <x v="2"/>
    <s v="US"/>
    <s v="USD"/>
    <n v="1429564165"/>
    <n v="1426972165"/>
    <x v="3797"/>
    <d v="2015-04-20T16:09:25"/>
    <b v="0"/>
    <n v="37"/>
    <b v="0"/>
    <s v="theater/musical"/>
    <n v="0.89666666666666661"/>
    <n v="145.40540540540542"/>
    <x v="1"/>
    <s v="musical"/>
  </r>
  <r>
    <n v="70000"/>
    <n v="1025"/>
    <x v="2"/>
    <s v="US"/>
    <s v="USD"/>
    <n v="1407691248"/>
    <n v="1405099248"/>
    <x v="3798"/>
    <d v="2014-08-10T12:20:48"/>
    <b v="0"/>
    <n v="5"/>
    <b v="0"/>
    <s v="theater/musical"/>
    <n v="1.4642857142857143E-2"/>
    <n v="205"/>
    <x v="1"/>
    <s v="musical"/>
  </r>
  <r>
    <n v="10000"/>
    <n v="402"/>
    <x v="2"/>
    <s v="US"/>
    <s v="USD"/>
    <n v="1457734843"/>
    <n v="1455142843"/>
    <x v="3799"/>
    <d v="2016-03-11T17:20:43"/>
    <b v="0"/>
    <n v="4"/>
    <b v="0"/>
    <s v="theater/musical"/>
    <n v="4.02E-2"/>
    <n v="100.5"/>
    <x v="1"/>
    <s v="musical"/>
  </r>
  <r>
    <n v="22000"/>
    <n v="881"/>
    <x v="2"/>
    <s v="US"/>
    <s v="USD"/>
    <n v="1420952340"/>
    <n v="1418146883"/>
    <x v="3800"/>
    <d v="2015-01-10T23:59:00"/>
    <b v="0"/>
    <n v="16"/>
    <b v="0"/>
    <s v="theater/musical"/>
    <n v="4.0045454545454544E-2"/>
    <n v="55.0625"/>
    <x v="1"/>
    <s v="musical"/>
  </r>
  <r>
    <n v="5000"/>
    <n v="426"/>
    <x v="2"/>
    <s v="US"/>
    <s v="USD"/>
    <n v="1420215216"/>
    <n v="1417536816"/>
    <x v="3801"/>
    <d v="2015-01-02T11:13:36"/>
    <b v="0"/>
    <n v="9"/>
    <b v="0"/>
    <s v="theater/musical"/>
    <n v="8.5199999999999998E-2"/>
    <n v="47.333333333333336"/>
    <x v="1"/>
    <s v="musical"/>
  </r>
  <r>
    <n v="3000"/>
    <n v="0"/>
    <x v="2"/>
    <s v="US"/>
    <s v="USD"/>
    <n v="1445482906"/>
    <n v="1442890906"/>
    <x v="3802"/>
    <d v="2015-10-21T22:01:46"/>
    <b v="0"/>
    <n v="0"/>
    <b v="0"/>
    <s v="theater/musical"/>
    <n v="0"/>
    <n v="0"/>
    <x v="1"/>
    <s v="musical"/>
  </r>
  <r>
    <n v="12000"/>
    <n v="2358"/>
    <x v="2"/>
    <s v="US"/>
    <s v="USD"/>
    <n v="1457133568"/>
    <n v="1454541568"/>
    <x v="3803"/>
    <d v="2016-03-04T18:19:28"/>
    <b v="0"/>
    <n v="40"/>
    <b v="0"/>
    <s v="theater/musical"/>
    <n v="0.19650000000000001"/>
    <n v="58.95"/>
    <x v="1"/>
    <s v="musical"/>
  </r>
  <r>
    <n v="8000"/>
    <n v="0"/>
    <x v="2"/>
    <s v="US"/>
    <s v="USD"/>
    <n v="1469948400"/>
    <n v="1465172024"/>
    <x v="3804"/>
    <d v="2016-07-31T02:00:00"/>
    <b v="0"/>
    <n v="0"/>
    <b v="0"/>
    <s v="theater/musical"/>
    <n v="0"/>
    <n v="0"/>
    <x v="1"/>
    <s v="musical"/>
  </r>
  <r>
    <n v="150000"/>
    <n v="3"/>
    <x v="2"/>
    <s v="US"/>
    <s v="USD"/>
    <n v="1411852640"/>
    <n v="1406668640"/>
    <x v="3805"/>
    <d v="2014-09-27T16:17:20"/>
    <b v="0"/>
    <n v="2"/>
    <b v="0"/>
    <s v="theater/musical"/>
    <n v="2.0000000000000002E-5"/>
    <n v="1.5"/>
    <x v="1"/>
    <s v="musical"/>
  </r>
  <r>
    <n v="7500"/>
    <n v="5"/>
    <x v="2"/>
    <s v="AU"/>
    <s v="AUD"/>
    <n v="1404022381"/>
    <n v="1402294381"/>
    <x v="3806"/>
    <d v="2014-06-29T01:13:01"/>
    <b v="0"/>
    <n v="1"/>
    <b v="0"/>
    <s v="theater/musical"/>
    <n v="6.6666666666666664E-4"/>
    <n v="5"/>
    <x v="1"/>
    <s v="musical"/>
  </r>
  <r>
    <n v="1500"/>
    <n v="455"/>
    <x v="2"/>
    <s v="US"/>
    <s v="USD"/>
    <n v="1428097739"/>
    <n v="1427492939"/>
    <x v="3807"/>
    <d v="2015-04-03T16:48:59"/>
    <b v="0"/>
    <n v="9"/>
    <b v="0"/>
    <s v="theater/musical"/>
    <n v="0.30333333333333334"/>
    <n v="50.555555555555557"/>
    <x v="1"/>
    <s v="musical"/>
  </r>
  <r>
    <n v="1000"/>
    <n v="1000"/>
    <x v="0"/>
    <s v="GB"/>
    <s v="GBP"/>
    <n v="1429955619"/>
    <n v="1424775219"/>
    <x v="3808"/>
    <d v="2015-04-25T04:53:39"/>
    <b v="0"/>
    <n v="24"/>
    <b v="1"/>
    <s v="theater/plays"/>
    <n v="1"/>
    <n v="41.666666666666664"/>
    <x v="1"/>
    <s v="plays"/>
  </r>
  <r>
    <n v="2000"/>
    <n v="2025"/>
    <x v="0"/>
    <s v="GB"/>
    <s v="GBP"/>
    <n v="1406761200"/>
    <n v="1402403907"/>
    <x v="3809"/>
    <d v="2014-07-30T18:00:00"/>
    <b v="0"/>
    <n v="38"/>
    <b v="1"/>
    <s v="theater/plays"/>
    <n v="1.0125"/>
    <n v="53.289473684210527"/>
    <x v="1"/>
    <s v="plays"/>
  </r>
  <r>
    <n v="1500"/>
    <n v="1826"/>
    <x v="0"/>
    <s v="US"/>
    <s v="USD"/>
    <n v="1426965758"/>
    <n v="1424377358"/>
    <x v="3810"/>
    <d v="2015-03-21T14:22:38"/>
    <b v="0"/>
    <n v="26"/>
    <b v="1"/>
    <s v="theater/plays"/>
    <n v="1.2173333333333334"/>
    <n v="70.230769230769226"/>
    <x v="1"/>
    <s v="plays"/>
  </r>
  <r>
    <n v="250"/>
    <n v="825"/>
    <x v="0"/>
    <s v="GB"/>
    <s v="GBP"/>
    <n v="1464692400"/>
    <n v="1461769373"/>
    <x v="3811"/>
    <d v="2016-05-31T06:00:00"/>
    <b v="0"/>
    <n v="19"/>
    <b v="1"/>
    <s v="theater/plays"/>
    <n v="3.3"/>
    <n v="43.421052631578945"/>
    <x v="1"/>
    <s v="plays"/>
  </r>
  <r>
    <n v="2000"/>
    <n v="2191"/>
    <x v="0"/>
    <s v="CA"/>
    <s v="CAD"/>
    <n v="1433131140"/>
    <n v="1429120908"/>
    <x v="3812"/>
    <d v="2015-05-31T22:59:00"/>
    <b v="0"/>
    <n v="11"/>
    <b v="1"/>
    <s v="theater/plays"/>
    <n v="1.0954999999999999"/>
    <n v="199.18181818181819"/>
    <x v="1"/>
    <s v="plays"/>
  </r>
  <r>
    <n v="2100"/>
    <n v="2119.9899999999998"/>
    <x v="0"/>
    <s v="US"/>
    <s v="USD"/>
    <n v="1465940580"/>
    <n v="1462603021"/>
    <x v="3813"/>
    <d v="2016-06-14T16:43:00"/>
    <b v="0"/>
    <n v="27"/>
    <b v="1"/>
    <s v="theater/plays"/>
    <n v="1.0095190476190474"/>
    <n v="78.518148148148143"/>
    <x v="1"/>
    <s v="plays"/>
  </r>
  <r>
    <n v="1500"/>
    <n v="2102"/>
    <x v="0"/>
    <s v="US"/>
    <s v="USD"/>
    <n v="1427860740"/>
    <n v="1424727712"/>
    <x v="3814"/>
    <d v="2015-03-31T22:59:00"/>
    <b v="0"/>
    <n v="34"/>
    <b v="1"/>
    <s v="theater/plays"/>
    <n v="1.4013333333333333"/>
    <n v="61.823529411764703"/>
    <x v="1"/>
    <s v="plays"/>
  </r>
  <r>
    <n v="1000"/>
    <n v="1000.01"/>
    <x v="0"/>
    <s v="GB"/>
    <s v="GBP"/>
    <n v="1440111600"/>
    <n v="1437545657"/>
    <x v="3815"/>
    <d v="2015-08-20T18:00:00"/>
    <b v="0"/>
    <n v="20"/>
    <b v="1"/>
    <s v="theater/plays"/>
    <n v="1.0000100000000001"/>
    <n v="50.000500000000002"/>
    <x v="1"/>
    <s v="plays"/>
  </r>
  <r>
    <n v="1500"/>
    <n v="1788.57"/>
    <x v="0"/>
    <s v="US"/>
    <s v="USD"/>
    <n v="1405614823"/>
    <n v="1403022823"/>
    <x v="3816"/>
    <d v="2014-07-17T11:33:43"/>
    <b v="0"/>
    <n v="37"/>
    <b v="1"/>
    <s v="theater/plays"/>
    <n v="1.19238"/>
    <n v="48.339729729729726"/>
    <x v="1"/>
    <s v="plays"/>
  </r>
  <r>
    <n v="2000"/>
    <n v="2145"/>
    <x v="0"/>
    <s v="US"/>
    <s v="USD"/>
    <n v="1445659140"/>
    <n v="1444236216"/>
    <x v="3817"/>
    <d v="2015-10-23T22:59:00"/>
    <b v="0"/>
    <n v="20"/>
    <b v="1"/>
    <s v="theater/plays"/>
    <n v="1.0725"/>
    <n v="107.25"/>
    <x v="1"/>
    <s v="plays"/>
  </r>
  <r>
    <n v="250"/>
    <n v="570"/>
    <x v="0"/>
    <s v="US"/>
    <s v="USD"/>
    <n v="1426187582"/>
    <n v="1423599182"/>
    <x v="3818"/>
    <d v="2015-03-12T14:13:02"/>
    <b v="0"/>
    <n v="10"/>
    <b v="1"/>
    <s v="theater/plays"/>
    <n v="2.2799999999999998"/>
    <n v="57"/>
    <x v="1"/>
    <s v="plays"/>
  </r>
  <r>
    <n v="1000"/>
    <n v="1064"/>
    <x v="0"/>
    <s v="US"/>
    <s v="USD"/>
    <n v="1437166920"/>
    <n v="1435554104"/>
    <x v="3819"/>
    <d v="2015-07-17T16:02:00"/>
    <b v="0"/>
    <n v="26"/>
    <b v="1"/>
    <s v="theater/plays"/>
    <n v="1.0640000000000001"/>
    <n v="40.92307692307692"/>
    <x v="1"/>
    <s v="plays"/>
  </r>
  <r>
    <n v="300"/>
    <n v="430"/>
    <x v="0"/>
    <s v="GB"/>
    <s v="GBP"/>
    <n v="1436110717"/>
    <n v="1433518717"/>
    <x v="3820"/>
    <d v="2015-07-05T10:38:37"/>
    <b v="0"/>
    <n v="20"/>
    <b v="1"/>
    <s v="theater/plays"/>
    <n v="1.4333333333333333"/>
    <n v="21.5"/>
    <x v="1"/>
    <s v="plays"/>
  </r>
  <r>
    <n v="3500"/>
    <n v="3659"/>
    <x v="0"/>
    <s v="US"/>
    <s v="USD"/>
    <n v="1451881207"/>
    <n v="1449116407"/>
    <x v="3821"/>
    <d v="2016-01-03T23:20:07"/>
    <b v="0"/>
    <n v="46"/>
    <b v="1"/>
    <s v="theater/plays"/>
    <n v="1.0454285714285714"/>
    <n v="79.543478260869563"/>
    <x v="1"/>
    <s v="plays"/>
  </r>
  <r>
    <n v="5000"/>
    <n v="5501"/>
    <x v="0"/>
    <s v="DE"/>
    <s v="EUR"/>
    <n v="1453244340"/>
    <n v="1448136417"/>
    <x v="3822"/>
    <d v="2016-01-19T17:59:00"/>
    <b v="0"/>
    <n v="76"/>
    <b v="1"/>
    <s v="theater/plays"/>
    <n v="1.1002000000000001"/>
    <n v="72.381578947368425"/>
    <x v="1"/>
    <s v="plays"/>
  </r>
  <r>
    <n v="2500"/>
    <n v="2650"/>
    <x v="0"/>
    <s v="US"/>
    <s v="USD"/>
    <n v="1437364740"/>
    <n v="1434405044"/>
    <x v="3823"/>
    <d v="2015-07-19T22:59:00"/>
    <b v="0"/>
    <n v="41"/>
    <b v="1"/>
    <s v="theater/plays"/>
    <n v="1.06"/>
    <n v="64.634146341463421"/>
    <x v="1"/>
    <s v="plays"/>
  </r>
  <r>
    <n v="250"/>
    <n v="270"/>
    <x v="0"/>
    <s v="GB"/>
    <s v="GBP"/>
    <n v="1470058860"/>
    <n v="1469026903"/>
    <x v="3824"/>
    <d v="2016-08-01T08:41:00"/>
    <b v="0"/>
    <n v="7"/>
    <b v="1"/>
    <s v="theater/plays"/>
    <n v="1.08"/>
    <n v="38.571428571428569"/>
    <x v="1"/>
    <s v="plays"/>
  </r>
  <r>
    <n v="5000"/>
    <n v="5271"/>
    <x v="0"/>
    <s v="US"/>
    <s v="USD"/>
    <n v="1434505214"/>
    <n v="1432690814"/>
    <x v="3825"/>
    <d v="2015-06-16T20:40:14"/>
    <b v="0"/>
    <n v="49"/>
    <b v="1"/>
    <s v="theater/plays"/>
    <n v="1.0542"/>
    <n v="107.57142857142857"/>
    <x v="1"/>
    <s v="plays"/>
  </r>
  <r>
    <n v="600"/>
    <n v="715"/>
    <x v="0"/>
    <s v="GB"/>
    <s v="GBP"/>
    <n v="1430993394"/>
    <n v="1428401394"/>
    <x v="3826"/>
    <d v="2015-05-07T05:09:54"/>
    <b v="0"/>
    <n v="26"/>
    <b v="1"/>
    <s v="theater/plays"/>
    <n v="1.1916666666666667"/>
    <n v="27.5"/>
    <x v="1"/>
    <s v="plays"/>
  </r>
  <r>
    <n v="3000"/>
    <n v="4580"/>
    <x v="0"/>
    <s v="GB"/>
    <s v="GBP"/>
    <n v="1427414400"/>
    <n v="1422656201"/>
    <x v="3827"/>
    <d v="2015-03-26T19:00:00"/>
    <b v="0"/>
    <n v="65"/>
    <b v="1"/>
    <s v="theater/plays"/>
    <n v="1.5266666666666666"/>
    <n v="70.461538461538467"/>
    <x v="1"/>
    <s v="plays"/>
  </r>
  <r>
    <n v="5000"/>
    <n v="5000"/>
    <x v="0"/>
    <s v="US"/>
    <s v="USD"/>
    <n v="1420033187"/>
    <n v="1414845587"/>
    <x v="3828"/>
    <d v="2014-12-31T08:39:47"/>
    <b v="0"/>
    <n v="28"/>
    <b v="1"/>
    <s v="theater/plays"/>
    <n v="1"/>
    <n v="178.57142857142858"/>
    <x v="1"/>
    <s v="plays"/>
  </r>
  <r>
    <n v="500"/>
    <n v="501"/>
    <x v="0"/>
    <s v="US"/>
    <s v="USD"/>
    <n v="1472676371"/>
    <n v="1470948371"/>
    <x v="3829"/>
    <d v="2016-08-31T15:46:11"/>
    <b v="0"/>
    <n v="8"/>
    <b v="1"/>
    <s v="theater/plays"/>
    <n v="1.002"/>
    <n v="62.625"/>
    <x v="1"/>
    <s v="plays"/>
  </r>
  <r>
    <n v="100"/>
    <n v="225"/>
    <x v="0"/>
    <s v="US"/>
    <s v="USD"/>
    <n v="1464371211"/>
    <n v="1463161611"/>
    <x v="3830"/>
    <d v="2016-05-27T12:46:51"/>
    <b v="0"/>
    <n v="3"/>
    <b v="1"/>
    <s v="theater/plays"/>
    <n v="2.25"/>
    <n v="75"/>
    <x v="1"/>
    <s v="plays"/>
  </r>
  <r>
    <n v="500"/>
    <n v="530.11"/>
    <x v="0"/>
    <s v="US"/>
    <s v="USD"/>
    <n v="1415222545"/>
    <n v="1413404545"/>
    <x v="3831"/>
    <d v="2014-11-05T16:22:25"/>
    <b v="0"/>
    <n v="9"/>
    <b v="1"/>
    <s v="theater/plays"/>
    <n v="1.0602199999999999"/>
    <n v="58.901111111111113"/>
    <x v="1"/>
    <s v="plays"/>
  </r>
  <r>
    <n v="1200"/>
    <n v="1256"/>
    <x v="0"/>
    <s v="US"/>
    <s v="USD"/>
    <n v="1455936335"/>
    <n v="1452048335"/>
    <x v="3832"/>
    <d v="2016-02-19T21:45:35"/>
    <b v="0"/>
    <n v="9"/>
    <b v="1"/>
    <s v="theater/plays"/>
    <n v="1.0466666666666666"/>
    <n v="139.55555555555554"/>
    <x v="1"/>
    <s v="plays"/>
  </r>
  <r>
    <n v="1200"/>
    <n v="1400"/>
    <x v="0"/>
    <s v="CA"/>
    <s v="CAD"/>
    <n v="1417460940"/>
    <n v="1416516972"/>
    <x v="3833"/>
    <d v="2014-12-01T14:09:00"/>
    <b v="0"/>
    <n v="20"/>
    <b v="1"/>
    <s v="theater/plays"/>
    <n v="1.1666666666666667"/>
    <n v="70"/>
    <x v="1"/>
    <s v="plays"/>
  </r>
  <r>
    <n v="3000"/>
    <n v="3271"/>
    <x v="0"/>
    <s v="GB"/>
    <s v="GBP"/>
    <n v="1434624067"/>
    <n v="1432032067"/>
    <x v="3834"/>
    <d v="2015-06-18T05:41:07"/>
    <b v="0"/>
    <n v="57"/>
    <b v="1"/>
    <s v="theater/plays"/>
    <n v="1.0903333333333334"/>
    <n v="57.385964912280699"/>
    <x v="1"/>
    <s v="plays"/>
  </r>
  <r>
    <n v="200"/>
    <n v="320"/>
    <x v="0"/>
    <s v="GB"/>
    <s v="GBP"/>
    <n v="1461278208"/>
    <n v="1459463808"/>
    <x v="3835"/>
    <d v="2016-04-21T17:36:48"/>
    <b v="0"/>
    <n v="8"/>
    <b v="1"/>
    <s v="theater/plays"/>
    <n v="1.6"/>
    <n v="40"/>
    <x v="1"/>
    <s v="plays"/>
  </r>
  <r>
    <n v="800"/>
    <n v="900"/>
    <x v="0"/>
    <s v="US"/>
    <s v="USD"/>
    <n v="1470197340"/>
    <n v="1467497652"/>
    <x v="3836"/>
    <d v="2016-08-02T23:09:00"/>
    <b v="0"/>
    <n v="14"/>
    <b v="1"/>
    <s v="theater/plays"/>
    <n v="1.125"/>
    <n v="64.285714285714292"/>
    <x v="1"/>
    <s v="plays"/>
  </r>
  <r>
    <n v="2000"/>
    <n v="2042"/>
    <x v="0"/>
    <s v="GB"/>
    <s v="GBP"/>
    <n v="1435947758"/>
    <n v="1432837358"/>
    <x v="3837"/>
    <d v="2015-07-03T13:22:38"/>
    <b v="0"/>
    <n v="17"/>
    <b v="1"/>
    <s v="theater/plays"/>
    <n v="1.0209999999999999"/>
    <n v="120.11764705882354"/>
    <x v="1"/>
    <s v="plays"/>
  </r>
  <r>
    <n v="100000"/>
    <n v="100824"/>
    <x v="0"/>
    <s v="SE"/>
    <s v="SEK"/>
    <n v="1432314209"/>
    <n v="1429722209"/>
    <x v="3838"/>
    <d v="2015-05-22T12:03:29"/>
    <b v="0"/>
    <n v="100"/>
    <b v="1"/>
    <s v="theater/plays"/>
    <n v="1.00824"/>
    <n v="1008.24"/>
    <x v="1"/>
    <s v="plays"/>
  </r>
  <r>
    <n v="2000"/>
    <n v="2025"/>
    <x v="0"/>
    <s v="US"/>
    <s v="USD"/>
    <n v="1438226724"/>
    <n v="1433042724"/>
    <x v="3839"/>
    <d v="2015-07-29T22:25:24"/>
    <b v="0"/>
    <n v="32"/>
    <b v="1"/>
    <s v="theater/plays"/>
    <n v="1.0125"/>
    <n v="63.28125"/>
    <x v="1"/>
    <s v="plays"/>
  </r>
  <r>
    <n v="1"/>
    <n v="65"/>
    <x v="0"/>
    <s v="GB"/>
    <s v="GBP"/>
    <n v="1459180229"/>
    <n v="1457023829"/>
    <x v="3840"/>
    <d v="2016-03-28T10:50:29"/>
    <b v="0"/>
    <n v="3"/>
    <b v="1"/>
    <s v="theater/plays"/>
    <n v="65"/>
    <n v="21.666666666666668"/>
    <x v="1"/>
    <s v="plays"/>
  </r>
  <r>
    <n v="10000"/>
    <n v="872"/>
    <x v="2"/>
    <s v="US"/>
    <s v="USD"/>
    <n v="1405882287"/>
    <n v="1400698287"/>
    <x v="3841"/>
    <d v="2014-07-20T13:51:27"/>
    <b v="1"/>
    <n v="34"/>
    <b v="0"/>
    <s v="theater/plays"/>
    <n v="8.72E-2"/>
    <n v="25.647058823529413"/>
    <x v="1"/>
    <s v="plays"/>
  </r>
  <r>
    <n v="5000"/>
    <n v="1097"/>
    <x v="2"/>
    <s v="GB"/>
    <s v="GBP"/>
    <n v="1399809052"/>
    <n v="1397217052"/>
    <x v="3842"/>
    <d v="2014-05-11T06:50:52"/>
    <b v="1"/>
    <n v="23"/>
    <b v="0"/>
    <s v="theater/plays"/>
    <n v="0.21940000000000001"/>
    <n v="47.695652173913047"/>
    <x v="1"/>
    <s v="plays"/>
  </r>
  <r>
    <n v="5000"/>
    <n v="1065"/>
    <x v="2"/>
    <s v="US"/>
    <s v="USD"/>
    <n v="1401587064"/>
    <n v="1399427064"/>
    <x v="3843"/>
    <d v="2014-05-31T20:44:24"/>
    <b v="1"/>
    <n v="19"/>
    <b v="0"/>
    <s v="theater/plays"/>
    <n v="0.21299999999999999"/>
    <n v="56.05263157894737"/>
    <x v="1"/>
    <s v="plays"/>
  </r>
  <r>
    <n v="9800"/>
    <n v="4066"/>
    <x v="2"/>
    <s v="US"/>
    <s v="USD"/>
    <n v="1401778740"/>
    <n v="1399474134"/>
    <x v="3844"/>
    <d v="2014-06-03T01:59:00"/>
    <b v="1"/>
    <n v="50"/>
    <b v="0"/>
    <s v="theater/plays"/>
    <n v="0.41489795918367345"/>
    <n v="81.319999999999993"/>
    <x v="1"/>
    <s v="plays"/>
  </r>
  <r>
    <n v="40000"/>
    <n v="842"/>
    <x v="2"/>
    <s v="US"/>
    <s v="USD"/>
    <n v="1443711774"/>
    <n v="1441119774"/>
    <x v="3845"/>
    <d v="2015-10-01T10:02:54"/>
    <b v="1"/>
    <n v="12"/>
    <b v="0"/>
    <s v="theater/plays"/>
    <n v="2.1049999999999999E-2"/>
    <n v="70.166666666666671"/>
    <x v="1"/>
    <s v="plays"/>
  </r>
  <r>
    <n v="7000"/>
    <n v="189"/>
    <x v="2"/>
    <s v="US"/>
    <s v="USD"/>
    <n v="1412405940"/>
    <n v="1409721542"/>
    <x v="3846"/>
    <d v="2014-10-04T01:59:00"/>
    <b v="1"/>
    <n v="8"/>
    <b v="0"/>
    <s v="theater/plays"/>
    <n v="2.7E-2"/>
    <n v="23.625"/>
    <x v="1"/>
    <s v="plays"/>
  </r>
  <r>
    <n v="10500"/>
    <n v="1697"/>
    <x v="2"/>
    <s v="US"/>
    <s v="USD"/>
    <n v="1437283391"/>
    <n v="1433395391"/>
    <x v="3847"/>
    <d v="2015-07-19T00:23:11"/>
    <b v="1"/>
    <n v="9"/>
    <b v="0"/>
    <s v="theater/plays"/>
    <n v="0.16161904761904761"/>
    <n v="188.55555555555554"/>
    <x v="1"/>
    <s v="plays"/>
  </r>
  <r>
    <n v="13000"/>
    <n v="2129"/>
    <x v="2"/>
    <s v="US"/>
    <s v="USD"/>
    <n v="1445196989"/>
    <n v="1442604989"/>
    <x v="3848"/>
    <d v="2015-10-18T14:36:29"/>
    <b v="1"/>
    <n v="43"/>
    <b v="0"/>
    <s v="theater/plays"/>
    <n v="0.16376923076923078"/>
    <n v="49.511627906976742"/>
    <x v="1"/>
    <s v="plays"/>
  </r>
  <r>
    <n v="30000"/>
    <n v="2113"/>
    <x v="2"/>
    <s v="DE"/>
    <s v="EUR"/>
    <n v="1434047084"/>
    <n v="1431455084"/>
    <x v="3849"/>
    <d v="2015-06-11T13:24:44"/>
    <b v="1"/>
    <n v="28"/>
    <b v="0"/>
    <s v="theater/plays"/>
    <n v="7.0433333333333334E-2"/>
    <n v="75.464285714285708"/>
    <x v="1"/>
    <s v="plays"/>
  </r>
  <r>
    <n v="1000"/>
    <n v="38"/>
    <x v="2"/>
    <s v="US"/>
    <s v="USD"/>
    <n v="1420081143"/>
    <n v="1417489143"/>
    <x v="3850"/>
    <d v="2014-12-31T21:59:03"/>
    <b v="1"/>
    <n v="4"/>
    <b v="0"/>
    <s v="theater/plays"/>
    <n v="3.7999999999999999E-2"/>
    <n v="9.5"/>
    <x v="1"/>
    <s v="plays"/>
  </r>
  <r>
    <n v="2500"/>
    <n v="852"/>
    <x v="2"/>
    <s v="GB"/>
    <s v="GBP"/>
    <n v="1437129179"/>
    <n v="1434537179"/>
    <x v="3851"/>
    <d v="2015-07-17T05:32:59"/>
    <b v="1"/>
    <n v="24"/>
    <b v="0"/>
    <s v="theater/plays"/>
    <n v="0.34079999999999999"/>
    <n v="35.5"/>
    <x v="1"/>
    <s v="plays"/>
  </r>
  <r>
    <n v="10000"/>
    <n v="20"/>
    <x v="2"/>
    <s v="US"/>
    <s v="USD"/>
    <n v="1427427276"/>
    <n v="1425270876"/>
    <x v="3852"/>
    <d v="2015-03-26T22:34:36"/>
    <b v="0"/>
    <n v="2"/>
    <b v="0"/>
    <s v="theater/plays"/>
    <n v="2E-3"/>
    <n v="10"/>
    <x v="1"/>
    <s v="plays"/>
  </r>
  <r>
    <n v="100000"/>
    <n v="26"/>
    <x v="2"/>
    <s v="US"/>
    <s v="USD"/>
    <n v="1409602178"/>
    <n v="1406578178"/>
    <x v="3853"/>
    <d v="2014-09-01T15:09:38"/>
    <b v="0"/>
    <n v="2"/>
    <b v="0"/>
    <s v="theater/plays"/>
    <n v="2.5999999999999998E-4"/>
    <n v="13"/>
    <x v="1"/>
    <s v="plays"/>
  </r>
  <r>
    <n v="11000"/>
    <n v="1788"/>
    <x v="2"/>
    <s v="US"/>
    <s v="USD"/>
    <n v="1431206058"/>
    <n v="1428614058"/>
    <x v="3854"/>
    <d v="2015-05-09T16:14:18"/>
    <b v="0"/>
    <n v="20"/>
    <b v="0"/>
    <s v="theater/plays"/>
    <n v="0.16254545454545455"/>
    <n v="89.4"/>
    <x v="1"/>
    <s v="plays"/>
  </r>
  <r>
    <n v="1000"/>
    <n v="25"/>
    <x v="2"/>
    <s v="US"/>
    <s v="USD"/>
    <n v="1427408271"/>
    <n v="1424819871"/>
    <x v="3855"/>
    <d v="2015-03-26T17:17:51"/>
    <b v="0"/>
    <n v="1"/>
    <b v="0"/>
    <s v="theater/plays"/>
    <n v="2.5000000000000001E-2"/>
    <n v="25"/>
    <x v="1"/>
    <s v="plays"/>
  </r>
  <r>
    <n v="5000"/>
    <n v="1"/>
    <x v="2"/>
    <s v="US"/>
    <s v="USD"/>
    <n v="1425833403"/>
    <n v="1423245003"/>
    <x v="3856"/>
    <d v="2015-03-08T11:50:03"/>
    <b v="0"/>
    <n v="1"/>
    <b v="0"/>
    <s v="theater/plays"/>
    <n v="2.0000000000000001E-4"/>
    <n v="1"/>
    <x v="1"/>
    <s v="plays"/>
  </r>
  <r>
    <n v="5000"/>
    <n v="260"/>
    <x v="2"/>
    <s v="US"/>
    <s v="USD"/>
    <n v="1406913120"/>
    <n v="1404927690"/>
    <x v="3857"/>
    <d v="2014-08-01T12:12:00"/>
    <b v="0"/>
    <n v="4"/>
    <b v="0"/>
    <s v="theater/plays"/>
    <n v="5.1999999999999998E-2"/>
    <n v="65"/>
    <x v="1"/>
    <s v="plays"/>
  </r>
  <r>
    <n v="500"/>
    <n v="10"/>
    <x v="2"/>
    <s v="GB"/>
    <s v="GBP"/>
    <n v="1432328400"/>
    <n v="1430734844"/>
    <x v="3858"/>
    <d v="2015-05-22T16:00:00"/>
    <b v="0"/>
    <n v="1"/>
    <b v="0"/>
    <s v="theater/plays"/>
    <n v="0.02"/>
    <n v="10"/>
    <x v="1"/>
    <s v="plays"/>
  </r>
  <r>
    <n v="2500"/>
    <n v="1"/>
    <x v="2"/>
    <s v="US"/>
    <s v="USD"/>
    <n v="1403730000"/>
    <n v="1401485207"/>
    <x v="3859"/>
    <d v="2014-06-25T16:00:00"/>
    <b v="0"/>
    <n v="1"/>
    <b v="0"/>
    <s v="theater/plays"/>
    <n v="4.0000000000000002E-4"/>
    <n v="1"/>
    <x v="1"/>
    <s v="plays"/>
  </r>
  <r>
    <n v="6000"/>
    <n v="1060"/>
    <x v="2"/>
    <s v="US"/>
    <s v="USD"/>
    <n v="1407858710"/>
    <n v="1405266710"/>
    <x v="3860"/>
    <d v="2014-08-12T10:51:50"/>
    <b v="0"/>
    <n v="13"/>
    <b v="0"/>
    <s v="theater/plays"/>
    <n v="0.17666666666666667"/>
    <n v="81.538461538461533"/>
    <x v="1"/>
    <s v="plays"/>
  </r>
  <r>
    <n v="2000"/>
    <n v="100"/>
    <x v="2"/>
    <s v="US"/>
    <s v="USD"/>
    <n v="1415828820"/>
    <n v="1412258977"/>
    <x v="3861"/>
    <d v="2014-11-12T16:47:00"/>
    <b v="0"/>
    <n v="1"/>
    <b v="0"/>
    <s v="theater/plays"/>
    <n v="0.05"/>
    <n v="100"/>
    <x v="1"/>
    <s v="plays"/>
  </r>
  <r>
    <n v="7500"/>
    <n v="1"/>
    <x v="2"/>
    <s v="US"/>
    <s v="USD"/>
    <n v="1473699540"/>
    <n v="1472451356"/>
    <x v="3862"/>
    <d v="2016-09-12T11:59:00"/>
    <b v="0"/>
    <n v="1"/>
    <b v="0"/>
    <s v="theater/plays"/>
    <n v="1.3333333333333334E-4"/>
    <n v="1"/>
    <x v="1"/>
    <s v="plays"/>
  </r>
  <r>
    <n v="6000"/>
    <n v="0"/>
    <x v="2"/>
    <s v="US"/>
    <s v="USD"/>
    <n v="1446739905"/>
    <n v="1441552305"/>
    <x v="3863"/>
    <d v="2015-11-05T11:11:45"/>
    <b v="0"/>
    <n v="0"/>
    <b v="0"/>
    <s v="theater/plays"/>
    <n v="0"/>
    <n v="0"/>
    <x v="1"/>
    <s v="plays"/>
  </r>
  <r>
    <n v="5000"/>
    <n v="60"/>
    <x v="2"/>
    <s v="US"/>
    <s v="USD"/>
    <n v="1447799054"/>
    <n v="1445203454"/>
    <x v="3864"/>
    <d v="2015-11-17T17:24:14"/>
    <b v="0"/>
    <n v="3"/>
    <b v="0"/>
    <s v="theater/plays"/>
    <n v="1.2E-2"/>
    <n v="20"/>
    <x v="1"/>
    <s v="plays"/>
  </r>
  <r>
    <n v="2413"/>
    <n v="650"/>
    <x v="2"/>
    <s v="CA"/>
    <s v="CAD"/>
    <n v="1409376600"/>
    <n v="1405957098"/>
    <x v="3865"/>
    <d v="2014-08-30T00:30:00"/>
    <b v="0"/>
    <n v="14"/>
    <b v="0"/>
    <s v="theater/plays"/>
    <n v="0.26937422295897223"/>
    <n v="46.428571428571431"/>
    <x v="1"/>
    <s v="plays"/>
  </r>
  <r>
    <n v="2000"/>
    <n v="11"/>
    <x v="2"/>
    <s v="US"/>
    <s v="USD"/>
    <n v="1458703740"/>
    <n v="1454453021"/>
    <x v="3866"/>
    <d v="2016-03-22T22:29:00"/>
    <b v="0"/>
    <n v="2"/>
    <b v="0"/>
    <s v="theater/plays"/>
    <n v="5.4999999999999997E-3"/>
    <n v="5.5"/>
    <x v="1"/>
    <s v="plays"/>
  </r>
  <r>
    <n v="2000"/>
    <n v="251"/>
    <x v="2"/>
    <s v="US"/>
    <s v="USD"/>
    <n v="1466278339"/>
    <n v="1463686339"/>
    <x v="3867"/>
    <d v="2016-06-18T14:32:19"/>
    <b v="0"/>
    <n v="5"/>
    <b v="0"/>
    <s v="theater/plays"/>
    <n v="0.1255"/>
    <n v="50.2"/>
    <x v="1"/>
    <s v="plays"/>
  </r>
  <r>
    <n v="5000"/>
    <n v="10"/>
    <x v="1"/>
    <s v="GB"/>
    <s v="GBP"/>
    <n v="1410191405"/>
    <n v="1408031405"/>
    <x v="3868"/>
    <d v="2014-09-08T10:50:05"/>
    <b v="0"/>
    <n v="1"/>
    <b v="0"/>
    <s v="theater/musical"/>
    <n v="2E-3"/>
    <n v="10"/>
    <x v="1"/>
    <s v="musical"/>
  </r>
  <r>
    <n v="13111"/>
    <n v="452"/>
    <x v="1"/>
    <s v="US"/>
    <s v="USD"/>
    <n v="1426302660"/>
    <n v="1423761792"/>
    <x v="3869"/>
    <d v="2015-03-13T22:11:00"/>
    <b v="0"/>
    <n v="15"/>
    <b v="0"/>
    <s v="theater/musical"/>
    <n v="3.44748684310884E-2"/>
    <n v="30.133333333333333"/>
    <x v="1"/>
    <s v="musical"/>
  </r>
  <r>
    <n v="10000"/>
    <n v="1500"/>
    <x v="1"/>
    <s v="US"/>
    <s v="USD"/>
    <n v="1404360478"/>
    <n v="1401768478"/>
    <x v="3870"/>
    <d v="2014-07-02T23:07:58"/>
    <b v="0"/>
    <n v="10"/>
    <b v="0"/>
    <s v="theater/musical"/>
    <n v="0.15"/>
    <n v="150"/>
    <x v="1"/>
    <s v="musical"/>
  </r>
  <r>
    <n v="1500"/>
    <n v="40"/>
    <x v="1"/>
    <s v="US"/>
    <s v="USD"/>
    <n v="1490809450"/>
    <n v="1485629050"/>
    <x v="3871"/>
    <d v="2017-03-29T12:44:10"/>
    <b v="0"/>
    <n v="3"/>
    <b v="0"/>
    <s v="theater/musical"/>
    <n v="2.6666666666666668E-2"/>
    <n v="13.333333333333334"/>
    <x v="1"/>
    <s v="musical"/>
  </r>
  <r>
    <n v="15000"/>
    <n v="0"/>
    <x v="1"/>
    <s v="US"/>
    <s v="USD"/>
    <n v="1439522996"/>
    <n v="1435202996"/>
    <x v="3872"/>
    <d v="2015-08-13T22:29:56"/>
    <b v="0"/>
    <n v="0"/>
    <b v="0"/>
    <s v="theater/musical"/>
    <n v="0"/>
    <n v="0"/>
    <x v="1"/>
    <s v="musical"/>
  </r>
  <r>
    <n v="5500"/>
    <n v="0"/>
    <x v="1"/>
    <s v="US"/>
    <s v="USD"/>
    <n v="1444322535"/>
    <n v="1441730535"/>
    <x v="3873"/>
    <d v="2015-10-08T11:42:15"/>
    <b v="0"/>
    <n v="0"/>
    <b v="0"/>
    <s v="theater/musical"/>
    <n v="0"/>
    <n v="0"/>
    <x v="1"/>
    <s v="musical"/>
  </r>
  <r>
    <n v="620"/>
    <n v="0"/>
    <x v="1"/>
    <s v="NZ"/>
    <s v="NZD"/>
    <n v="1422061200"/>
    <n v="1420244622"/>
    <x v="3874"/>
    <d v="2015-01-23T20:00:00"/>
    <b v="0"/>
    <n v="0"/>
    <b v="0"/>
    <s v="theater/musical"/>
    <n v="0"/>
    <n v="0"/>
    <x v="1"/>
    <s v="musical"/>
  </r>
  <r>
    <n v="30000"/>
    <n v="0"/>
    <x v="1"/>
    <s v="DK"/>
    <s v="DKK"/>
    <n v="1472896800"/>
    <n v="1472804365"/>
    <x v="3875"/>
    <d v="2016-09-03T05:00:00"/>
    <b v="0"/>
    <n v="0"/>
    <b v="0"/>
    <s v="theater/musical"/>
    <n v="0"/>
    <n v="0"/>
    <x v="1"/>
    <s v="musical"/>
  </r>
  <r>
    <n v="3900"/>
    <n v="2059"/>
    <x v="1"/>
    <s v="GB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s v="musical"/>
  </r>
  <r>
    <n v="25000"/>
    <n v="1241"/>
    <x v="1"/>
    <s v="US"/>
    <s v="USD"/>
    <n v="1481213752"/>
    <n v="1478621752"/>
    <x v="3877"/>
    <d v="2016-12-08T11:15:52"/>
    <b v="0"/>
    <n v="14"/>
    <b v="0"/>
    <s v="theater/musical"/>
    <n v="4.9639999999999997E-2"/>
    <n v="88.642857142857139"/>
    <x v="1"/>
    <s v="musical"/>
  </r>
  <r>
    <n v="18000"/>
    <n v="10"/>
    <x v="1"/>
    <s v="US"/>
    <s v="USD"/>
    <n v="1435636740"/>
    <n v="1433014746"/>
    <x v="3878"/>
    <d v="2015-06-29T22:59:00"/>
    <b v="0"/>
    <n v="1"/>
    <b v="0"/>
    <s v="theater/musical"/>
    <n v="5.5555555555555556E-4"/>
    <n v="10"/>
    <x v="1"/>
    <s v="musical"/>
  </r>
  <r>
    <n v="15000"/>
    <n v="0"/>
    <x v="1"/>
    <s v="GB"/>
    <s v="GBP"/>
    <n v="1422218396"/>
    <n v="1419626396"/>
    <x v="3879"/>
    <d v="2015-01-25T15:39:56"/>
    <b v="0"/>
    <n v="0"/>
    <b v="0"/>
    <s v="theater/musical"/>
    <n v="0"/>
    <n v="0"/>
    <x v="1"/>
    <s v="musical"/>
  </r>
  <r>
    <n v="7500"/>
    <n v="980"/>
    <x v="1"/>
    <s v="GB"/>
    <s v="GBP"/>
    <n v="1406761200"/>
    <n v="1403724820"/>
    <x v="3880"/>
    <d v="2014-07-30T18:00:00"/>
    <b v="0"/>
    <n v="17"/>
    <b v="0"/>
    <s v="theater/musical"/>
    <n v="0.13066666666666665"/>
    <n v="57.647058823529413"/>
    <x v="1"/>
    <s v="musical"/>
  </r>
  <r>
    <n v="500"/>
    <n v="25"/>
    <x v="1"/>
    <s v="US"/>
    <s v="USD"/>
    <n v="1487550399"/>
    <n v="1484958399"/>
    <x v="3881"/>
    <d v="2017-02-19T19:26:39"/>
    <b v="0"/>
    <n v="1"/>
    <b v="0"/>
    <s v="theater/musical"/>
    <n v="0.05"/>
    <n v="25"/>
    <x v="1"/>
    <s v="musical"/>
  </r>
  <r>
    <n v="30000"/>
    <n v="0"/>
    <x v="1"/>
    <s v="AU"/>
    <s v="AUD"/>
    <n v="1454281380"/>
    <n v="1451950570"/>
    <x v="3882"/>
    <d v="2016-01-31T18:03:00"/>
    <b v="0"/>
    <n v="0"/>
    <b v="0"/>
    <s v="theater/musical"/>
    <n v="0"/>
    <n v="0"/>
    <x v="1"/>
    <s v="musical"/>
  </r>
  <r>
    <n v="15000"/>
    <n v="0"/>
    <x v="1"/>
    <s v="GB"/>
    <s v="GBP"/>
    <n v="1409668069"/>
    <n v="1407076069"/>
    <x v="3883"/>
    <d v="2014-09-02T09:27:49"/>
    <b v="0"/>
    <n v="0"/>
    <b v="0"/>
    <s v="theater/musical"/>
    <n v="0"/>
    <n v="0"/>
    <x v="1"/>
    <s v="musical"/>
  </r>
  <r>
    <n v="10000"/>
    <n v="0"/>
    <x v="1"/>
    <s v="US"/>
    <s v="USD"/>
    <n v="1427479192"/>
    <n v="1425322792"/>
    <x v="3884"/>
    <d v="2015-03-27T12:59:52"/>
    <b v="0"/>
    <n v="0"/>
    <b v="0"/>
    <s v="theater/musical"/>
    <n v="0"/>
    <n v="0"/>
    <x v="1"/>
    <s v="musical"/>
  </r>
  <r>
    <n v="375000"/>
    <n v="0"/>
    <x v="1"/>
    <s v="US"/>
    <s v="USD"/>
    <n v="1462834191"/>
    <n v="1460242191"/>
    <x v="3885"/>
    <d v="2016-05-09T17:49:51"/>
    <b v="0"/>
    <n v="0"/>
    <b v="0"/>
    <s v="theater/musical"/>
    <n v="0"/>
    <n v="0"/>
    <x v="1"/>
    <s v="musical"/>
  </r>
  <r>
    <n v="10000"/>
    <n v="0"/>
    <x v="1"/>
    <s v="AU"/>
    <s v="AUD"/>
    <n v="1418275702"/>
    <n v="1415683702"/>
    <x v="3886"/>
    <d v="2014-12-11T00:28:22"/>
    <b v="0"/>
    <n v="0"/>
    <b v="0"/>
    <s v="theater/musical"/>
    <n v="0"/>
    <n v="0"/>
    <x v="1"/>
    <s v="musical"/>
  </r>
  <r>
    <n v="2000"/>
    <n v="35"/>
    <x v="1"/>
    <s v="US"/>
    <s v="USD"/>
    <n v="1430517600"/>
    <n v="1426538129"/>
    <x v="3887"/>
    <d v="2015-05-01T17:00:00"/>
    <b v="0"/>
    <n v="2"/>
    <b v="0"/>
    <s v="theater/musical"/>
    <n v="1.7500000000000002E-2"/>
    <n v="17.5"/>
    <x v="1"/>
    <s v="musical"/>
  </r>
  <r>
    <n v="2000"/>
    <n v="542"/>
    <x v="2"/>
    <s v="GB"/>
    <s v="GBP"/>
    <n v="1488114358"/>
    <n v="1485522358"/>
    <x v="3888"/>
    <d v="2017-02-26T08:05:58"/>
    <b v="0"/>
    <n v="14"/>
    <b v="0"/>
    <s v="theater/plays"/>
    <n v="0.27100000000000002"/>
    <n v="38.714285714285715"/>
    <x v="1"/>
    <s v="plays"/>
  </r>
  <r>
    <n v="8000"/>
    <n v="118"/>
    <x v="2"/>
    <s v="US"/>
    <s v="USD"/>
    <n v="1420413960"/>
    <n v="1417651630"/>
    <x v="3889"/>
    <d v="2015-01-04T18:26:00"/>
    <b v="0"/>
    <n v="9"/>
    <b v="0"/>
    <s v="theater/plays"/>
    <n v="1.4749999999999999E-2"/>
    <n v="13.111111111111111"/>
    <x v="1"/>
    <s v="plays"/>
  </r>
  <r>
    <n v="15000"/>
    <n v="2524"/>
    <x v="2"/>
    <s v="US"/>
    <s v="USD"/>
    <n v="1439662344"/>
    <n v="1434478344"/>
    <x v="3890"/>
    <d v="2015-08-15T13:12:24"/>
    <b v="0"/>
    <n v="8"/>
    <b v="0"/>
    <s v="theater/plays"/>
    <n v="0.16826666666666668"/>
    <n v="315.5"/>
    <x v="1"/>
    <s v="plays"/>
  </r>
  <r>
    <n v="800"/>
    <n v="260"/>
    <x v="2"/>
    <s v="US"/>
    <s v="USD"/>
    <n v="1427086740"/>
    <n v="1424488244"/>
    <x v="3891"/>
    <d v="2015-03-22T23:59:00"/>
    <b v="0"/>
    <n v="7"/>
    <b v="0"/>
    <s v="theater/plays"/>
    <n v="0.32500000000000001"/>
    <n v="37.142857142857146"/>
    <x v="1"/>
    <s v="plays"/>
  </r>
  <r>
    <n v="1000"/>
    <n v="0"/>
    <x v="2"/>
    <s v="US"/>
    <s v="USD"/>
    <n v="1408863600"/>
    <n v="1408203557"/>
    <x v="3892"/>
    <d v="2014-08-24T02:00:00"/>
    <b v="0"/>
    <n v="0"/>
    <b v="0"/>
    <s v="theater/plays"/>
    <n v="0"/>
    <n v="0"/>
    <x v="1"/>
    <s v="plays"/>
  </r>
  <r>
    <n v="50000"/>
    <n v="10775"/>
    <x v="2"/>
    <s v="US"/>
    <s v="USD"/>
    <n v="1404194400"/>
    <n v="1400600840"/>
    <x v="3893"/>
    <d v="2014-07-01T01:00:00"/>
    <b v="0"/>
    <n v="84"/>
    <b v="0"/>
    <s v="theater/plays"/>
    <n v="0.2155"/>
    <n v="128.27380952380952"/>
    <x v="1"/>
    <s v="plays"/>
  </r>
  <r>
    <n v="15000"/>
    <n v="520"/>
    <x v="2"/>
    <s v="US"/>
    <s v="USD"/>
    <n v="1481000340"/>
    <n v="1478386812"/>
    <x v="3894"/>
    <d v="2016-12-05T23:59:00"/>
    <b v="0"/>
    <n v="11"/>
    <b v="0"/>
    <s v="theater/plays"/>
    <n v="3.4666666666666665E-2"/>
    <n v="47.272727272727273"/>
    <x v="1"/>
    <s v="plays"/>
  </r>
  <r>
    <n v="1000"/>
    <n v="50"/>
    <x v="2"/>
    <s v="US"/>
    <s v="USD"/>
    <n v="1425103218"/>
    <n v="1422424818"/>
    <x v="3895"/>
    <d v="2015-02-28T01:00:18"/>
    <b v="0"/>
    <n v="1"/>
    <b v="0"/>
    <s v="theater/plays"/>
    <n v="0.05"/>
    <n v="50"/>
    <x v="1"/>
    <s v="plays"/>
  </r>
  <r>
    <n v="1600"/>
    <n v="170"/>
    <x v="2"/>
    <s v="US"/>
    <s v="USD"/>
    <n v="1402979778"/>
    <n v="1401770178"/>
    <x v="3896"/>
    <d v="2014-06-16T23:36:18"/>
    <b v="0"/>
    <n v="4"/>
    <b v="0"/>
    <s v="theater/plays"/>
    <n v="0.10625"/>
    <n v="42.5"/>
    <x v="1"/>
    <s v="plays"/>
  </r>
  <r>
    <n v="2500"/>
    <n v="440"/>
    <x v="2"/>
    <s v="NZ"/>
    <s v="NZD"/>
    <n v="1420750683"/>
    <n v="1418158683"/>
    <x v="3897"/>
    <d v="2015-01-08T15:58:03"/>
    <b v="0"/>
    <n v="10"/>
    <b v="0"/>
    <s v="theater/plays"/>
    <n v="0.17599999999999999"/>
    <n v="44"/>
    <x v="1"/>
    <s v="plays"/>
  </r>
  <r>
    <n v="2500"/>
    <n v="814"/>
    <x v="2"/>
    <s v="GB"/>
    <s v="GBP"/>
    <n v="1439827200"/>
    <n v="1436355270"/>
    <x v="3898"/>
    <d v="2015-08-17T11:00:00"/>
    <b v="0"/>
    <n v="16"/>
    <b v="0"/>
    <s v="theater/plays"/>
    <n v="0.3256"/>
    <n v="50.875"/>
    <x v="1"/>
    <s v="plays"/>
  </r>
  <r>
    <n v="10000"/>
    <n v="125"/>
    <x v="2"/>
    <s v="US"/>
    <s v="USD"/>
    <n v="1407868561"/>
    <n v="1406140561"/>
    <x v="3899"/>
    <d v="2014-08-12T13:36:01"/>
    <b v="0"/>
    <n v="2"/>
    <b v="0"/>
    <s v="theater/plays"/>
    <n v="1.2500000000000001E-2"/>
    <n v="62.5"/>
    <x v="1"/>
    <s v="plays"/>
  </r>
  <r>
    <n v="2500"/>
    <n v="135"/>
    <x v="2"/>
    <s v="US"/>
    <s v="USD"/>
    <n v="1433988791"/>
    <n v="1431396791"/>
    <x v="3900"/>
    <d v="2015-06-10T21:13:11"/>
    <b v="0"/>
    <n v="5"/>
    <b v="0"/>
    <s v="theater/plays"/>
    <n v="5.3999999999999999E-2"/>
    <n v="27"/>
    <x v="1"/>
    <s v="plays"/>
  </r>
  <r>
    <n v="3000"/>
    <n v="25"/>
    <x v="2"/>
    <s v="US"/>
    <s v="USD"/>
    <n v="1450554599"/>
    <n v="1447098599"/>
    <x v="3901"/>
    <d v="2015-12-19T14:49:59"/>
    <b v="0"/>
    <n v="1"/>
    <b v="0"/>
    <s v="theater/plays"/>
    <n v="8.3333333333333332E-3"/>
    <n v="25"/>
    <x v="1"/>
    <s v="plays"/>
  </r>
  <r>
    <n v="3000"/>
    <n v="1465"/>
    <x v="2"/>
    <s v="GB"/>
    <s v="GBP"/>
    <n v="1479125642"/>
    <n v="1476962042"/>
    <x v="3902"/>
    <d v="2016-11-14T07:14:02"/>
    <b v="0"/>
    <n v="31"/>
    <b v="0"/>
    <s v="theater/plays"/>
    <n v="0.48833333333333334"/>
    <n v="47.258064516129032"/>
    <x v="1"/>
    <s v="plays"/>
  </r>
  <r>
    <n v="1500"/>
    <n v="0"/>
    <x v="2"/>
    <s v="US"/>
    <s v="USD"/>
    <n v="1439581080"/>
    <n v="1435709765"/>
    <x v="3903"/>
    <d v="2015-08-14T14:38:00"/>
    <b v="0"/>
    <n v="0"/>
    <b v="0"/>
    <s v="theater/plays"/>
    <n v="0"/>
    <n v="0"/>
    <x v="1"/>
    <s v="plays"/>
  </r>
  <r>
    <n v="10000"/>
    <n v="3"/>
    <x v="2"/>
    <s v="US"/>
    <s v="USD"/>
    <n v="1429074240"/>
    <n v="1427866200"/>
    <x v="3904"/>
    <d v="2015-04-15T00:04:00"/>
    <b v="0"/>
    <n v="2"/>
    <b v="0"/>
    <s v="theater/plays"/>
    <n v="2.9999999999999997E-4"/>
    <n v="1.5"/>
    <x v="1"/>
    <s v="plays"/>
  </r>
  <r>
    <n v="1500"/>
    <n v="173"/>
    <x v="2"/>
    <s v="GB"/>
    <s v="GBP"/>
    <n v="1434063600"/>
    <n v="1430405903"/>
    <x v="3905"/>
    <d v="2015-06-11T18:00:00"/>
    <b v="0"/>
    <n v="7"/>
    <b v="0"/>
    <s v="theater/plays"/>
    <n v="0.11533333333333333"/>
    <n v="24.714285714285715"/>
    <x v="1"/>
    <s v="plays"/>
  </r>
  <r>
    <n v="1500"/>
    <n v="1010"/>
    <x v="2"/>
    <s v="GB"/>
    <s v="GBP"/>
    <n v="1435325100"/>
    <n v="1432072893"/>
    <x v="3906"/>
    <d v="2015-06-26T08:25:00"/>
    <b v="0"/>
    <n v="16"/>
    <b v="0"/>
    <s v="theater/plays"/>
    <n v="0.67333333333333334"/>
    <n v="63.125"/>
    <x v="1"/>
    <s v="plays"/>
  </r>
  <r>
    <n v="1000"/>
    <n v="153"/>
    <x v="2"/>
    <s v="US"/>
    <s v="USD"/>
    <n v="1414354080"/>
    <n v="1411587606"/>
    <x v="3907"/>
    <d v="2014-10-26T15:08:00"/>
    <b v="0"/>
    <n v="4"/>
    <b v="0"/>
    <s v="theater/plays"/>
    <n v="0.153"/>
    <n v="38.25"/>
    <x v="1"/>
    <s v="plays"/>
  </r>
  <r>
    <n v="750"/>
    <n v="65"/>
    <x v="2"/>
    <s v="US"/>
    <s v="USD"/>
    <n v="1406603696"/>
    <n v="1405307696"/>
    <x v="3908"/>
    <d v="2014-07-28T22:14:56"/>
    <b v="0"/>
    <n v="4"/>
    <b v="0"/>
    <s v="theater/plays"/>
    <n v="8.666666666666667E-2"/>
    <n v="16.25"/>
    <x v="1"/>
    <s v="plays"/>
  </r>
  <r>
    <n v="60000"/>
    <n v="135"/>
    <x v="2"/>
    <s v="US"/>
    <s v="USD"/>
    <n v="1410424642"/>
    <n v="1407832642"/>
    <x v="3909"/>
    <d v="2014-09-11T03:37:22"/>
    <b v="0"/>
    <n v="4"/>
    <b v="0"/>
    <s v="theater/plays"/>
    <n v="2.2499999999999998E-3"/>
    <n v="33.75"/>
    <x v="1"/>
    <s v="plays"/>
  </r>
  <r>
    <n v="6000"/>
    <n v="185"/>
    <x v="2"/>
    <s v="US"/>
    <s v="USD"/>
    <n v="1441649397"/>
    <n v="1439057397"/>
    <x v="3910"/>
    <d v="2015-09-07T13:09:57"/>
    <b v="0"/>
    <n v="3"/>
    <b v="0"/>
    <s v="theater/plays"/>
    <n v="3.0833333333333334E-2"/>
    <n v="61.666666666666664"/>
    <x v="1"/>
    <s v="plays"/>
  </r>
  <r>
    <n v="8000"/>
    <n v="2993"/>
    <x v="2"/>
    <s v="US"/>
    <s v="USD"/>
    <n v="1417033777"/>
    <n v="1414438177"/>
    <x v="3911"/>
    <d v="2014-11-26T15:29:37"/>
    <b v="0"/>
    <n v="36"/>
    <b v="0"/>
    <s v="theater/plays"/>
    <n v="0.37412499999999999"/>
    <n v="83.138888888888886"/>
    <x v="1"/>
    <s v="plays"/>
  </r>
  <r>
    <n v="15000"/>
    <n v="1"/>
    <x v="2"/>
    <s v="US"/>
    <s v="USD"/>
    <n v="1429936500"/>
    <n v="1424759330"/>
    <x v="3912"/>
    <d v="2015-04-24T23:35:00"/>
    <b v="0"/>
    <n v="1"/>
    <b v="0"/>
    <s v="theater/plays"/>
    <n v="6.666666666666667E-5"/>
    <n v="1"/>
    <x v="1"/>
    <s v="plays"/>
  </r>
  <r>
    <n v="10000"/>
    <n v="1000"/>
    <x v="2"/>
    <s v="US"/>
    <s v="USD"/>
    <n v="1448863449"/>
    <n v="1446267849"/>
    <x v="3913"/>
    <d v="2015-11-30T01:04:09"/>
    <b v="0"/>
    <n v="7"/>
    <b v="0"/>
    <s v="theater/plays"/>
    <n v="0.1"/>
    <n v="142.85714285714286"/>
    <x v="1"/>
    <s v="plays"/>
  </r>
  <r>
    <n v="2500"/>
    <n v="909"/>
    <x v="2"/>
    <s v="GB"/>
    <s v="GBP"/>
    <n v="1431298740"/>
    <n v="1429558756"/>
    <x v="3914"/>
    <d v="2015-05-10T17:59:00"/>
    <b v="0"/>
    <n v="27"/>
    <b v="0"/>
    <s v="theater/plays"/>
    <n v="0.36359999999999998"/>
    <n v="33.666666666666664"/>
    <x v="1"/>
    <s v="plays"/>
  </r>
  <r>
    <n v="1500"/>
    <n v="5"/>
    <x v="2"/>
    <s v="GB"/>
    <s v="GBP"/>
    <n v="1464824309"/>
    <n v="1462232309"/>
    <x v="3915"/>
    <d v="2016-06-01T18:38:29"/>
    <b v="0"/>
    <n v="1"/>
    <b v="0"/>
    <s v="theater/plays"/>
    <n v="3.3333333333333335E-3"/>
    <n v="5"/>
    <x v="1"/>
    <s v="plays"/>
  </r>
  <r>
    <n v="2000"/>
    <n v="0"/>
    <x v="2"/>
    <s v="DK"/>
    <s v="DKK"/>
    <n v="1464952752"/>
    <n v="1462360752"/>
    <x v="3916"/>
    <d v="2016-06-03T06:19:12"/>
    <b v="0"/>
    <n v="0"/>
    <b v="0"/>
    <s v="theater/plays"/>
    <n v="0"/>
    <n v="0"/>
    <x v="1"/>
    <s v="plays"/>
  </r>
  <r>
    <n v="3500"/>
    <n v="10"/>
    <x v="2"/>
    <s v="GB"/>
    <s v="GBP"/>
    <n v="1410439161"/>
    <n v="1407847161"/>
    <x v="3917"/>
    <d v="2014-09-11T07:39:21"/>
    <b v="0"/>
    <n v="1"/>
    <b v="0"/>
    <s v="theater/plays"/>
    <n v="2.8571428571428571E-3"/>
    <n v="10"/>
    <x v="1"/>
    <s v="plays"/>
  </r>
  <r>
    <n v="60000"/>
    <n v="120"/>
    <x v="2"/>
    <s v="GB"/>
    <s v="GBP"/>
    <n v="1407168000"/>
    <n v="1406131023"/>
    <x v="3918"/>
    <d v="2014-08-04T11:00:00"/>
    <b v="0"/>
    <n v="3"/>
    <b v="0"/>
    <s v="theater/plays"/>
    <n v="2E-3"/>
    <n v="40"/>
    <x v="1"/>
    <s v="plays"/>
  </r>
  <r>
    <n v="5000"/>
    <n v="90"/>
    <x v="2"/>
    <s v="GB"/>
    <s v="GBP"/>
    <n v="1453075200"/>
    <n v="1450628773"/>
    <x v="3919"/>
    <d v="2016-01-17T19:00:00"/>
    <b v="0"/>
    <n v="3"/>
    <b v="0"/>
    <s v="theater/plays"/>
    <n v="1.7999999999999999E-2"/>
    <n v="30"/>
    <x v="1"/>
    <s v="plays"/>
  </r>
  <r>
    <n v="2500"/>
    <n v="135"/>
    <x v="2"/>
    <s v="GB"/>
    <s v="GBP"/>
    <n v="1479032260"/>
    <n v="1476436660"/>
    <x v="3920"/>
    <d v="2016-11-13T05:17:40"/>
    <b v="0"/>
    <n v="3"/>
    <b v="0"/>
    <s v="theater/plays"/>
    <n v="5.3999999999999999E-2"/>
    <n v="45"/>
    <x v="1"/>
    <s v="plays"/>
  </r>
  <r>
    <n v="3000"/>
    <n v="0"/>
    <x v="2"/>
    <s v="GB"/>
    <s v="GBP"/>
    <n v="1414346400"/>
    <n v="1413291655"/>
    <x v="3921"/>
    <d v="2014-10-26T13:00:00"/>
    <b v="0"/>
    <n v="0"/>
    <b v="0"/>
    <s v="theater/plays"/>
    <n v="0"/>
    <n v="0"/>
    <x v="1"/>
    <s v="plays"/>
  </r>
  <r>
    <n v="750"/>
    <n v="61"/>
    <x v="2"/>
    <s v="US"/>
    <s v="USD"/>
    <n v="1425337200"/>
    <n v="1421432810"/>
    <x v="3922"/>
    <d v="2015-03-02T18:00:00"/>
    <b v="0"/>
    <n v="6"/>
    <b v="0"/>
    <s v="theater/plays"/>
    <n v="8.1333333333333327E-2"/>
    <n v="10.166666666666666"/>
    <x v="1"/>
    <s v="plays"/>
  </r>
  <r>
    <n v="11500"/>
    <n v="1384"/>
    <x v="2"/>
    <s v="GB"/>
    <s v="GBP"/>
    <n v="1428622271"/>
    <n v="1426203071"/>
    <x v="3923"/>
    <d v="2015-04-09T18:31:11"/>
    <b v="0"/>
    <n v="17"/>
    <b v="0"/>
    <s v="theater/plays"/>
    <n v="0.12034782608695652"/>
    <n v="81.411764705882348"/>
    <x v="1"/>
    <s v="plays"/>
  </r>
  <r>
    <n v="15000"/>
    <n v="2290"/>
    <x v="2"/>
    <s v="US"/>
    <s v="USD"/>
    <n v="1403823722"/>
    <n v="1401231722"/>
    <x v="3924"/>
    <d v="2014-06-26T18:02:02"/>
    <b v="0"/>
    <n v="40"/>
    <b v="0"/>
    <s v="theater/plays"/>
    <n v="0.15266666666666667"/>
    <n v="57.25"/>
    <x v="1"/>
    <s v="plays"/>
  </r>
  <r>
    <n v="150"/>
    <n v="15"/>
    <x v="2"/>
    <s v="US"/>
    <s v="USD"/>
    <n v="1406753639"/>
    <n v="1404161639"/>
    <x v="3925"/>
    <d v="2014-07-30T15:53:59"/>
    <b v="0"/>
    <n v="3"/>
    <b v="0"/>
    <s v="theater/plays"/>
    <n v="0.1"/>
    <n v="5"/>
    <x v="1"/>
    <s v="plays"/>
  </r>
  <r>
    <n v="5000"/>
    <n v="15"/>
    <x v="2"/>
    <s v="AU"/>
    <s v="AUD"/>
    <n v="1419645748"/>
    <n v="1417053748"/>
    <x v="3926"/>
    <d v="2014-12-26T21:02:28"/>
    <b v="0"/>
    <n v="1"/>
    <b v="0"/>
    <s v="theater/plays"/>
    <n v="3.0000000000000001E-3"/>
    <n v="15"/>
    <x v="1"/>
    <s v="plays"/>
  </r>
  <r>
    <n v="2500"/>
    <n v="25"/>
    <x v="2"/>
    <s v="GB"/>
    <s v="GBP"/>
    <n v="1407565504"/>
    <n v="1404973504"/>
    <x v="3927"/>
    <d v="2014-08-09T01:25:04"/>
    <b v="0"/>
    <n v="2"/>
    <b v="0"/>
    <s v="theater/plays"/>
    <n v="0.01"/>
    <n v="12.5"/>
    <x v="1"/>
    <s v="plays"/>
  </r>
  <r>
    <n v="5000"/>
    <n v="651"/>
    <x v="2"/>
    <s v="US"/>
    <s v="USD"/>
    <n v="1444971540"/>
    <n v="1442593427"/>
    <x v="3928"/>
    <d v="2015-10-15T23:59:00"/>
    <b v="0"/>
    <n v="7"/>
    <b v="0"/>
    <s v="theater/plays"/>
    <n v="0.13020000000000001"/>
    <n v="93"/>
    <x v="1"/>
    <s v="plays"/>
  </r>
  <r>
    <n v="20000"/>
    <n v="453"/>
    <x v="2"/>
    <s v="US"/>
    <s v="USD"/>
    <n v="1474228265"/>
    <n v="1471636265"/>
    <x v="3929"/>
    <d v="2016-09-18T14:51:05"/>
    <b v="0"/>
    <n v="14"/>
    <b v="0"/>
    <s v="theater/plays"/>
    <n v="2.265E-2"/>
    <n v="32.357142857142854"/>
    <x v="1"/>
    <s v="plays"/>
  </r>
  <r>
    <n v="10000"/>
    <n v="0"/>
    <x v="2"/>
    <s v="AU"/>
    <s v="AUD"/>
    <n v="1459490400"/>
    <n v="1457078868"/>
    <x v="3930"/>
    <d v="2016-04-01T01:00:00"/>
    <b v="0"/>
    <n v="0"/>
    <b v="0"/>
    <s v="theater/plays"/>
    <n v="0"/>
    <n v="0"/>
    <x v="1"/>
    <s v="plays"/>
  </r>
  <r>
    <n v="8000"/>
    <n v="0"/>
    <x v="2"/>
    <s v="US"/>
    <s v="USD"/>
    <n v="1441510707"/>
    <n v="1439350707"/>
    <x v="3931"/>
    <d v="2015-09-05T22:38:27"/>
    <b v="0"/>
    <n v="0"/>
    <b v="0"/>
    <s v="theater/plays"/>
    <n v="0"/>
    <n v="0"/>
    <x v="1"/>
    <s v="plays"/>
  </r>
  <r>
    <n v="12000"/>
    <n v="1"/>
    <x v="2"/>
    <s v="US"/>
    <s v="USD"/>
    <n v="1458097364"/>
    <n v="1455508964"/>
    <x v="3932"/>
    <d v="2016-03-15T22:02:44"/>
    <b v="0"/>
    <n v="1"/>
    <b v="0"/>
    <s v="theater/plays"/>
    <n v="8.3333333333333331E-5"/>
    <n v="1"/>
    <x v="1"/>
    <s v="plays"/>
  </r>
  <r>
    <n v="7000"/>
    <n v="1102"/>
    <x v="2"/>
    <s v="US"/>
    <s v="USD"/>
    <n v="1468716180"/>
    <n v="1466205262"/>
    <x v="3933"/>
    <d v="2016-07-16T19:43:00"/>
    <b v="0"/>
    <n v="12"/>
    <b v="0"/>
    <s v="theater/plays"/>
    <n v="0.15742857142857142"/>
    <n v="91.833333333333329"/>
    <x v="1"/>
    <s v="plays"/>
  </r>
  <r>
    <n v="5000"/>
    <n v="550"/>
    <x v="2"/>
    <s v="US"/>
    <s v="USD"/>
    <n v="1443704400"/>
    <n v="1439827639"/>
    <x v="3934"/>
    <d v="2015-10-01T08:00:00"/>
    <b v="0"/>
    <n v="12"/>
    <b v="0"/>
    <s v="theater/plays"/>
    <n v="0.11"/>
    <n v="45.833333333333336"/>
    <x v="1"/>
    <s v="plays"/>
  </r>
  <r>
    <n v="3000"/>
    <n v="1315"/>
    <x v="2"/>
    <s v="GB"/>
    <s v="GBP"/>
    <n v="1443973546"/>
    <n v="1438789546"/>
    <x v="3935"/>
    <d v="2015-10-04T10:45:46"/>
    <b v="0"/>
    <n v="23"/>
    <b v="0"/>
    <s v="theater/plays"/>
    <n v="0.43833333333333335"/>
    <n v="57.173913043478258"/>
    <x v="1"/>
    <s v="plays"/>
  </r>
  <r>
    <n v="20000"/>
    <n v="0"/>
    <x v="2"/>
    <s v="US"/>
    <s v="USD"/>
    <n v="1480576720"/>
    <n v="1477981120"/>
    <x v="3936"/>
    <d v="2016-12-01T02:18:40"/>
    <b v="0"/>
    <n v="0"/>
    <b v="0"/>
    <s v="theater/plays"/>
    <n v="0"/>
    <n v="0"/>
    <x v="1"/>
    <s v="plays"/>
  </r>
  <r>
    <n v="2885"/>
    <n v="2485"/>
    <x v="2"/>
    <s v="US"/>
    <s v="USD"/>
    <n v="1468249760"/>
    <n v="1465830560"/>
    <x v="3937"/>
    <d v="2016-07-11T10:09:20"/>
    <b v="0"/>
    <n v="10"/>
    <b v="0"/>
    <s v="theater/plays"/>
    <n v="0.86135181975736563"/>
    <n v="248.5"/>
    <x v="1"/>
    <s v="plays"/>
  </r>
  <r>
    <n v="3255"/>
    <n v="397"/>
    <x v="2"/>
    <s v="US"/>
    <s v="USD"/>
    <n v="1435441454"/>
    <n v="1432763054"/>
    <x v="3938"/>
    <d v="2015-06-27T16:44:14"/>
    <b v="0"/>
    <n v="5"/>
    <b v="0"/>
    <s v="theater/plays"/>
    <n v="0.12196620583717357"/>
    <n v="79.400000000000006"/>
    <x v="1"/>
    <s v="plays"/>
  </r>
  <r>
    <n v="5000"/>
    <n v="5"/>
    <x v="2"/>
    <s v="AU"/>
    <s v="AUD"/>
    <n v="1412656200"/>
    <n v="1412328979"/>
    <x v="3939"/>
    <d v="2014-10-06T23:30:00"/>
    <b v="0"/>
    <n v="1"/>
    <b v="0"/>
    <s v="theater/plays"/>
    <n v="1E-3"/>
    <n v="5"/>
    <x v="1"/>
    <s v="plays"/>
  </r>
  <r>
    <n v="5000"/>
    <n v="11"/>
    <x v="2"/>
    <s v="US"/>
    <s v="USD"/>
    <n v="1420199351"/>
    <n v="1416311351"/>
    <x v="3940"/>
    <d v="2015-01-02T06:49:11"/>
    <b v="0"/>
    <n v="2"/>
    <b v="0"/>
    <s v="theater/plays"/>
    <n v="2.2000000000000001E-3"/>
    <n v="5.5"/>
    <x v="1"/>
    <s v="plays"/>
  </r>
  <r>
    <n v="5500"/>
    <n v="50"/>
    <x v="2"/>
    <s v="US"/>
    <s v="USD"/>
    <n v="1416877200"/>
    <n v="1414505137"/>
    <x v="3941"/>
    <d v="2014-11-24T20:00:00"/>
    <b v="0"/>
    <n v="2"/>
    <b v="0"/>
    <s v="theater/plays"/>
    <n v="9.0909090909090905E-3"/>
    <n v="25"/>
    <x v="1"/>
    <s v="plays"/>
  </r>
  <r>
    <n v="1200"/>
    <n v="0"/>
    <x v="2"/>
    <s v="US"/>
    <s v="USD"/>
    <n v="1434490914"/>
    <n v="1429306914"/>
    <x v="3942"/>
    <d v="2015-06-16T16:41:54"/>
    <b v="0"/>
    <n v="0"/>
    <b v="0"/>
    <s v="theater/plays"/>
    <n v="0"/>
    <n v="0"/>
    <x v="1"/>
    <s v="plays"/>
  </r>
  <r>
    <n v="5000"/>
    <n v="1782"/>
    <x v="2"/>
    <s v="US"/>
    <s v="USD"/>
    <n v="1446483000"/>
    <n v="1443811268"/>
    <x v="3943"/>
    <d v="2015-11-02T11:50:00"/>
    <b v="0"/>
    <n v="13"/>
    <b v="0"/>
    <s v="theater/plays"/>
    <n v="0.35639999999999999"/>
    <n v="137.07692307692307"/>
    <x v="1"/>
    <s v="plays"/>
  </r>
  <r>
    <n v="5000"/>
    <n v="0"/>
    <x v="2"/>
    <s v="US"/>
    <s v="USD"/>
    <n v="1440690875"/>
    <n v="1438098875"/>
    <x v="3944"/>
    <d v="2015-08-27T10:54:35"/>
    <b v="0"/>
    <n v="0"/>
    <b v="0"/>
    <s v="theater/plays"/>
    <n v="0"/>
    <n v="0"/>
    <x v="1"/>
    <s v="plays"/>
  </r>
  <r>
    <n v="2000"/>
    <n v="5"/>
    <x v="2"/>
    <s v="US"/>
    <s v="USD"/>
    <n v="1431717268"/>
    <n v="1429125268"/>
    <x v="3945"/>
    <d v="2015-05-15T14:14:28"/>
    <b v="0"/>
    <n v="1"/>
    <b v="0"/>
    <s v="theater/plays"/>
    <n v="2.5000000000000001E-3"/>
    <n v="5"/>
    <x v="1"/>
    <s v="plays"/>
  </r>
  <r>
    <n v="6000"/>
    <n v="195"/>
    <x v="2"/>
    <s v="US"/>
    <s v="USD"/>
    <n v="1425110400"/>
    <n v="1422388822"/>
    <x v="3946"/>
    <d v="2015-02-28T03:00:00"/>
    <b v="0"/>
    <n v="5"/>
    <b v="0"/>
    <s v="theater/plays"/>
    <n v="3.2500000000000001E-2"/>
    <n v="39"/>
    <x v="1"/>
    <s v="plays"/>
  </r>
  <r>
    <n v="3000"/>
    <n v="101"/>
    <x v="2"/>
    <s v="US"/>
    <s v="USD"/>
    <n v="1475378744"/>
    <n v="1472786744"/>
    <x v="3947"/>
    <d v="2016-10-01T22:25:44"/>
    <b v="0"/>
    <n v="2"/>
    <b v="0"/>
    <s v="theater/plays"/>
    <n v="3.3666666666666664E-2"/>
    <n v="50.5"/>
    <x v="1"/>
    <s v="plays"/>
  </r>
  <r>
    <n v="30000"/>
    <n v="0"/>
    <x v="2"/>
    <s v="AU"/>
    <s v="AUD"/>
    <n v="1410076123"/>
    <n v="1404892123"/>
    <x v="3948"/>
    <d v="2014-09-07T02:48:43"/>
    <b v="0"/>
    <n v="0"/>
    <b v="0"/>
    <s v="theater/plays"/>
    <n v="0"/>
    <n v="0"/>
    <x v="1"/>
    <s v="plays"/>
  </r>
  <r>
    <n v="10000"/>
    <n v="1577"/>
    <x v="2"/>
    <s v="AU"/>
    <s v="AUD"/>
    <n v="1423623221"/>
    <n v="1421031221"/>
    <x v="3949"/>
    <d v="2015-02-10T21:53:41"/>
    <b v="0"/>
    <n v="32"/>
    <b v="0"/>
    <s v="theater/plays"/>
    <n v="0.15770000000000001"/>
    <n v="49.28125"/>
    <x v="1"/>
    <s v="plays"/>
  </r>
  <r>
    <n v="4000"/>
    <n v="25"/>
    <x v="2"/>
    <s v="US"/>
    <s v="USD"/>
    <n v="1460140500"/>
    <n v="1457628680"/>
    <x v="3950"/>
    <d v="2016-04-08T13:35:00"/>
    <b v="0"/>
    <n v="1"/>
    <b v="0"/>
    <s v="theater/plays"/>
    <n v="6.2500000000000003E-3"/>
    <n v="25"/>
    <x v="1"/>
    <s v="plays"/>
  </r>
  <r>
    <n v="200000"/>
    <n v="1"/>
    <x v="2"/>
    <s v="IE"/>
    <s v="EUR"/>
    <n v="1462301342"/>
    <n v="1457120942"/>
    <x v="3951"/>
    <d v="2016-05-03T13:49:02"/>
    <b v="0"/>
    <n v="1"/>
    <b v="0"/>
    <s v="theater/plays"/>
    <n v="5.0000000000000004E-6"/>
    <n v="1"/>
    <x v="1"/>
    <s v="plays"/>
  </r>
  <r>
    <n v="26000"/>
    <n v="25"/>
    <x v="2"/>
    <s v="US"/>
    <s v="USD"/>
    <n v="1445885890"/>
    <n v="1440701890"/>
    <x v="3952"/>
    <d v="2015-10-26T13:58:10"/>
    <b v="0"/>
    <n v="1"/>
    <b v="0"/>
    <s v="theater/plays"/>
    <n v="9.6153846153846159E-4"/>
    <n v="25"/>
    <x v="1"/>
    <s v="plays"/>
  </r>
  <r>
    <n v="17600"/>
    <n v="0"/>
    <x v="2"/>
    <s v="US"/>
    <s v="USD"/>
    <n v="1469834940"/>
    <n v="1467162586"/>
    <x v="3953"/>
    <d v="2016-07-29T18:29:00"/>
    <b v="0"/>
    <n v="0"/>
    <b v="0"/>
    <s v="theater/plays"/>
    <n v="0"/>
    <n v="0"/>
    <x v="1"/>
    <s v="plays"/>
  </r>
  <r>
    <n v="25000"/>
    <n v="0"/>
    <x v="2"/>
    <s v="CA"/>
    <s v="CAD"/>
    <n v="1405352264"/>
    <n v="1400168264"/>
    <x v="3954"/>
    <d v="2014-07-14T10:37:44"/>
    <b v="0"/>
    <n v="0"/>
    <b v="0"/>
    <s v="theater/plays"/>
    <n v="0"/>
    <n v="0"/>
    <x v="1"/>
    <s v="plays"/>
  </r>
  <r>
    <n v="1750"/>
    <n v="425"/>
    <x v="2"/>
    <s v="US"/>
    <s v="USD"/>
    <n v="1448745741"/>
    <n v="1446150141"/>
    <x v="3955"/>
    <d v="2015-11-28T16:22:21"/>
    <b v="0"/>
    <n v="8"/>
    <b v="0"/>
    <s v="theater/plays"/>
    <n v="0.24285714285714285"/>
    <n v="53.125"/>
    <x v="1"/>
    <s v="plays"/>
  </r>
  <r>
    <n v="5500"/>
    <n v="0"/>
    <x v="2"/>
    <s v="US"/>
    <s v="USD"/>
    <n v="1461543600"/>
    <n v="1459203727"/>
    <x v="3956"/>
    <d v="2016-04-24T19:20:00"/>
    <b v="0"/>
    <n v="0"/>
    <b v="0"/>
    <s v="theater/plays"/>
    <n v="0"/>
    <n v="0"/>
    <x v="1"/>
    <s v="plays"/>
  </r>
  <r>
    <n v="28000"/>
    <n v="7"/>
    <x v="2"/>
    <s v="US"/>
    <s v="USD"/>
    <n v="1468020354"/>
    <n v="1464045954"/>
    <x v="3957"/>
    <d v="2016-07-08T18:25:54"/>
    <b v="0"/>
    <n v="1"/>
    <b v="0"/>
    <s v="theater/plays"/>
    <n v="2.5000000000000001E-4"/>
    <n v="7"/>
    <x v="1"/>
    <s v="plays"/>
  </r>
  <r>
    <n v="2000"/>
    <n v="641"/>
    <x v="2"/>
    <s v="US"/>
    <s v="USD"/>
    <n v="1406988000"/>
    <n v="1403822912"/>
    <x v="3958"/>
    <d v="2014-08-02T09:00:00"/>
    <b v="0"/>
    <n v="16"/>
    <b v="0"/>
    <s v="theater/plays"/>
    <n v="0.32050000000000001"/>
    <n v="40.0625"/>
    <x v="1"/>
    <s v="plays"/>
  </r>
  <r>
    <n v="1200"/>
    <n v="292"/>
    <x v="2"/>
    <s v="US"/>
    <s v="USD"/>
    <n v="1411930556"/>
    <n v="1409338556"/>
    <x v="3959"/>
    <d v="2014-09-28T13:55:56"/>
    <b v="0"/>
    <n v="12"/>
    <b v="0"/>
    <s v="theater/plays"/>
    <n v="0.24333333333333335"/>
    <n v="24.333333333333332"/>
    <x v="1"/>
    <s v="plays"/>
  </r>
  <r>
    <n v="3000"/>
    <n v="45"/>
    <x v="2"/>
    <s v="US"/>
    <s v="USD"/>
    <n v="1451852256"/>
    <n v="1449260256"/>
    <x v="3960"/>
    <d v="2016-01-03T15:17:36"/>
    <b v="0"/>
    <n v="4"/>
    <b v="0"/>
    <s v="theater/plays"/>
    <n v="1.4999999999999999E-2"/>
    <n v="11.25"/>
    <x v="1"/>
    <s v="plays"/>
  </r>
  <r>
    <n v="5000"/>
    <n v="21"/>
    <x v="2"/>
    <s v="GB"/>
    <s v="GBP"/>
    <n v="1399584210"/>
    <n v="1397683410"/>
    <x v="3961"/>
    <d v="2014-05-08T16:23:30"/>
    <b v="0"/>
    <n v="2"/>
    <b v="0"/>
    <s v="theater/plays"/>
    <n v="4.1999999999999997E-3"/>
    <n v="10.5"/>
    <x v="1"/>
    <s v="plays"/>
  </r>
  <r>
    <n v="1400"/>
    <n v="45"/>
    <x v="2"/>
    <s v="GB"/>
    <s v="GBP"/>
    <n v="1448722494"/>
    <n v="1446562494"/>
    <x v="3962"/>
    <d v="2015-11-28T09:54:54"/>
    <b v="0"/>
    <n v="3"/>
    <b v="0"/>
    <s v="theater/plays"/>
    <n v="3.214285714285714E-2"/>
    <n v="15"/>
    <x v="1"/>
    <s v="plays"/>
  </r>
  <r>
    <n v="10000"/>
    <n v="0"/>
    <x v="2"/>
    <s v="CA"/>
    <s v="CAD"/>
    <n v="1447821717"/>
    <n v="1445226117"/>
    <x v="3963"/>
    <d v="2015-11-17T23:41:57"/>
    <b v="0"/>
    <n v="0"/>
    <b v="0"/>
    <s v="theater/plays"/>
    <n v="0"/>
    <n v="0"/>
    <x v="1"/>
    <s v="plays"/>
  </r>
  <r>
    <n v="2000"/>
    <n v="126"/>
    <x v="2"/>
    <s v="US"/>
    <s v="USD"/>
    <n v="1429460386"/>
    <n v="1424279986"/>
    <x v="3964"/>
    <d v="2015-04-19T11:19:46"/>
    <b v="0"/>
    <n v="3"/>
    <b v="0"/>
    <s v="theater/plays"/>
    <n v="6.3E-2"/>
    <n v="42"/>
    <x v="1"/>
    <s v="plays"/>
  </r>
  <r>
    <n v="2000"/>
    <n v="285"/>
    <x v="2"/>
    <s v="US"/>
    <s v="USD"/>
    <n v="1460608780"/>
    <n v="1455428380"/>
    <x v="3965"/>
    <d v="2016-04-13T23:39:40"/>
    <b v="0"/>
    <n v="4"/>
    <b v="0"/>
    <s v="theater/plays"/>
    <n v="0.14249999999999999"/>
    <n v="71.25"/>
    <x v="1"/>
    <s v="plays"/>
  </r>
  <r>
    <n v="7500"/>
    <n v="45"/>
    <x v="2"/>
    <s v="US"/>
    <s v="USD"/>
    <n v="1406170740"/>
    <n v="1402506278"/>
    <x v="3966"/>
    <d v="2014-07-23T21:59:00"/>
    <b v="0"/>
    <n v="2"/>
    <b v="0"/>
    <s v="theater/plays"/>
    <n v="6.0000000000000001E-3"/>
    <n v="22.5"/>
    <x v="1"/>
    <s v="plays"/>
  </r>
  <r>
    <n v="1700"/>
    <n v="410"/>
    <x v="2"/>
    <s v="US"/>
    <s v="USD"/>
    <n v="1488783507"/>
    <n v="1486191507"/>
    <x v="3967"/>
    <d v="2017-03-06T01:58:27"/>
    <b v="0"/>
    <n v="10"/>
    <b v="0"/>
    <s v="theater/plays"/>
    <n v="0.2411764705882353"/>
    <n v="41"/>
    <x v="1"/>
    <s v="plays"/>
  </r>
  <r>
    <n v="5000"/>
    <n v="527"/>
    <x v="2"/>
    <s v="US"/>
    <s v="USD"/>
    <n v="1463945673"/>
    <n v="1458761673"/>
    <x v="3968"/>
    <d v="2016-05-22T14:34:33"/>
    <b v="0"/>
    <n v="11"/>
    <b v="0"/>
    <s v="theater/plays"/>
    <n v="0.10539999999999999"/>
    <n v="47.909090909090907"/>
    <x v="1"/>
    <s v="plays"/>
  </r>
  <r>
    <n v="2825"/>
    <n v="211"/>
    <x v="2"/>
    <s v="US"/>
    <s v="USD"/>
    <n v="1472442900"/>
    <n v="1471638646"/>
    <x v="3969"/>
    <d v="2016-08-28T22:55:00"/>
    <b v="0"/>
    <n v="6"/>
    <b v="0"/>
    <s v="theater/plays"/>
    <n v="7.4690265486725665E-2"/>
    <n v="35.166666666666664"/>
    <x v="1"/>
    <s v="plays"/>
  </r>
  <r>
    <n v="15000"/>
    <n v="11"/>
    <x v="2"/>
    <s v="US"/>
    <s v="USD"/>
    <n v="1460925811"/>
    <n v="1458333811"/>
    <x v="3970"/>
    <d v="2016-04-17T15:43:31"/>
    <b v="0"/>
    <n v="2"/>
    <b v="0"/>
    <s v="theater/plays"/>
    <n v="7.3333333333333334E-4"/>
    <n v="5.5"/>
    <x v="1"/>
    <s v="plays"/>
  </r>
  <r>
    <n v="14000"/>
    <n v="136"/>
    <x v="2"/>
    <s v="US"/>
    <s v="USD"/>
    <n v="1405947126"/>
    <n v="1403355126"/>
    <x v="3971"/>
    <d v="2014-07-21T07:52:06"/>
    <b v="0"/>
    <n v="6"/>
    <b v="0"/>
    <s v="theater/plays"/>
    <n v="9.7142857142857135E-3"/>
    <n v="22.666666666666668"/>
    <x v="1"/>
    <s v="plays"/>
  </r>
  <r>
    <n v="1000"/>
    <n v="211"/>
    <x v="2"/>
    <s v="US"/>
    <s v="USD"/>
    <n v="1423186634"/>
    <n v="1418002634"/>
    <x v="3972"/>
    <d v="2015-02-05T20:37:14"/>
    <b v="0"/>
    <n v="8"/>
    <b v="0"/>
    <s v="theater/plays"/>
    <n v="0.21099999999999999"/>
    <n v="26.375"/>
    <x v="1"/>
    <s v="plays"/>
  </r>
  <r>
    <n v="5000"/>
    <n v="3905"/>
    <x v="2"/>
    <s v="US"/>
    <s v="USD"/>
    <n v="1462766400"/>
    <n v="1460219110"/>
    <x v="3973"/>
    <d v="2016-05-08T23:00:00"/>
    <b v="0"/>
    <n v="37"/>
    <b v="0"/>
    <s v="theater/plays"/>
    <n v="0.78100000000000003"/>
    <n v="105.54054054054055"/>
    <x v="1"/>
    <s v="plays"/>
  </r>
  <r>
    <n v="1000"/>
    <n v="320"/>
    <x v="2"/>
    <s v="GB"/>
    <s v="GBP"/>
    <n v="1464872848"/>
    <n v="1462280848"/>
    <x v="3974"/>
    <d v="2016-06-02T08:07:28"/>
    <b v="0"/>
    <n v="11"/>
    <b v="0"/>
    <s v="theater/plays"/>
    <n v="0.32"/>
    <n v="29.09090909090909"/>
    <x v="1"/>
    <s v="plays"/>
  </r>
  <r>
    <n v="678"/>
    <n v="0"/>
    <x v="2"/>
    <s v="US"/>
    <s v="USD"/>
    <n v="1468442898"/>
    <n v="1465850898"/>
    <x v="3975"/>
    <d v="2016-07-13T15:48:18"/>
    <b v="0"/>
    <n v="0"/>
    <b v="0"/>
    <s v="theater/plays"/>
    <n v="0"/>
    <n v="0"/>
    <x v="1"/>
    <s v="plays"/>
  </r>
  <r>
    <n v="1300"/>
    <n v="620"/>
    <x v="2"/>
    <s v="US"/>
    <s v="USD"/>
    <n v="1406876400"/>
    <n v="1405024561"/>
    <x v="3976"/>
    <d v="2014-08-01T02:00:00"/>
    <b v="0"/>
    <n v="10"/>
    <b v="0"/>
    <s v="theater/plays"/>
    <n v="0.47692307692307695"/>
    <n v="62"/>
    <x v="1"/>
    <s v="plays"/>
  </r>
  <r>
    <n v="90000"/>
    <n v="1305"/>
    <x v="2"/>
    <s v="US"/>
    <s v="USD"/>
    <n v="1469213732"/>
    <n v="1466621732"/>
    <x v="3977"/>
    <d v="2016-07-22T13:55:32"/>
    <b v="0"/>
    <n v="6"/>
    <b v="0"/>
    <s v="theater/plays"/>
    <n v="1.4500000000000001E-2"/>
    <n v="217.5"/>
    <x v="1"/>
    <s v="plays"/>
  </r>
  <r>
    <n v="2000"/>
    <n v="214"/>
    <x v="2"/>
    <s v="US"/>
    <s v="USD"/>
    <n v="1422717953"/>
    <n v="1417533953"/>
    <x v="3978"/>
    <d v="2015-01-31T10:25:53"/>
    <b v="0"/>
    <n v="8"/>
    <b v="0"/>
    <s v="theater/plays"/>
    <n v="0.107"/>
    <n v="26.75"/>
    <x v="1"/>
    <s v="plays"/>
  </r>
  <r>
    <n v="6000"/>
    <n v="110"/>
    <x v="2"/>
    <s v="GB"/>
    <s v="GBP"/>
    <n v="1427659200"/>
    <n v="1425678057"/>
    <x v="3979"/>
    <d v="2015-03-29T15:00:00"/>
    <b v="0"/>
    <n v="6"/>
    <b v="0"/>
    <s v="theater/plays"/>
    <n v="1.8333333333333333E-2"/>
    <n v="18.333333333333332"/>
    <x v="1"/>
    <s v="plays"/>
  </r>
  <r>
    <n v="2500"/>
    <n v="450"/>
    <x v="2"/>
    <s v="US"/>
    <s v="USD"/>
    <n v="1404570147"/>
    <n v="1401978147"/>
    <x v="3980"/>
    <d v="2014-07-05T09:22:27"/>
    <b v="0"/>
    <n v="7"/>
    <b v="0"/>
    <s v="theater/plays"/>
    <n v="0.18"/>
    <n v="64.285714285714292"/>
    <x v="1"/>
    <s v="plays"/>
  </r>
  <r>
    <n v="30000"/>
    <n v="1225"/>
    <x v="2"/>
    <s v="US"/>
    <s v="USD"/>
    <n v="1468729149"/>
    <n v="1463545149"/>
    <x v="3981"/>
    <d v="2016-07-16T23:19:09"/>
    <b v="0"/>
    <n v="7"/>
    <b v="0"/>
    <s v="theater/plays"/>
    <n v="4.0833333333333333E-2"/>
    <n v="175"/>
    <x v="1"/>
    <s v="plays"/>
  </r>
  <r>
    <n v="850"/>
    <n v="170"/>
    <x v="2"/>
    <s v="GB"/>
    <s v="GBP"/>
    <n v="1436297180"/>
    <n v="1431113180"/>
    <x v="3982"/>
    <d v="2015-07-07T14:26:20"/>
    <b v="0"/>
    <n v="5"/>
    <b v="0"/>
    <s v="theater/plays"/>
    <n v="0.2"/>
    <n v="34"/>
    <x v="1"/>
    <s v="plays"/>
  </r>
  <r>
    <n v="11140"/>
    <n v="3877"/>
    <x v="2"/>
    <s v="US"/>
    <s v="USD"/>
    <n v="1400569140"/>
    <n v="1397854356"/>
    <x v="3983"/>
    <d v="2014-05-20T01:59:00"/>
    <b v="0"/>
    <n v="46"/>
    <b v="0"/>
    <s v="theater/plays"/>
    <n v="0.34802513464991025"/>
    <n v="84.282608695652172"/>
    <x v="1"/>
    <s v="plays"/>
  </r>
  <r>
    <n v="1500"/>
    <n v="95"/>
    <x v="2"/>
    <s v="GB"/>
    <s v="GBP"/>
    <n v="1415404800"/>
    <n v="1412809644"/>
    <x v="3984"/>
    <d v="2014-11-07T19:00:00"/>
    <b v="0"/>
    <n v="10"/>
    <b v="0"/>
    <s v="theater/plays"/>
    <n v="6.3333333333333339E-2"/>
    <n v="9.5"/>
    <x v="1"/>
    <s v="plays"/>
  </r>
  <r>
    <n v="2000"/>
    <n v="641"/>
    <x v="2"/>
    <s v="US"/>
    <s v="USD"/>
    <n v="1456002300"/>
    <n v="1454173120"/>
    <x v="3985"/>
    <d v="2016-02-20T16:05:00"/>
    <b v="0"/>
    <n v="19"/>
    <b v="0"/>
    <s v="theater/plays"/>
    <n v="0.32050000000000001"/>
    <n v="33.736842105263158"/>
    <x v="1"/>
    <s v="plays"/>
  </r>
  <r>
    <n v="5000"/>
    <n v="488"/>
    <x v="2"/>
    <s v="GB"/>
    <s v="GBP"/>
    <n v="1462539840"/>
    <n v="1460034594"/>
    <x v="3986"/>
    <d v="2016-05-06T08:04:00"/>
    <b v="0"/>
    <n v="13"/>
    <b v="0"/>
    <s v="theater/plays"/>
    <n v="9.7600000000000006E-2"/>
    <n v="37.53846153846154"/>
    <x v="1"/>
    <s v="plays"/>
  </r>
  <r>
    <n v="400"/>
    <n v="151"/>
    <x v="2"/>
    <s v="GB"/>
    <s v="GBP"/>
    <n v="1400278290"/>
    <n v="1399414290"/>
    <x v="3987"/>
    <d v="2014-05-16T17:11:30"/>
    <b v="0"/>
    <n v="13"/>
    <b v="0"/>
    <s v="theater/plays"/>
    <n v="0.3775"/>
    <n v="11.615384615384615"/>
    <x v="1"/>
    <s v="plays"/>
  </r>
  <r>
    <n v="1500"/>
    <n v="32"/>
    <x v="2"/>
    <s v="US"/>
    <s v="USD"/>
    <n v="1440813413"/>
    <n v="1439517413"/>
    <x v="3988"/>
    <d v="2015-08-28T20:56:53"/>
    <b v="0"/>
    <n v="4"/>
    <b v="0"/>
    <s v="theater/plays"/>
    <n v="2.1333333333333333E-2"/>
    <n v="8"/>
    <x v="1"/>
    <s v="plays"/>
  </r>
  <r>
    <n v="3000"/>
    <n v="0"/>
    <x v="2"/>
    <s v="US"/>
    <s v="USD"/>
    <n v="1447009181"/>
    <n v="1444413581"/>
    <x v="3989"/>
    <d v="2015-11-08T13:59:41"/>
    <b v="0"/>
    <n v="0"/>
    <b v="0"/>
    <s v="theater/plays"/>
    <n v="0"/>
    <n v="0"/>
    <x v="1"/>
    <s v="plays"/>
  </r>
  <r>
    <n v="1650"/>
    <n v="69"/>
    <x v="2"/>
    <s v="GB"/>
    <s v="GBP"/>
    <n v="1456934893"/>
    <n v="1454342893"/>
    <x v="3990"/>
    <d v="2016-03-02T11:08:13"/>
    <b v="0"/>
    <n v="3"/>
    <b v="0"/>
    <s v="theater/plays"/>
    <n v="4.1818181818181817E-2"/>
    <n v="23"/>
    <x v="1"/>
    <s v="plays"/>
  </r>
  <r>
    <n v="500"/>
    <n v="100"/>
    <x v="2"/>
    <s v="US"/>
    <s v="USD"/>
    <n v="1433086082"/>
    <n v="1430494082"/>
    <x v="3991"/>
    <d v="2015-05-31T10:28:02"/>
    <b v="0"/>
    <n v="1"/>
    <b v="0"/>
    <s v="theater/plays"/>
    <n v="0.2"/>
    <n v="100"/>
    <x v="1"/>
    <s v="plays"/>
  </r>
  <r>
    <n v="10000"/>
    <n v="541"/>
    <x v="2"/>
    <s v="US"/>
    <s v="USD"/>
    <n v="1449876859"/>
    <n v="1444689259"/>
    <x v="3992"/>
    <d v="2015-12-11T18:34:19"/>
    <b v="0"/>
    <n v="9"/>
    <b v="0"/>
    <s v="theater/plays"/>
    <n v="5.4100000000000002E-2"/>
    <n v="60.111111111111114"/>
    <x v="1"/>
    <s v="plays"/>
  </r>
  <r>
    <n v="50000"/>
    <n v="3"/>
    <x v="2"/>
    <s v="US"/>
    <s v="USD"/>
    <n v="1431549912"/>
    <n v="1428957912"/>
    <x v="3993"/>
    <d v="2015-05-13T15:45:12"/>
    <b v="0"/>
    <n v="1"/>
    <b v="0"/>
    <s v="theater/plays"/>
    <n v="6.0000000000000002E-5"/>
    <n v="3"/>
    <x v="1"/>
    <s v="plays"/>
  </r>
  <r>
    <n v="2000"/>
    <n v="5"/>
    <x v="2"/>
    <s v="US"/>
    <s v="USD"/>
    <n v="1405761690"/>
    <n v="1403169690"/>
    <x v="3994"/>
    <d v="2014-07-19T04:21:30"/>
    <b v="0"/>
    <n v="1"/>
    <b v="0"/>
    <s v="theater/plays"/>
    <n v="2.5000000000000001E-3"/>
    <n v="5"/>
    <x v="1"/>
    <s v="plays"/>
  </r>
  <r>
    <n v="200"/>
    <n v="70"/>
    <x v="2"/>
    <s v="GB"/>
    <s v="GBP"/>
    <n v="1423913220"/>
    <n v="1421339077"/>
    <x v="3995"/>
    <d v="2015-02-14T06:27:00"/>
    <b v="0"/>
    <n v="4"/>
    <b v="0"/>
    <s v="theater/plays"/>
    <n v="0.35"/>
    <n v="17.5"/>
    <x v="1"/>
    <s v="plays"/>
  </r>
  <r>
    <n v="3000"/>
    <n v="497"/>
    <x v="2"/>
    <s v="US"/>
    <s v="USD"/>
    <n v="1416499440"/>
    <n v="1415341464"/>
    <x v="3996"/>
    <d v="2014-11-20T11:04:00"/>
    <b v="0"/>
    <n v="17"/>
    <b v="0"/>
    <s v="theater/plays"/>
    <n v="0.16566666666666666"/>
    <n v="29.235294117647058"/>
    <x v="1"/>
    <s v="plays"/>
  </r>
  <r>
    <n v="3000"/>
    <n v="0"/>
    <x v="2"/>
    <s v="GB"/>
    <s v="GBP"/>
    <n v="1428222221"/>
    <n v="1425633821"/>
    <x v="3997"/>
    <d v="2015-04-05T03:23:41"/>
    <b v="0"/>
    <n v="0"/>
    <b v="0"/>
    <s v="theater/plays"/>
    <n v="0"/>
    <n v="0"/>
    <x v="1"/>
    <s v="plays"/>
  </r>
  <r>
    <n v="1250"/>
    <n v="715"/>
    <x v="2"/>
    <s v="US"/>
    <s v="USD"/>
    <n v="1427580426"/>
    <n v="1424992026"/>
    <x v="3998"/>
    <d v="2015-03-28T17:07:06"/>
    <b v="0"/>
    <n v="12"/>
    <b v="0"/>
    <s v="theater/plays"/>
    <n v="0.57199999999999995"/>
    <n v="59.583333333333336"/>
    <x v="1"/>
    <s v="plays"/>
  </r>
  <r>
    <n v="7000"/>
    <n v="1156"/>
    <x v="2"/>
    <s v="US"/>
    <s v="USD"/>
    <n v="1409514709"/>
    <n v="1406058798"/>
    <x v="3999"/>
    <d v="2014-08-31T14:51:49"/>
    <b v="0"/>
    <n v="14"/>
    <b v="0"/>
    <s v="theater/plays"/>
    <n v="0.16514285714285715"/>
    <n v="82.571428571428569"/>
    <x v="1"/>
    <s v="plays"/>
  </r>
  <r>
    <n v="8000"/>
    <n v="10"/>
    <x v="2"/>
    <s v="US"/>
    <s v="USD"/>
    <n v="1462631358"/>
    <n v="1457450958"/>
    <x v="4000"/>
    <d v="2016-05-07T09:29:18"/>
    <b v="0"/>
    <n v="1"/>
    <b v="0"/>
    <s v="theater/plays"/>
    <n v="1.25E-3"/>
    <n v="10"/>
    <x v="1"/>
    <s v="plays"/>
  </r>
  <r>
    <n v="1200"/>
    <n v="453"/>
    <x v="2"/>
    <s v="GB"/>
    <s v="GBP"/>
    <n v="1488394800"/>
    <n v="1486681708"/>
    <x v="4001"/>
    <d v="2017-03-01T14:00:00"/>
    <b v="0"/>
    <n v="14"/>
    <b v="0"/>
    <s v="theater/plays"/>
    <n v="0.3775"/>
    <n v="32.357142857142854"/>
    <x v="1"/>
    <s v="plays"/>
  </r>
  <r>
    <n v="1250"/>
    <n v="23"/>
    <x v="2"/>
    <s v="US"/>
    <s v="USD"/>
    <n v="1411779761"/>
    <n v="1409187761"/>
    <x v="4002"/>
    <d v="2014-09-26T20:02:41"/>
    <b v="0"/>
    <n v="4"/>
    <b v="0"/>
    <s v="theater/plays"/>
    <n v="1.84E-2"/>
    <n v="5.75"/>
    <x v="1"/>
    <s v="plays"/>
  </r>
  <r>
    <n v="2000"/>
    <n v="201"/>
    <x v="2"/>
    <s v="US"/>
    <s v="USD"/>
    <n v="1424009147"/>
    <n v="1421417147"/>
    <x v="4003"/>
    <d v="2015-02-15T09:05:47"/>
    <b v="0"/>
    <n v="2"/>
    <b v="0"/>
    <s v="theater/plays"/>
    <n v="0.10050000000000001"/>
    <n v="100.5"/>
    <x v="1"/>
    <s v="plays"/>
  </r>
  <r>
    <n v="500"/>
    <n v="1"/>
    <x v="2"/>
    <s v="US"/>
    <s v="USD"/>
    <n v="1412740457"/>
    <n v="1410148457"/>
    <x v="4004"/>
    <d v="2014-10-07T22:54:17"/>
    <b v="0"/>
    <n v="1"/>
    <b v="0"/>
    <s v="theater/plays"/>
    <n v="2E-3"/>
    <n v="1"/>
    <x v="1"/>
    <s v="plays"/>
  </r>
  <r>
    <n v="3000"/>
    <n v="40"/>
    <x v="2"/>
    <s v="US"/>
    <s v="USD"/>
    <n v="1413832985"/>
    <n v="1408648985"/>
    <x v="4005"/>
    <d v="2014-10-20T14:23:05"/>
    <b v="0"/>
    <n v="2"/>
    <b v="0"/>
    <s v="theater/plays"/>
    <n v="1.3333333333333334E-2"/>
    <n v="20"/>
    <x v="1"/>
    <s v="plays"/>
  </r>
  <r>
    <n v="30000"/>
    <n v="2"/>
    <x v="2"/>
    <s v="US"/>
    <s v="USD"/>
    <n v="1455647587"/>
    <n v="1453487587"/>
    <x v="4006"/>
    <d v="2016-02-16T13:33:07"/>
    <b v="0"/>
    <n v="1"/>
    <b v="0"/>
    <s v="theater/plays"/>
    <n v="6.666666666666667E-5"/>
    <n v="2"/>
    <x v="1"/>
    <s v="plays"/>
  </r>
  <r>
    <n v="2000"/>
    <n v="5"/>
    <x v="2"/>
    <s v="US"/>
    <s v="USD"/>
    <n v="1409070480"/>
    <n v="1406572381"/>
    <x v="4007"/>
    <d v="2014-08-26T11:28:00"/>
    <b v="0"/>
    <n v="1"/>
    <b v="0"/>
    <s v="theater/plays"/>
    <n v="2.5000000000000001E-3"/>
    <n v="5"/>
    <x v="1"/>
    <s v="plays"/>
  </r>
  <r>
    <n v="1000"/>
    <n v="60"/>
    <x v="2"/>
    <s v="GB"/>
    <s v="GBP"/>
    <n v="1437606507"/>
    <n v="1435014507"/>
    <x v="4008"/>
    <d v="2015-07-22T18:08:27"/>
    <b v="0"/>
    <n v="4"/>
    <b v="0"/>
    <s v="theater/plays"/>
    <n v="0.06"/>
    <n v="15"/>
    <x v="1"/>
    <s v="plays"/>
  </r>
  <r>
    <n v="1930"/>
    <n v="75"/>
    <x v="2"/>
    <s v="GB"/>
    <s v="GBP"/>
    <n v="1410281360"/>
    <n v="1406825360"/>
    <x v="4009"/>
    <d v="2014-09-09T11:49:20"/>
    <b v="0"/>
    <n v="3"/>
    <b v="0"/>
    <s v="theater/plays"/>
    <n v="3.8860103626943004E-2"/>
    <n v="25"/>
    <x v="1"/>
    <s v="plays"/>
  </r>
  <r>
    <n v="7200"/>
    <n v="1742"/>
    <x v="2"/>
    <s v="US"/>
    <s v="USD"/>
    <n v="1414348166"/>
    <n v="1412879366"/>
    <x v="4010"/>
    <d v="2014-10-26T13:29:26"/>
    <b v="0"/>
    <n v="38"/>
    <b v="0"/>
    <s v="theater/plays"/>
    <n v="0.24194444444444443"/>
    <n v="45.842105263157897"/>
    <x v="1"/>
    <s v="plays"/>
  </r>
  <r>
    <n v="250"/>
    <n v="19"/>
    <x v="2"/>
    <s v="GB"/>
    <s v="GBP"/>
    <n v="1422450278"/>
    <n v="1419858278"/>
    <x v="4011"/>
    <d v="2015-01-28T08:04:38"/>
    <b v="0"/>
    <n v="4"/>
    <b v="0"/>
    <s v="theater/plays"/>
    <n v="7.5999999999999998E-2"/>
    <n v="4.75"/>
    <x v="1"/>
    <s v="plays"/>
  </r>
  <r>
    <n v="575"/>
    <n v="0"/>
    <x v="2"/>
    <s v="GB"/>
    <s v="GBP"/>
    <n v="1430571849"/>
    <n v="1427979849"/>
    <x v="4012"/>
    <d v="2015-05-02T08:04:09"/>
    <b v="0"/>
    <n v="0"/>
    <b v="0"/>
    <s v="theater/plays"/>
    <n v="0"/>
    <n v="0"/>
    <x v="1"/>
    <s v="plays"/>
  </r>
  <r>
    <n v="2000"/>
    <n v="26"/>
    <x v="2"/>
    <s v="US"/>
    <s v="USD"/>
    <n v="1424070823"/>
    <n v="1421478823"/>
    <x v="4013"/>
    <d v="2015-02-16T02:13:43"/>
    <b v="0"/>
    <n v="2"/>
    <b v="0"/>
    <s v="theater/plays"/>
    <n v="1.2999999999999999E-2"/>
    <n v="13"/>
    <x v="1"/>
    <s v="plays"/>
  </r>
  <r>
    <n v="9000"/>
    <n v="0"/>
    <x v="2"/>
    <s v="US"/>
    <s v="USD"/>
    <n v="1457157269"/>
    <n v="1455861269"/>
    <x v="4014"/>
    <d v="2016-03-05T00:54:29"/>
    <b v="0"/>
    <n v="0"/>
    <b v="0"/>
    <s v="theater/plays"/>
    <n v="0"/>
    <n v="0"/>
    <x v="1"/>
    <s v="plays"/>
  </r>
  <r>
    <n v="7000"/>
    <n v="1"/>
    <x v="2"/>
    <s v="US"/>
    <s v="USD"/>
    <n v="1437331463"/>
    <n v="1434739463"/>
    <x v="4015"/>
    <d v="2015-07-19T13:44:23"/>
    <b v="0"/>
    <n v="1"/>
    <b v="0"/>
    <s v="theater/plays"/>
    <n v="1.4285714285714287E-4"/>
    <n v="1"/>
    <x v="1"/>
    <s v="plays"/>
  </r>
  <r>
    <n v="500"/>
    <n v="70"/>
    <x v="2"/>
    <s v="GB"/>
    <s v="GBP"/>
    <n v="1410987400"/>
    <n v="1408395400"/>
    <x v="4016"/>
    <d v="2014-09-17T15:56:40"/>
    <b v="0"/>
    <n v="7"/>
    <b v="0"/>
    <s v="theater/plays"/>
    <n v="0.14000000000000001"/>
    <n v="10"/>
    <x v="1"/>
    <s v="plays"/>
  </r>
  <r>
    <n v="10000"/>
    <n v="105"/>
    <x v="2"/>
    <s v="US"/>
    <s v="USD"/>
    <n v="1409846874"/>
    <n v="1407254874"/>
    <x v="4017"/>
    <d v="2014-09-04T11:07:54"/>
    <b v="0"/>
    <n v="2"/>
    <b v="0"/>
    <s v="theater/plays"/>
    <n v="1.0500000000000001E-2"/>
    <n v="52.5"/>
    <x v="1"/>
    <s v="plays"/>
  </r>
  <r>
    <n v="1500"/>
    <n v="130"/>
    <x v="2"/>
    <s v="GB"/>
    <s v="GBP"/>
    <n v="1475877108"/>
    <n v="1473285108"/>
    <x v="4018"/>
    <d v="2016-10-07T16:51:48"/>
    <b v="0"/>
    <n v="4"/>
    <b v="0"/>
    <s v="theater/plays"/>
    <n v="8.666666666666667E-2"/>
    <n v="32.5"/>
    <x v="1"/>
    <s v="plays"/>
  </r>
  <r>
    <n v="3500"/>
    <n v="29"/>
    <x v="2"/>
    <s v="US"/>
    <s v="USD"/>
    <n v="1460737680"/>
    <n v="1455725596"/>
    <x v="4019"/>
    <d v="2016-04-15T11:28:00"/>
    <b v="0"/>
    <n v="4"/>
    <b v="0"/>
    <s v="theater/plays"/>
    <n v="8.2857142857142851E-3"/>
    <n v="7.25"/>
    <x v="1"/>
    <s v="plays"/>
  </r>
  <r>
    <n v="600"/>
    <n v="100"/>
    <x v="2"/>
    <s v="US"/>
    <s v="USD"/>
    <n v="1427168099"/>
    <n v="1424579699"/>
    <x v="4020"/>
    <d v="2015-03-23T22:34:59"/>
    <b v="0"/>
    <n v="3"/>
    <b v="0"/>
    <s v="theater/plays"/>
    <n v="0.16666666666666666"/>
    <n v="33.333333333333336"/>
    <x v="1"/>
    <s v="plays"/>
  </r>
  <r>
    <n v="15000"/>
    <n v="125"/>
    <x v="2"/>
    <s v="US"/>
    <s v="USD"/>
    <n v="1414360358"/>
    <n v="1409176358"/>
    <x v="4021"/>
    <d v="2014-10-26T16:52:38"/>
    <b v="0"/>
    <n v="2"/>
    <b v="0"/>
    <s v="theater/plays"/>
    <n v="8.3333333333333332E-3"/>
    <n v="62.5"/>
    <x v="1"/>
    <s v="plays"/>
  </r>
  <r>
    <n v="18000"/>
    <n v="12521"/>
    <x v="2"/>
    <s v="US"/>
    <s v="USD"/>
    <n v="1422759240"/>
    <n v="1418824867"/>
    <x v="4022"/>
    <d v="2015-01-31T21:54:00"/>
    <b v="0"/>
    <n v="197"/>
    <b v="0"/>
    <s v="theater/plays"/>
    <n v="0.69561111111111107"/>
    <n v="63.558375634517766"/>
    <x v="1"/>
    <s v="plays"/>
  </r>
  <r>
    <n v="7000"/>
    <n v="0"/>
    <x v="2"/>
    <s v="US"/>
    <s v="USD"/>
    <n v="1458860363"/>
    <n v="1454975963"/>
    <x v="4023"/>
    <d v="2016-03-24T17:59:23"/>
    <b v="0"/>
    <n v="0"/>
    <b v="0"/>
    <s v="theater/plays"/>
    <n v="0"/>
    <n v="0"/>
    <x v="1"/>
    <s v="plays"/>
  </r>
  <r>
    <n v="800"/>
    <n v="10"/>
    <x v="2"/>
    <s v="US"/>
    <s v="USD"/>
    <n v="1441037097"/>
    <n v="1438445097"/>
    <x v="4024"/>
    <d v="2015-08-31T11:04:57"/>
    <b v="0"/>
    <n v="1"/>
    <b v="0"/>
    <s v="theater/plays"/>
    <n v="1.2500000000000001E-2"/>
    <n v="10"/>
    <x v="1"/>
    <s v="plays"/>
  </r>
  <r>
    <n v="5000"/>
    <n v="250"/>
    <x v="2"/>
    <s v="FR"/>
    <s v="EUR"/>
    <n v="1437889336"/>
    <n v="1432705336"/>
    <x v="4025"/>
    <d v="2015-07-26T00:42:16"/>
    <b v="0"/>
    <n v="4"/>
    <b v="0"/>
    <s v="theater/plays"/>
    <n v="0.05"/>
    <n v="62.5"/>
    <x v="1"/>
    <s v="plays"/>
  </r>
  <r>
    <n v="4000"/>
    <n v="0"/>
    <x v="2"/>
    <s v="US"/>
    <s v="USD"/>
    <n v="1449247439"/>
    <n v="1444059839"/>
    <x v="4026"/>
    <d v="2015-12-04T11:43:59"/>
    <b v="0"/>
    <n v="0"/>
    <b v="0"/>
    <s v="theater/plays"/>
    <n v="0"/>
    <n v="0"/>
    <x v="1"/>
    <s v="plays"/>
  </r>
  <r>
    <n v="3000"/>
    <n v="215"/>
    <x v="2"/>
    <s v="US"/>
    <s v="USD"/>
    <n v="1487811600"/>
    <n v="1486077481"/>
    <x v="4027"/>
    <d v="2017-02-22T20:00:00"/>
    <b v="0"/>
    <n v="7"/>
    <b v="0"/>
    <s v="theater/plays"/>
    <n v="7.166666666666667E-2"/>
    <n v="30.714285714285715"/>
    <x v="1"/>
    <s v="plays"/>
  </r>
  <r>
    <n v="2000"/>
    <n v="561"/>
    <x v="2"/>
    <s v="US"/>
    <s v="USD"/>
    <n v="1402007500"/>
    <n v="1399415500"/>
    <x v="4028"/>
    <d v="2014-06-05T17:31:40"/>
    <b v="0"/>
    <n v="11"/>
    <b v="0"/>
    <s v="theater/plays"/>
    <n v="0.28050000000000003"/>
    <n v="51"/>
    <x v="1"/>
    <s v="plays"/>
  </r>
  <r>
    <n v="20000"/>
    <n v="0"/>
    <x v="2"/>
    <s v="US"/>
    <s v="USD"/>
    <n v="1450053370"/>
    <n v="1447461370"/>
    <x v="4029"/>
    <d v="2015-12-13T19:36:10"/>
    <b v="0"/>
    <n v="0"/>
    <b v="0"/>
    <s v="theater/plays"/>
    <n v="0"/>
    <n v="0"/>
    <x v="1"/>
    <s v="plays"/>
  </r>
  <r>
    <n v="2500"/>
    <n v="400"/>
    <x v="2"/>
    <s v="US"/>
    <s v="USD"/>
    <n v="1454525340"/>
    <n v="1452008599"/>
    <x v="4030"/>
    <d v="2016-02-03T13:49:00"/>
    <b v="0"/>
    <n v="6"/>
    <b v="0"/>
    <s v="theater/plays"/>
    <n v="0.16"/>
    <n v="66.666666666666671"/>
    <x v="1"/>
    <s v="plays"/>
  </r>
  <r>
    <n v="5000"/>
    <n v="0"/>
    <x v="2"/>
    <s v="US"/>
    <s v="USD"/>
    <n v="1418914964"/>
    <n v="1414591364"/>
    <x v="4031"/>
    <d v="2014-12-18T10:02:44"/>
    <b v="0"/>
    <n v="0"/>
    <b v="0"/>
    <s v="theater/plays"/>
    <n v="0"/>
    <n v="0"/>
    <x v="1"/>
    <s v="plays"/>
  </r>
  <r>
    <n v="6048"/>
    <n v="413"/>
    <x v="2"/>
    <s v="US"/>
    <s v="USD"/>
    <n v="1450211116"/>
    <n v="1445023516"/>
    <x v="4032"/>
    <d v="2015-12-15T15:25:16"/>
    <b v="0"/>
    <n v="7"/>
    <b v="0"/>
    <s v="theater/plays"/>
    <n v="6.8287037037037035E-2"/>
    <n v="59"/>
    <x v="1"/>
    <s v="plays"/>
  </r>
  <r>
    <n v="23900"/>
    <n v="6141.99"/>
    <x v="2"/>
    <s v="GB"/>
    <s v="GBP"/>
    <n v="1475398800"/>
    <n v="1472711224"/>
    <x v="4033"/>
    <d v="2016-10-02T04:00:00"/>
    <b v="0"/>
    <n v="94"/>
    <b v="0"/>
    <s v="theater/plays"/>
    <n v="0.25698702928870293"/>
    <n v="65.340319148936175"/>
    <x v="1"/>
    <s v="plays"/>
  </r>
  <r>
    <n v="13500"/>
    <n v="200"/>
    <x v="2"/>
    <s v="US"/>
    <s v="USD"/>
    <n v="1428097450"/>
    <n v="1425509050"/>
    <x v="4034"/>
    <d v="2015-04-03T16:44:10"/>
    <b v="0"/>
    <n v="2"/>
    <b v="0"/>
    <s v="theater/plays"/>
    <n v="1.4814814814814815E-2"/>
    <n v="100"/>
    <x v="1"/>
    <s v="plays"/>
  </r>
  <r>
    <n v="10000"/>
    <n v="3685"/>
    <x v="2"/>
    <s v="US"/>
    <s v="USD"/>
    <n v="1413925887"/>
    <n v="1411333887"/>
    <x v="4035"/>
    <d v="2014-10-21T16:11:27"/>
    <b v="0"/>
    <n v="25"/>
    <b v="0"/>
    <s v="theater/plays"/>
    <n v="0.36849999999999999"/>
    <n v="147.4"/>
    <x v="1"/>
    <s v="plays"/>
  </r>
  <r>
    <n v="6000"/>
    <n v="2823"/>
    <x v="2"/>
    <s v="US"/>
    <s v="USD"/>
    <n v="1404253800"/>
    <n v="1402784964"/>
    <x v="4036"/>
    <d v="2014-07-01T17:30:00"/>
    <b v="0"/>
    <n v="17"/>
    <b v="0"/>
    <s v="theater/plays"/>
    <n v="0.47049999999999997"/>
    <n v="166.05882352941177"/>
    <x v="1"/>
    <s v="plays"/>
  </r>
  <r>
    <n v="700"/>
    <n v="80"/>
    <x v="2"/>
    <s v="US"/>
    <s v="USD"/>
    <n v="1464099900"/>
    <n v="1462585315"/>
    <x v="4037"/>
    <d v="2016-05-24T09:25:00"/>
    <b v="0"/>
    <n v="2"/>
    <b v="0"/>
    <s v="theater/plays"/>
    <n v="0.11428571428571428"/>
    <n v="40"/>
    <x v="1"/>
    <s v="plays"/>
  </r>
  <r>
    <n v="2500"/>
    <n v="301"/>
    <x v="2"/>
    <s v="US"/>
    <s v="USD"/>
    <n v="1413573010"/>
    <n v="1408389010"/>
    <x v="4038"/>
    <d v="2014-10-17T14:10:10"/>
    <b v="0"/>
    <n v="4"/>
    <b v="0"/>
    <s v="theater/plays"/>
    <n v="0.12039999999999999"/>
    <n v="75.25"/>
    <x v="1"/>
    <s v="plays"/>
  </r>
  <r>
    <n v="500"/>
    <n v="300"/>
    <x v="2"/>
    <s v="US"/>
    <s v="USD"/>
    <n v="1448949540"/>
    <n v="1446048367"/>
    <x v="4039"/>
    <d v="2015-12-01T00:59:00"/>
    <b v="0"/>
    <n v="5"/>
    <b v="0"/>
    <s v="theater/plays"/>
    <n v="0.6"/>
    <n v="60"/>
    <x v="1"/>
    <s v="plays"/>
  </r>
  <r>
    <n v="8000"/>
    <n v="2500"/>
    <x v="2"/>
    <s v="US"/>
    <s v="USD"/>
    <n v="1437188400"/>
    <n v="1432100004"/>
    <x v="4040"/>
    <d v="2015-07-17T22:00:00"/>
    <b v="0"/>
    <n v="2"/>
    <b v="0"/>
    <s v="theater/plays"/>
    <n v="0.3125"/>
    <n v="1250"/>
    <x v="1"/>
    <s v="plays"/>
  </r>
  <r>
    <n v="5000"/>
    <n v="21"/>
    <x v="2"/>
    <s v="GB"/>
    <s v="GBP"/>
    <n v="1473160954"/>
    <n v="1467976954"/>
    <x v="4041"/>
    <d v="2016-09-06T06:22:34"/>
    <b v="0"/>
    <n v="2"/>
    <b v="0"/>
    <s v="theater/plays"/>
    <n v="4.1999999999999997E-3"/>
    <n v="10.5"/>
    <x v="1"/>
    <s v="plays"/>
  </r>
  <r>
    <n v="10000"/>
    <n v="21"/>
    <x v="2"/>
    <s v="US"/>
    <s v="USD"/>
    <n v="1421781360"/>
    <n v="1419213664"/>
    <x v="4042"/>
    <d v="2015-01-20T14:16:00"/>
    <b v="0"/>
    <n v="3"/>
    <b v="0"/>
    <s v="theater/plays"/>
    <n v="2.0999999999999999E-3"/>
    <n v="7"/>
    <x v="1"/>
    <s v="plays"/>
  </r>
  <r>
    <n v="300"/>
    <n v="0"/>
    <x v="2"/>
    <s v="CA"/>
    <s v="CAD"/>
    <n v="1416524325"/>
    <n v="1415228325"/>
    <x v="4043"/>
    <d v="2014-11-20T17:58:45"/>
    <b v="0"/>
    <n v="0"/>
    <b v="0"/>
    <s v="theater/plays"/>
    <n v="0"/>
    <n v="0"/>
    <x v="1"/>
    <s v="plays"/>
  </r>
  <r>
    <n v="600"/>
    <n v="225"/>
    <x v="2"/>
    <s v="US"/>
    <s v="USD"/>
    <n v="1428642000"/>
    <n v="1426050982"/>
    <x v="4044"/>
    <d v="2015-04-10T00:00:00"/>
    <b v="0"/>
    <n v="4"/>
    <b v="0"/>
    <s v="theater/plays"/>
    <n v="0.375"/>
    <n v="56.25"/>
    <x v="1"/>
    <s v="plays"/>
  </r>
  <r>
    <n v="5000"/>
    <n v="1"/>
    <x v="2"/>
    <s v="AU"/>
    <s v="AUD"/>
    <n v="1408596589"/>
    <n v="1406004589"/>
    <x v="4045"/>
    <d v="2014-08-20T23:49:49"/>
    <b v="0"/>
    <n v="1"/>
    <b v="0"/>
    <s v="theater/plays"/>
    <n v="2.0000000000000001E-4"/>
    <n v="1"/>
    <x v="1"/>
    <s v="plays"/>
  </r>
  <r>
    <n v="5600"/>
    <n v="460"/>
    <x v="2"/>
    <s v="US"/>
    <s v="USD"/>
    <n v="1413992210"/>
    <n v="1411400210"/>
    <x v="4046"/>
    <d v="2014-10-22T10:36:50"/>
    <b v="0"/>
    <n v="12"/>
    <b v="0"/>
    <s v="theater/plays"/>
    <n v="8.2142857142857142E-2"/>
    <n v="38.333333333333336"/>
    <x v="1"/>
    <s v="plays"/>
  </r>
  <r>
    <n v="5000"/>
    <n v="110"/>
    <x v="2"/>
    <s v="US"/>
    <s v="USD"/>
    <n v="1420938000"/>
    <n v="1418862743"/>
    <x v="4047"/>
    <d v="2015-01-10T20:00:00"/>
    <b v="0"/>
    <n v="4"/>
    <b v="0"/>
    <s v="theater/plays"/>
    <n v="2.1999999999999999E-2"/>
    <n v="27.5"/>
    <x v="1"/>
    <s v="plays"/>
  </r>
  <r>
    <n v="17000"/>
    <n v="3001"/>
    <x v="2"/>
    <s v="GB"/>
    <s v="GBP"/>
    <n v="1460373187"/>
    <n v="1457352787"/>
    <x v="4048"/>
    <d v="2016-04-11T06:13:07"/>
    <b v="0"/>
    <n v="91"/>
    <b v="0"/>
    <s v="theater/plays"/>
    <n v="0.17652941176470588"/>
    <n v="32.978021978021978"/>
    <x v="1"/>
    <s v="plays"/>
  </r>
  <r>
    <n v="20000"/>
    <n v="16"/>
    <x v="2"/>
    <s v="US"/>
    <s v="USD"/>
    <n v="1436914815"/>
    <n v="1434322815"/>
    <x v="4049"/>
    <d v="2015-07-14T18:00:15"/>
    <b v="0"/>
    <n v="1"/>
    <b v="0"/>
    <s v="theater/plays"/>
    <n v="8.0000000000000004E-4"/>
    <n v="16"/>
    <x v="1"/>
    <s v="plays"/>
  </r>
  <r>
    <n v="1500"/>
    <n v="1"/>
    <x v="2"/>
    <s v="US"/>
    <s v="USD"/>
    <n v="1414077391"/>
    <n v="1411485391"/>
    <x v="4050"/>
    <d v="2014-10-23T10:16:31"/>
    <b v="0"/>
    <n v="1"/>
    <b v="0"/>
    <s v="theater/plays"/>
    <n v="6.6666666666666664E-4"/>
    <n v="1"/>
    <x v="1"/>
    <s v="plays"/>
  </r>
  <r>
    <n v="500"/>
    <n v="0"/>
    <x v="2"/>
    <s v="US"/>
    <s v="USD"/>
    <n v="1399618380"/>
    <n v="1399058797"/>
    <x v="4051"/>
    <d v="2014-05-09T01:53:00"/>
    <b v="0"/>
    <n v="0"/>
    <b v="0"/>
    <s v="theater/plays"/>
    <n v="0"/>
    <n v="0"/>
    <x v="1"/>
    <s v="plays"/>
  </r>
  <r>
    <n v="3000"/>
    <n v="1126"/>
    <x v="2"/>
    <s v="US"/>
    <s v="USD"/>
    <n v="1413234316"/>
    <n v="1408050316"/>
    <x v="4052"/>
    <d v="2014-10-13T16:05:16"/>
    <b v="0"/>
    <n v="13"/>
    <b v="0"/>
    <s v="theater/plays"/>
    <n v="0.37533333333333335"/>
    <n v="86.615384615384613"/>
    <x v="1"/>
    <s v="plays"/>
  </r>
  <r>
    <n v="500"/>
    <n v="110"/>
    <x v="2"/>
    <s v="GB"/>
    <s v="GBP"/>
    <n v="1416081600"/>
    <n v="1413477228"/>
    <x v="4053"/>
    <d v="2014-11-15T15:00:00"/>
    <b v="0"/>
    <n v="2"/>
    <b v="0"/>
    <s v="theater/plays"/>
    <n v="0.22"/>
    <n v="55"/>
    <x v="1"/>
    <s v="plays"/>
  </r>
  <r>
    <n v="8880"/>
    <n v="0"/>
    <x v="2"/>
    <s v="US"/>
    <s v="USD"/>
    <n v="1475294400"/>
    <n v="1472674285"/>
    <x v="4054"/>
    <d v="2016-09-30T23:00:00"/>
    <b v="0"/>
    <n v="0"/>
    <b v="0"/>
    <s v="theater/plays"/>
    <n v="0"/>
    <n v="0"/>
    <x v="1"/>
    <s v="plays"/>
  </r>
  <r>
    <n v="5000"/>
    <n v="881"/>
    <x v="2"/>
    <s v="GB"/>
    <s v="GBP"/>
    <n v="1403192031"/>
    <n v="1400600031"/>
    <x v="4055"/>
    <d v="2014-06-19T10:33:51"/>
    <b v="0"/>
    <n v="21"/>
    <b v="0"/>
    <s v="theater/plays"/>
    <n v="0.1762"/>
    <n v="41.952380952380949"/>
    <x v="1"/>
    <s v="plays"/>
  </r>
  <r>
    <n v="1500"/>
    <n v="795"/>
    <x v="2"/>
    <s v="US"/>
    <s v="USD"/>
    <n v="1467575940"/>
    <n v="1465856639"/>
    <x v="4056"/>
    <d v="2016-07-03T14:59:00"/>
    <b v="0"/>
    <n v="9"/>
    <b v="0"/>
    <s v="theater/plays"/>
    <n v="0.53"/>
    <n v="88.333333333333329"/>
    <x v="1"/>
    <s v="plays"/>
  </r>
  <r>
    <n v="3500"/>
    <n v="775"/>
    <x v="2"/>
    <s v="GB"/>
    <s v="GBP"/>
    <n v="1448492400"/>
    <n v="1446506080"/>
    <x v="4057"/>
    <d v="2015-11-25T18:00:00"/>
    <b v="0"/>
    <n v="6"/>
    <b v="0"/>
    <s v="theater/plays"/>
    <n v="0.22142857142857142"/>
    <n v="129.16666666666666"/>
    <x v="1"/>
    <s v="plays"/>
  </r>
  <r>
    <n v="3750"/>
    <n v="95"/>
    <x v="2"/>
    <s v="US"/>
    <s v="USD"/>
    <n v="1459483140"/>
    <n v="1458178044"/>
    <x v="4058"/>
    <d v="2016-03-31T22:59:00"/>
    <b v="0"/>
    <n v="4"/>
    <b v="0"/>
    <s v="theater/plays"/>
    <n v="2.5333333333333333E-2"/>
    <n v="23.75"/>
    <x v="1"/>
    <s v="plays"/>
  </r>
  <r>
    <n v="10000"/>
    <n v="250"/>
    <x v="2"/>
    <s v="CA"/>
    <s v="CAD"/>
    <n v="1410836400"/>
    <n v="1408116152"/>
    <x v="4059"/>
    <d v="2014-09-15T22:00:00"/>
    <b v="0"/>
    <n v="7"/>
    <b v="0"/>
    <s v="theater/plays"/>
    <n v="2.5000000000000001E-2"/>
    <n v="35.714285714285715"/>
    <x v="1"/>
    <s v="plays"/>
  </r>
  <r>
    <n v="10000"/>
    <n v="285"/>
    <x v="2"/>
    <s v="CA"/>
    <s v="CAD"/>
    <n v="1403539200"/>
    <n v="1400604056"/>
    <x v="4060"/>
    <d v="2014-06-23T11:00:00"/>
    <b v="0"/>
    <n v="5"/>
    <b v="0"/>
    <s v="theater/plays"/>
    <n v="2.8500000000000001E-2"/>
    <n v="57"/>
    <x v="1"/>
    <s v="plays"/>
  </r>
  <r>
    <n v="525"/>
    <n v="0"/>
    <x v="2"/>
    <s v="US"/>
    <s v="USD"/>
    <n v="1461205423"/>
    <n v="1456025023"/>
    <x v="4061"/>
    <d v="2016-04-20T21:23:43"/>
    <b v="0"/>
    <n v="0"/>
    <b v="0"/>
    <s v="theater/plays"/>
    <n v="0"/>
    <n v="0"/>
    <x v="1"/>
    <s v="plays"/>
  </r>
  <r>
    <n v="20000"/>
    <n v="490"/>
    <x v="2"/>
    <s v="US"/>
    <s v="USD"/>
    <n v="1467481468"/>
    <n v="1464889468"/>
    <x v="4062"/>
    <d v="2016-07-02T12:44:28"/>
    <b v="0"/>
    <n v="3"/>
    <b v="0"/>
    <s v="theater/plays"/>
    <n v="2.4500000000000001E-2"/>
    <n v="163.33333333333334"/>
    <x v="1"/>
    <s v="plays"/>
  </r>
  <r>
    <n v="9500"/>
    <n v="135"/>
    <x v="2"/>
    <s v="GB"/>
    <s v="GBP"/>
    <n v="1403886084"/>
    <n v="1401294084"/>
    <x v="4063"/>
    <d v="2014-06-27T11:21:24"/>
    <b v="0"/>
    <n v="9"/>
    <b v="0"/>
    <s v="theater/plays"/>
    <n v="1.4210526315789474E-2"/>
    <n v="15"/>
    <x v="1"/>
    <s v="plays"/>
  </r>
  <r>
    <n v="2000"/>
    <n v="385"/>
    <x v="2"/>
    <s v="AU"/>
    <s v="AUD"/>
    <n v="1430316426"/>
    <n v="1427724426"/>
    <x v="4064"/>
    <d v="2015-04-29T09:07:06"/>
    <b v="0"/>
    <n v="6"/>
    <b v="0"/>
    <s v="theater/plays"/>
    <n v="0.1925"/>
    <n v="64.166666666666671"/>
    <x v="1"/>
    <s v="plays"/>
  </r>
  <r>
    <n v="4000"/>
    <n v="27"/>
    <x v="2"/>
    <s v="US"/>
    <s v="USD"/>
    <n v="1407883811"/>
    <n v="1405291811"/>
    <x v="4065"/>
    <d v="2014-08-12T17:50:11"/>
    <b v="0"/>
    <n v="4"/>
    <b v="0"/>
    <s v="theater/plays"/>
    <n v="6.7499999999999999E-3"/>
    <n v="6.75"/>
    <x v="1"/>
    <s v="plays"/>
  </r>
  <r>
    <n v="15000"/>
    <n v="25"/>
    <x v="2"/>
    <s v="US"/>
    <s v="USD"/>
    <n v="1463619388"/>
    <n v="1461027388"/>
    <x v="4066"/>
    <d v="2016-05-18T19:56:28"/>
    <b v="0"/>
    <n v="1"/>
    <b v="0"/>
    <s v="theater/plays"/>
    <n v="1.6666666666666668E-3"/>
    <n v="25"/>
    <x v="1"/>
    <s v="plays"/>
  </r>
  <r>
    <n v="5000"/>
    <n v="3045"/>
    <x v="2"/>
    <s v="US"/>
    <s v="USD"/>
    <n v="1443408550"/>
    <n v="1439952550"/>
    <x v="4067"/>
    <d v="2015-09-27T21:49:10"/>
    <b v="0"/>
    <n v="17"/>
    <b v="0"/>
    <s v="theater/plays"/>
    <n v="0.60899999999999999"/>
    <n v="179.11764705882354"/>
    <x v="1"/>
    <s v="plays"/>
  </r>
  <r>
    <n v="3495"/>
    <n v="34.950000000000003"/>
    <x v="2"/>
    <s v="US"/>
    <s v="USD"/>
    <n v="1484348700"/>
    <n v="1481756855"/>
    <x v="4068"/>
    <d v="2017-01-13T18:05:00"/>
    <b v="0"/>
    <n v="1"/>
    <b v="0"/>
    <s v="theater/plays"/>
    <n v="0.01"/>
    <n v="34.950000000000003"/>
    <x v="1"/>
    <s v="plays"/>
  </r>
  <r>
    <n v="1250"/>
    <n v="430"/>
    <x v="2"/>
    <s v="GB"/>
    <s v="GBP"/>
    <n v="1425124800"/>
    <n v="1421596356"/>
    <x v="4069"/>
    <d v="2015-02-28T07:00:00"/>
    <b v="0"/>
    <n v="13"/>
    <b v="0"/>
    <s v="theater/plays"/>
    <n v="0.34399999999999997"/>
    <n v="33.07692307692308"/>
    <x v="1"/>
    <s v="plays"/>
  </r>
  <r>
    <n v="1000"/>
    <n v="165"/>
    <x v="2"/>
    <s v="US"/>
    <s v="USD"/>
    <n v="1425178800"/>
    <n v="1422374420"/>
    <x v="4070"/>
    <d v="2015-02-28T22:00:00"/>
    <b v="0"/>
    <n v="6"/>
    <b v="0"/>
    <s v="theater/plays"/>
    <n v="0.16500000000000001"/>
    <n v="27.5"/>
    <x v="1"/>
    <s v="plays"/>
  </r>
  <r>
    <n v="20000"/>
    <n v="0"/>
    <x v="2"/>
    <s v="MX"/>
    <s v="MXN"/>
    <n v="1482779931"/>
    <n v="1480187931"/>
    <x v="4071"/>
    <d v="2016-12-26T14:18:51"/>
    <b v="0"/>
    <n v="0"/>
    <b v="0"/>
    <s v="theater/plays"/>
    <n v="0"/>
    <n v="0"/>
    <x v="1"/>
    <s v="plays"/>
  </r>
  <r>
    <n v="1000"/>
    <n v="4"/>
    <x v="2"/>
    <s v="GB"/>
    <s v="GBP"/>
    <n v="1408646111"/>
    <n v="1403462111"/>
    <x v="4072"/>
    <d v="2014-08-21T13:35:11"/>
    <b v="0"/>
    <n v="2"/>
    <b v="0"/>
    <s v="theater/plays"/>
    <n v="4.0000000000000001E-3"/>
    <n v="2"/>
    <x v="1"/>
    <s v="plays"/>
  </r>
  <r>
    <n v="3500"/>
    <n v="37"/>
    <x v="2"/>
    <s v="US"/>
    <s v="USD"/>
    <n v="1431144000"/>
    <n v="1426407426"/>
    <x v="4073"/>
    <d v="2015-05-08T23:00:00"/>
    <b v="0"/>
    <n v="2"/>
    <b v="0"/>
    <s v="theater/plays"/>
    <n v="1.0571428571428572E-2"/>
    <n v="18.5"/>
    <x v="1"/>
    <s v="plays"/>
  </r>
  <r>
    <n v="2750"/>
    <n v="735"/>
    <x v="2"/>
    <s v="GB"/>
    <s v="GBP"/>
    <n v="1446732975"/>
    <n v="1444137375"/>
    <x v="4074"/>
    <d v="2015-11-05T09:16:15"/>
    <b v="0"/>
    <n v="21"/>
    <b v="0"/>
    <s v="theater/plays"/>
    <n v="0.26727272727272727"/>
    <n v="35"/>
    <x v="1"/>
    <s v="plays"/>
  </r>
  <r>
    <n v="2000"/>
    <n v="576"/>
    <x v="2"/>
    <s v="GB"/>
    <s v="GBP"/>
    <n v="1404149280"/>
    <n v="1400547969"/>
    <x v="4075"/>
    <d v="2014-06-30T12:28:00"/>
    <b v="0"/>
    <n v="13"/>
    <b v="0"/>
    <s v="theater/plays"/>
    <n v="0.28799999999999998"/>
    <n v="44.307692307692307"/>
    <x v="1"/>
    <s v="plays"/>
  </r>
  <r>
    <n v="700"/>
    <n v="0"/>
    <x v="2"/>
    <s v="US"/>
    <s v="USD"/>
    <n v="1413921060"/>
    <n v="1411499149"/>
    <x v="4076"/>
    <d v="2014-10-21T14:51:00"/>
    <b v="0"/>
    <n v="0"/>
    <b v="0"/>
    <s v="theater/plays"/>
    <n v="0"/>
    <n v="0"/>
    <x v="1"/>
    <s v="plays"/>
  </r>
  <r>
    <n v="15000"/>
    <n v="1335"/>
    <x v="2"/>
    <s v="US"/>
    <s v="USD"/>
    <n v="1482339794"/>
    <n v="1479747794"/>
    <x v="4077"/>
    <d v="2016-12-21T12:03:14"/>
    <b v="0"/>
    <n v="6"/>
    <b v="0"/>
    <s v="theater/plays"/>
    <n v="8.8999999999999996E-2"/>
    <n v="222.5"/>
    <x v="1"/>
    <s v="plays"/>
  </r>
  <r>
    <n v="250"/>
    <n v="0"/>
    <x v="2"/>
    <s v="GB"/>
    <s v="GBP"/>
    <n v="1485543242"/>
    <n v="1482951242"/>
    <x v="4078"/>
    <d v="2017-01-27T13:54:02"/>
    <b v="0"/>
    <n v="0"/>
    <b v="0"/>
    <s v="theater/plays"/>
    <n v="0"/>
    <n v="0"/>
    <x v="1"/>
    <s v="plays"/>
  </r>
  <r>
    <n v="3000"/>
    <n v="5"/>
    <x v="2"/>
    <s v="US"/>
    <s v="USD"/>
    <n v="1466375521"/>
    <n v="1463783521"/>
    <x v="4079"/>
    <d v="2016-06-19T17:32:01"/>
    <b v="0"/>
    <n v="1"/>
    <b v="0"/>
    <s v="theater/plays"/>
    <n v="1.6666666666666668E-3"/>
    <n v="5"/>
    <x v="1"/>
    <s v="plays"/>
  </r>
  <r>
    <n v="3000"/>
    <n v="0"/>
    <x v="2"/>
    <s v="US"/>
    <s v="USD"/>
    <n v="1465930440"/>
    <n v="1463849116"/>
    <x v="4080"/>
    <d v="2016-06-14T13:54:00"/>
    <b v="0"/>
    <n v="0"/>
    <b v="0"/>
    <s v="theater/plays"/>
    <n v="0"/>
    <n v="0"/>
    <x v="1"/>
    <s v="plays"/>
  </r>
  <r>
    <n v="2224"/>
    <n v="350"/>
    <x v="2"/>
    <s v="US"/>
    <s v="USD"/>
    <n v="1425819425"/>
    <n v="1423231025"/>
    <x v="4081"/>
    <d v="2015-03-08T07:57:05"/>
    <b v="0"/>
    <n v="12"/>
    <b v="0"/>
    <s v="theater/plays"/>
    <n v="0.15737410071942445"/>
    <n v="29.166666666666668"/>
    <x v="1"/>
    <s v="plays"/>
  </r>
  <r>
    <n v="150"/>
    <n v="3"/>
    <x v="2"/>
    <s v="US"/>
    <s v="USD"/>
    <n v="1447542000"/>
    <n v="1446179553"/>
    <x v="4082"/>
    <d v="2015-11-14T18:00:00"/>
    <b v="0"/>
    <n v="2"/>
    <b v="0"/>
    <s v="theater/plays"/>
    <n v="0.02"/>
    <n v="1.5"/>
    <x v="1"/>
    <s v="plays"/>
  </r>
  <r>
    <n v="3500"/>
    <n v="759"/>
    <x v="2"/>
    <s v="US"/>
    <s v="USD"/>
    <n v="1452795416"/>
    <n v="1450203416"/>
    <x v="4083"/>
    <d v="2016-01-14T13:16:56"/>
    <b v="0"/>
    <n v="6"/>
    <b v="0"/>
    <s v="theater/plays"/>
    <n v="0.21685714285714286"/>
    <n v="126.5"/>
    <x v="1"/>
    <s v="plays"/>
  </r>
  <r>
    <n v="3000"/>
    <n v="10"/>
    <x v="2"/>
    <s v="IT"/>
    <s v="EUR"/>
    <n v="1476008906"/>
    <n v="1473416906"/>
    <x v="4084"/>
    <d v="2016-10-09T05:28:26"/>
    <b v="0"/>
    <n v="1"/>
    <b v="0"/>
    <s v="theater/plays"/>
    <n v="3.3333333333333335E-3"/>
    <n v="10"/>
    <x v="1"/>
    <s v="plays"/>
  </r>
  <r>
    <n v="3500"/>
    <n v="10"/>
    <x v="2"/>
    <s v="US"/>
    <s v="USD"/>
    <n v="1427169540"/>
    <n v="1424701775"/>
    <x v="4085"/>
    <d v="2015-03-23T22:59:00"/>
    <b v="0"/>
    <n v="1"/>
    <b v="0"/>
    <s v="theater/plays"/>
    <n v="2.8571428571428571E-3"/>
    <n v="10"/>
    <x v="1"/>
    <s v="plays"/>
  </r>
  <r>
    <n v="1000"/>
    <n v="47"/>
    <x v="2"/>
    <s v="US"/>
    <s v="USD"/>
    <n v="1448078400"/>
    <n v="1445985299"/>
    <x v="4086"/>
    <d v="2015-11-20T23:00:00"/>
    <b v="0"/>
    <n v="5"/>
    <b v="0"/>
    <s v="theater/plays"/>
    <n v="4.7E-2"/>
    <n v="9.4"/>
    <x v="1"/>
    <s v="plays"/>
  </r>
  <r>
    <n v="9600"/>
    <n v="0"/>
    <x v="2"/>
    <s v="US"/>
    <s v="USD"/>
    <n v="1468777786"/>
    <n v="1466185786"/>
    <x v="4087"/>
    <d v="2016-07-17T12:49:46"/>
    <b v="0"/>
    <n v="0"/>
    <b v="0"/>
    <s v="theater/plays"/>
    <n v="0"/>
    <n v="0"/>
    <x v="1"/>
    <s v="plays"/>
  </r>
  <r>
    <n v="2000"/>
    <n v="216"/>
    <x v="2"/>
    <s v="GB"/>
    <s v="GBP"/>
    <n v="1421403960"/>
    <n v="1418827324"/>
    <x v="4088"/>
    <d v="2015-01-16T05:26:00"/>
    <b v="0"/>
    <n v="3"/>
    <b v="0"/>
    <s v="theater/plays"/>
    <n v="0.108"/>
    <n v="72"/>
    <x v="1"/>
    <s v="plays"/>
  </r>
  <r>
    <n v="5000"/>
    <n v="240"/>
    <x v="2"/>
    <s v="US"/>
    <s v="USD"/>
    <n v="1433093700"/>
    <n v="1430242488"/>
    <x v="4089"/>
    <d v="2015-05-31T12:35:00"/>
    <b v="0"/>
    <n v="8"/>
    <b v="0"/>
    <s v="theater/plays"/>
    <n v="4.8000000000000001E-2"/>
    <n v="30"/>
    <x v="1"/>
    <s v="plays"/>
  </r>
  <r>
    <n v="1000"/>
    <n v="32"/>
    <x v="2"/>
    <s v="US"/>
    <s v="USD"/>
    <n v="1438959600"/>
    <n v="1437754137"/>
    <x v="4090"/>
    <d v="2015-08-07T10:00:00"/>
    <b v="0"/>
    <n v="3"/>
    <b v="0"/>
    <s v="theater/plays"/>
    <n v="3.2000000000000001E-2"/>
    <n v="10.666666666666666"/>
    <x v="1"/>
    <s v="plays"/>
  </r>
  <r>
    <n v="1600"/>
    <n v="204"/>
    <x v="2"/>
    <s v="US"/>
    <s v="USD"/>
    <n v="1421410151"/>
    <n v="1418818151"/>
    <x v="4091"/>
    <d v="2015-01-16T07:09:11"/>
    <b v="0"/>
    <n v="8"/>
    <b v="0"/>
    <s v="theater/plays"/>
    <n v="0.1275"/>
    <n v="25.5"/>
    <x v="1"/>
    <s v="plays"/>
  </r>
  <r>
    <n v="110000"/>
    <n v="20"/>
    <x v="2"/>
    <s v="US"/>
    <s v="USD"/>
    <n v="1428205247"/>
    <n v="1423024847"/>
    <x v="4092"/>
    <d v="2015-04-04T22:40:47"/>
    <b v="0"/>
    <n v="1"/>
    <b v="0"/>
    <s v="theater/plays"/>
    <n v="1.8181818181818181E-4"/>
    <n v="20"/>
    <x v="1"/>
    <s v="plays"/>
  </r>
  <r>
    <n v="2500"/>
    <n v="60"/>
    <x v="2"/>
    <s v="GB"/>
    <s v="GBP"/>
    <n v="1440272093"/>
    <n v="1435088093"/>
    <x v="4093"/>
    <d v="2015-08-22T14:34:53"/>
    <b v="0"/>
    <n v="4"/>
    <b v="0"/>
    <s v="theater/plays"/>
    <n v="2.4E-2"/>
    <n v="15"/>
    <x v="1"/>
    <s v="plays"/>
  </r>
  <r>
    <n v="2000"/>
    <n v="730"/>
    <x v="2"/>
    <s v="US"/>
    <s v="USD"/>
    <n v="1413953940"/>
    <n v="1410141900"/>
    <x v="4094"/>
    <d v="2014-10-21T23:59:00"/>
    <b v="0"/>
    <n v="8"/>
    <b v="0"/>
    <s v="theater/plays"/>
    <n v="0.36499999999999999"/>
    <n v="91.25"/>
    <x v="1"/>
    <s v="plays"/>
  </r>
  <r>
    <n v="30000"/>
    <n v="800"/>
    <x v="2"/>
    <s v="MX"/>
    <s v="MXN"/>
    <n v="1482108350"/>
    <n v="1479516350"/>
    <x v="4095"/>
    <d v="2016-12-18T19:45:50"/>
    <b v="0"/>
    <n v="1"/>
    <b v="0"/>
    <s v="theater/plays"/>
    <n v="2.6666666666666668E-2"/>
    <n v="800"/>
    <x v="1"/>
    <s v="plays"/>
  </r>
  <r>
    <n v="3500"/>
    <n v="400"/>
    <x v="2"/>
    <s v="GB"/>
    <s v="GBP"/>
    <n v="1488271860"/>
    <n v="1484484219"/>
    <x v="4096"/>
    <d v="2017-02-28T03:51:00"/>
    <b v="0"/>
    <n v="5"/>
    <b v="0"/>
    <s v="theater/plays"/>
    <n v="0.11428571428571428"/>
    <n v="80"/>
    <x v="1"/>
    <s v="plays"/>
  </r>
  <r>
    <n v="10000"/>
    <n v="0"/>
    <x v="2"/>
    <s v="GB"/>
    <s v="GBP"/>
    <n v="1454284500"/>
    <n v="1449431237"/>
    <x v="4097"/>
    <d v="2016-01-31T18:55:00"/>
    <b v="0"/>
    <n v="0"/>
    <b v="0"/>
    <s v="theater/plays"/>
    <n v="0"/>
    <n v="0"/>
    <x v="1"/>
    <s v="plays"/>
  </r>
  <r>
    <n v="75000"/>
    <n v="0"/>
    <x v="2"/>
    <s v="US"/>
    <s v="USD"/>
    <n v="1465060797"/>
    <n v="1462468797"/>
    <x v="4098"/>
    <d v="2016-06-04T12:19:57"/>
    <b v="0"/>
    <n v="0"/>
    <b v="0"/>
    <s v="theater/plays"/>
    <n v="0"/>
    <n v="0"/>
    <x v="1"/>
    <s v="plays"/>
  </r>
  <r>
    <n v="4500"/>
    <n v="50"/>
    <x v="2"/>
    <s v="US"/>
    <s v="USD"/>
    <n v="1472847873"/>
    <n v="1468959873"/>
    <x v="4099"/>
    <d v="2016-09-02T15:24:33"/>
    <b v="0"/>
    <n v="1"/>
    <b v="0"/>
    <s v="theater/plays"/>
    <n v="1.1111111111111112E-2"/>
    <n v="50"/>
    <x v="1"/>
    <s v="plays"/>
  </r>
  <r>
    <n v="270"/>
    <n v="0"/>
    <x v="2"/>
    <s v="US"/>
    <s v="USD"/>
    <n v="1414205990"/>
    <n v="1413341990"/>
    <x v="4100"/>
    <d v="2014-10-24T21:59:50"/>
    <b v="0"/>
    <n v="0"/>
    <b v="0"/>
    <s v="theater/plays"/>
    <n v="0"/>
    <n v="0"/>
    <x v="1"/>
    <s v="plays"/>
  </r>
  <r>
    <n v="600"/>
    <n v="0"/>
    <x v="2"/>
    <s v="US"/>
    <s v="USD"/>
    <n v="1485380482"/>
    <n v="1482788482"/>
    <x v="4101"/>
    <d v="2017-01-25T16:41:22"/>
    <b v="0"/>
    <n v="0"/>
    <b v="0"/>
    <s v="theater/plays"/>
    <n v="0"/>
    <n v="0"/>
    <x v="1"/>
    <s v="plays"/>
  </r>
  <r>
    <n v="500"/>
    <n v="137"/>
    <x v="2"/>
    <s v="US"/>
    <s v="USD"/>
    <n v="1463343673"/>
    <n v="1460751673"/>
    <x v="4102"/>
    <d v="2016-05-15T15:21:13"/>
    <b v="0"/>
    <n v="6"/>
    <b v="0"/>
    <s v="theater/plays"/>
    <n v="0.27400000000000002"/>
    <n v="22.833333333333332"/>
    <x v="1"/>
    <s v="plays"/>
  </r>
  <r>
    <n v="1000"/>
    <n v="100"/>
    <x v="2"/>
    <s v="US"/>
    <s v="USD"/>
    <n v="1440613920"/>
    <n v="1435953566"/>
    <x v="4103"/>
    <d v="2015-08-26T13:32:00"/>
    <b v="0"/>
    <n v="6"/>
    <b v="0"/>
    <s v="theater/plays"/>
    <n v="0.1"/>
    <n v="16.666666666666668"/>
    <x v="1"/>
    <s v="plays"/>
  </r>
  <r>
    <n v="3000"/>
    <n v="641"/>
    <x v="2"/>
    <s v="AU"/>
    <s v="AUD"/>
    <n v="1477550434"/>
    <n v="1474958434"/>
    <x v="4104"/>
    <d v="2016-10-27T01:40:34"/>
    <b v="0"/>
    <n v="14"/>
    <b v="0"/>
    <s v="theater/plays"/>
    <n v="0.21366666666666667"/>
    <n v="45.785714285714285"/>
    <x v="1"/>
    <s v="plays"/>
  </r>
  <r>
    <n v="33000"/>
    <n v="2300"/>
    <x v="2"/>
    <s v="MX"/>
    <s v="MXN"/>
    <n v="1482711309"/>
    <n v="1479860109"/>
    <x v="4105"/>
    <d v="2016-12-25T19:15:09"/>
    <b v="0"/>
    <n v="6"/>
    <b v="0"/>
    <s v="theater/plays"/>
    <n v="6.9696969696969702E-2"/>
    <n v="383.33333333333331"/>
    <x v="1"/>
    <s v="plays"/>
  </r>
  <r>
    <n v="5000"/>
    <n v="3530"/>
    <x v="2"/>
    <s v="US"/>
    <s v="USD"/>
    <n v="1427936400"/>
    <n v="1424221866"/>
    <x v="4106"/>
    <d v="2015-04-01T20:00:00"/>
    <b v="0"/>
    <n v="33"/>
    <b v="0"/>
    <s v="theater/plays"/>
    <n v="0.70599999999999996"/>
    <n v="106.96969696969697"/>
    <x v="1"/>
    <s v="plays"/>
  </r>
  <r>
    <n v="2000"/>
    <n v="41"/>
    <x v="2"/>
    <s v="US"/>
    <s v="USD"/>
    <n v="1411596001"/>
    <n v="1409608801"/>
    <x v="4107"/>
    <d v="2014-09-24T17:00:01"/>
    <b v="0"/>
    <n v="4"/>
    <b v="0"/>
    <s v="theater/plays"/>
    <n v="2.0500000000000001E-2"/>
    <n v="10.25"/>
    <x v="1"/>
    <s v="plays"/>
  </r>
  <r>
    <n v="3000"/>
    <n v="59"/>
    <x v="2"/>
    <s v="US"/>
    <s v="USD"/>
    <n v="1488517200"/>
    <n v="1485909937"/>
    <x v="4108"/>
    <d v="2017-03-03T00:00:00"/>
    <b v="0"/>
    <n v="1"/>
    <b v="0"/>
    <s v="theater/plays"/>
    <n v="1.9666666666666666E-2"/>
    <n v="59"/>
    <x v="1"/>
    <s v="plays"/>
  </r>
  <r>
    <n v="500"/>
    <n v="0"/>
    <x v="2"/>
    <s v="GB"/>
    <s v="GBP"/>
    <n v="1448805404"/>
    <n v="1446209804"/>
    <x v="4109"/>
    <d v="2015-11-29T08:56:44"/>
    <b v="0"/>
    <n v="0"/>
    <b v="0"/>
    <s v="theater/plays"/>
    <n v="0"/>
    <n v="0"/>
    <x v="1"/>
    <s v="plays"/>
  </r>
  <r>
    <n v="300"/>
    <n v="86"/>
    <x v="2"/>
    <s v="GB"/>
    <s v="GBP"/>
    <n v="1469113351"/>
    <n v="1463929351"/>
    <x v="4110"/>
    <d v="2016-07-21T10:02:31"/>
    <b v="0"/>
    <n v="6"/>
    <b v="0"/>
    <s v="theater/plays"/>
    <n v="0.28666666666666668"/>
    <n v="14.333333333333334"/>
    <x v="1"/>
    <s v="plays"/>
  </r>
  <r>
    <n v="3000"/>
    <n v="94"/>
    <x v="2"/>
    <s v="US"/>
    <s v="USD"/>
    <n v="1424747740"/>
    <n v="1422155740"/>
    <x v="4111"/>
    <d v="2015-02-23T22:15:40"/>
    <b v="0"/>
    <n v="6"/>
    <b v="0"/>
    <s v="theater/plays"/>
    <n v="3.1333333333333331E-2"/>
    <n v="15.666666666666666"/>
    <x v="1"/>
    <s v="plays"/>
  </r>
  <r>
    <n v="2500"/>
    <n v="1"/>
    <x v="2"/>
    <s v="IE"/>
    <s v="EUR"/>
    <n v="1456617600"/>
    <n v="1454280186"/>
    <x v="4112"/>
    <d v="2016-02-27T19:00:00"/>
    <b v="0"/>
    <n v="1"/>
    <b v="0"/>
    <s v="theater/plays"/>
    <n v="4.0000000000000002E-4"/>
    <n v="1"/>
    <x v="1"/>
    <s v="plays"/>
  </r>
  <r>
    <n v="1500"/>
    <n v="3"/>
    <x v="2"/>
    <s v="US"/>
    <s v="USD"/>
    <n v="1452234840"/>
    <n v="1450619123"/>
    <x v="4113"/>
    <d v="2016-01-08T01:34:0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D443E-58AB-6048-86CD-7610454C51F6}" name="PivotTable6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9"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5" hier="-1"/>
    <pageField fld="18" hier="-1"/>
  </pageFields>
  <dataFields count="1">
    <dataField name="Count of state"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T4115"/>
  <sheetViews>
    <sheetView topLeftCell="D1" zoomScale="114" zoomScaleNormal="55" zoomScalePageLayoutView="55" workbookViewId="0">
      <selection activeCell="G9" sqref="G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2" width="17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1640625" bestFit="1" customWidth="1"/>
    <col min="18" max="18" width="16.1640625" bestFit="1" customWidth="1"/>
    <col min="19" max="19" width="41.1640625" customWidth="1"/>
    <col min="20" max="20" width="14.33203125" bestFit="1" customWidth="1"/>
    <col min="21" max="21" width="1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0">
        <f>(J2/86400)+25569+(-5/24)</f>
        <v>42176.798738425925</v>
      </c>
      <c r="L2" s="10">
        <f>(I2/86400)+25569+(-5/24)</f>
        <v>42207.916666666664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0">
        <f>(J3/86400)+25569+(-5/24)</f>
        <v>42766.392164351848</v>
      </c>
      <c r="L3" s="10">
        <f t="shared" ref="L3:L66" si="0">(I3/86400)+25569+(-5/24)</f>
        <v>42796.392164351848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 s="6">
        <f>E3/N3</f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0">
        <f t="shared" ref="K4:K67" si="1">(J4/86400)+25569+(-5/24)</f>
        <v>42405.494016203702</v>
      </c>
      <c r="L4" s="10">
        <f t="shared" si="0"/>
        <v>42415.494016203702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 s="6">
        <f>E4/N4</f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0">
        <f t="shared" si="1"/>
        <v>41828.306793981479</v>
      </c>
      <c r="L5" s="10">
        <f t="shared" si="0"/>
        <v>41858.306793981479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 s="6">
        <f>E5/N5</f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0">
        <f t="shared" si="1"/>
        <v>42327.625914351847</v>
      </c>
      <c r="L6" s="10">
        <f t="shared" si="0"/>
        <v>42357.625914351847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 s="6">
        <f>E6/N6</f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0">
        <f t="shared" si="1"/>
        <v>42563.724618055552</v>
      </c>
      <c r="L7" s="10">
        <f t="shared" si="0"/>
        <v>42580.024305555555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 s="6">
        <f>E7/N7</f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0">
        <f t="shared" si="1"/>
        <v>41793.864004629628</v>
      </c>
      <c r="L8" s="10">
        <f t="shared" si="0"/>
        <v>41803.864004629628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 s="6">
        <f>E8/N8</f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0">
        <f t="shared" si="1"/>
        <v>42515.838738425919</v>
      </c>
      <c r="L9" s="10">
        <f t="shared" si="0"/>
        <v>42555.838738425919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 s="6">
        <f>E9/N9</f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0">
        <f t="shared" si="1"/>
        <v>42468.736249999994</v>
      </c>
      <c r="L10" s="10">
        <f t="shared" si="0"/>
        <v>42475.666666666664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 s="6">
        <f>E10/N10</f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0">
        <f t="shared" si="1"/>
        <v>42446.895185185182</v>
      </c>
      <c r="L11" s="10">
        <f t="shared" si="0"/>
        <v>42476.895185185182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 s="6">
        <f>E11/N11</f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0">
        <f t="shared" si="1"/>
        <v>41779.859710648147</v>
      </c>
      <c r="L12" s="10">
        <f t="shared" si="0"/>
        <v>41814.859710648147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 s="6">
        <f>E12/N12</f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0">
        <f t="shared" si="1"/>
        <v>42572.570162037031</v>
      </c>
      <c r="L13" s="10">
        <f t="shared" si="0"/>
        <v>42603.916666666664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 s="6">
        <f>E13/N13</f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0">
        <f t="shared" si="1"/>
        <v>41791.504918981482</v>
      </c>
      <c r="L14" s="10">
        <f t="shared" si="0"/>
        <v>41835.916666666664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 s="6">
        <f>E14/N14</f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0">
        <f t="shared" si="1"/>
        <v>42508.468854166662</v>
      </c>
      <c r="L15" s="10">
        <f t="shared" si="0"/>
        <v>42544.643749999996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 s="6">
        <f>E15/N15</f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0">
        <f t="shared" si="1"/>
        <v>41807.818148148144</v>
      </c>
      <c r="L16" s="10">
        <f t="shared" si="0"/>
        <v>41833.374305555553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 s="6">
        <f>E16/N16</f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0">
        <f t="shared" si="1"/>
        <v>42256.183541666665</v>
      </c>
      <c r="L17" s="10">
        <f t="shared" si="0"/>
        <v>42274.634722222218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 s="6">
        <f>E17/N17</f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0">
        <f t="shared" si="1"/>
        <v>41760.588090277779</v>
      </c>
      <c r="L18" s="10">
        <f t="shared" si="0"/>
        <v>41806.020833333328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 s="6">
        <f>E18/N18</f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0">
        <f t="shared" si="1"/>
        <v>41917.523402777777</v>
      </c>
      <c r="L19" s="10">
        <f t="shared" si="0"/>
        <v>41947.565069444441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 s="6">
        <f>E19/N19</f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0">
        <f t="shared" si="1"/>
        <v>41869.333981481475</v>
      </c>
      <c r="L20" s="10">
        <f t="shared" si="0"/>
        <v>41899.333981481475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 s="6">
        <f>E20/N20</f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0">
        <f t="shared" si="1"/>
        <v>42175.608032407406</v>
      </c>
      <c r="L21" s="10">
        <f t="shared" si="0"/>
        <v>42205.608032407406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 s="6">
        <f>E21/N21</f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0">
        <f t="shared" si="1"/>
        <v>42200.549907407403</v>
      </c>
      <c r="L22" s="10">
        <f t="shared" si="0"/>
        <v>42260.549907407403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 s="6">
        <f>E22/N22</f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0">
        <f t="shared" si="1"/>
        <v>41878.418854166666</v>
      </c>
      <c r="L23" s="10">
        <f t="shared" si="0"/>
        <v>41908.418854166666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 s="6">
        <f>E23/N23</f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0">
        <f t="shared" si="1"/>
        <v>41989.703009259254</v>
      </c>
      <c r="L24" s="10">
        <f t="shared" si="0"/>
        <v>42005.124305555553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 s="6">
        <f>E24/N24</f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0">
        <f t="shared" si="1"/>
        <v>42097.570613425924</v>
      </c>
      <c r="L25" s="10">
        <f t="shared" si="0"/>
        <v>42124.430555555555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 s="6">
        <f>E25/N25</f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0">
        <f t="shared" si="1"/>
        <v>42229.611840277772</v>
      </c>
      <c r="L26" s="10">
        <f t="shared" si="0"/>
        <v>42262.610416666663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 s="6">
        <f>E26/N26</f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0">
        <f t="shared" si="1"/>
        <v>42317.816678240742</v>
      </c>
      <c r="L27" s="10">
        <f t="shared" si="0"/>
        <v>42377.816678240742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 s="6">
        <f>E27/N27</f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0">
        <f t="shared" si="1"/>
        <v>41828.307222222218</v>
      </c>
      <c r="L28" s="10">
        <f t="shared" si="0"/>
        <v>41868.307222222218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 s="6">
        <f>E28/N28</f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0">
        <f t="shared" si="1"/>
        <v>41928.956400462957</v>
      </c>
      <c r="L29" s="10">
        <f t="shared" si="0"/>
        <v>41958.998067129629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 s="6">
        <f>E29/N29</f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0">
        <f t="shared" si="1"/>
        <v>42324.755601851844</v>
      </c>
      <c r="L30" s="10">
        <f t="shared" si="0"/>
        <v>42354.755601851844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 s="6">
        <f>E30/N30</f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0">
        <f t="shared" si="1"/>
        <v>41812.464907407404</v>
      </c>
      <c r="L31" s="10">
        <f t="shared" si="0"/>
        <v>41842.464907407404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 s="6">
        <f>E31/N31</f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0">
        <f t="shared" si="1"/>
        <v>41842.084664351853</v>
      </c>
      <c r="L32" s="10">
        <f t="shared" si="0"/>
        <v>41872.084664351853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 s="6">
        <f>E32/N32</f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0">
        <f t="shared" si="1"/>
        <v>42376.583726851844</v>
      </c>
      <c r="L33" s="10">
        <f t="shared" si="0"/>
        <v>42394.583726851844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 s="6">
        <f>E33/N33</f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0">
        <f t="shared" si="1"/>
        <v>42461.419178240736</v>
      </c>
      <c r="L34" s="10">
        <f t="shared" si="0"/>
        <v>42502.957638888889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 s="6">
        <f>E34/N34</f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0">
        <f t="shared" si="1"/>
        <v>42286.452557870369</v>
      </c>
      <c r="L35" s="10">
        <f t="shared" si="0"/>
        <v>42316.494224537033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 s="6">
        <f>E35/N35</f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0">
        <f t="shared" si="1"/>
        <v>41841.113437499997</v>
      </c>
      <c r="L36" s="10">
        <f t="shared" si="0"/>
        <v>41856.113437499997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 s="6">
        <f>E36/N36</f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0">
        <f t="shared" si="1"/>
        <v>42098.083495370367</v>
      </c>
      <c r="L37" s="10">
        <f t="shared" si="0"/>
        <v>42121.791666666664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 s="6">
        <f>E37/N37</f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0">
        <f t="shared" si="1"/>
        <v>42068.098668981482</v>
      </c>
      <c r="L38" s="10">
        <f t="shared" si="0"/>
        <v>42098.05700231481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 s="6">
        <f>E38/N38</f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0">
        <f t="shared" si="1"/>
        <v>42032.484710648147</v>
      </c>
      <c r="L39" s="10">
        <f t="shared" si="0"/>
        <v>42062.484710648147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 s="6">
        <f>E39/N39</f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0">
        <f t="shared" si="1"/>
        <v>41374.84888888889</v>
      </c>
      <c r="L40" s="10">
        <f t="shared" si="0"/>
        <v>41404.84888888889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 s="6">
        <f>E40/N40</f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0">
        <f t="shared" si="1"/>
        <v>41753.838749999995</v>
      </c>
      <c r="L41" s="10">
        <f t="shared" si="0"/>
        <v>41784.749305555553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 s="6">
        <f>E41/N41</f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0">
        <f t="shared" si="1"/>
        <v>41789.005648148144</v>
      </c>
      <c r="L42" s="10">
        <f t="shared" si="0"/>
        <v>41808.958333333328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 s="6">
        <f>E42/N42</f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0">
        <f t="shared" si="1"/>
        <v>41887.360578703701</v>
      </c>
      <c r="L43" s="10">
        <f t="shared" si="0"/>
        <v>41917.360578703701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 s="6">
        <f>E43/N43</f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0">
        <f t="shared" si="1"/>
        <v>41971.430856481478</v>
      </c>
      <c r="L44" s="10">
        <f t="shared" si="0"/>
        <v>42001.430856481478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 s="6">
        <f>E44/N44</f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0">
        <f t="shared" si="1"/>
        <v>41802.582013888888</v>
      </c>
      <c r="L45" s="10">
        <f t="shared" si="0"/>
        <v>41832.791666666664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 s="6">
        <f>E45/N45</f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0">
        <f t="shared" si="1"/>
        <v>41873.890474537031</v>
      </c>
      <c r="L46" s="10">
        <f t="shared" si="0"/>
        <v>41918.890474537031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 s="6">
        <f>E46/N46</f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0">
        <f t="shared" si="1"/>
        <v>42457.415590277778</v>
      </c>
      <c r="L47" s="10">
        <f t="shared" si="0"/>
        <v>42487.415590277778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 s="6">
        <f>E47/N47</f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0">
        <f t="shared" si="1"/>
        <v>42323.756643518514</v>
      </c>
      <c r="L48" s="10">
        <f t="shared" si="0"/>
        <v>42353.756643518514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 s="6">
        <f>E48/N48</f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0">
        <f t="shared" si="1"/>
        <v>41932.611192129625</v>
      </c>
      <c r="L49" s="10">
        <f t="shared" si="0"/>
        <v>41992.652858796289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 s="6">
        <f>E49/N49</f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0">
        <f t="shared" si="1"/>
        <v>42033.308564814812</v>
      </c>
      <c r="L50" s="10">
        <f t="shared" si="0"/>
        <v>42064.291666666664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 s="6">
        <f>E50/N50</f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0">
        <f t="shared" si="1"/>
        <v>42270.968113425923</v>
      </c>
      <c r="L51" s="10">
        <f t="shared" si="0"/>
        <v>42300.968113425923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 s="6">
        <f>E51/N51</f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0">
        <f t="shared" si="1"/>
        <v>41995.544652777775</v>
      </c>
      <c r="L52" s="10">
        <f t="shared" si="0"/>
        <v>42034.499999999993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 s="6">
        <f>E52/N52</f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0">
        <f t="shared" si="1"/>
        <v>42196.72033564814</v>
      </c>
      <c r="L53" s="10">
        <f t="shared" si="0"/>
        <v>42226.72033564814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 s="6">
        <f>E53/N53</f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0">
        <f t="shared" si="1"/>
        <v>41807.493587962963</v>
      </c>
      <c r="L54" s="10">
        <f t="shared" si="0"/>
        <v>41837.493587962963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 s="6">
        <f>E54/N54</f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0">
        <f t="shared" si="1"/>
        <v>41719.340798611105</v>
      </c>
      <c r="L55" s="10">
        <f t="shared" si="0"/>
        <v>41733.708333333328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 s="6">
        <f>E55/N55</f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0">
        <f t="shared" si="1"/>
        <v>42333.504872685182</v>
      </c>
      <c r="L56" s="10">
        <f t="shared" si="0"/>
        <v>42363.504872685182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 s="6">
        <f>E56/N56</f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0">
        <f t="shared" si="1"/>
        <v>42496.760601851849</v>
      </c>
      <c r="L57" s="10">
        <f t="shared" si="0"/>
        <v>42517.760601851849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 s="6">
        <f>E57/N57</f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0">
        <f t="shared" si="1"/>
        <v>42149.340555555558</v>
      </c>
      <c r="L58" s="10">
        <f t="shared" si="0"/>
        <v>42163.458333333336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 s="6">
        <f>E58/N58</f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0">
        <f t="shared" si="1"/>
        <v>42089.624560185184</v>
      </c>
      <c r="L59" s="10">
        <f t="shared" si="0"/>
        <v>42119.624560185184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 s="6">
        <f>E59/N59</f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0">
        <f t="shared" si="1"/>
        <v>41932.536712962959</v>
      </c>
      <c r="L60" s="10">
        <f t="shared" si="0"/>
        <v>41962.578379629624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 s="6">
        <f>E60/N60</f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0">
        <f t="shared" si="1"/>
        <v>42230.027499999997</v>
      </c>
      <c r="L61" s="10">
        <f t="shared" si="0"/>
        <v>42261.666666666664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 s="6">
        <f>E61/N61</f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0">
        <f t="shared" si="1"/>
        <v>41701.693483796298</v>
      </c>
      <c r="L62" s="10">
        <f t="shared" si="0"/>
        <v>41720.791666666664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 s="6">
        <f>E62/N62</f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0">
        <f t="shared" si="1"/>
        <v>41409.605983796289</v>
      </c>
      <c r="L63" s="10">
        <f t="shared" si="0"/>
        <v>41431.605983796289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 s="6">
        <f>E63/N63</f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0">
        <f t="shared" si="1"/>
        <v>41311.591180555552</v>
      </c>
      <c r="L64" s="10">
        <f t="shared" si="0"/>
        <v>41336.591180555552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 s="6">
        <f>E64/N64</f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0">
        <f t="shared" si="1"/>
        <v>41612.703854166662</v>
      </c>
      <c r="L65" s="10">
        <f t="shared" si="0"/>
        <v>41635.999305555553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 s="6">
        <f>E65/N65</f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0">
        <f t="shared" si="1"/>
        <v>41432.809965277775</v>
      </c>
      <c r="L66" s="10">
        <f t="shared" si="0"/>
        <v>41462.809965277775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 s="6">
        <f>E66/N66</f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0">
        <f t="shared" si="1"/>
        <v>41835.612893518519</v>
      </c>
      <c r="L67" s="10">
        <f t="shared" ref="L67:L130" si="2">(I67/86400)+25569+(-5/24)</f>
        <v>41862.040972222218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 s="6">
        <f>E67/N67</f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0">
        <f t="shared" ref="K68:K131" si="3">(J68/86400)+25569+(-5/24)</f>
        <v>42539.641435185178</v>
      </c>
      <c r="L68" s="10">
        <f t="shared" si="2"/>
        <v>42569.641435185178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 s="6">
        <f>E68/N68</f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0">
        <f t="shared" si="3"/>
        <v>41075.375046296293</v>
      </c>
      <c r="L69" s="10">
        <f t="shared" si="2"/>
        <v>41105.375046296293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 s="6">
        <f>E69/N69</f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0">
        <f t="shared" si="3"/>
        <v>41663.36100694444</v>
      </c>
      <c r="L70" s="10">
        <f t="shared" si="2"/>
        <v>41693.36100694444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 s="6">
        <f>E70/N70</f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0">
        <f t="shared" si="3"/>
        <v>40785.979456018518</v>
      </c>
      <c r="L71" s="10">
        <f t="shared" si="2"/>
        <v>40818.082638888889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 s="6">
        <f>E71/N71</f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0">
        <f t="shared" si="3"/>
        <v>40730.688020833331</v>
      </c>
      <c r="L72" s="10">
        <f t="shared" si="2"/>
        <v>40790.688020833331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 s="6">
        <f>E72/N72</f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0">
        <f t="shared" si="3"/>
        <v>40997.063159722216</v>
      </c>
      <c r="L73" s="10">
        <f t="shared" si="2"/>
        <v>41057.063159722216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 s="6">
        <f>E73/N73</f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0">
        <f t="shared" si="3"/>
        <v>41207.801863425928</v>
      </c>
      <c r="L74" s="10">
        <f t="shared" si="2"/>
        <v>41227.791666666664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 s="6">
        <f>E74/N74</f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0">
        <f t="shared" si="3"/>
        <v>40587.548425925925</v>
      </c>
      <c r="L75" s="10">
        <f t="shared" si="2"/>
        <v>40665.957638888889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 s="6">
        <f>E75/N75</f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0">
        <f t="shared" si="3"/>
        <v>42360.278877314813</v>
      </c>
      <c r="L76" s="10">
        <f t="shared" si="2"/>
        <v>42390.278877314813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 s="6">
        <f>E76/N76</f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0">
        <f t="shared" si="3"/>
        <v>41357.000833333332</v>
      </c>
      <c r="L77" s="10">
        <f t="shared" si="2"/>
        <v>41387.000833333332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 s="6">
        <f>E77/N77</f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0">
        <f t="shared" si="3"/>
        <v>40844.483310185184</v>
      </c>
      <c r="L78" s="10">
        <f t="shared" si="2"/>
        <v>40904.524976851848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 s="6">
        <f>E78/N78</f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0">
        <f t="shared" si="3"/>
        <v>40996.936539351846</v>
      </c>
      <c r="L79" s="10">
        <f t="shared" si="2"/>
        <v>41049.915972222218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 s="6">
        <f>E79/N79</f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0">
        <f t="shared" si="3"/>
        <v>42604.522233796299</v>
      </c>
      <c r="L80" s="10">
        <f t="shared" si="2"/>
        <v>42614.522233796299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 s="6">
        <f>E80/N80</f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0">
        <f t="shared" si="3"/>
        <v>41724.568206018514</v>
      </c>
      <c r="L81" s="10">
        <f t="shared" si="2"/>
        <v>41754.568206018514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 s="6">
        <f>E81/N81</f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0">
        <f t="shared" si="3"/>
        <v>41582.875648148147</v>
      </c>
      <c r="L82" s="10">
        <f t="shared" si="2"/>
        <v>41617.875648148147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 s="6">
        <f>E82/N82</f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0">
        <f t="shared" si="3"/>
        <v>41099.950543981475</v>
      </c>
      <c r="L83" s="10">
        <f t="shared" si="2"/>
        <v>41103.918055555558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 s="6">
        <f>E83/N83</f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0">
        <f t="shared" si="3"/>
        <v>40795.611817129626</v>
      </c>
      <c r="L84" s="10">
        <f t="shared" si="2"/>
        <v>40825.611817129626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 s="6">
        <f>E84/N84</f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0">
        <f t="shared" si="3"/>
        <v>42042.407280092586</v>
      </c>
      <c r="L85" s="10">
        <f t="shared" si="2"/>
        <v>42057.270833333336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 s="6">
        <f>E85/N85</f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0">
        <f t="shared" si="3"/>
        <v>40648.54960648148</v>
      </c>
      <c r="L86" s="10">
        <f t="shared" si="2"/>
        <v>40678.54960648148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 s="6">
        <f>E86/N86</f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0">
        <f t="shared" si="3"/>
        <v>40778.917094907403</v>
      </c>
      <c r="L87" s="10">
        <f t="shared" si="2"/>
        <v>40808.917094907403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 s="6">
        <f>E87/N87</f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0">
        <f t="shared" si="3"/>
        <v>42291.347743055558</v>
      </c>
      <c r="L88" s="10">
        <f t="shared" si="2"/>
        <v>42365.389409722215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 s="6">
        <f>E88/N88</f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0">
        <f t="shared" si="3"/>
        <v>40322.331053240741</v>
      </c>
      <c r="L89" s="10">
        <f t="shared" si="2"/>
        <v>40331.861805555549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 s="6">
        <f>E89/N89</f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0">
        <f t="shared" si="3"/>
        <v>41786.450590277775</v>
      </c>
      <c r="L90" s="10">
        <f t="shared" si="2"/>
        <v>41812.450590277775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 s="6">
        <f>E90/N90</f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0">
        <f t="shared" si="3"/>
        <v>41402.543888888882</v>
      </c>
      <c r="L91" s="10">
        <f t="shared" si="2"/>
        <v>41427.543888888882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 s="6">
        <f>E91/N91</f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0">
        <f t="shared" si="3"/>
        <v>40706.089108796295</v>
      </c>
      <c r="L92" s="10">
        <f t="shared" si="2"/>
        <v>40736.089108796295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 s="6">
        <f>E92/N92</f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0">
        <f t="shared" si="3"/>
        <v>40619.194027777776</v>
      </c>
      <c r="L93" s="10">
        <f t="shared" si="2"/>
        <v>40680.194027777776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 s="6">
        <f>E93/N93</f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0">
        <f t="shared" si="3"/>
        <v>42720.990543981483</v>
      </c>
      <c r="L94" s="10">
        <f t="shared" si="2"/>
        <v>42767.124999999993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 s="6">
        <f>E94/N94</f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0">
        <f t="shared" si="3"/>
        <v>41065.649733796294</v>
      </c>
      <c r="L95" s="10">
        <f t="shared" si="2"/>
        <v>41093.666666666664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 s="6">
        <f>E95/N95</f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0">
        <f t="shared" si="3"/>
        <v>41716.509513888886</v>
      </c>
      <c r="L96" s="10">
        <f t="shared" si="2"/>
        <v>41736.509513888886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 s="6">
        <f>E96/N96</f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0">
        <f t="shared" si="3"/>
        <v>40934.796770833331</v>
      </c>
      <c r="L97" s="10">
        <f t="shared" si="2"/>
        <v>40964.796770833331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 s="6">
        <f>E97/N97</f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0">
        <f t="shared" si="3"/>
        <v>40324.45417824074</v>
      </c>
      <c r="L98" s="10">
        <f t="shared" si="2"/>
        <v>40390.916666666664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 s="6">
        <f>E98/N98</f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0">
        <f t="shared" si="3"/>
        <v>40705.926874999997</v>
      </c>
      <c r="L99" s="10">
        <f t="shared" si="2"/>
        <v>40735.926874999997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 s="6">
        <f>E99/N99</f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0">
        <f t="shared" si="3"/>
        <v>41214.586504629631</v>
      </c>
      <c r="L100" s="10">
        <f t="shared" si="2"/>
        <v>41250.770833333328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 s="6">
        <f>E100/N100</f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0">
        <f t="shared" si="3"/>
        <v>41631.694432870368</v>
      </c>
      <c r="L101" s="10">
        <f t="shared" si="2"/>
        <v>41661.694432870368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 s="6">
        <f>E101/N101</f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0">
        <f t="shared" si="3"/>
        <v>41197.544976851852</v>
      </c>
      <c r="L102" s="10">
        <f t="shared" si="2"/>
        <v>41217.586643518516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 s="6">
        <f>E102/N102</f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0">
        <f t="shared" si="3"/>
        <v>41274.568402777775</v>
      </c>
      <c r="L103" s="10">
        <f t="shared" si="2"/>
        <v>41298.568402777775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 s="6">
        <f>E103/N103</f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0">
        <f t="shared" si="3"/>
        <v>40504.922835648147</v>
      </c>
      <c r="L104" s="10">
        <f t="shared" si="2"/>
        <v>40534.922835648147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 s="6">
        <f>E104/N104</f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0">
        <f t="shared" si="3"/>
        <v>41682.597569444442</v>
      </c>
      <c r="L105" s="10">
        <f t="shared" si="2"/>
        <v>41705.597569444442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 s="6">
        <f>E105/N105</f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0">
        <f t="shared" si="3"/>
        <v>40612.486874999995</v>
      </c>
      <c r="L106" s="10">
        <f t="shared" si="2"/>
        <v>40635.833333333328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 s="6">
        <f>E106/N106</f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0">
        <f t="shared" si="3"/>
        <v>42485.516435185178</v>
      </c>
      <c r="L107" s="10">
        <f t="shared" si="2"/>
        <v>42503.791666666664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 s="6">
        <f>E107/N107</f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0">
        <f t="shared" si="3"/>
        <v>40987.568298611106</v>
      </c>
      <c r="L108" s="10">
        <f t="shared" si="2"/>
        <v>41001.568298611106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 s="6">
        <f>E108/N108</f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0">
        <f t="shared" si="3"/>
        <v>40635.774155092593</v>
      </c>
      <c r="L109" s="10">
        <f t="shared" si="2"/>
        <v>40657.774155092593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 s="6">
        <f>E109/N109</f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0">
        <f t="shared" si="3"/>
        <v>41365.404745370368</v>
      </c>
      <c r="L110" s="10">
        <f t="shared" si="2"/>
        <v>41425.404745370368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 s="6">
        <f>E110/N110</f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0">
        <f t="shared" si="3"/>
        <v>40569.817476851851</v>
      </c>
      <c r="L111" s="10">
        <f t="shared" si="2"/>
        <v>40599.817476851851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 s="6">
        <f>E111/N111</f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0">
        <f t="shared" si="3"/>
        <v>41557.741354166668</v>
      </c>
      <c r="L112" s="10">
        <f t="shared" si="2"/>
        <v>41592.040972222218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 s="6">
        <f>E112/N112</f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0">
        <f t="shared" si="3"/>
        <v>42125.124849537031</v>
      </c>
      <c r="L113" s="10">
        <f t="shared" si="2"/>
        <v>42155.124849537031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 s="6">
        <f>E113/N113</f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0">
        <f t="shared" si="3"/>
        <v>41717.834699074076</v>
      </c>
      <c r="L114" s="10">
        <f t="shared" si="2"/>
        <v>41741.875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 s="6">
        <f>E114/N114</f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0">
        <f t="shared" si="3"/>
        <v>40753.550092592588</v>
      </c>
      <c r="L115" s="10">
        <f t="shared" si="2"/>
        <v>40761.416666666664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 s="6">
        <f>E115/N115</f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0">
        <f t="shared" si="3"/>
        <v>40861.065833333334</v>
      </c>
      <c r="L116" s="10">
        <f t="shared" si="2"/>
        <v>40921.065833333334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 s="6">
        <f>E116/N116</f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0">
        <f t="shared" si="3"/>
        <v>40918.530601851853</v>
      </c>
      <c r="L117" s="10">
        <f t="shared" si="2"/>
        <v>40943.530601851853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 s="6">
        <f>E117/N117</f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0">
        <f t="shared" si="3"/>
        <v>40595.288831018515</v>
      </c>
      <c r="L118" s="10">
        <f t="shared" si="2"/>
        <v>40641.247164351851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 s="6">
        <f>E118/N118</f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0">
        <f t="shared" si="3"/>
        <v>40248.626666666663</v>
      </c>
      <c r="L119" s="10">
        <f t="shared" si="2"/>
        <v>40338.583333333328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 s="6">
        <f>E119/N119</f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0">
        <f t="shared" si="3"/>
        <v>40722.845324074071</v>
      </c>
      <c r="L120" s="10">
        <f t="shared" si="2"/>
        <v>40752.845324074071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 s="6">
        <f>E120/N120</f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0">
        <f t="shared" si="3"/>
        <v>40738.860949074071</v>
      </c>
      <c r="L121" s="10">
        <f t="shared" si="2"/>
        <v>40768.75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 s="6">
        <f>E121/N121</f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0">
        <f t="shared" si="3"/>
        <v>42615.841516203705</v>
      </c>
      <c r="L122" s="10">
        <f t="shared" si="2"/>
        <v>42645.841516203705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 s="6">
        <f>E122/N122</f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0">
        <f t="shared" si="3"/>
        <v>42096.496643518512</v>
      </c>
      <c r="L123" s="10">
        <f t="shared" si="2"/>
        <v>42112.219444444439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 s="6">
        <f>E123/N123</f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0">
        <f t="shared" si="3"/>
        <v>42593.223460648143</v>
      </c>
      <c r="L124" s="10">
        <f t="shared" si="2"/>
        <v>42653.223460648143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s="6">
        <v>0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0">
        <f t="shared" si="3"/>
        <v>41904.573657407404</v>
      </c>
      <c r="L125" s="10">
        <f t="shared" si="2"/>
        <v>41940.708333333328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 s="6">
        <f>E125/N125</f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0">
        <f t="shared" si="3"/>
        <v>42114.720393518517</v>
      </c>
      <c r="L126" s="10">
        <f t="shared" si="2"/>
        <v>42139.720393518517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s="6">
        <v>0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0">
        <f t="shared" si="3"/>
        <v>42709.78564814815</v>
      </c>
      <c r="L127" s="10">
        <f t="shared" si="2"/>
        <v>42769.78564814815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 s="6">
        <f>E127/N127</f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0">
        <f t="shared" si="3"/>
        <v>42135.381215277775</v>
      </c>
      <c r="L128" s="10">
        <f t="shared" si="2"/>
        <v>42165.874999999993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 s="6">
        <f>E128/N128</f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0">
        <f t="shared" si="3"/>
        <v>42067.415983796294</v>
      </c>
      <c r="L129" s="10">
        <f t="shared" si="2"/>
        <v>42097.37431712963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 s="6">
        <f>E129/N129</f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0">
        <f t="shared" si="3"/>
        <v>42628.019594907404</v>
      </c>
      <c r="L130" s="10">
        <f t="shared" si="2"/>
        <v>42663.019594907404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 s="6">
        <f>E130/N130</f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0">
        <f t="shared" si="3"/>
        <v>41882.728969907403</v>
      </c>
      <c r="L131" s="10">
        <f t="shared" ref="L131:L194" si="4">(I131/86400)+25569+(-5/24)</f>
        <v>41942.728969907403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s="6">
        <v>0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0">
        <f t="shared" ref="K132:K195" si="5">(J132/86400)+25569+(-5/24)</f>
        <v>41778.707083333335</v>
      </c>
      <c r="L132" s="10">
        <f t="shared" si="4"/>
        <v>41806.636111111111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s="6">
        <v>0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0">
        <f t="shared" si="5"/>
        <v>42541.629178240742</v>
      </c>
      <c r="L133" s="10">
        <f t="shared" si="4"/>
        <v>42556.791666666664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s="6">
        <v>0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0">
        <f t="shared" si="5"/>
        <v>41905.60424768518</v>
      </c>
      <c r="L134" s="10">
        <f t="shared" si="4"/>
        <v>41950.645914351851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 s="6">
        <f>E134/N134</f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0">
        <f t="shared" si="5"/>
        <v>42491.599351851844</v>
      </c>
      <c r="L135" s="10">
        <f t="shared" si="4"/>
        <v>42521.521527777775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s="6">
        <v>0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0">
        <f t="shared" si="5"/>
        <v>42221.701597222222</v>
      </c>
      <c r="L136" s="10">
        <f t="shared" si="4"/>
        <v>42251.499999999993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s="6">
        <v>0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0">
        <f t="shared" si="5"/>
        <v>41788.173576388886</v>
      </c>
      <c r="L137" s="10">
        <f t="shared" si="4"/>
        <v>41821.583333333328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 s="6">
        <f>E137/N137</f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0">
        <f t="shared" si="5"/>
        <v>42096.201782407406</v>
      </c>
      <c r="L138" s="10">
        <f t="shared" si="4"/>
        <v>42140.219444444439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s="6">
        <v>0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0">
        <f t="shared" si="5"/>
        <v>42239.365659722222</v>
      </c>
      <c r="L139" s="10">
        <f t="shared" si="4"/>
        <v>42289.365659722222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s="6">
        <v>0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0">
        <f t="shared" si="5"/>
        <v>42186.049085648141</v>
      </c>
      <c r="L140" s="10">
        <f t="shared" si="4"/>
        <v>42216.999305555553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 s="6">
        <f>E140/N140</f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0">
        <f t="shared" si="5"/>
        <v>42187.712638888886</v>
      </c>
      <c r="L141" s="10">
        <f t="shared" si="4"/>
        <v>42197.712638888886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 s="6">
        <f>E141/N141</f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0">
        <f t="shared" si="5"/>
        <v>42052.989953703705</v>
      </c>
      <c r="L142" s="10">
        <f t="shared" si="4"/>
        <v>42082.948287037034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s="6">
        <v>0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0">
        <f t="shared" si="5"/>
        <v>42109.944710648146</v>
      </c>
      <c r="L143" s="10">
        <f t="shared" si="4"/>
        <v>42154.944710648146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 s="6">
        <f>E143/N143</f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0">
        <f t="shared" si="5"/>
        <v>41938.684930555552</v>
      </c>
      <c r="L144" s="10">
        <f t="shared" si="4"/>
        <v>41959.726597222216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 s="6">
        <f>E144/N144</f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0">
        <f t="shared" si="5"/>
        <v>42558.855810185181</v>
      </c>
      <c r="L145" s="10">
        <f t="shared" si="4"/>
        <v>42616.038194444445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s="6">
        <v>0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0">
        <f t="shared" si="5"/>
        <v>42047.554074074076</v>
      </c>
      <c r="L146" s="10">
        <f t="shared" si="4"/>
        <v>42107.512407407405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 s="6">
        <f>E146/N146</f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0">
        <f t="shared" si="5"/>
        <v>42200.333935185183</v>
      </c>
      <c r="L147" s="10">
        <f t="shared" si="4"/>
        <v>42227.333935185183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 s="6">
        <f>E147/N147</f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0">
        <f t="shared" si="5"/>
        <v>42692.807847222219</v>
      </c>
      <c r="L148" s="10">
        <f t="shared" si="4"/>
        <v>42752.807847222219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 s="6">
        <f>E148/N148</f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0">
        <f t="shared" si="5"/>
        <v>41969.559490740743</v>
      </c>
      <c r="L149" s="10">
        <f t="shared" si="4"/>
        <v>42012.554166666661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s="6">
        <v>0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0">
        <f t="shared" si="5"/>
        <v>42397.073333333326</v>
      </c>
      <c r="L150" s="10">
        <f t="shared" si="4"/>
        <v>42427.073333333326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 s="6">
        <f>E150/N150</f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0">
        <f t="shared" si="5"/>
        <v>41967.963773148142</v>
      </c>
      <c r="L151" s="10">
        <f t="shared" si="4"/>
        <v>41998.124999999993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 s="6">
        <f>E151/N151</f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0">
        <f t="shared" si="5"/>
        <v>42089.95349537037</v>
      </c>
      <c r="L152" s="10">
        <f t="shared" si="4"/>
        <v>42149.95349537037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 s="6">
        <f>E152/N152</f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0">
        <f t="shared" si="5"/>
        <v>42113.342488425922</v>
      </c>
      <c r="L153" s="10">
        <f t="shared" si="4"/>
        <v>42173.342488425922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 s="6">
        <f>E153/N153</f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0">
        <f t="shared" si="5"/>
        <v>41874.869212962956</v>
      </c>
      <c r="L154" s="10">
        <f t="shared" si="4"/>
        <v>41904.869212962956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 s="6">
        <f>E154/N154</f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0">
        <f t="shared" si="5"/>
        <v>41933.377824074072</v>
      </c>
      <c r="L155" s="10">
        <f t="shared" si="4"/>
        <v>41975.419490740744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 s="6">
        <f>E155/N155</f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0">
        <f t="shared" si="5"/>
        <v>42115.339062499996</v>
      </c>
      <c r="L156" s="10">
        <f t="shared" si="4"/>
        <v>42158.339062499996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 s="6">
        <f>E156/N156</f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0">
        <f t="shared" si="5"/>
        <v>42168.351099537038</v>
      </c>
      <c r="L157" s="10">
        <f t="shared" si="4"/>
        <v>42208.351099537038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 s="6">
        <f>E157/N157</f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0">
        <f t="shared" si="5"/>
        <v>41793.916620370372</v>
      </c>
      <c r="L158" s="10">
        <f t="shared" si="4"/>
        <v>41853.916620370372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 s="6">
        <f>E158/N158</f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0">
        <f t="shared" si="5"/>
        <v>42396.703379629624</v>
      </c>
      <c r="L159" s="10">
        <f t="shared" si="4"/>
        <v>42426.703379629624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 s="6">
        <f>E159/N159</f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0">
        <f t="shared" si="5"/>
        <v>41903.868379629625</v>
      </c>
      <c r="L160" s="10">
        <f t="shared" si="4"/>
        <v>41933.868379629625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s="6">
        <v>0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0">
        <f t="shared" si="5"/>
        <v>42514.226215277777</v>
      </c>
      <c r="L161" s="10">
        <f t="shared" si="4"/>
        <v>42554.226215277777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 s="6">
        <f>E161/N161</f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0">
        <f t="shared" si="5"/>
        <v>42171.70475694444</v>
      </c>
      <c r="L162" s="10">
        <f t="shared" si="4"/>
        <v>42231.70475694444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s="6">
        <v>0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0">
        <f t="shared" si="5"/>
        <v>41792.479108796295</v>
      </c>
      <c r="L163" s="10">
        <f t="shared" si="4"/>
        <v>41822.479108796295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 s="6">
        <f>E163/N163</f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0">
        <f t="shared" si="5"/>
        <v>41834.91847222222</v>
      </c>
      <c r="L164" s="10">
        <f t="shared" si="4"/>
        <v>41867.779166666667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 s="6">
        <f>E164/N164</f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0">
        <f t="shared" si="5"/>
        <v>42243.752939814811</v>
      </c>
      <c r="L165" s="10">
        <f t="shared" si="4"/>
        <v>42277.791666666664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s="6">
        <v>0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0">
        <f t="shared" si="5"/>
        <v>41841.554409722223</v>
      </c>
      <c r="L166" s="10">
        <f t="shared" si="4"/>
        <v>41901.554409722223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 s="6">
        <f>E166/N166</f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0">
        <f t="shared" si="5"/>
        <v>42351.450509259252</v>
      </c>
      <c r="L167" s="10">
        <f t="shared" si="4"/>
        <v>42381.450509259252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s="6">
        <v>0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0">
        <f t="shared" si="5"/>
        <v>42720.867615740739</v>
      </c>
      <c r="L168" s="10">
        <f t="shared" si="4"/>
        <v>42750.867615740739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 s="6">
        <f>E168/N168</f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0">
        <f t="shared" si="5"/>
        <v>42160.719155092585</v>
      </c>
      <c r="L169" s="10">
        <f t="shared" si="4"/>
        <v>42220.719155092585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 s="6">
        <f>E169/N169</f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0">
        <f t="shared" si="5"/>
        <v>42052.626967592594</v>
      </c>
      <c r="L170" s="10">
        <f t="shared" si="4"/>
        <v>42082.585300925923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 s="6">
        <f>E170/N170</f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0">
        <f t="shared" si="5"/>
        <v>41900.296979166662</v>
      </c>
      <c r="L171" s="10">
        <f t="shared" si="4"/>
        <v>41930.296979166662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 s="6">
        <f>E171/N171</f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0">
        <f t="shared" si="5"/>
        <v>42216.769479166665</v>
      </c>
      <c r="L172" s="10">
        <f t="shared" si="4"/>
        <v>42246.019444444442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 s="6">
        <f>E172/N172</f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0">
        <f t="shared" si="5"/>
        <v>42533.972384259258</v>
      </c>
      <c r="L173" s="10">
        <f t="shared" si="4"/>
        <v>42593.972384259258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 s="6">
        <f>E173/N173</f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0">
        <f t="shared" si="5"/>
        <v>42047.186608796292</v>
      </c>
      <c r="L174" s="10">
        <f t="shared" si="4"/>
        <v>42082.144942129627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s="6">
        <v>0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0">
        <f t="shared" si="5"/>
        <v>42033.364675925921</v>
      </c>
      <c r="L175" s="10">
        <f t="shared" si="4"/>
        <v>42063.364675925921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s="6">
        <v>0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0">
        <f t="shared" si="5"/>
        <v>42072.55064814815</v>
      </c>
      <c r="L176" s="10">
        <f t="shared" si="4"/>
        <v>42132.55064814815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s="6">
        <v>0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0">
        <f t="shared" si="5"/>
        <v>41855.569571759253</v>
      </c>
      <c r="L177" s="10">
        <f t="shared" si="4"/>
        <v>41880.569571759253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 s="6">
        <f>E177/N177</f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0">
        <f t="shared" si="5"/>
        <v>42191.615729166668</v>
      </c>
      <c r="L178" s="10">
        <f t="shared" si="4"/>
        <v>42221.615729166668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s="6">
        <v>0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0">
        <f t="shared" si="5"/>
        <v>42069.839421296296</v>
      </c>
      <c r="L179" s="10">
        <f t="shared" si="4"/>
        <v>42086.797754629624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 s="6">
        <f>E179/N179</f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0">
        <f t="shared" si="5"/>
        <v>42304.747048611105</v>
      </c>
      <c r="L180" s="10">
        <f t="shared" si="4"/>
        <v>42334.788715277777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s="6">
        <v>0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0">
        <f t="shared" si="5"/>
        <v>42402.872164351851</v>
      </c>
      <c r="L181" s="10">
        <f t="shared" si="4"/>
        <v>42432.872164351851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 s="6">
        <f>E181/N181</f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0">
        <f t="shared" si="5"/>
        <v>42067.782905092587</v>
      </c>
      <c r="L182" s="10">
        <f t="shared" si="4"/>
        <v>42107.583333333336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 s="6">
        <f>E182/N182</f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0">
        <f t="shared" si="5"/>
        <v>42147.533506944441</v>
      </c>
      <c r="L183" s="10">
        <f t="shared" si="4"/>
        <v>42177.533506944441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 s="6">
        <f>E183/N183</f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0">
        <f t="shared" si="5"/>
        <v>42711.803611111107</v>
      </c>
      <c r="L184" s="10">
        <f t="shared" si="4"/>
        <v>42741.803611111107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s="6">
        <v>0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0">
        <f t="shared" si="5"/>
        <v>41939.601967592593</v>
      </c>
      <c r="L185" s="10">
        <f t="shared" si="4"/>
        <v>41969.643634259257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 s="6">
        <f>E185/N185</f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0">
        <f t="shared" si="5"/>
        <v>41825.58289351852</v>
      </c>
      <c r="L186" s="10">
        <f t="shared" si="4"/>
        <v>41882.957638888889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 s="6">
        <f>E186/N186</f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0">
        <f t="shared" si="5"/>
        <v>42570.702997685185</v>
      </c>
      <c r="L187" s="10">
        <f t="shared" si="4"/>
        <v>42600.702997685185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 s="6">
        <f>E187/N187</f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0">
        <f t="shared" si="5"/>
        <v>42767.604560185187</v>
      </c>
      <c r="L188" s="10">
        <f t="shared" si="4"/>
        <v>42797.624999999993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s="6">
        <v>0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0">
        <f t="shared" si="5"/>
        <v>42182.02612268518</v>
      </c>
      <c r="L189" s="10">
        <f t="shared" si="4"/>
        <v>42206.082638888889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 s="6">
        <f>E189/N189</f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0">
        <f t="shared" si="5"/>
        <v>41856.974710648145</v>
      </c>
      <c r="L190" s="10">
        <f t="shared" si="4"/>
        <v>41886.974710648145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s="6">
        <v>0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0">
        <f t="shared" si="5"/>
        <v>42556.482372685183</v>
      </c>
      <c r="L191" s="10">
        <f t="shared" si="4"/>
        <v>42616.482372685183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 s="6">
        <f>E191/N191</f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0">
        <f t="shared" si="5"/>
        <v>42527.442662037036</v>
      </c>
      <c r="L192" s="10">
        <f t="shared" si="4"/>
        <v>42537.442662037036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 s="6">
        <f>E192/N192</f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0">
        <f t="shared" si="5"/>
        <v>42239.233078703699</v>
      </c>
      <c r="L193" s="10">
        <f t="shared" si="4"/>
        <v>42279.233078703699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 s="6">
        <f>E193/N193</f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0">
        <f t="shared" si="5"/>
        <v>41899.583703703705</v>
      </c>
      <c r="L194" s="10">
        <f t="shared" si="4"/>
        <v>41929.583703703705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 s="6">
        <f>E194/N194</f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0">
        <f t="shared" si="5"/>
        <v>41911.726458333331</v>
      </c>
      <c r="L195" s="10">
        <f t="shared" ref="L195:L258" si="6">(I195/86400)+25569+(-5/24)</f>
        <v>41971.768124999995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s="6">
        <v>0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0">
        <f t="shared" ref="K196:K259" si="7">(J196/86400)+25569+(-5/24)</f>
        <v>42375.788553240738</v>
      </c>
      <c r="L196" s="10">
        <f t="shared" si="6"/>
        <v>42435.788553240738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 s="6">
        <f>E196/N196</f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0">
        <f t="shared" si="7"/>
        <v>42135.462175925924</v>
      </c>
      <c r="L197" s="10">
        <f t="shared" si="6"/>
        <v>42195.462175925924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s="6">
        <v>0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0">
        <f t="shared" si="7"/>
        <v>42259.334467592591</v>
      </c>
      <c r="L198" s="10">
        <f t="shared" si="6"/>
        <v>42287.666666666664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 s="6">
        <f>E198/N198</f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0">
        <f t="shared" si="7"/>
        <v>42741.640046296299</v>
      </c>
      <c r="L199" s="10">
        <f t="shared" si="6"/>
        <v>42783.666666666664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 s="6">
        <f>E199/N199</f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0">
        <f t="shared" si="7"/>
        <v>41887.175023148149</v>
      </c>
      <c r="L200" s="10">
        <f t="shared" si="6"/>
        <v>41917.175023148149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 s="6">
        <f>E200/N200</f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0">
        <f t="shared" si="7"/>
        <v>42583.915532407402</v>
      </c>
      <c r="L201" s="10">
        <f t="shared" si="6"/>
        <v>42613.915532407402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s="6">
        <v>0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0">
        <f t="shared" si="7"/>
        <v>41866.875034722216</v>
      </c>
      <c r="L202" s="10">
        <f t="shared" si="6"/>
        <v>41896.875034722216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 s="6">
        <f>E202/N202</f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0">
        <f t="shared" si="7"/>
        <v>42023.610289351847</v>
      </c>
      <c r="L203" s="10">
        <f t="shared" si="6"/>
        <v>42043.610289351847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 s="6">
        <f>E203/N203</f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0">
        <f t="shared" si="7"/>
        <v>42255.719490740739</v>
      </c>
      <c r="L204" s="10">
        <f t="shared" si="6"/>
        <v>42285.665972222218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s="6">
        <v>0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0">
        <f t="shared" si="7"/>
        <v>41973.639629629623</v>
      </c>
      <c r="L205" s="10">
        <f t="shared" si="6"/>
        <v>42033.639629629623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 s="6">
        <f>E205/N205</f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0">
        <f t="shared" si="7"/>
        <v>42556.375034722216</v>
      </c>
      <c r="L206" s="10">
        <f t="shared" si="6"/>
        <v>42586.375034722216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 s="6">
        <f>E206/N206</f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0">
        <f t="shared" si="7"/>
        <v>42248.423865740733</v>
      </c>
      <c r="L207" s="10">
        <f t="shared" si="6"/>
        <v>42283.423865740733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 s="6">
        <f>E207/N207</f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0">
        <f t="shared" si="7"/>
        <v>42566.79609953703</v>
      </c>
      <c r="L208" s="10">
        <f t="shared" si="6"/>
        <v>42587.79609953703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s="6">
        <v>0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0">
        <f t="shared" si="7"/>
        <v>41977.988865740735</v>
      </c>
      <c r="L209" s="10">
        <f t="shared" si="6"/>
        <v>42007.988865740735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 s="6">
        <f>E209/N209</f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0">
        <f t="shared" si="7"/>
        <v>41959.16165509259</v>
      </c>
      <c r="L210" s="10">
        <f t="shared" si="6"/>
        <v>41989.16165509259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s="6">
        <v>0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0">
        <f t="shared" si="7"/>
        <v>42165.714525462965</v>
      </c>
      <c r="L211" s="10">
        <f t="shared" si="6"/>
        <v>42195.714525462965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s="6">
        <v>0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0">
        <f t="shared" si="7"/>
        <v>42248.856388888882</v>
      </c>
      <c r="L212" s="10">
        <f t="shared" si="6"/>
        <v>42277.999999999993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 s="6">
        <f>E212/N212</f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0">
        <f t="shared" si="7"/>
        <v>42235.951585648145</v>
      </c>
      <c r="L213" s="10">
        <f t="shared" si="6"/>
        <v>42265.951585648145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 s="6">
        <f>E213/N213</f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0">
        <f t="shared" si="7"/>
        <v>42416.672685185178</v>
      </c>
      <c r="L214" s="10">
        <f t="shared" si="6"/>
        <v>42476.631018518521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 s="6">
        <f>E214/N214</f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0">
        <f t="shared" si="7"/>
        <v>42202.385960648149</v>
      </c>
      <c r="L215" s="10">
        <f t="shared" si="6"/>
        <v>42232.379641203697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 s="6">
        <f>E215/N215</f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0">
        <f t="shared" si="7"/>
        <v>42009.432280092595</v>
      </c>
      <c r="L216" s="10">
        <f t="shared" si="6"/>
        <v>42069.432280092595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 s="6">
        <f>E216/N216</f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0">
        <f t="shared" si="7"/>
        <v>42375.021782407406</v>
      </c>
      <c r="L217" s="10">
        <f t="shared" si="6"/>
        <v>42417.790972222218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 s="6">
        <f>E217/N217</f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0">
        <f t="shared" si="7"/>
        <v>42066.750428240739</v>
      </c>
      <c r="L218" s="10">
        <f t="shared" si="6"/>
        <v>42116.708761574067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 s="6">
        <f>E218/N218</f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0">
        <f t="shared" si="7"/>
        <v>41970.432280092595</v>
      </c>
      <c r="L219" s="10">
        <f t="shared" si="6"/>
        <v>42001.432280092595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 s="6">
        <f>E219/N219</f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0">
        <f t="shared" si="7"/>
        <v>42079.420011574075</v>
      </c>
      <c r="L220" s="10">
        <f t="shared" si="6"/>
        <v>42139.420011574075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 s="6">
        <f>E220/N220</f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0">
        <f t="shared" si="7"/>
        <v>42429.118344907409</v>
      </c>
      <c r="L221" s="10">
        <f t="shared" si="6"/>
        <v>42461.082638888889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 s="6">
        <f>E221/N221</f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0">
        <f t="shared" si="7"/>
        <v>42195.435532407406</v>
      </c>
      <c r="L222" s="10">
        <f t="shared" si="6"/>
        <v>42236.629166666666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 s="6">
        <f>E222/N222</f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0">
        <f t="shared" si="7"/>
        <v>42031.629212962966</v>
      </c>
      <c r="L223" s="10">
        <f t="shared" si="6"/>
        <v>42091.587546296294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s="6">
        <v>0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0">
        <f t="shared" si="7"/>
        <v>42031.561550925922</v>
      </c>
      <c r="L224" s="10">
        <f t="shared" si="6"/>
        <v>42089.902083333327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 s="6">
        <f>E224/N224</f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0">
        <f t="shared" si="7"/>
        <v>42481.839699074073</v>
      </c>
      <c r="L225" s="10">
        <f t="shared" si="6"/>
        <v>42511.836805555555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s="6">
        <v>0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0">
        <f t="shared" si="7"/>
        <v>42135.026921296296</v>
      </c>
      <c r="L226" s="10">
        <f t="shared" si="6"/>
        <v>42195.026921296296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s="6">
        <v>0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0">
        <f t="shared" si="7"/>
        <v>42438.752939814811</v>
      </c>
      <c r="L227" s="10">
        <f t="shared" si="6"/>
        <v>42468.711273148147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s="6">
        <v>0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0">
        <f t="shared" si="7"/>
        <v>42106.457685185182</v>
      </c>
      <c r="L228" s="10">
        <f t="shared" si="6"/>
        <v>42155.186805555553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 s="6">
        <f>E228/N228</f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0">
        <f t="shared" si="7"/>
        <v>42164.685659722221</v>
      </c>
      <c r="L229" s="10">
        <f t="shared" si="6"/>
        <v>42194.685659722221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s="6">
        <v>0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0">
        <f t="shared" si="7"/>
        <v>42096.478067129625</v>
      </c>
      <c r="L230" s="10">
        <f t="shared" si="6"/>
        <v>42156.478067129625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s="6">
        <v>0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0">
        <f t="shared" si="7"/>
        <v>42383.725659722222</v>
      </c>
      <c r="L231" s="10">
        <f t="shared" si="6"/>
        <v>42413.725659722222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s="6">
        <v>0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0">
        <f t="shared" si="7"/>
        <v>42129.568877314814</v>
      </c>
      <c r="L232" s="10">
        <f t="shared" si="6"/>
        <v>42159.568877314814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 s="6">
        <f>E232/N232</f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0">
        <f t="shared" si="7"/>
        <v>42341.75059027777</v>
      </c>
      <c r="L233" s="10">
        <f t="shared" si="6"/>
        <v>42371.75059027777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s="6">
        <v>0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0">
        <f t="shared" si="7"/>
        <v>42032.617430555554</v>
      </c>
      <c r="L234" s="10">
        <f t="shared" si="6"/>
        <v>42062.617430555554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 s="6">
        <f>E234/N234</f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0">
        <f t="shared" si="7"/>
        <v>42612.703379629624</v>
      </c>
      <c r="L235" s="10">
        <f t="shared" si="6"/>
        <v>42642.703379629624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s="6">
        <v>0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0">
        <f t="shared" si="7"/>
        <v>42135.82707175926</v>
      </c>
      <c r="L236" s="10">
        <f t="shared" si="6"/>
        <v>42175.82707175926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 s="6">
        <f>E236/N236</f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0">
        <f t="shared" si="7"/>
        <v>42164.700196759259</v>
      </c>
      <c r="L237" s="10">
        <f t="shared" si="6"/>
        <v>42194.700196759259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s="6">
        <v>0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0">
        <f t="shared" si="7"/>
        <v>42320.876145833332</v>
      </c>
      <c r="L238" s="10">
        <f t="shared" si="6"/>
        <v>42373.791666666664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s="6">
        <v>0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0">
        <f t="shared" si="7"/>
        <v>42377.368854166663</v>
      </c>
      <c r="L239" s="10">
        <f t="shared" si="6"/>
        <v>42437.368854166663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 s="6">
        <f>E239/N239</f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0">
        <f t="shared" si="7"/>
        <v>42713.754166666666</v>
      </c>
      <c r="L240" s="10">
        <f t="shared" si="6"/>
        <v>42734.166666666664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s="6">
        <v>0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0">
        <f t="shared" si="7"/>
        <v>42296.901967592588</v>
      </c>
      <c r="L241" s="10">
        <f t="shared" si="6"/>
        <v>42316.291666666664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 s="6">
        <f>E241/N241</f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0">
        <f t="shared" si="7"/>
        <v>41354.500127314815</v>
      </c>
      <c r="L242" s="10">
        <f t="shared" si="6"/>
        <v>41399.500127314815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 s="6">
        <f>E242/N242</f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0">
        <f t="shared" si="7"/>
        <v>41949.489629629628</v>
      </c>
      <c r="L243" s="10">
        <f t="shared" si="6"/>
        <v>41994.489629629628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 s="6">
        <f>E243/N243</f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0">
        <f t="shared" si="7"/>
        <v>40862.28460648148</v>
      </c>
      <c r="L244" s="10">
        <f t="shared" si="6"/>
        <v>40897.28460648148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 s="6">
        <f>E244/N244</f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0">
        <f t="shared" si="7"/>
        <v>41661.839166666665</v>
      </c>
      <c r="L245" s="10">
        <f t="shared" si="6"/>
        <v>41691.839166666665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 s="6">
        <f>E245/N245</f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0">
        <f t="shared" si="7"/>
        <v>40213.115266203698</v>
      </c>
      <c r="L246" s="10">
        <f t="shared" si="6"/>
        <v>40253.087500000001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 s="6">
        <f>E246/N246</f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0">
        <f t="shared" si="7"/>
        <v>41106.844733796293</v>
      </c>
      <c r="L247" s="10">
        <f t="shared" si="6"/>
        <v>41136.844733796293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 s="6">
        <f>E247/N247</f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0">
        <f t="shared" si="7"/>
        <v>40480.155150462961</v>
      </c>
      <c r="L248" s="10">
        <f t="shared" si="6"/>
        <v>40530.196817129625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 s="6">
        <f>E248/N248</f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0">
        <f t="shared" si="7"/>
        <v>40430.395995370367</v>
      </c>
      <c r="L249" s="10">
        <f t="shared" si="6"/>
        <v>40466.943749999999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 s="6">
        <f>E249/N249</f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0">
        <f t="shared" si="7"/>
        <v>40870.566076388888</v>
      </c>
      <c r="L250" s="10">
        <f t="shared" si="6"/>
        <v>40915.566076388888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 s="6">
        <f>E250/N250</f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0">
        <f t="shared" si="7"/>
        <v>40332.715509259258</v>
      </c>
      <c r="L251" s="10">
        <f t="shared" si="6"/>
        <v>40412.527777777774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 s="6">
        <f>E251/N251</f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0">
        <f t="shared" si="7"/>
        <v>41401.357534722221</v>
      </c>
      <c r="L252" s="10">
        <f t="shared" si="6"/>
        <v>41431.357534722221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 s="6">
        <f>E252/N252</f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0">
        <f t="shared" si="7"/>
        <v>41013.579236111109</v>
      </c>
      <c r="L253" s="10">
        <f t="shared" si="6"/>
        <v>41045.583333333328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 s="6">
        <f>E253/N253</f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0">
        <f t="shared" si="7"/>
        <v>40266.454374999994</v>
      </c>
      <c r="L254" s="10">
        <f t="shared" si="6"/>
        <v>40329.957638888889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 s="6">
        <f>E254/N254</f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0">
        <f t="shared" si="7"/>
        <v>40924.44253472222</v>
      </c>
      <c r="L255" s="10">
        <f t="shared" si="6"/>
        <v>40954.44253472222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 s="6">
        <f>E255/N255</f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0">
        <f t="shared" si="7"/>
        <v>42263.744328703702</v>
      </c>
      <c r="L256" s="10">
        <f t="shared" si="6"/>
        <v>42293.874999999993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 s="6">
        <f>E256/N256</f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0">
        <f t="shared" si="7"/>
        <v>40588.318078703705</v>
      </c>
      <c r="L257" s="10">
        <f t="shared" si="6"/>
        <v>40618.276412037034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 s="6">
        <f>E257/N257</f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0">
        <f t="shared" si="7"/>
        <v>41319.560960648145</v>
      </c>
      <c r="L258" s="10">
        <f t="shared" si="6"/>
        <v>41349.560960648145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 s="6">
        <f>E258/N258</f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0">
        <f t="shared" si="7"/>
        <v>42479.418541666666</v>
      </c>
      <c r="L259" s="10">
        <f t="shared" ref="L259:L322" si="8">(I259/86400)+25569+(-5/24)</f>
        <v>42509.418541666666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 s="6">
        <f>E259/N259</f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0">
        <f t="shared" ref="K260:K323" si="9">(J260/86400)+25569+(-5/24)</f>
        <v>40681.843356481477</v>
      </c>
      <c r="L260" s="10">
        <f t="shared" si="8"/>
        <v>40711.843356481477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 s="6">
        <f>E260/N260</f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0">
        <f t="shared" si="9"/>
        <v>42072.529733796291</v>
      </c>
      <c r="L261" s="10">
        <f t="shared" si="8"/>
        <v>42102.529733796291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 s="6">
        <f>E261/N261</f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0">
        <f t="shared" si="9"/>
        <v>40330.547210648147</v>
      </c>
      <c r="L262" s="10">
        <f t="shared" si="8"/>
        <v>40376.207638888889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 s="6">
        <f>E262/N262</f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0">
        <f t="shared" si="9"/>
        <v>41017.677129629628</v>
      </c>
      <c r="L263" s="10">
        <f t="shared" si="8"/>
        <v>41067.413194444445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 s="6">
        <f>E263/N263</f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0">
        <f t="shared" si="9"/>
        <v>40555.039675925924</v>
      </c>
      <c r="L264" s="10">
        <f t="shared" si="8"/>
        <v>40600.039675925924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 s="6">
        <f>E264/N264</f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0">
        <f t="shared" si="9"/>
        <v>41149.746458333328</v>
      </c>
      <c r="L265" s="10">
        <f t="shared" si="8"/>
        <v>41179.746458333328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 s="6">
        <f>E265/N265</f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0">
        <f t="shared" si="9"/>
        <v>41010.411979166667</v>
      </c>
      <c r="L266" s="10">
        <f t="shared" si="8"/>
        <v>41040.411979166667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 s="6">
        <f>E266/N266</f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0">
        <f t="shared" si="9"/>
        <v>40267.03738425926</v>
      </c>
      <c r="L267" s="10">
        <f t="shared" si="8"/>
        <v>40308.636111111111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 s="6">
        <f>E267/N267</f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0">
        <f t="shared" si="9"/>
        <v>40204.966516203705</v>
      </c>
      <c r="L268" s="10">
        <f t="shared" si="8"/>
        <v>40290.95208333333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 s="6">
        <f>E268/N268</f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0">
        <f t="shared" si="9"/>
        <v>41785.244201388887</v>
      </c>
      <c r="L269" s="10">
        <f t="shared" si="8"/>
        <v>41815.244201388887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 s="6">
        <f>E269/N269</f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0">
        <f t="shared" si="9"/>
        <v>40808.944189814814</v>
      </c>
      <c r="L270" s="10">
        <f t="shared" si="8"/>
        <v>40853.985856481479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 s="6">
        <f>E270/N270</f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0">
        <f t="shared" si="9"/>
        <v>42757.988680555551</v>
      </c>
      <c r="L271" s="10">
        <f t="shared" si="8"/>
        <v>42787.988680555551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 s="6">
        <f>E271/N271</f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0">
        <f t="shared" si="9"/>
        <v>40637.658217592594</v>
      </c>
      <c r="L272" s="10">
        <f t="shared" si="8"/>
        <v>40687.958333333328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 s="6">
        <f>E272/N272</f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0">
        <f t="shared" si="9"/>
        <v>41611.891909722217</v>
      </c>
      <c r="L273" s="10">
        <f t="shared" si="8"/>
        <v>41641.125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 s="6">
        <f>E273/N273</f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0">
        <f t="shared" si="9"/>
        <v>40235.692025462959</v>
      </c>
      <c r="L274" s="10">
        <f t="shared" si="8"/>
        <v>40296.575694444444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 s="6">
        <f>E274/N274</f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0">
        <f t="shared" si="9"/>
        <v>40697.29011574074</v>
      </c>
      <c r="L275" s="10">
        <f t="shared" si="8"/>
        <v>40727.29011574074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 s="6">
        <f>E275/N275</f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0">
        <f t="shared" si="9"/>
        <v>40969.704039351847</v>
      </c>
      <c r="L276" s="10">
        <f t="shared" si="8"/>
        <v>41004.082638888889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 s="6">
        <f>E276/N276</f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0">
        <f t="shared" si="9"/>
        <v>41192.823680555557</v>
      </c>
      <c r="L277" s="10">
        <f t="shared" si="8"/>
        <v>41222.865347222221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 s="6">
        <f>E277/N277</f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0">
        <f t="shared" si="9"/>
        <v>40966.873541666668</v>
      </c>
      <c r="L278" s="10">
        <f t="shared" si="8"/>
        <v>41026.831874999996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 s="6">
        <f>E278/N278</f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0">
        <f t="shared" si="9"/>
        <v>42117.68309027778</v>
      </c>
      <c r="L279" s="10">
        <f t="shared" si="8"/>
        <v>42147.68309027778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 s="6">
        <f>E279/N279</f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0">
        <f t="shared" si="9"/>
        <v>41163.832627314812</v>
      </c>
      <c r="L280" s="10">
        <f t="shared" si="8"/>
        <v>41193.832627314812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 s="6">
        <f>E280/N280</f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0">
        <f t="shared" si="9"/>
        <v>42759.035833333335</v>
      </c>
      <c r="L281" s="10">
        <f t="shared" si="8"/>
        <v>42792.875694444439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 s="6">
        <f>E281/N281</f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0">
        <f t="shared" si="9"/>
        <v>41744.382349537038</v>
      </c>
      <c r="L282" s="10">
        <f t="shared" si="8"/>
        <v>41789.382349537038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 s="6">
        <f>E282/N282</f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0">
        <f t="shared" si="9"/>
        <v>39949.955011574071</v>
      </c>
      <c r="L283" s="10">
        <f t="shared" si="8"/>
        <v>40035.601388888885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 s="6">
        <f>E283/N283</f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0">
        <f t="shared" si="9"/>
        <v>40194.711712962962</v>
      </c>
      <c r="L284" s="10">
        <f t="shared" si="8"/>
        <v>40231.708333333328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 s="6">
        <f>E284/N284</f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0">
        <f t="shared" si="9"/>
        <v>40675.501666666663</v>
      </c>
      <c r="L285" s="10">
        <f t="shared" si="8"/>
        <v>40694.999305555553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 s="6">
        <f>E285/N285</f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0">
        <f t="shared" si="9"/>
        <v>40904.529861111107</v>
      </c>
      <c r="L286" s="10">
        <f t="shared" si="8"/>
        <v>40929.529861111107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 s="6">
        <f>E286/N286</f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0">
        <f t="shared" si="9"/>
        <v>41506.547777777778</v>
      </c>
      <c r="L287" s="10">
        <f t="shared" si="8"/>
        <v>41536.547777777778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 s="6">
        <f>E287/N287</f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0">
        <f t="shared" si="9"/>
        <v>41313.607916666668</v>
      </c>
      <c r="L288" s="10">
        <f t="shared" si="8"/>
        <v>41358.566249999996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 s="6">
        <f>E288/N288</f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0">
        <f t="shared" si="9"/>
        <v>41184.069652777776</v>
      </c>
      <c r="L289" s="10">
        <f t="shared" si="8"/>
        <v>41214.958333333328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 s="6">
        <f>E289/N289</f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0">
        <f t="shared" si="9"/>
        <v>41050.960567129623</v>
      </c>
      <c r="L290" s="10">
        <f t="shared" si="8"/>
        <v>41085.960567129623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 s="6">
        <f>E290/N290</f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0">
        <f t="shared" si="9"/>
        <v>41550.248078703698</v>
      </c>
      <c r="L291" s="10">
        <f t="shared" si="8"/>
        <v>41580.248078703698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 s="6">
        <f>E291/N291</f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0">
        <f t="shared" si="9"/>
        <v>40526.160844907405</v>
      </c>
      <c r="L292" s="10">
        <f t="shared" si="8"/>
        <v>40576.124305555553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 s="6">
        <f>E292/N292</f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0">
        <f t="shared" si="9"/>
        <v>41376.560717592591</v>
      </c>
      <c r="L293" s="10">
        <f t="shared" si="8"/>
        <v>41394.792361111111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 s="6">
        <f>E293/N293</f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0">
        <f t="shared" si="9"/>
        <v>40812.594895833332</v>
      </c>
      <c r="L294" s="10">
        <f t="shared" si="8"/>
        <v>40844.957638888889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 s="6">
        <f>E294/N294</f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0">
        <f t="shared" si="9"/>
        <v>41719.459652777776</v>
      </c>
      <c r="L295" s="10">
        <f t="shared" si="8"/>
        <v>41749.459652777776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 s="6">
        <f>E295/N295</f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0">
        <f t="shared" si="9"/>
        <v>40342.876087962963</v>
      </c>
      <c r="L296" s="10">
        <f t="shared" si="8"/>
        <v>40378.458333333328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 s="6">
        <f>E296/N296</f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0">
        <f t="shared" si="9"/>
        <v>41518.796400462961</v>
      </c>
      <c r="L297" s="10">
        <f t="shared" si="8"/>
        <v>41578.791666666664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 s="6">
        <f>E297/N297</f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0">
        <f t="shared" si="9"/>
        <v>41134.267164351848</v>
      </c>
      <c r="L298" s="10">
        <f t="shared" si="8"/>
        <v>41159.267164351848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 s="6">
        <f>E298/N298</f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0">
        <f t="shared" si="9"/>
        <v>42089.519687499997</v>
      </c>
      <c r="L299" s="10">
        <f t="shared" si="8"/>
        <v>42124.957638888889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 s="6">
        <f>E299/N299</f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0">
        <f t="shared" si="9"/>
        <v>41709.255185185182</v>
      </c>
      <c r="L300" s="10">
        <f t="shared" si="8"/>
        <v>41768.666666666664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 s="6">
        <f>E300/N300</f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0">
        <f t="shared" si="9"/>
        <v>40469.016898148147</v>
      </c>
      <c r="L301" s="10">
        <f t="shared" si="8"/>
        <v>40499.058564814812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 s="6">
        <f>E301/N301</f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0">
        <f t="shared" si="9"/>
        <v>40626.751597222217</v>
      </c>
      <c r="L302" s="10">
        <f t="shared" si="8"/>
        <v>40657.751597222217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 s="6">
        <f>E302/N302</f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0">
        <f t="shared" si="9"/>
        <v>41312.529340277775</v>
      </c>
      <c r="L303" s="10">
        <f t="shared" si="8"/>
        <v>41352.487673611111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 s="6">
        <f>E303/N303</f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0">
        <f t="shared" si="9"/>
        <v>40933.648587962962</v>
      </c>
      <c r="L304" s="10">
        <f t="shared" si="8"/>
        <v>40963.648587962962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 s="6">
        <f>E304/N304</f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0">
        <f t="shared" si="9"/>
        <v>41031.862800925919</v>
      </c>
      <c r="L305" s="10">
        <f t="shared" si="8"/>
        <v>41061.862800925919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 s="6">
        <f>E305/N305</f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0">
        <f t="shared" si="9"/>
        <v>41113.88653935185</v>
      </c>
      <c r="L306" s="10">
        <f t="shared" si="8"/>
        <v>41152.875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 s="6">
        <f>E306/N306</f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0">
        <f t="shared" si="9"/>
        <v>40948.421863425923</v>
      </c>
      <c r="L307" s="10">
        <f t="shared" si="8"/>
        <v>40978.421863425923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 s="6">
        <f>E307/N307</f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0">
        <f t="shared" si="9"/>
        <v>41333.628854166665</v>
      </c>
      <c r="L308" s="10">
        <f t="shared" si="8"/>
        <v>41353.587187499994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 s="6">
        <f>E308/N308</f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0">
        <f t="shared" si="9"/>
        <v>41282.736122685186</v>
      </c>
      <c r="L309" s="10">
        <f t="shared" si="8"/>
        <v>41312.736122685186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 s="6">
        <f>E309/N309</f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0">
        <f t="shared" si="9"/>
        <v>40567.486226851848</v>
      </c>
      <c r="L310" s="10">
        <f t="shared" si="8"/>
        <v>40612.486226851848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 s="6">
        <f>E310/N310</f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0">
        <f t="shared" si="9"/>
        <v>41134.543217592589</v>
      </c>
      <c r="L311" s="10">
        <f t="shared" si="8"/>
        <v>41155.543217592589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 s="6">
        <f>E311/N311</f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0">
        <f t="shared" si="9"/>
        <v>40820.974803240737</v>
      </c>
      <c r="L312" s="10">
        <f t="shared" si="8"/>
        <v>40835.875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 s="6">
        <f>E312/N312</f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0">
        <f t="shared" si="9"/>
        <v>40868.011481481481</v>
      </c>
      <c r="L313" s="10">
        <f t="shared" si="8"/>
        <v>40909.124305555553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 s="6">
        <f>E313/N313</f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0">
        <f t="shared" si="9"/>
        <v>41348.669351851851</v>
      </c>
      <c r="L314" s="10">
        <f t="shared" si="8"/>
        <v>41378.669351851851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 s="6">
        <f>E314/N314</f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0">
        <f t="shared" si="9"/>
        <v>40357.019606481481</v>
      </c>
      <c r="L315" s="10">
        <f t="shared" si="8"/>
        <v>40401.457638888889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 s="6">
        <f>E315/N315</f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0">
        <f t="shared" si="9"/>
        <v>41304.624861111108</v>
      </c>
      <c r="L316" s="10">
        <f t="shared" si="8"/>
        <v>41334.624861111108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 s="6">
        <f>E316/N316</f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0">
        <f t="shared" si="9"/>
        <v>41113.564050925925</v>
      </c>
      <c r="L317" s="10">
        <f t="shared" si="8"/>
        <v>41143.564050925925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 s="6">
        <f>E317/N317</f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0">
        <f t="shared" si="9"/>
        <v>41950.715243055551</v>
      </c>
      <c r="L318" s="10">
        <f t="shared" si="8"/>
        <v>41983.999305555553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 s="6">
        <f>E318/N318</f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0">
        <f t="shared" si="9"/>
        <v>41589.468553240738</v>
      </c>
      <c r="L319" s="10">
        <f t="shared" si="8"/>
        <v>41619.468553240738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 s="6">
        <f>E319/N319</f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0">
        <f t="shared" si="9"/>
        <v>41329.830451388887</v>
      </c>
      <c r="L320" s="10">
        <f t="shared" si="8"/>
        <v>41359.788784722223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 s="6">
        <f>E320/N320</f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0">
        <f t="shared" si="9"/>
        <v>40123.629965277774</v>
      </c>
      <c r="L321" s="10">
        <f t="shared" si="8"/>
        <v>40211.124305555553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 s="6">
        <f>E321/N321</f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0">
        <f t="shared" si="9"/>
        <v>42331.34297453703</v>
      </c>
      <c r="L322" s="10">
        <f t="shared" si="8"/>
        <v>42360.749999999993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 s="6">
        <f>E322/N322</f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0">
        <f t="shared" si="9"/>
        <v>42647.238263888888</v>
      </c>
      <c r="L323" s="10">
        <f t="shared" ref="L323:L386" si="10">(I323/86400)+25569+(-5/24)</f>
        <v>42682.279930555553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 s="6">
        <f>E323/N323</f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0">
        <f t="shared" ref="K324:K387" si="11">(J324/86400)+25569+(-5/24)</f>
        <v>42473.361666666664</v>
      </c>
      <c r="L324" s="10">
        <f t="shared" si="10"/>
        <v>42503.361666666664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 s="6">
        <f>E324/N324</f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0">
        <f t="shared" si="11"/>
        <v>42697.113032407404</v>
      </c>
      <c r="L325" s="10">
        <f t="shared" si="10"/>
        <v>42725.124305555553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 s="6">
        <f>E325/N325</f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0">
        <f t="shared" si="11"/>
        <v>42184.417916666665</v>
      </c>
      <c r="L326" s="10">
        <f t="shared" si="10"/>
        <v>42217.417916666665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 s="6">
        <f>E326/N326</f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0">
        <f t="shared" si="11"/>
        <v>42688.979548611103</v>
      </c>
      <c r="L327" s="10">
        <f t="shared" si="10"/>
        <v>42723.979548611103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 s="6">
        <f>E327/N327</f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0">
        <f t="shared" si="11"/>
        <v>42775.106550925928</v>
      </c>
      <c r="L328" s="10">
        <f t="shared" si="10"/>
        <v>42808.747916666667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 s="6">
        <f>E328/N328</f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0">
        <f t="shared" si="11"/>
        <v>42058.026956018519</v>
      </c>
      <c r="L329" s="10">
        <f t="shared" si="10"/>
        <v>42085.124999999993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 s="6">
        <f>E329/N329</f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0">
        <f t="shared" si="11"/>
        <v>42278.738287037035</v>
      </c>
      <c r="L330" s="10">
        <f t="shared" si="10"/>
        <v>42308.958333333336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 s="6">
        <f>E330/N330</f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0">
        <f t="shared" si="11"/>
        <v>42291.258414351854</v>
      </c>
      <c r="L331" s="10">
        <f t="shared" si="10"/>
        <v>42314.958333333336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 s="6">
        <f>E331/N331</f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0">
        <f t="shared" si="11"/>
        <v>41379.307442129626</v>
      </c>
      <c r="L332" s="10">
        <f t="shared" si="10"/>
        <v>41410.957638888889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 s="6">
        <f>E332/N332</f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0">
        <f t="shared" si="11"/>
        <v>42507.373078703698</v>
      </c>
      <c r="L333" s="10">
        <f t="shared" si="10"/>
        <v>42538.373078703698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 s="6">
        <f>E333/N333</f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0">
        <f t="shared" si="11"/>
        <v>42263.471956018511</v>
      </c>
      <c r="L334" s="10">
        <f t="shared" si="10"/>
        <v>42305.124999999993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 s="6">
        <f>E334/N334</f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0">
        <f t="shared" si="11"/>
        <v>42437.428136574068</v>
      </c>
      <c r="L335" s="10">
        <f t="shared" si="10"/>
        <v>42467.386469907404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 s="6">
        <f>E335/N335</f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0">
        <f t="shared" si="11"/>
        <v>42101.474039351851</v>
      </c>
      <c r="L336" s="10">
        <f t="shared" si="10"/>
        <v>42139.583333333336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 s="6">
        <f>E336/N336</f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0">
        <f t="shared" si="11"/>
        <v>42101.529108796291</v>
      </c>
      <c r="L337" s="10">
        <f t="shared" si="10"/>
        <v>42132.708333333336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 s="6">
        <f>E337/N337</f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0">
        <f t="shared" si="11"/>
        <v>42291.387939814813</v>
      </c>
      <c r="L338" s="10">
        <f t="shared" si="10"/>
        <v>42321.429606481477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 s="6">
        <f>E338/N338</f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0">
        <f t="shared" si="11"/>
        <v>42046.920231481483</v>
      </c>
      <c r="L339" s="10">
        <f t="shared" si="10"/>
        <v>42076.878564814811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 s="6">
        <f>E339/N339</f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0">
        <f t="shared" si="11"/>
        <v>42559.547337962962</v>
      </c>
      <c r="L340" s="10">
        <f t="shared" si="10"/>
        <v>42615.833333333336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 s="6">
        <f>E340/N340</f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0">
        <f t="shared" si="11"/>
        <v>42093.551712962959</v>
      </c>
      <c r="L341" s="10">
        <f t="shared" si="10"/>
        <v>42123.551712962959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 s="6">
        <f>E341/N341</f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0">
        <f t="shared" si="11"/>
        <v>42772.460729166669</v>
      </c>
      <c r="L342" s="10">
        <f t="shared" si="10"/>
        <v>42802.666666666664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 s="6">
        <f>E342/N342</f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0">
        <f t="shared" si="11"/>
        <v>41894.671273148146</v>
      </c>
      <c r="L343" s="10">
        <f t="shared" si="10"/>
        <v>41912.957638888889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 s="6">
        <f>E343/N343</f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0">
        <f t="shared" si="11"/>
        <v>42459.572511574072</v>
      </c>
      <c r="L344" s="10">
        <f t="shared" si="10"/>
        <v>42489.572511574072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 s="6">
        <f>E344/N344</f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0">
        <f t="shared" si="11"/>
        <v>41926.529456018514</v>
      </c>
      <c r="L345" s="10">
        <f t="shared" si="10"/>
        <v>41956.916666666664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 s="6">
        <f>E345/N345</f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0">
        <f t="shared" si="11"/>
        <v>42111.762662037036</v>
      </c>
      <c r="L346" s="10">
        <f t="shared" si="10"/>
        <v>42155.888888888883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 s="6">
        <f>E346/N346</f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0">
        <f t="shared" si="11"/>
        <v>42114.735995370364</v>
      </c>
      <c r="L347" s="10">
        <f t="shared" si="10"/>
        <v>42144.735995370364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 s="6">
        <f>E347/N347</f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0">
        <f t="shared" si="11"/>
        <v>42261.291909722218</v>
      </c>
      <c r="L348" s="10">
        <f t="shared" si="10"/>
        <v>42291.291909722218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 s="6">
        <f>E348/N348</f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0">
        <f t="shared" si="11"/>
        <v>42292.287141203698</v>
      </c>
      <c r="L349" s="10">
        <f t="shared" si="10"/>
        <v>42322.32880787037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 s="6">
        <f>E349/N349</f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0">
        <f t="shared" si="11"/>
        <v>42207.378657407404</v>
      </c>
      <c r="L350" s="10">
        <f t="shared" si="10"/>
        <v>42237.378657407404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 s="6">
        <f>E350/N350</f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0">
        <f t="shared" si="11"/>
        <v>42760.290601851848</v>
      </c>
      <c r="L351" s="10">
        <f t="shared" si="10"/>
        <v>42790.290601851848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 s="6">
        <f>E351/N351</f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0">
        <f t="shared" si="11"/>
        <v>42585.857743055552</v>
      </c>
      <c r="L352" s="10">
        <f t="shared" si="10"/>
        <v>42623.957638888889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 s="6">
        <f>E352/N352</f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0">
        <f t="shared" si="11"/>
        <v>42427.75641203703</v>
      </c>
      <c r="L353" s="10">
        <f t="shared" si="10"/>
        <v>42467.714745370373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 s="6">
        <f>E353/N353</f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0">
        <f t="shared" si="11"/>
        <v>41889.959120370368</v>
      </c>
      <c r="L354" s="10">
        <f t="shared" si="10"/>
        <v>41919.959120370368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 s="6">
        <f>E354/N354</f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0">
        <f t="shared" si="11"/>
        <v>42297.583553240744</v>
      </c>
      <c r="L355" s="10">
        <f t="shared" si="10"/>
        <v>42327.625219907401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 s="6">
        <f>E355/N355</f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0">
        <f t="shared" si="11"/>
        <v>42438.619456018518</v>
      </c>
      <c r="L356" s="10">
        <f t="shared" si="10"/>
        <v>42468.577789351846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 s="6">
        <f>E356/N356</f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0">
        <f t="shared" si="11"/>
        <v>41943.0855787037</v>
      </c>
      <c r="L357" s="10">
        <f t="shared" si="10"/>
        <v>41974.127245370364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 s="6">
        <f>E357/N357</f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0">
        <f t="shared" si="11"/>
        <v>42415.594826388886</v>
      </c>
      <c r="L358" s="10">
        <f t="shared" si="10"/>
        <v>42445.553159722222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 s="6">
        <f>E358/N358</f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0">
        <f t="shared" si="11"/>
        <v>42078.01385416666</v>
      </c>
      <c r="L359" s="10">
        <f t="shared" si="10"/>
        <v>42118.01385416666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 s="6">
        <f>E359/N359</f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0">
        <f t="shared" si="11"/>
        <v>42507.651863425919</v>
      </c>
      <c r="L360" s="10">
        <f t="shared" si="10"/>
        <v>42536.416666666664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 s="6">
        <f>E360/N360</f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0">
        <f t="shared" si="11"/>
        <v>41934.86215277778</v>
      </c>
      <c r="L361" s="10">
        <f t="shared" si="10"/>
        <v>41957.008333333331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 s="6">
        <f>E361/N361</f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0">
        <f t="shared" si="11"/>
        <v>42163.689583333333</v>
      </c>
      <c r="L362" s="10">
        <f t="shared" si="10"/>
        <v>42207.924305555549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 s="6">
        <f>E362/N362</f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0">
        <f t="shared" si="11"/>
        <v>41935.792893518512</v>
      </c>
      <c r="L363" s="10">
        <f t="shared" si="10"/>
        <v>41965.834560185183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 s="6">
        <f>E363/N363</f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0">
        <f t="shared" si="11"/>
        <v>41837.002210648148</v>
      </c>
      <c r="L364" s="10">
        <f t="shared" si="10"/>
        <v>41858.791666666664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 s="6">
        <f>E364/N364</f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0">
        <f t="shared" si="11"/>
        <v>40255.53629629629</v>
      </c>
      <c r="L365" s="10">
        <f t="shared" si="10"/>
        <v>40300.598611111105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 s="6">
        <f>E365/N365</f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0">
        <f t="shared" si="11"/>
        <v>41780.651296296295</v>
      </c>
      <c r="L366" s="10">
        <f t="shared" si="10"/>
        <v>41810.957638888889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 s="6">
        <f>E366/N366</f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0">
        <f t="shared" si="11"/>
        <v>41668.398136574069</v>
      </c>
      <c r="L367" s="10">
        <f t="shared" si="10"/>
        <v>41698.398136574069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 s="6">
        <f>E367/N367</f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0">
        <f t="shared" si="11"/>
        <v>41019.584699074076</v>
      </c>
      <c r="L368" s="10">
        <f t="shared" si="10"/>
        <v>41049.584699074076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 s="6">
        <f>E368/N368</f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0">
        <f t="shared" si="11"/>
        <v>41355.368958333333</v>
      </c>
      <c r="L369" s="10">
        <f t="shared" si="10"/>
        <v>41394.999305555553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 s="6">
        <f>E369/N369</f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0">
        <f t="shared" si="11"/>
        <v>42043.397245370368</v>
      </c>
      <c r="L370" s="10">
        <f t="shared" si="10"/>
        <v>42078.355578703697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 s="6">
        <f>E370/N370</f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0">
        <f t="shared" si="11"/>
        <v>40893.3433912037</v>
      </c>
      <c r="L371" s="10">
        <f t="shared" si="10"/>
        <v>40923.3433912037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 s="6">
        <f>E371/N371</f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0">
        <f t="shared" si="11"/>
        <v>42711.586805555555</v>
      </c>
      <c r="L372" s="10">
        <f t="shared" si="10"/>
        <v>42741.586805555555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 s="6">
        <f>E372/N372</f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0">
        <f t="shared" si="11"/>
        <v>41261.559479166666</v>
      </c>
      <c r="L373" s="10">
        <f t="shared" si="10"/>
        <v>41306.559479166666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 s="6">
        <f>E373/N373</f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0">
        <f t="shared" si="11"/>
        <v>42425.368564814817</v>
      </c>
      <c r="L374" s="10">
        <f t="shared" si="10"/>
        <v>42465.458333333336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 s="6">
        <f>E374/N374</f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0">
        <f t="shared" si="11"/>
        <v>41078.703680555554</v>
      </c>
      <c r="L375" s="10">
        <f t="shared" si="10"/>
        <v>41108.703680555554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 s="6">
        <f>E375/N375</f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0">
        <f t="shared" si="11"/>
        <v>40757.680914351848</v>
      </c>
      <c r="L376" s="10">
        <f t="shared" si="10"/>
        <v>40802.680914351848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 s="6">
        <f>E376/N376</f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0">
        <f t="shared" si="11"/>
        <v>41657.77674768518</v>
      </c>
      <c r="L377" s="10">
        <f t="shared" si="10"/>
        <v>41699.512499999997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 s="6">
        <f>E377/N377</f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0">
        <f t="shared" si="11"/>
        <v>42576.244398148141</v>
      </c>
      <c r="L378" s="10">
        <f t="shared" si="10"/>
        <v>42607.244398148141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 s="6">
        <f>E378/N378</f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0">
        <f t="shared" si="11"/>
        <v>42292.042453703696</v>
      </c>
      <c r="L379" s="10">
        <f t="shared" si="10"/>
        <v>42322.084027777775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 s="6">
        <f>E379/N379</f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0">
        <f t="shared" si="11"/>
        <v>42370.363518518519</v>
      </c>
      <c r="L380" s="10">
        <f t="shared" si="10"/>
        <v>42394.786111111105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 s="6">
        <f>E380/N380</f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0">
        <f t="shared" si="11"/>
        <v>40987.479999999996</v>
      </c>
      <c r="L381" s="10">
        <f t="shared" si="10"/>
        <v>41032.479999999996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 s="6">
        <f>E381/N381</f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0">
        <f t="shared" si="11"/>
        <v>42367.511481481481</v>
      </c>
      <c r="L382" s="10">
        <f t="shared" si="10"/>
        <v>42392.511481481481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 s="6">
        <f>E382/N382</f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0">
        <f t="shared" si="11"/>
        <v>41085.48978009259</v>
      </c>
      <c r="L383" s="10">
        <f t="shared" si="10"/>
        <v>41120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 s="6">
        <f>E383/N383</f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0">
        <f t="shared" si="11"/>
        <v>41144.501157407409</v>
      </c>
      <c r="L384" s="10">
        <f t="shared" si="10"/>
        <v>41158.501157407409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 s="6">
        <f>E384/N384</f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0">
        <f t="shared" si="11"/>
        <v>41754.90924768518</v>
      </c>
      <c r="L385" s="10">
        <f t="shared" si="10"/>
        <v>41777.90924768518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 s="6">
        <f>E385/N385</f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0">
        <f t="shared" si="11"/>
        <v>41980.573460648149</v>
      </c>
      <c r="L386" s="10">
        <f t="shared" si="10"/>
        <v>42010.573460648149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 s="6">
        <f>E386/N386</f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0">
        <f t="shared" si="11"/>
        <v>41934.376168981478</v>
      </c>
      <c r="L387" s="10">
        <f t="shared" ref="L387:L450" si="12">(I387/86400)+25569+(-5/24)</f>
        <v>41964.41783564815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 s="6">
        <f>E387/N387</f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0">
        <f t="shared" ref="K388:K451" si="13">(J388/86400)+25569+(-5/24)</f>
        <v>42211.742951388886</v>
      </c>
      <c r="L388" s="10">
        <f t="shared" si="12"/>
        <v>42226.742951388886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 s="6">
        <f>E388/N388</f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0">
        <f t="shared" si="13"/>
        <v>42200.468263888884</v>
      </c>
      <c r="L389" s="10">
        <f t="shared" si="12"/>
        <v>42231.041666666664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 s="6">
        <f>E389/N389</f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0">
        <f t="shared" si="13"/>
        <v>42548.86782407407</v>
      </c>
      <c r="L390" s="10">
        <f t="shared" si="12"/>
        <v>42578.86782407407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 s="6">
        <f>E390/N390</f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0">
        <f t="shared" si="13"/>
        <v>41673.854745370372</v>
      </c>
      <c r="L391" s="10">
        <f t="shared" si="12"/>
        <v>41705.749305555553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 s="6">
        <f>E391/N391</f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0">
        <f t="shared" si="13"/>
        <v>42111.828379629624</v>
      </c>
      <c r="L392" s="10">
        <f t="shared" si="12"/>
        <v>42131.828379629624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 s="6">
        <f>E392/N392</f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0">
        <f t="shared" si="13"/>
        <v>40864.833923611106</v>
      </c>
      <c r="L393" s="10">
        <f t="shared" si="12"/>
        <v>40894.832638888889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 s="6">
        <f>E393/N393</f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0">
        <f t="shared" si="13"/>
        <v>40763.508923611109</v>
      </c>
      <c r="L394" s="10">
        <f t="shared" si="12"/>
        <v>40793.916666666664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 s="6">
        <f>E394/N394</f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0">
        <f t="shared" si="13"/>
        <v>41526.500601851847</v>
      </c>
      <c r="L395" s="10">
        <f t="shared" si="12"/>
        <v>41557.500601851847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 s="6">
        <f>E395/N395</f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0">
        <f t="shared" si="13"/>
        <v>42417.60974537037</v>
      </c>
      <c r="L396" s="10">
        <f t="shared" si="12"/>
        <v>42477.568078703705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 s="6">
        <f>E396/N396</f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0">
        <f t="shared" si="13"/>
        <v>40990.700925925921</v>
      </c>
      <c r="L397" s="10">
        <f t="shared" si="12"/>
        <v>41026.688888888886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 s="6">
        <f>E397/N397</f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0">
        <f t="shared" si="13"/>
        <v>41082.356550925928</v>
      </c>
      <c r="L398" s="10">
        <f t="shared" si="12"/>
        <v>41097.356550925928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 s="6">
        <f>E398/N398</f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0">
        <f t="shared" si="13"/>
        <v>40379.568101851852</v>
      </c>
      <c r="L399" s="10">
        <f t="shared" si="12"/>
        <v>40421.947222222218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 s="6">
        <f>E399/N399</f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0">
        <f t="shared" si="13"/>
        <v>42078.584791666661</v>
      </c>
      <c r="L400" s="10">
        <f t="shared" si="12"/>
        <v>42123.584791666661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 s="6">
        <f>E400/N400</f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0">
        <f t="shared" si="13"/>
        <v>42687.667442129627</v>
      </c>
      <c r="L401" s="10">
        <f t="shared" si="12"/>
        <v>42718.291666666664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 s="6">
        <f>E401/N401</f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0">
        <f t="shared" si="13"/>
        <v>41745.427627314813</v>
      </c>
      <c r="L402" s="10">
        <f t="shared" si="12"/>
        <v>41775.9375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 s="6">
        <f>E402/N402</f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0">
        <f t="shared" si="13"/>
        <v>40732.633912037032</v>
      </c>
      <c r="L403" s="10">
        <f t="shared" si="12"/>
        <v>40762.633912037032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 s="6">
        <f>E403/N403</f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0">
        <f t="shared" si="13"/>
        <v>42292.331215277773</v>
      </c>
      <c r="L404" s="10">
        <f t="shared" si="12"/>
        <v>42313.372881944444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 s="6">
        <f>E404/N404</f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0">
        <f t="shared" si="13"/>
        <v>40718.102326388886</v>
      </c>
      <c r="L405" s="10">
        <f t="shared" si="12"/>
        <v>40765.088888888888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 s="6">
        <f>E405/N405</f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0">
        <f t="shared" si="13"/>
        <v>41646.419699074067</v>
      </c>
      <c r="L406" s="10">
        <f t="shared" si="12"/>
        <v>41675.75277777778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 s="6">
        <f>E406/N406</f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0">
        <f t="shared" si="13"/>
        <v>41673.876608796294</v>
      </c>
      <c r="L407" s="10">
        <f t="shared" si="12"/>
        <v>41703.876608796294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 s="6">
        <f>E407/N407</f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0">
        <f t="shared" si="13"/>
        <v>40637.95413194444</v>
      </c>
      <c r="L408" s="10">
        <f t="shared" si="12"/>
        <v>40672.040972222218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 s="6">
        <f>E408/N408</f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0">
        <f t="shared" si="13"/>
        <v>40806.662615740737</v>
      </c>
      <c r="L409" s="10">
        <f t="shared" si="12"/>
        <v>40866.704282407409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 s="6">
        <f>E409/N409</f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0">
        <f t="shared" si="13"/>
        <v>41543.527662037035</v>
      </c>
      <c r="L410" s="10">
        <f t="shared" si="12"/>
        <v>41583.569328703699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 s="6">
        <f>E410/N410</f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0">
        <f t="shared" si="13"/>
        <v>42543.654444444437</v>
      </c>
      <c r="L411" s="10">
        <f t="shared" si="12"/>
        <v>42573.654444444437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 s="6">
        <f>E411/N411</f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0">
        <f t="shared" si="13"/>
        <v>42113.773113425923</v>
      </c>
      <c r="L412" s="10">
        <f t="shared" si="12"/>
        <v>42173.773113425923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 s="6">
        <f>E412/N412</f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0">
        <f t="shared" si="13"/>
        <v>41597.967638888884</v>
      </c>
      <c r="L413" s="10">
        <f t="shared" si="12"/>
        <v>41630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 s="6">
        <f>E413/N413</f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0">
        <f t="shared" si="13"/>
        <v>41099.534467592588</v>
      </c>
      <c r="L414" s="10">
        <f t="shared" si="12"/>
        <v>41115.534467592588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 s="6">
        <f>E414/N414</f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0">
        <f t="shared" si="13"/>
        <v>41079.66910879629</v>
      </c>
      <c r="L415" s="10">
        <f t="shared" si="12"/>
        <v>41109.66910879629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 s="6">
        <f>E415/N415</f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0">
        <f t="shared" si="13"/>
        <v>41528.85491898148</v>
      </c>
      <c r="L416" s="10">
        <f t="shared" si="12"/>
        <v>41558.85491898148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 s="6">
        <f>E416/N416</f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0">
        <f t="shared" si="13"/>
        <v>41904.643541666665</v>
      </c>
      <c r="L417" s="10">
        <f t="shared" si="12"/>
        <v>41929.291666666664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 s="6">
        <f>E417/N417</f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0">
        <f t="shared" si="13"/>
        <v>41648.187858796293</v>
      </c>
      <c r="L418" s="10">
        <f t="shared" si="12"/>
        <v>41678.187858796293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 s="6">
        <f>E418/N418</f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0">
        <f t="shared" si="13"/>
        <v>41360.762268518512</v>
      </c>
      <c r="L419" s="10">
        <f t="shared" si="12"/>
        <v>41371.981249999997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 s="6">
        <f>E419/N419</f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0">
        <f t="shared" si="13"/>
        <v>42178.07403935185</v>
      </c>
      <c r="L420" s="10">
        <f t="shared" si="12"/>
        <v>42208.07403935185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 s="6">
        <f>E420/N420</f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0">
        <f t="shared" si="13"/>
        <v>41394.634108796294</v>
      </c>
      <c r="L421" s="10">
        <f t="shared" si="12"/>
        <v>41454.634108796294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 s="6">
        <f>E421/N421</f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0">
        <f t="shared" si="13"/>
        <v>41682.028136574074</v>
      </c>
      <c r="L422" s="10">
        <f t="shared" si="12"/>
        <v>41711.986469907402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 s="6">
        <f>E422/N422</f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0">
        <f t="shared" si="13"/>
        <v>42177.283055555548</v>
      </c>
      <c r="L423" s="10">
        <f t="shared" si="12"/>
        <v>42237.283055555548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 s="6">
        <f>E423/N423</f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0">
        <f t="shared" si="13"/>
        <v>41863.052048611113</v>
      </c>
      <c r="L424" s="10">
        <f t="shared" si="12"/>
        <v>41893.052048611113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 s="6">
        <f>E424/N424</f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0">
        <f t="shared" si="13"/>
        <v>41400.717939814815</v>
      </c>
      <c r="L425" s="10">
        <f t="shared" si="12"/>
        <v>41430.717939814815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 s="6">
        <f>E425/N425</f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0">
        <f t="shared" si="13"/>
        <v>40934.167812499996</v>
      </c>
      <c r="L426" s="10">
        <f t="shared" si="12"/>
        <v>40994.126145833332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 s="6">
        <f>E426/N426</f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0">
        <f t="shared" si="13"/>
        <v>42275.652824074066</v>
      </c>
      <c r="L427" s="10">
        <f t="shared" si="12"/>
        <v>42335.694490740738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 s="6">
        <f>E427/N427</f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0">
        <f t="shared" si="13"/>
        <v>42400.503634259258</v>
      </c>
      <c r="L428" s="10">
        <f t="shared" si="12"/>
        <v>42430.503634259258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 s="6">
        <f>E428/N428</f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0">
        <f t="shared" si="13"/>
        <v>42285.700694444444</v>
      </c>
      <c r="L429" s="10">
        <f t="shared" si="12"/>
        <v>42299.582638888889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s="6">
        <v>0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0">
        <f t="shared" si="13"/>
        <v>41778.558391203704</v>
      </c>
      <c r="L430" s="10">
        <f t="shared" si="12"/>
        <v>41806.708333333328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 s="6">
        <f>E430/N430</f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0">
        <f t="shared" si="13"/>
        <v>40070.693078703705</v>
      </c>
      <c r="L431" s="10">
        <f t="shared" si="12"/>
        <v>40143.999305555553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s="6">
        <v>0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0">
        <f t="shared" si="13"/>
        <v>41512.898923611108</v>
      </c>
      <c r="L432" s="10">
        <f t="shared" si="12"/>
        <v>41527.898923611108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 s="6">
        <f>E432/N432</f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0">
        <f t="shared" si="13"/>
        <v>42526.662997685184</v>
      </c>
      <c r="L433" s="10">
        <f t="shared" si="12"/>
        <v>42556.662997685184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 s="6">
        <f>E433/N433</f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0">
        <f t="shared" si="13"/>
        <v>42238.51829861111</v>
      </c>
      <c r="L434" s="10">
        <f t="shared" si="12"/>
        <v>42298.51829861111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 s="6">
        <f>E434/N434</f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0">
        <f t="shared" si="13"/>
        <v>42228.421550925923</v>
      </c>
      <c r="L435" s="10">
        <f t="shared" si="12"/>
        <v>42288.421550925923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s="6">
        <v>0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0">
        <f t="shared" si="13"/>
        <v>41576.626180555555</v>
      </c>
      <c r="L436" s="10">
        <f t="shared" si="12"/>
        <v>41609.667847222219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 s="6">
        <f>E436/N436</f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0">
        <f t="shared" si="13"/>
        <v>41500.539120370369</v>
      </c>
      <c r="L437" s="10">
        <f t="shared" si="12"/>
        <v>41530.539120370369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 s="6">
        <f>E437/N437</f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0">
        <f t="shared" si="13"/>
        <v>41456.154085648144</v>
      </c>
      <c r="L438" s="10">
        <f t="shared" si="12"/>
        <v>41486.154085648144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s="6">
        <v>0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0">
        <f t="shared" si="13"/>
        <v>42591.110254629624</v>
      </c>
      <c r="L439" s="10">
        <f t="shared" si="12"/>
        <v>42651.110254629624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s="6">
        <v>0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0">
        <f t="shared" si="13"/>
        <v>42296.052754629629</v>
      </c>
      <c r="L440" s="10">
        <f t="shared" si="12"/>
        <v>42326.094421296293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 s="6">
        <f>E440/N440</f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0">
        <f t="shared" si="13"/>
        <v>41919.553449074076</v>
      </c>
      <c r="L441" s="10">
        <f t="shared" si="12"/>
        <v>41929.553449074076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s="6">
        <v>0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0">
        <f t="shared" si="13"/>
        <v>42423.777233796289</v>
      </c>
      <c r="L442" s="10">
        <f t="shared" si="12"/>
        <v>42453.735567129632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 s="6">
        <f>E442/N442</f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0">
        <f t="shared" si="13"/>
        <v>41550.585601851846</v>
      </c>
      <c r="L443" s="10">
        <f t="shared" si="12"/>
        <v>41580.585601851846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s="6">
        <v>0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0">
        <f t="shared" si="13"/>
        <v>42024.680358796293</v>
      </c>
      <c r="L444" s="10">
        <f t="shared" si="12"/>
        <v>42054.680358796293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 s="6">
        <f>E444/N444</f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0">
        <f t="shared" si="13"/>
        <v>41649.806724537033</v>
      </c>
      <c r="L445" s="10">
        <f t="shared" si="12"/>
        <v>41679.806724537033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 s="6">
        <f>E445/N445</f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0">
        <f t="shared" si="13"/>
        <v>40894.69862268518</v>
      </c>
      <c r="L446" s="10">
        <f t="shared" si="12"/>
        <v>40954.69862268518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 s="6">
        <f>E446/N446</f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0">
        <f t="shared" si="13"/>
        <v>42130.127025462956</v>
      </c>
      <c r="L447" s="10">
        <f t="shared" si="12"/>
        <v>42145.127025462956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 s="6">
        <f>E447/N447</f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0">
        <f t="shared" si="13"/>
        <v>42036.875231481477</v>
      </c>
      <c r="L448" s="10">
        <f t="shared" si="12"/>
        <v>42066.875231481477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 s="6">
        <f>E448/N448</f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0">
        <f t="shared" si="13"/>
        <v>41331.34679398148</v>
      </c>
      <c r="L449" s="10">
        <f t="shared" si="12"/>
        <v>41356.305127314808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 s="6">
        <f>E449/N449</f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0">
        <f t="shared" si="13"/>
        <v>41753.549710648142</v>
      </c>
      <c r="L450" s="10">
        <f t="shared" si="12"/>
        <v>41773.549710648142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 s="6">
        <f>E450/N450</f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0">
        <f t="shared" si="13"/>
        <v>41534.359780092593</v>
      </c>
      <c r="L451" s="10">
        <f t="shared" ref="L451:L514" si="14">(I451/86400)+25569+(-5/24)</f>
        <v>41564.359780092593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 s="6">
        <f>E451/N451</f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0">
        <f t="shared" ref="K452:K515" si="15">(J452/86400)+25569+(-5/24)</f>
        <v>41654.73842592592</v>
      </c>
      <c r="L452" s="10">
        <f t="shared" si="14"/>
        <v>41684.73842592592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 s="6">
        <f>E452/N452</f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0">
        <f t="shared" si="15"/>
        <v>41634.506840277776</v>
      </c>
      <c r="L453" s="10">
        <f t="shared" si="14"/>
        <v>41664.506840277776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s="6">
        <v>0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0">
        <f t="shared" si="15"/>
        <v>42107.49554398148</v>
      </c>
      <c r="L454" s="10">
        <f t="shared" si="14"/>
        <v>42137.49554398148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 s="6">
        <f>E454/N454</f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0">
        <f t="shared" si="15"/>
        <v>42038.616655092592</v>
      </c>
      <c r="L455" s="10">
        <f t="shared" si="14"/>
        <v>42054.616655092592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 s="6">
        <f>E455/N455</f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0">
        <f t="shared" si="15"/>
        <v>41938.508923611109</v>
      </c>
      <c r="L456" s="10">
        <f t="shared" si="14"/>
        <v>41969.343055555553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 s="6">
        <f>E456/N456</f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0">
        <f t="shared" si="15"/>
        <v>40970.794236111113</v>
      </c>
      <c r="L457" s="10">
        <f t="shared" si="14"/>
        <v>41015.813194444439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 s="6">
        <f>E457/N457</f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0">
        <f t="shared" si="15"/>
        <v>41547.486122685186</v>
      </c>
      <c r="L458" s="10">
        <f t="shared" si="14"/>
        <v>41568.957638888889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 s="6">
        <f>E458/N458</f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0">
        <f t="shared" si="15"/>
        <v>41837.559166666666</v>
      </c>
      <c r="L459" s="10">
        <f t="shared" si="14"/>
        <v>41867.559166666666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s="6">
        <v>0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0">
        <f t="shared" si="15"/>
        <v>41378.491435185184</v>
      </c>
      <c r="L460" s="10">
        <f t="shared" si="14"/>
        <v>41408.491435185184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 s="6">
        <f>E460/N460</f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0">
        <f t="shared" si="15"/>
        <v>40800.432025462964</v>
      </c>
      <c r="L461" s="10">
        <f t="shared" si="14"/>
        <v>40860.473692129628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 s="6">
        <f>E461/N461</f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0">
        <f t="shared" si="15"/>
        <v>41759.334201388883</v>
      </c>
      <c r="L462" s="10">
        <f t="shared" si="14"/>
        <v>41790.958333333328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 s="6">
        <f>E462/N462</f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0">
        <f t="shared" si="15"/>
        <v>41407.638506944444</v>
      </c>
      <c r="L463" s="10">
        <f t="shared" si="14"/>
        <v>41427.638506944444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s="6">
        <v>0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0">
        <f t="shared" si="15"/>
        <v>40704.918298611105</v>
      </c>
      <c r="L464" s="10">
        <f t="shared" si="14"/>
        <v>40764.918298611105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s="6">
        <v>0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0">
        <f t="shared" si="15"/>
        <v>40750.501770833333</v>
      </c>
      <c r="L465" s="10">
        <f t="shared" si="14"/>
        <v>40810.501770833333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 s="6">
        <f>E465/N465</f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0">
        <f t="shared" si="15"/>
        <v>42488.640451388885</v>
      </c>
      <c r="L466" s="10">
        <f t="shared" si="14"/>
        <v>42508.640451388885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 s="6">
        <f>E466/N466</f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0">
        <f t="shared" si="15"/>
        <v>41800.911736111106</v>
      </c>
      <c r="L467" s="10">
        <f t="shared" si="14"/>
        <v>41816.911736111106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 s="6">
        <f>E467/N467</f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0">
        <f t="shared" si="15"/>
        <v>41129.734537037039</v>
      </c>
      <c r="L468" s="10">
        <f t="shared" si="14"/>
        <v>41159.734537037039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 s="6">
        <f>E468/N468</f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0">
        <f t="shared" si="15"/>
        <v>41135.471458333333</v>
      </c>
      <c r="L469" s="10">
        <f t="shared" si="14"/>
        <v>41180.471458333333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 s="6">
        <f>E469/N469</f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0">
        <f t="shared" si="15"/>
        <v>41040.959293981483</v>
      </c>
      <c r="L470" s="10">
        <f t="shared" si="14"/>
        <v>41100.952141203699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s="6">
        <v>0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0">
        <f t="shared" si="15"/>
        <v>41827.781527777777</v>
      </c>
      <c r="L471" s="10">
        <f t="shared" si="14"/>
        <v>41887.781527777777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s="6">
        <v>0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0">
        <f t="shared" si="15"/>
        <v>41604.959363425922</v>
      </c>
      <c r="L472" s="10">
        <f t="shared" si="14"/>
        <v>41654.958333333328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 s="6">
        <f>E472/N472</f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0">
        <f t="shared" si="15"/>
        <v>41703.513645833329</v>
      </c>
      <c r="L473" s="10">
        <f t="shared" si="14"/>
        <v>41748.471979166665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 s="6">
        <f>E473/N473</f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0">
        <f t="shared" si="15"/>
        <v>41844.714328703703</v>
      </c>
      <c r="L474" s="10">
        <f t="shared" si="14"/>
        <v>41874.714328703703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 s="6">
        <f>E474/N474</f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0">
        <f t="shared" si="15"/>
        <v>41869.489803240736</v>
      </c>
      <c r="L475" s="10">
        <f t="shared" si="14"/>
        <v>41899.489803240736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 s="6">
        <f>E475/N475</f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0">
        <f t="shared" si="15"/>
        <v>42753.120706018519</v>
      </c>
      <c r="L476" s="10">
        <f t="shared" si="14"/>
        <v>42783.120706018519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 s="6">
        <f>E476/N476</f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0">
        <f t="shared" si="15"/>
        <v>42099.877812500003</v>
      </c>
      <c r="L477" s="10">
        <f t="shared" si="14"/>
        <v>42129.877812500003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s="6">
        <v>0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0">
        <f t="shared" si="15"/>
        <v>41757.76667824074</v>
      </c>
      <c r="L478" s="10">
        <f t="shared" si="14"/>
        <v>41792.957638888889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 s="6">
        <f>E478/N478</f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0">
        <f t="shared" si="15"/>
        <v>40987.626550925925</v>
      </c>
      <c r="L479" s="10">
        <f t="shared" si="14"/>
        <v>41047.626550925925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s="6">
        <v>0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0">
        <f t="shared" si="15"/>
        <v>42065.702650462961</v>
      </c>
      <c r="L480" s="10">
        <f t="shared" si="14"/>
        <v>42095.660983796297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s="6">
        <v>0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0">
        <f t="shared" si="15"/>
        <v>41904.199479166666</v>
      </c>
      <c r="L481" s="10">
        <f t="shared" si="14"/>
        <v>41964.24114583333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 s="6">
        <f>E481/N481</f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0">
        <f t="shared" si="15"/>
        <v>41465.29184027778</v>
      </c>
      <c r="L482" s="10">
        <f t="shared" si="14"/>
        <v>41495.29184027778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 s="6">
        <f>E482/N482</f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0">
        <f t="shared" si="15"/>
        <v>41162.46399305555</v>
      </c>
      <c r="L483" s="10">
        <f t="shared" si="14"/>
        <v>41192.46399305555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 s="6">
        <f>E483/N483</f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0">
        <f t="shared" si="15"/>
        <v>42447.688541666663</v>
      </c>
      <c r="L484" s="10">
        <f t="shared" si="14"/>
        <v>42474.398611111108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 s="6">
        <f>E484/N484</f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0">
        <f t="shared" si="15"/>
        <v>41242.989259259259</v>
      </c>
      <c r="L485" s="10">
        <f t="shared" si="14"/>
        <v>41302.989259259259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 s="6">
        <f>E485/N485</f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0">
        <f t="shared" si="15"/>
        <v>42272.731157407405</v>
      </c>
      <c r="L486" s="10">
        <f t="shared" si="14"/>
        <v>42313.772824074076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 s="6">
        <f>E486/N486</f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0">
        <f t="shared" si="15"/>
        <v>41381.297442129631</v>
      </c>
      <c r="L487" s="10">
        <f t="shared" si="14"/>
        <v>41411.297442129631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 s="6">
        <f>E487/N487</f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0">
        <f t="shared" si="15"/>
        <v>41761.734247685185</v>
      </c>
      <c r="L488" s="10">
        <f t="shared" si="14"/>
        <v>41791.734247685185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 s="6">
        <f>E488/N488</f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0">
        <f t="shared" si="15"/>
        <v>42669.386504629627</v>
      </c>
      <c r="L489" s="10">
        <f t="shared" si="14"/>
        <v>42729.428171296291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s="6">
        <v>0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0">
        <f t="shared" si="15"/>
        <v>42713.84606481481</v>
      </c>
      <c r="L490" s="10">
        <f t="shared" si="14"/>
        <v>42743.84606481481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s="6">
        <v>0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0">
        <f t="shared" si="15"/>
        <v>40882.273333333331</v>
      </c>
      <c r="L491" s="10">
        <f t="shared" si="14"/>
        <v>40913.272916666661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 s="6">
        <f>E491/N491</f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0">
        <f t="shared" si="15"/>
        <v>41113.760243055549</v>
      </c>
      <c r="L492" s="10">
        <f t="shared" si="14"/>
        <v>41143.760243055549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s="6">
        <v>0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0">
        <f t="shared" si="15"/>
        <v>42366.774293981478</v>
      </c>
      <c r="L493" s="10">
        <f t="shared" si="14"/>
        <v>42396.774293981478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s="6">
        <v>0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0">
        <f t="shared" si="15"/>
        <v>42595.826736111114</v>
      </c>
      <c r="L494" s="10">
        <f t="shared" si="14"/>
        <v>42655.826736111114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s="6">
        <v>0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0">
        <f t="shared" si="15"/>
        <v>42114.517800925925</v>
      </c>
      <c r="L495" s="10">
        <f t="shared" si="14"/>
        <v>42144.517800925925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s="6">
        <v>0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0">
        <f t="shared" si="15"/>
        <v>41799.62228009259</v>
      </c>
      <c r="L496" s="10">
        <f t="shared" si="14"/>
        <v>41822.916666666664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 s="6">
        <f>E496/N496</f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0">
        <f t="shared" si="15"/>
        <v>42171.619270833333</v>
      </c>
      <c r="L497" s="10">
        <f t="shared" si="14"/>
        <v>42201.619270833333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s="6">
        <v>0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0">
        <f t="shared" si="15"/>
        <v>41620.723078703704</v>
      </c>
      <c r="L498" s="10">
        <f t="shared" si="14"/>
        <v>41680.723078703704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 s="6">
        <f>E498/N498</f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0">
        <f t="shared" si="15"/>
        <v>41944.829456018517</v>
      </c>
      <c r="L499" s="10">
        <f t="shared" si="14"/>
        <v>41997.999999999993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 s="6">
        <f>E499/N499</f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0">
        <f t="shared" si="15"/>
        <v>40858.553807870368</v>
      </c>
      <c r="L500" s="10">
        <f t="shared" si="14"/>
        <v>40900.553807870368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 s="6">
        <f>E500/N500</f>
        <v>136.09090909090909</v>
      </c>
      <c r="S500" t="s">
        <v>8310</v>
      </c>
      <c r="T500" t="s">
        <v>8316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0">
        <f t="shared" si="15"/>
        <v>40043.687129629623</v>
      </c>
      <c r="L501" s="10">
        <f t="shared" si="14"/>
        <v>40098.665972222218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 s="6">
        <f>E501/N501</f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0">
        <f t="shared" si="15"/>
        <v>40247.677673611106</v>
      </c>
      <c r="L502" s="10">
        <f t="shared" si="14"/>
        <v>40306.719444444439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 s="6">
        <f>E502/N502</f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0">
        <f t="shared" si="15"/>
        <v>40703.026053240741</v>
      </c>
      <c r="L503" s="10">
        <f t="shared" si="14"/>
        <v>40733.026053240741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s="6">
        <v>0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0">
        <f t="shared" si="15"/>
        <v>40956.345196759255</v>
      </c>
      <c r="L504" s="10">
        <f t="shared" si="14"/>
        <v>40986.303530092591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 s="6">
        <f>E504/N504</f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0">
        <f t="shared" si="15"/>
        <v>41991.318321759252</v>
      </c>
      <c r="L505" s="10">
        <f t="shared" si="14"/>
        <v>42021.318321759252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 s="6">
        <f>E505/N505</f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0">
        <f t="shared" si="15"/>
        <v>40949.775312499994</v>
      </c>
      <c r="L506" s="10">
        <f t="shared" si="14"/>
        <v>41009.73364583333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 s="6">
        <f>E506/N506</f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0">
        <f t="shared" si="15"/>
        <v>42317.889884259253</v>
      </c>
      <c r="L507" s="10">
        <f t="shared" si="14"/>
        <v>42362.889884259253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 s="6">
        <f>E507/N507</f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0">
        <f t="shared" si="15"/>
        <v>41466.343981481477</v>
      </c>
      <c r="L508" s="10">
        <f t="shared" si="14"/>
        <v>41496.343981481477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 s="6">
        <f>E508/N508</f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0">
        <f t="shared" si="15"/>
        <v>41156.750659722216</v>
      </c>
      <c r="L509" s="10">
        <f t="shared" si="14"/>
        <v>41201.750659722216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 s="6">
        <f>E509/N509</f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0">
        <f t="shared" si="15"/>
        <v>40994.815983796296</v>
      </c>
      <c r="L510" s="10">
        <f t="shared" si="14"/>
        <v>41054.384722222218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 s="6">
        <f>E510/N510</f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0">
        <f t="shared" si="15"/>
        <v>42153.423263888886</v>
      </c>
      <c r="L511" s="10">
        <f t="shared" si="14"/>
        <v>42183.423263888886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 s="6">
        <f>E511/N511</f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0">
        <f t="shared" si="15"/>
        <v>42399.968043981477</v>
      </c>
      <c r="L512" s="10">
        <f t="shared" si="14"/>
        <v>42429.968043981477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s="6">
        <v>0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0">
        <f t="shared" si="15"/>
        <v>41340.09469907407</v>
      </c>
      <c r="L513" s="10">
        <f t="shared" si="14"/>
        <v>41370.053032407406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 s="6">
        <f>E513/N513</f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0">
        <f t="shared" si="15"/>
        <v>42649.533877314818</v>
      </c>
      <c r="L514" s="10">
        <f t="shared" si="14"/>
        <v>42694.575543981475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 s="6">
        <f>E514/N514</f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0">
        <f t="shared" si="15"/>
        <v>42552.445659722223</v>
      </c>
      <c r="L515" s="10">
        <f t="shared" ref="L515:L578" si="16">(I515/86400)+25569+(-5/24)</f>
        <v>42597.083333333336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 s="6">
        <f>E515/N515</f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0">
        <f t="shared" ref="K516:K579" si="17">(J516/86400)+25569+(-5/24)</f>
        <v>41830.405636574069</v>
      </c>
      <c r="L516" s="10">
        <f t="shared" si="16"/>
        <v>41860.405636574069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 s="6">
        <f>E516/N516</f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0">
        <f t="shared" si="17"/>
        <v>42327.282418981478</v>
      </c>
      <c r="L517" s="10">
        <f t="shared" si="16"/>
        <v>42367.282418981478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 s="6">
        <f>E517/N517</f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0">
        <f t="shared" si="17"/>
        <v>42091.570370370369</v>
      </c>
      <c r="L518" s="10">
        <f t="shared" si="16"/>
        <v>42151.570370370369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s="6">
        <v>0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0">
        <f t="shared" si="17"/>
        <v>42738.406956018516</v>
      </c>
      <c r="L519" s="10">
        <f t="shared" si="16"/>
        <v>42768.406956018516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 s="6">
        <f>E519/N519</f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0">
        <f t="shared" si="17"/>
        <v>42223.407685185179</v>
      </c>
      <c r="L520" s="10">
        <f t="shared" si="16"/>
        <v>42253.406944444439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s="6">
        <v>0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0">
        <f t="shared" si="17"/>
        <v>41218.183113425919</v>
      </c>
      <c r="L521" s="10">
        <f t="shared" si="16"/>
        <v>41248.183113425919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 s="6">
        <f>E521/N521</f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0">
        <f t="shared" si="17"/>
        <v>42318.493761574071</v>
      </c>
      <c r="L522" s="10">
        <f t="shared" si="16"/>
        <v>42348.493761574071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 s="6">
        <f>E522/N522</f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0">
        <f t="shared" si="17"/>
        <v>42645.884479166663</v>
      </c>
      <c r="L523" s="10">
        <f t="shared" si="16"/>
        <v>42674.999305555553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 s="6">
        <f>E523/N523</f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0">
        <f t="shared" si="17"/>
        <v>42429.832465277774</v>
      </c>
      <c r="L524" s="10">
        <f t="shared" si="16"/>
        <v>42449.790798611109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 s="6">
        <f>E524/N524</f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0">
        <f t="shared" si="17"/>
        <v>42237.924490740734</v>
      </c>
      <c r="L525" s="10">
        <f t="shared" si="16"/>
        <v>42267.924490740734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 s="6">
        <f>E525/N525</f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0">
        <f t="shared" si="17"/>
        <v>42492.508900462963</v>
      </c>
      <c r="L526" s="10">
        <f t="shared" si="16"/>
        <v>42522.508900462963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 s="6">
        <f>E526/N526</f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0">
        <f t="shared" si="17"/>
        <v>41850.192604166667</v>
      </c>
      <c r="L527" s="10">
        <f t="shared" si="16"/>
        <v>41895.192604166667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 s="6">
        <f>E527/N527</f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0">
        <f t="shared" si="17"/>
        <v>42192.383611111109</v>
      </c>
      <c r="L528" s="10">
        <f t="shared" si="16"/>
        <v>42223.499999999993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 s="6">
        <f>E528/N528</f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0">
        <f t="shared" si="17"/>
        <v>42752.997291666667</v>
      </c>
      <c r="L529" s="10">
        <f t="shared" si="16"/>
        <v>42783.461805555555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 s="6">
        <f>E529/N529</f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0">
        <f t="shared" si="17"/>
        <v>42155.71188657407</v>
      </c>
      <c r="L530" s="10">
        <f t="shared" si="16"/>
        <v>42176.680555555555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 s="6">
        <f>E530/N530</f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0">
        <f t="shared" si="17"/>
        <v>42724.822847222218</v>
      </c>
      <c r="L531" s="10">
        <f t="shared" si="16"/>
        <v>42745.999999999993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 s="6">
        <f>E531/N531</f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0">
        <f t="shared" si="17"/>
        <v>42157.382731481477</v>
      </c>
      <c r="L532" s="10">
        <f t="shared" si="16"/>
        <v>42178.874999999993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 s="6">
        <f>E532/N532</f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0">
        <f t="shared" si="17"/>
        <v>42675.856817129628</v>
      </c>
      <c r="L533" s="10">
        <f t="shared" si="16"/>
        <v>42721.082638888889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 s="6">
        <f>E533/N533</f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0">
        <f t="shared" si="17"/>
        <v>42472.798703703702</v>
      </c>
      <c r="L534" s="10">
        <f t="shared" si="16"/>
        <v>42502.798703703702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 s="6">
        <f>E534/N534</f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0">
        <f t="shared" si="17"/>
        <v>42482.226446759254</v>
      </c>
      <c r="L535" s="10">
        <f t="shared" si="16"/>
        <v>42506.226446759254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R535" s="6">
        <f>E535/N535</f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0">
        <f t="shared" si="17"/>
        <v>42270.602662037032</v>
      </c>
      <c r="L536" s="10">
        <f t="shared" si="16"/>
        <v>42309.749999999993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R536" s="6">
        <f>E536/N536</f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0">
        <f t="shared" si="17"/>
        <v>42711.336863425924</v>
      </c>
      <c r="L537" s="10">
        <f t="shared" si="16"/>
        <v>42741.336863425924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R537" s="6">
        <f>E537/N537</f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0">
        <f t="shared" si="17"/>
        <v>42179.136655092589</v>
      </c>
      <c r="L538" s="10">
        <f t="shared" si="16"/>
        <v>42219.541666666664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R538" s="6">
        <f>E538/N538</f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0">
        <f t="shared" si="17"/>
        <v>42282.560081018521</v>
      </c>
      <c r="L539" s="10">
        <f t="shared" si="16"/>
        <v>42312.601747685178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R539" s="6">
        <f>E539/N539</f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0">
        <f t="shared" si="17"/>
        <v>42473.586377314808</v>
      </c>
      <c r="L540" s="10">
        <f t="shared" si="16"/>
        <v>42503.586377314808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R540" s="6">
        <f>E540/N540</f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0">
        <f t="shared" si="17"/>
        <v>42534.841516203705</v>
      </c>
      <c r="L541" s="10">
        <f t="shared" si="16"/>
        <v>42555.841516203705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R541" s="6">
        <f>E541/N541</f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0">
        <f t="shared" si="17"/>
        <v>42009.608865740738</v>
      </c>
      <c r="L542" s="10">
        <f t="shared" si="16"/>
        <v>42039.608865740738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R542" s="6">
        <f>E542/N542</f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0">
        <f t="shared" si="17"/>
        <v>42275.838356481479</v>
      </c>
      <c r="L543" s="10">
        <f t="shared" si="16"/>
        <v>42305.838356481479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R543" s="6">
        <f>E543/N543</f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0">
        <f t="shared" si="17"/>
        <v>42433.529120370367</v>
      </c>
      <c r="L544" s="10">
        <f t="shared" si="16"/>
        <v>42493.487453703703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R544" s="6">
        <f>E544/N544</f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0">
        <f t="shared" si="17"/>
        <v>41913.88381944444</v>
      </c>
      <c r="L545" s="10">
        <f t="shared" si="16"/>
        <v>41943.88381944444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R545" s="6">
        <f>E545/N545</f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0">
        <f t="shared" si="17"/>
        <v>42525.448611111111</v>
      </c>
      <c r="L546" s="10">
        <f t="shared" si="16"/>
        <v>42555.448611111111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R546" s="6">
        <f>E546/N546</f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0">
        <f t="shared" si="17"/>
        <v>42283.38413194444</v>
      </c>
      <c r="L547" s="10">
        <f t="shared" si="16"/>
        <v>42323.425798611112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R547" s="6">
        <f>E547/N547</f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0">
        <f t="shared" si="17"/>
        <v>42249.459664351853</v>
      </c>
      <c r="L548" s="10">
        <f t="shared" si="16"/>
        <v>42294.459664351853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R548" s="6">
        <f>E548/N548</f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0">
        <f t="shared" si="17"/>
        <v>42380.488009259258</v>
      </c>
      <c r="L549" s="10">
        <f t="shared" si="16"/>
        <v>42410.488009259258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R549" s="6">
        <v>0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0">
        <f t="shared" si="17"/>
        <v>42276.695</v>
      </c>
      <c r="L550" s="10">
        <f t="shared" si="16"/>
        <v>42306.695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R550" s="6">
        <f>E550/N550</f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0">
        <f t="shared" si="17"/>
        <v>42163.428495370368</v>
      </c>
      <c r="L551" s="10">
        <f t="shared" si="16"/>
        <v>42193.428495370368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R551" s="6">
        <f>E551/N551</f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0">
        <f t="shared" si="17"/>
        <v>42753.47042824074</v>
      </c>
      <c r="L552" s="10">
        <f t="shared" si="16"/>
        <v>42765.999999999993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R552" s="6">
        <f>E552/N552</f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0">
        <f t="shared" si="17"/>
        <v>42173.067407407405</v>
      </c>
      <c r="L553" s="10">
        <f t="shared" si="16"/>
        <v>42217.536805555552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R553" s="6">
        <f>E553/N553</f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0">
        <f t="shared" si="17"/>
        <v>42318.408518518518</v>
      </c>
      <c r="L554" s="10">
        <f t="shared" si="16"/>
        <v>42378.408518518518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R554" s="6">
        <v>0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0">
        <f t="shared" si="17"/>
        <v>41927.511469907404</v>
      </c>
      <c r="L555" s="10">
        <f t="shared" si="16"/>
        <v>41957.553136574068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R555" s="6">
        <f>E555/N555</f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0">
        <f t="shared" si="17"/>
        <v>41901.476527777777</v>
      </c>
      <c r="L556" s="10">
        <f t="shared" si="16"/>
        <v>41931.476527777777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R556" s="6">
        <f>E556/N556</f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0">
        <f t="shared" si="17"/>
        <v>42503.145173611112</v>
      </c>
      <c r="L557" s="10">
        <f t="shared" si="16"/>
        <v>42533.145173611112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R557" s="6">
        <v>0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0">
        <f t="shared" si="17"/>
        <v>42345.651817129627</v>
      </c>
      <c r="L558" s="10">
        <f t="shared" si="16"/>
        <v>42375.651817129627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R558" s="6">
        <f>E558/N558</f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0">
        <f t="shared" si="17"/>
        <v>42676.733831018515</v>
      </c>
      <c r="L559" s="10">
        <f t="shared" si="16"/>
        <v>42706.775497685179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R559" s="6">
        <f>E559/N559</f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0">
        <f t="shared" si="17"/>
        <v>42057.674826388888</v>
      </c>
      <c r="L560" s="10">
        <f t="shared" si="16"/>
        <v>42087.633159722223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R560" s="6">
        <v>0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0">
        <f t="shared" si="17"/>
        <v>42321.074768518512</v>
      </c>
      <c r="L561" s="10">
        <f t="shared" si="16"/>
        <v>42351.074768518512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R561" s="6">
        <f>E561/N561</f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0">
        <f t="shared" si="17"/>
        <v>41960.563020833331</v>
      </c>
      <c r="L562" s="10">
        <f t="shared" si="16"/>
        <v>41990.563020833331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R562" s="6">
        <f>E562/N562</f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0">
        <f t="shared" si="17"/>
        <v>42268.450381944444</v>
      </c>
      <c r="L563" s="10">
        <f t="shared" si="16"/>
        <v>42303.450381944444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R563" s="6">
        <f>E563/N563</f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0">
        <f t="shared" si="17"/>
        <v>42692.180729166663</v>
      </c>
      <c r="L564" s="10">
        <f t="shared" si="16"/>
        <v>42722.180729166663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R564" s="6">
        <v>0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0">
        <f t="shared" si="17"/>
        <v>42021.861655092587</v>
      </c>
      <c r="L565" s="10">
        <f t="shared" si="16"/>
        <v>42051.861655092587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R565" s="6">
        <f>E565/N565</f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0">
        <f t="shared" si="17"/>
        <v>42411.734664351847</v>
      </c>
      <c r="L566" s="10">
        <f t="shared" si="16"/>
        <v>42441.734664351847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R566" s="6">
        <f>E566/N566</f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0">
        <f t="shared" si="17"/>
        <v>42165.576956018514</v>
      </c>
      <c r="L567" s="10">
        <f t="shared" si="16"/>
        <v>42195.576956018514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R567" s="6">
        <v>0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0">
        <f t="shared" si="17"/>
        <v>42535.476076388884</v>
      </c>
      <c r="L568" s="10">
        <f t="shared" si="16"/>
        <v>42565.476076388884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R568" s="6">
        <f>E568/N568</f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0">
        <f t="shared" si="17"/>
        <v>41975.634189814817</v>
      </c>
      <c r="L569" s="10">
        <f t="shared" si="16"/>
        <v>42005.634189814817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R569" s="6">
        <v>0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0">
        <f t="shared" si="17"/>
        <v>42348.713229166664</v>
      </c>
      <c r="L570" s="10">
        <f t="shared" si="16"/>
        <v>42385.249999999993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R570" s="6">
        <f>E570/N570</f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0">
        <f t="shared" si="17"/>
        <v>42340.639027777775</v>
      </c>
      <c r="L571" s="10">
        <f t="shared" si="16"/>
        <v>42370.639027777775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R571" s="6">
        <f>E571/N571</f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0">
        <f t="shared" si="17"/>
        <v>42388.589918981474</v>
      </c>
      <c r="L572" s="10">
        <f t="shared" si="16"/>
        <v>42418.589918981474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R572" s="6">
        <f>E572/N572</f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0">
        <f t="shared" si="17"/>
        <v>42192.607905092591</v>
      </c>
      <c r="L573" s="10">
        <f t="shared" si="16"/>
        <v>42211.957638888889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R573" s="6">
        <f>E573/N573</f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0">
        <f t="shared" si="17"/>
        <v>42282.507962962962</v>
      </c>
      <c r="L574" s="10">
        <f t="shared" si="16"/>
        <v>42312.549629629626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R574" s="6">
        <v>0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0">
        <f t="shared" si="17"/>
        <v>41962.841793981475</v>
      </c>
      <c r="L575" s="10">
        <f t="shared" si="16"/>
        <v>42021.841666666667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R575" s="6">
        <f>E575/N575</f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0">
        <f t="shared" si="17"/>
        <v>42632.235034722216</v>
      </c>
      <c r="L576" s="10">
        <f t="shared" si="16"/>
        <v>42662.235034722216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R576" s="6">
        <f>E576/N576</f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0">
        <f t="shared" si="17"/>
        <v>42138.484293981477</v>
      </c>
      <c r="L577" s="10">
        <f t="shared" si="16"/>
        <v>42168.484293981477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R577" s="6">
        <f>E577/N577</f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0">
        <f t="shared" si="17"/>
        <v>42031.263333333329</v>
      </c>
      <c r="L578" s="10">
        <f t="shared" si="16"/>
        <v>42091.221666666665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R578" s="6">
        <f>E578/N578</f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0">
        <f t="shared" si="17"/>
        <v>42450.380810185183</v>
      </c>
      <c r="L579" s="10">
        <f t="shared" ref="L579:L642" si="18">(I579/86400)+25569+(-5/24)</f>
        <v>42510.380810185183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R579" s="6">
        <f>E579/N579</f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0">
        <f t="shared" ref="K580:K602" si="19">(J580/86400)+25569+(-5/24)</f>
        <v>42230.370289351849</v>
      </c>
      <c r="L580" s="10">
        <f t="shared" si="18"/>
        <v>42254.370289351849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R580" s="6">
        <f>E580/N580</f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0">
        <f t="shared" si="19"/>
        <v>41968.643784722219</v>
      </c>
      <c r="L581" s="10">
        <f t="shared" si="18"/>
        <v>41998.643784722219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R581" s="6">
        <f>E581/N581</f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0">
        <f t="shared" si="19"/>
        <v>42605.699849537035</v>
      </c>
      <c r="L582" s="10">
        <f t="shared" si="18"/>
        <v>42635.699849537035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R582" s="6">
        <f>E582/N582</f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0">
        <f t="shared" si="19"/>
        <v>42187.804444444446</v>
      </c>
      <c r="L583" s="10">
        <f t="shared" si="18"/>
        <v>42217.804444444446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R583" s="6">
        <v>0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0">
        <f t="shared" si="19"/>
        <v>42055.531469907401</v>
      </c>
      <c r="L584" s="10">
        <f t="shared" si="18"/>
        <v>42078.541666666664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R584" s="6">
        <v>0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0">
        <f t="shared" si="19"/>
        <v>42052.730173611104</v>
      </c>
      <c r="L585" s="10">
        <f t="shared" si="18"/>
        <v>42082.688506944447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R585" s="6">
        <f>E585/N585</f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0">
        <f t="shared" si="19"/>
        <v>42049.508287037032</v>
      </c>
      <c r="L586" s="10">
        <f t="shared" si="18"/>
        <v>42079.466620370367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R586" s="6">
        <f>E586/N586</f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0">
        <f t="shared" si="19"/>
        <v>42283.182604166665</v>
      </c>
      <c r="L587" s="10">
        <f t="shared" si="18"/>
        <v>42338.791666666664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R587" s="6">
        <v>0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0">
        <f t="shared" si="19"/>
        <v>42020.645914351851</v>
      </c>
      <c r="L588" s="10">
        <f t="shared" si="18"/>
        <v>42050.645914351851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R588" s="6">
        <f>E588/N588</f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0">
        <f t="shared" si="19"/>
        <v>42080.548993055556</v>
      </c>
      <c r="L589" s="10">
        <f t="shared" si="18"/>
        <v>42110.548993055556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R589" s="6">
        <f>E589/N589</f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0">
        <f t="shared" si="19"/>
        <v>42631.561180555553</v>
      </c>
      <c r="L590" s="10">
        <f t="shared" si="18"/>
        <v>42691.602847222217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R590" s="6">
        <f>E590/N590</f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0">
        <f t="shared" si="19"/>
        <v>42178.406238425923</v>
      </c>
      <c r="L591" s="10">
        <f t="shared" si="18"/>
        <v>42193.406238425923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R591" s="6">
        <f>E591/N591</f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0">
        <f t="shared" si="19"/>
        <v>42377.34642361111</v>
      </c>
      <c r="L592" s="10">
        <f t="shared" si="18"/>
        <v>42408.334027777775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R592" s="6">
        <f>E592/N592</f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0">
        <f t="shared" si="19"/>
        <v>42177.334837962961</v>
      </c>
      <c r="L593" s="10">
        <f t="shared" si="18"/>
        <v>42207.334837962961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R593" s="6">
        <f>E593/N593</f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0">
        <f t="shared" si="19"/>
        <v>41946.023842592593</v>
      </c>
      <c r="L594" s="10">
        <f t="shared" si="18"/>
        <v>41976.023842592585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R594" s="6">
        <f>E594/N594</f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0">
        <f t="shared" si="19"/>
        <v>42070.469270833331</v>
      </c>
      <c r="L595" s="10">
        <f t="shared" si="18"/>
        <v>42100.427604166667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R595" s="6">
        <f>E595/N595</f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0">
        <f t="shared" si="19"/>
        <v>42446.571828703702</v>
      </c>
      <c r="L596" s="10">
        <f t="shared" si="18"/>
        <v>42476.571828703702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R596" s="6">
        <f>E596/N596</f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0">
        <f t="shared" si="19"/>
        <v>42082.861550925925</v>
      </c>
      <c r="L597" s="10">
        <f t="shared" si="18"/>
        <v>42127.861550925925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R597" s="6">
        <f>E597/N597</f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0">
        <f t="shared" si="19"/>
        <v>42646.688564814809</v>
      </c>
      <c r="L598" s="10">
        <f t="shared" si="18"/>
        <v>42676.688564814809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R598" s="6">
        <f>E598/N598</f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0">
        <f t="shared" si="19"/>
        <v>42545.496932870366</v>
      </c>
      <c r="L599" s="10">
        <f t="shared" si="18"/>
        <v>42582.458333333336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R599" s="6">
        <f>E599/N599</f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0">
        <f t="shared" si="19"/>
        <v>41947.793761574074</v>
      </c>
      <c r="L600" s="10">
        <f t="shared" si="18"/>
        <v>41977.793761574074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R600" s="6">
        <f>E600/N600</f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0">
        <f t="shared" si="19"/>
        <v>42047.604189814818</v>
      </c>
      <c r="L601" s="10">
        <f t="shared" si="18"/>
        <v>42071.427777777775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R601" s="6">
        <f>E601/N601</f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0">
        <f t="shared" si="19"/>
        <v>42073.589837962958</v>
      </c>
      <c r="L602" s="10">
        <f t="shared" si="18"/>
        <v>42133.589837962958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R602" s="6">
        <f>E602/N602</f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0">
        <f t="shared" ref="K579:K642" si="20">(J603/86400)+25569+(-5/24)</f>
        <v>41969.64975694444</v>
      </c>
      <c r="L603" s="10">
        <f t="shared" si="18"/>
        <v>41999.64975694444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R603" s="6">
        <f>E603/N603</f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0">
        <f t="shared" si="20"/>
        <v>42143.585821759254</v>
      </c>
      <c r="L604" s="10">
        <f t="shared" si="18"/>
        <v>42173.585821759254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R604" s="6">
        <v>0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0">
        <f t="shared" si="20"/>
        <v>41835.430821759255</v>
      </c>
      <c r="L605" s="10">
        <f t="shared" si="18"/>
        <v>41865.430821759255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R605" s="6">
        <f>E605/N605</f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0">
        <f t="shared" si="20"/>
        <v>41848.827037037037</v>
      </c>
      <c r="L606" s="10">
        <f t="shared" si="18"/>
        <v>41878.827037037037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R606" s="6">
        <v>0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0">
        <f t="shared" si="20"/>
        <v>42194.149398148147</v>
      </c>
      <c r="L607" s="10">
        <f t="shared" si="18"/>
        <v>42239.149398148147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R607" s="6">
        <f>E607/N607</f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0">
        <f t="shared" si="20"/>
        <v>42102.442233796297</v>
      </c>
      <c r="L608" s="10">
        <f t="shared" si="18"/>
        <v>42148.416666666664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R608" s="6">
        <f>E608/N608</f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0">
        <f t="shared" si="20"/>
        <v>42300.617314814815</v>
      </c>
      <c r="L609" s="10">
        <f t="shared" si="18"/>
        <v>42330.65898148148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R609" s="6">
        <v>0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0">
        <f t="shared" si="20"/>
        <v>42140.712731481479</v>
      </c>
      <c r="L610" s="10">
        <f t="shared" si="18"/>
        <v>42170.712731481479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R610" s="6">
        <f>E610/N610</f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0">
        <f t="shared" si="20"/>
        <v>42306.825740740744</v>
      </c>
      <c r="L611" s="10">
        <f t="shared" si="18"/>
        <v>42336.867407407401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R611" s="6">
        <f>E611/N611</f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0">
        <f t="shared" si="20"/>
        <v>42086.622523148144</v>
      </c>
      <c r="L612" s="10">
        <f t="shared" si="18"/>
        <v>42116.622523148144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R612" s="6">
        <v>0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0">
        <f t="shared" si="20"/>
        <v>42328.352280092593</v>
      </c>
      <c r="L613" s="10">
        <f t="shared" si="18"/>
        <v>42388.352280092593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R613" s="6">
        <v>0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0">
        <f t="shared" si="20"/>
        <v>42584.823449074072</v>
      </c>
      <c r="L614" s="10">
        <f t="shared" si="18"/>
        <v>42614.823449074072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R614" s="6">
        <v>0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0">
        <f t="shared" si="20"/>
        <v>42247.288425925923</v>
      </c>
      <c r="L615" s="10">
        <f t="shared" si="18"/>
        <v>42277.999305555553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R615" s="6">
        <f>E615/N615</f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0">
        <f t="shared" si="20"/>
        <v>42514.853472222218</v>
      </c>
      <c r="L616" s="10">
        <f t="shared" si="18"/>
        <v>42544.853472222218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R616" s="6">
        <v>0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0">
        <f t="shared" si="20"/>
        <v>42241.913877314808</v>
      </c>
      <c r="L617" s="10">
        <f t="shared" si="18"/>
        <v>42271.913877314808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R617" s="6">
        <v>0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0">
        <f t="shared" si="20"/>
        <v>42761.167905092589</v>
      </c>
      <c r="L618" s="10">
        <f t="shared" si="18"/>
        <v>42791.167905092589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R618" s="6">
        <v>0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0">
        <f t="shared" si="20"/>
        <v>42087.134756944441</v>
      </c>
      <c r="L619" s="10">
        <f t="shared" si="18"/>
        <v>42132.134756944441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R619" s="6">
        <f>E619/N619</f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0">
        <f t="shared" si="20"/>
        <v>42317.60188657407</v>
      </c>
      <c r="L620" s="10">
        <f t="shared" si="18"/>
        <v>42347.60188657407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R620" s="6">
        <v>0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0">
        <f t="shared" si="20"/>
        <v>41908.442013888889</v>
      </c>
      <c r="L621" s="10">
        <f t="shared" si="18"/>
        <v>41968.483680555553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R621" s="6">
        <f>E621/N621</f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0">
        <f t="shared" si="20"/>
        <v>41831.508541666662</v>
      </c>
      <c r="L622" s="10">
        <f t="shared" si="18"/>
        <v>41876.508541666662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R622" s="6">
        <f>E622/N622</f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0">
        <f t="shared" si="20"/>
        <v>42528.779363425921</v>
      </c>
      <c r="L623" s="10">
        <f t="shared" si="18"/>
        <v>42558.779363425921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R623" s="6">
        <f>E623/N623</f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0">
        <f t="shared" si="20"/>
        <v>42532.566412037035</v>
      </c>
      <c r="L624" s="10">
        <f t="shared" si="18"/>
        <v>42552.566412037035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R624" s="6">
        <f>E624/N624</f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0">
        <f t="shared" si="20"/>
        <v>42121.800891203697</v>
      </c>
      <c r="L625" s="10">
        <f t="shared" si="18"/>
        <v>42151.800891203697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R625" s="6">
        <v>0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0">
        <f t="shared" si="20"/>
        <v>42108.78056712963</v>
      </c>
      <c r="L626" s="10">
        <f t="shared" si="18"/>
        <v>42138.78056712963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R626" s="6">
        <v>0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0">
        <f t="shared" si="20"/>
        <v>42790.687233796292</v>
      </c>
      <c r="L627" s="10">
        <f t="shared" si="18"/>
        <v>42820.645567129628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R627" s="6">
        <v>0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0">
        <f t="shared" si="20"/>
        <v>42198.351145833331</v>
      </c>
      <c r="L628" s="10">
        <f t="shared" si="18"/>
        <v>42231.348611111105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R628" s="6">
        <f>E628/N628</f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0">
        <f t="shared" si="20"/>
        <v>42384.098506944443</v>
      </c>
      <c r="L629" s="10">
        <f t="shared" si="18"/>
        <v>42443.749999999993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R629" s="6">
        <f>E629/N629</f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0">
        <f t="shared" si="20"/>
        <v>41803.484456018516</v>
      </c>
      <c r="L630" s="10">
        <f t="shared" si="18"/>
        <v>41833.484456018516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R630" s="6">
        <v>0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0">
        <f t="shared" si="20"/>
        <v>42474.429490740738</v>
      </c>
      <c r="L631" s="10">
        <f t="shared" si="18"/>
        <v>42504.429490740738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R631" s="6">
        <f>E631/N631</f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0">
        <f t="shared" si="20"/>
        <v>42223.411122685182</v>
      </c>
      <c r="L632" s="10">
        <f t="shared" si="18"/>
        <v>42253.006944444445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R632" s="6">
        <f>E632/N632</f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0">
        <f t="shared" si="20"/>
        <v>42489.563993055555</v>
      </c>
      <c r="L633" s="10">
        <f t="shared" si="18"/>
        <v>42518.563993055555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R633" s="6">
        <f>E633/N633</f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0">
        <f t="shared" si="20"/>
        <v>42303.450983796291</v>
      </c>
      <c r="L634" s="10">
        <f t="shared" si="18"/>
        <v>42333.492650462962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R634" s="6">
        <v>0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0">
        <f t="shared" si="20"/>
        <v>42507.090995370367</v>
      </c>
      <c r="L635" s="10">
        <f t="shared" si="18"/>
        <v>42538.749999999993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R635" s="6">
        <f>E635/N635</f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0">
        <f t="shared" si="20"/>
        <v>42031.720243055555</v>
      </c>
      <c r="L636" s="10">
        <f t="shared" si="18"/>
        <v>42061.720243055555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R636" s="6">
        <f>E636/N636</f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0">
        <f t="shared" si="20"/>
        <v>42075.883819444447</v>
      </c>
      <c r="L637" s="10">
        <f t="shared" si="18"/>
        <v>42105.883819444447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R637" s="6">
        <f>E637/N637</f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0">
        <f t="shared" si="20"/>
        <v>42131.247106481482</v>
      </c>
      <c r="L638" s="10">
        <f t="shared" si="18"/>
        <v>42161.240972222215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R638" s="6">
        <f>E638/N638</f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0">
        <f t="shared" si="20"/>
        <v>42762.75368055555</v>
      </c>
      <c r="L639" s="10">
        <f t="shared" si="18"/>
        <v>42791.75277777778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R639" s="6">
        <v>0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0">
        <f t="shared" si="20"/>
        <v>42759.384976851848</v>
      </c>
      <c r="L640" s="10">
        <f t="shared" si="18"/>
        <v>42819.343310185184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R640" s="6">
        <f>E640/N640</f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0">
        <f t="shared" si="20"/>
        <v>41865.374942129631</v>
      </c>
      <c r="L641" s="10">
        <f t="shared" si="18"/>
        <v>41925.374942129631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R641" s="6">
        <f>E641/N641</f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0">
        <f t="shared" si="20"/>
        <v>42683.211979166663</v>
      </c>
      <c r="L642" s="10">
        <f t="shared" si="18"/>
        <v>42698.749999999993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R642" s="6">
        <f>E642/N642</f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0">
        <f t="shared" ref="K643:K706" si="21">(J643/86400)+25569+(-5/24)</f>
        <v>42199.361666666664</v>
      </c>
      <c r="L643" s="10">
        <f t="shared" ref="L643:L706" si="22">(I643/86400)+25569+(-5/24)</f>
        <v>42229.361666666664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R643" s="6">
        <f>E643/N643</f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0">
        <f t="shared" si="21"/>
        <v>42199.442986111106</v>
      </c>
      <c r="L644" s="10">
        <f t="shared" si="22"/>
        <v>42235.442986111106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R644" s="6">
        <f>E644/N644</f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0">
        <f t="shared" si="21"/>
        <v>42100.43373842592</v>
      </c>
      <c r="L645" s="10">
        <f t="shared" si="22"/>
        <v>42155.43373842592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R645" s="6">
        <f>E645/N645</f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0">
        <f t="shared" si="21"/>
        <v>41898.457627314812</v>
      </c>
      <c r="L646" s="10">
        <f t="shared" si="22"/>
        <v>41940.833333333328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R646" s="6">
        <f>E646/N646</f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0">
        <f t="shared" si="21"/>
        <v>42563.817986111106</v>
      </c>
      <c r="L647" s="10">
        <f t="shared" si="22"/>
        <v>42593.817986111106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R647" s="6">
        <f>E647/N647</f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0">
        <f t="shared" si="21"/>
        <v>41832.644293981481</v>
      </c>
      <c r="L648" s="10">
        <f t="shared" si="22"/>
        <v>41862.644293981481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R648" s="6">
        <f>E648/N648</f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0">
        <f t="shared" si="21"/>
        <v>42416.559594907405</v>
      </c>
      <c r="L649" s="10">
        <f t="shared" si="22"/>
        <v>42446.517928240741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R649" s="6">
        <f>E649/N649</f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0">
        <f t="shared" si="21"/>
        <v>41891.485046296293</v>
      </c>
      <c r="L650" s="10">
        <f t="shared" si="22"/>
        <v>41926.485046296293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R650" s="6">
        <f>E650/N650</f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0">
        <f t="shared" si="21"/>
        <v>41877.703854166662</v>
      </c>
      <c r="L651" s="10">
        <f t="shared" si="22"/>
        <v>41898.703854166662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R651" s="6">
        <f>E651/N651</f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0">
        <f t="shared" si="21"/>
        <v>41931.828518518516</v>
      </c>
      <c r="L652" s="10">
        <f t="shared" si="22"/>
        <v>41991.870185185187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R652" s="6">
        <f>E652/N652</f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0">
        <f t="shared" si="21"/>
        <v>41955.809155092589</v>
      </c>
      <c r="L653" s="10">
        <f t="shared" si="22"/>
        <v>41985.809155092589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R653" s="6">
        <f>E653/N653</f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0">
        <f t="shared" si="21"/>
        <v>42675.482060185182</v>
      </c>
      <c r="L654" s="10">
        <f t="shared" si="22"/>
        <v>42705.523726851847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R654" s="6">
        <f>E654/N654</f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0">
        <f t="shared" si="21"/>
        <v>42199.410185185181</v>
      </c>
      <c r="L655" s="10">
        <f t="shared" si="22"/>
        <v>42236.410185185181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R655" s="6">
        <f>E655/N655</f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0">
        <f t="shared" si="21"/>
        <v>42163.748993055553</v>
      </c>
      <c r="L656" s="10">
        <f t="shared" si="22"/>
        <v>42193.748993055553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R656" s="6">
        <f>E656/N656</f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0">
        <f t="shared" si="21"/>
        <v>42045.748981481483</v>
      </c>
      <c r="L657" s="10">
        <f t="shared" si="22"/>
        <v>42075.707314814812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R657" s="6">
        <f>E657/N657</f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0">
        <f t="shared" si="21"/>
        <v>42417.596284722218</v>
      </c>
      <c r="L658" s="10">
        <f t="shared" si="22"/>
        <v>42477.554618055554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R658" s="6">
        <f>E658/N658</f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0">
        <f t="shared" si="21"/>
        <v>42331.637407407405</v>
      </c>
      <c r="L659" s="10">
        <f t="shared" si="22"/>
        <v>42361.637407407405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R659" s="6">
        <f>E659/N659</f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0">
        <f t="shared" si="21"/>
        <v>42178.952418981477</v>
      </c>
      <c r="L660" s="10">
        <f t="shared" si="22"/>
        <v>42211.541666666664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R660" s="6">
        <f>E660/N660</f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0">
        <f t="shared" si="21"/>
        <v>42209.385358796295</v>
      </c>
      <c r="L661" s="10">
        <f t="shared" si="22"/>
        <v>42239.385358796295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R661" s="6">
        <f>E661/N661</f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0">
        <f t="shared" si="21"/>
        <v>41922.533321759256</v>
      </c>
      <c r="L662" s="10">
        <f t="shared" si="22"/>
        <v>41952.57498842592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R662" s="6">
        <f>E662/N662</f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0">
        <f t="shared" si="21"/>
        <v>42636.437025462961</v>
      </c>
      <c r="L663" s="10">
        <f t="shared" si="22"/>
        <v>42666.437025462961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R663" s="6">
        <f>E663/N663</f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0">
        <f t="shared" si="21"/>
        <v>41990.229710648149</v>
      </c>
      <c r="L664" s="10">
        <f t="shared" si="22"/>
        <v>42020.229710648149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R664" s="6">
        <f>E664/N664</f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0">
        <f t="shared" si="21"/>
        <v>42173.634907407402</v>
      </c>
      <c r="L665" s="10">
        <f t="shared" si="22"/>
        <v>42203.634907407402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R665" s="6">
        <f>E665/N665</f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0">
        <f t="shared" si="21"/>
        <v>42077.458043981482</v>
      </c>
      <c r="L666" s="10">
        <f t="shared" si="22"/>
        <v>42107.458043981482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R666" s="6">
        <f>E666/N666</f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0">
        <f t="shared" si="21"/>
        <v>42688.503020833326</v>
      </c>
      <c r="L667" s="10">
        <f t="shared" si="22"/>
        <v>42748.503020833326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R667" s="6">
        <f>E667/N667</f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0">
        <f t="shared" si="21"/>
        <v>41838.623819444438</v>
      </c>
      <c r="L668" s="10">
        <f t="shared" si="22"/>
        <v>41868.623819444438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R668" s="6">
        <f>E668/N668</f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0">
        <f t="shared" si="21"/>
        <v>42632.165081018517</v>
      </c>
      <c r="L669" s="10">
        <f t="shared" si="22"/>
        <v>42672.165081018517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R669" s="6">
        <f>E669/N669</f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0">
        <f t="shared" si="21"/>
        <v>42090.622939814813</v>
      </c>
      <c r="L670" s="10">
        <f t="shared" si="22"/>
        <v>42135.622939814813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R670" s="6">
        <f>E670/N670</f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0">
        <f t="shared" si="21"/>
        <v>42527.417337962957</v>
      </c>
      <c r="L671" s="10">
        <f t="shared" si="22"/>
        <v>42557.417337962957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R671" s="6">
        <f>E671/N671</f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0">
        <f t="shared" si="21"/>
        <v>42506.501388888886</v>
      </c>
      <c r="L672" s="10">
        <f t="shared" si="22"/>
        <v>42540.131944444445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R672" s="6">
        <f>E672/N672</f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0">
        <f t="shared" si="21"/>
        <v>41984.484398148146</v>
      </c>
      <c r="L673" s="10">
        <f t="shared" si="22"/>
        <v>42017.958333333336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R673" s="6">
        <f>E673/N673</f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0">
        <f t="shared" si="21"/>
        <v>41974.011157407404</v>
      </c>
      <c r="L674" s="10">
        <f t="shared" si="22"/>
        <v>42004.999305555553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R674" s="6">
        <f>E674/N674</f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0">
        <f t="shared" si="21"/>
        <v>41838.6321412037</v>
      </c>
      <c r="L675" s="10">
        <f t="shared" si="22"/>
        <v>41883.6321412037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R675" s="6">
        <f>E675/N675</f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0">
        <f t="shared" si="21"/>
        <v>41802.907719907402</v>
      </c>
      <c r="L676" s="10">
        <f t="shared" si="22"/>
        <v>41862.907719907402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R676" s="6">
        <f>E676/N676</f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0">
        <f t="shared" si="21"/>
        <v>41975.722268518519</v>
      </c>
      <c r="L677" s="10">
        <f t="shared" si="22"/>
        <v>42005.082638888889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R677" s="6">
        <f>E677/N677</f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0">
        <f t="shared" si="21"/>
        <v>42012.559965277775</v>
      </c>
      <c r="L678" s="10">
        <f t="shared" si="22"/>
        <v>42042.559965277775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R678" s="6">
        <f>E678/N678</f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0">
        <f t="shared" si="21"/>
        <v>42504.195543981477</v>
      </c>
      <c r="L679" s="10">
        <f t="shared" si="22"/>
        <v>42549.195543981477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R679" s="6">
        <f>E679/N679</f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0">
        <f t="shared" si="21"/>
        <v>42481.168263888881</v>
      </c>
      <c r="L680" s="10">
        <f t="shared" si="22"/>
        <v>42511.168263888881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R680" s="6">
        <f>E680/N680</f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0">
        <f t="shared" si="21"/>
        <v>42556.487372685187</v>
      </c>
      <c r="L681" s="10">
        <f t="shared" si="22"/>
        <v>42616.487372685187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R681" s="6">
        <f>E681/N681</f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0">
        <f t="shared" si="21"/>
        <v>41864.293182870366</v>
      </c>
      <c r="L682" s="10">
        <f t="shared" si="22"/>
        <v>41899.293182870366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R682" s="6">
        <f>E682/N682</f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0">
        <f t="shared" si="21"/>
        <v>42639.597268518519</v>
      </c>
      <c r="L683" s="10">
        <f t="shared" si="22"/>
        <v>42669.597268518519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R683" s="6">
        <f>E683/N683</f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0">
        <f t="shared" si="21"/>
        <v>42778.556967592587</v>
      </c>
      <c r="L684" s="10">
        <f t="shared" si="22"/>
        <v>42808.515300925923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R684" s="6">
        <f>E684/N684</f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0">
        <f t="shared" si="21"/>
        <v>42634.691712962966</v>
      </c>
      <c r="L685" s="10">
        <f t="shared" si="22"/>
        <v>42674.691712962966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R685" s="6">
        <f>E685/N685</f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0">
        <f t="shared" si="21"/>
        <v>41809.26494212963</v>
      </c>
      <c r="L686" s="10">
        <f t="shared" si="22"/>
        <v>41844.916666666664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R686" s="6">
        <f>E686/N686</f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0">
        <f t="shared" si="21"/>
        <v>41971.658240740733</v>
      </c>
      <c r="L687" s="10">
        <f t="shared" si="22"/>
        <v>42016.658240740733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R687" s="6">
        <f>E687/N687</f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0">
        <f t="shared" si="21"/>
        <v>42189.464930555558</v>
      </c>
      <c r="L688" s="10">
        <f t="shared" si="22"/>
        <v>42219.464930555558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R688" s="6">
        <v>0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0">
        <f t="shared" si="21"/>
        <v>42711.542280092595</v>
      </c>
      <c r="L689" s="10">
        <f t="shared" si="22"/>
        <v>42771.542280092595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R689" s="6">
        <f>E689/N689</f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0">
        <f t="shared" si="21"/>
        <v>42261.896446759252</v>
      </c>
      <c r="L690" s="10">
        <f t="shared" si="22"/>
        <v>42291.896446759252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R690" s="6">
        <f>E690/N690</f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0">
        <f t="shared" si="21"/>
        <v>42675.459456018514</v>
      </c>
      <c r="L691" s="10">
        <f t="shared" si="22"/>
        <v>42711.999305555553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R691" s="6">
        <f>E691/N691</f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0">
        <f t="shared" si="21"/>
        <v>42579.426400462959</v>
      </c>
      <c r="L692" s="10">
        <f t="shared" si="22"/>
        <v>42622.041666666664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R692" s="6">
        <f>E692/N692</f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0">
        <f t="shared" si="21"/>
        <v>42157.819976851846</v>
      </c>
      <c r="L693" s="10">
        <f t="shared" si="22"/>
        <v>42185.819976851846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R693" s="6">
        <f>E693/N693</f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0">
        <f t="shared" si="21"/>
        <v>42696.167395833334</v>
      </c>
      <c r="L694" s="10">
        <f t="shared" si="22"/>
        <v>42726.167395833334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R694" s="6">
        <f>E694/N694</f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0">
        <f t="shared" si="21"/>
        <v>42094.599849537037</v>
      </c>
      <c r="L695" s="10">
        <f t="shared" si="22"/>
        <v>42124.599849537037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R695" s="6">
        <f>E695/N695</f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0">
        <f t="shared" si="21"/>
        <v>42737.455543981479</v>
      </c>
      <c r="L696" s="10">
        <f t="shared" si="22"/>
        <v>42767.455543981479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R696" s="6">
        <f>E696/N696</f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0">
        <f t="shared" si="21"/>
        <v>41913.312731481477</v>
      </c>
      <c r="L697" s="10">
        <f t="shared" si="22"/>
        <v>41943.312731481477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R697" s="6">
        <f>E697/N697</f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0">
        <f t="shared" si="21"/>
        <v>41815.718773148146</v>
      </c>
      <c r="L698" s="10">
        <f t="shared" si="22"/>
        <v>41845.718773148146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R698" s="6">
        <f>E698/N698</f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0">
        <f t="shared" si="21"/>
        <v>42388.314687500002</v>
      </c>
      <c r="L699" s="10">
        <f t="shared" si="22"/>
        <v>42403.314687500002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R699" s="6">
        <f>E699/N699</f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0">
        <f t="shared" si="21"/>
        <v>41866.722743055558</v>
      </c>
      <c r="L700" s="10">
        <f t="shared" si="22"/>
        <v>41899.875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R700" s="6">
        <f>E700/N700</f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0">
        <f t="shared" si="21"/>
        <v>41563.277175925927</v>
      </c>
      <c r="L701" s="10">
        <f t="shared" si="22"/>
        <v>41600.458333333328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R701" s="6">
        <f>E701/N701</f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0">
        <f t="shared" si="21"/>
        <v>42715.480104166665</v>
      </c>
      <c r="L702" s="10">
        <f t="shared" si="22"/>
        <v>42745.480104166665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R702" s="6">
        <f>E702/N702</f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0">
        <f t="shared" si="21"/>
        <v>41813.454629629625</v>
      </c>
      <c r="L703" s="10">
        <f t="shared" si="22"/>
        <v>41843.454629629625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R703" s="6">
        <f>E703/N703</f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0">
        <f t="shared" si="21"/>
        <v>42668.518368055556</v>
      </c>
      <c r="L704" s="10">
        <f t="shared" si="22"/>
        <v>42698.560034722221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R704" s="6">
        <f>E704/N704</f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0">
        <f t="shared" si="21"/>
        <v>42711.742465277777</v>
      </c>
      <c r="L705" s="10">
        <f t="shared" si="22"/>
        <v>42766.772222222215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R705" s="6">
        <f>E705/N705</f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0">
        <f t="shared" si="21"/>
        <v>42725.984583333331</v>
      </c>
      <c r="L706" s="10">
        <f t="shared" si="22"/>
        <v>42785.984583333331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R706" s="6">
        <f>E706/N706</f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0">
        <f t="shared" ref="K707:K770" si="23">(J707/86400)+25569+(-5/24)</f>
        <v>42726.283310185179</v>
      </c>
      <c r="L707" s="10">
        <f t="shared" ref="L707:L770" si="24">(I707/86400)+25569+(-5/24)</f>
        <v>42756.283310185179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R707" s="6">
        <f>E707/N707</f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0">
        <f t="shared" si="23"/>
        <v>42676.786840277775</v>
      </c>
      <c r="L708" s="10">
        <f t="shared" si="24"/>
        <v>42718.568749999999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R708" s="6">
        <v>0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0">
        <f t="shared" si="23"/>
        <v>42696.45517361111</v>
      </c>
      <c r="L709" s="10">
        <f t="shared" si="24"/>
        <v>42736.45517361111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R709" s="6">
        <f>E709/N709</f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0">
        <f t="shared" si="23"/>
        <v>41835.372685185182</v>
      </c>
      <c r="L710" s="10">
        <f t="shared" si="24"/>
        <v>41895.372685185182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R710" s="6">
        <f>E710/N710</f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0">
        <f t="shared" si="23"/>
        <v>41947.832858796297</v>
      </c>
      <c r="L711" s="10">
        <f t="shared" si="24"/>
        <v>41977.832858796297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R711" s="6">
        <f>E711/N711</f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0">
        <f t="shared" si="23"/>
        <v>41837.776643518519</v>
      </c>
      <c r="L712" s="10">
        <f t="shared" si="24"/>
        <v>41870.822222222218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R712" s="6">
        <v>0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0">
        <f t="shared" si="23"/>
        <v>42678.250787037039</v>
      </c>
      <c r="L713" s="10">
        <f t="shared" si="24"/>
        <v>42718.292453703696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R713" s="6">
        <f>E713/N713</f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0">
        <f t="shared" si="23"/>
        <v>42384.472592592589</v>
      </c>
      <c r="L714" s="10">
        <f t="shared" si="24"/>
        <v>42414.472592592589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R714" s="6">
        <f>E714/N714</f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0">
        <f t="shared" si="23"/>
        <v>42496.320972222216</v>
      </c>
      <c r="L715" s="10">
        <f t="shared" si="24"/>
        <v>42526.320972222216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R715" s="6">
        <f>E715/N715</f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0">
        <f t="shared" si="23"/>
        <v>42734.579652777778</v>
      </c>
      <c r="L716" s="10">
        <f t="shared" si="24"/>
        <v>42794.579652777778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R716" s="6">
        <f>E716/N716</f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0">
        <f t="shared" si="23"/>
        <v>42272.8824074074</v>
      </c>
      <c r="L717" s="10">
        <f t="shared" si="24"/>
        <v>42312.924074074072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R717" s="6">
        <f>E717/N717</f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0">
        <f t="shared" si="23"/>
        <v>41940.450312499997</v>
      </c>
      <c r="L718" s="10">
        <f t="shared" si="24"/>
        <v>41973.791666666664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R718" s="6">
        <f>E718/N718</f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0">
        <f t="shared" si="23"/>
        <v>41857.645856481475</v>
      </c>
      <c r="L719" s="10">
        <f t="shared" si="24"/>
        <v>41887.645856481475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R719" s="6">
        <f>E719/N719</f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0">
        <f t="shared" si="23"/>
        <v>42752.637118055551</v>
      </c>
      <c r="L720" s="10">
        <f t="shared" si="24"/>
        <v>42784.040972222218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R720" s="6">
        <f>E720/N720</f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0">
        <f t="shared" si="23"/>
        <v>42408.83189814815</v>
      </c>
      <c r="L721" s="10">
        <f t="shared" si="24"/>
        <v>42422.83189814815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R721" s="6">
        <f>E721/N721</f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0">
        <f t="shared" si="23"/>
        <v>40909.440868055557</v>
      </c>
      <c r="L722" s="10">
        <f t="shared" si="24"/>
        <v>40937.440868055557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R722" s="6">
        <f>E722/N722</f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0">
        <f t="shared" si="23"/>
        <v>41807.363506944443</v>
      </c>
      <c r="L723" s="10">
        <f t="shared" si="24"/>
        <v>41852.363506944443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R723" s="6">
        <f>E723/N723</f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0">
        <f t="shared" si="23"/>
        <v>40977.596967592588</v>
      </c>
      <c r="L724" s="10">
        <f t="shared" si="24"/>
        <v>41007.555300925924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R724" s="6">
        <f>E724/N724</f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0">
        <f t="shared" si="23"/>
        <v>42184.608206018514</v>
      </c>
      <c r="L725" s="10">
        <f t="shared" si="24"/>
        <v>42214.957638888889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R725" s="6">
        <f>E725/N725</f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0">
        <f t="shared" si="23"/>
        <v>40694.430127314808</v>
      </c>
      <c r="L726" s="10">
        <f t="shared" si="24"/>
        <v>40724.430127314808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R726" s="6">
        <f>E726/N726</f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0">
        <f t="shared" si="23"/>
        <v>42321.417962962958</v>
      </c>
      <c r="L727" s="10">
        <f t="shared" si="24"/>
        <v>42351.417962962958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R727" s="6">
        <f>E727/N727</f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0">
        <f t="shared" si="23"/>
        <v>41345.834340277775</v>
      </c>
      <c r="L728" s="10">
        <f t="shared" si="24"/>
        <v>41375.834340277775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R728" s="6">
        <f>E728/N728</f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0">
        <f t="shared" si="23"/>
        <v>41246.811909722222</v>
      </c>
      <c r="L729" s="10">
        <f t="shared" si="24"/>
        <v>41288.680555555555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R729" s="6">
        <f>E729/N729</f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0">
        <f t="shared" si="23"/>
        <v>40731.629131944443</v>
      </c>
      <c r="L730" s="10">
        <f t="shared" si="24"/>
        <v>40776.629131944443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R730" s="6">
        <f>E730/N730</f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0">
        <f t="shared" si="23"/>
        <v>41110.97755787037</v>
      </c>
      <c r="L731" s="10">
        <f t="shared" si="24"/>
        <v>41170.97755787037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R731" s="6">
        <f>E731/N731</f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0">
        <f t="shared" si="23"/>
        <v>40854.536932870367</v>
      </c>
      <c r="L732" s="10">
        <f t="shared" si="24"/>
        <v>40884.536932870367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R732" s="6">
        <f>E732/N732</f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0">
        <f t="shared" si="23"/>
        <v>40879.587349537032</v>
      </c>
      <c r="L733" s="10">
        <f t="shared" si="24"/>
        <v>40930.041666666664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R733" s="6">
        <f>E733/N733</f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0">
        <f t="shared" si="23"/>
        <v>41486.21598379629</v>
      </c>
      <c r="L734" s="10">
        <f t="shared" si="24"/>
        <v>41546.21598379629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R734" s="6">
        <f>E734/N734</f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0">
        <f t="shared" si="23"/>
        <v>41598.211712962962</v>
      </c>
      <c r="L735" s="10">
        <f t="shared" si="24"/>
        <v>41628.211712962962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R735" s="6">
        <f>E735/N735</f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0">
        <f t="shared" si="23"/>
        <v>42101.956249999996</v>
      </c>
      <c r="L736" s="10">
        <f t="shared" si="24"/>
        <v>42132.999999999993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R736" s="6">
        <f>E736/N736</f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0">
        <f t="shared" si="23"/>
        <v>41945.821134259255</v>
      </c>
      <c r="L737" s="10">
        <f t="shared" si="24"/>
        <v>41976.818749999999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R737" s="6">
        <f>E737/N737</f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0">
        <f t="shared" si="23"/>
        <v>41579.525925925926</v>
      </c>
      <c r="L738" s="10">
        <f t="shared" si="24"/>
        <v>41598.999305555553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R738" s="6">
        <f>E738/N738</f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0">
        <f t="shared" si="23"/>
        <v>41667.066979166666</v>
      </c>
      <c r="L739" s="10">
        <f t="shared" si="24"/>
        <v>41684.625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R739" s="6">
        <f>E739/N739</f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0">
        <f t="shared" si="23"/>
        <v>41943.39576388889</v>
      </c>
      <c r="L740" s="10">
        <f t="shared" si="24"/>
        <v>41973.999305555553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R740" s="6">
        <f>E740/N740</f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0">
        <f t="shared" si="23"/>
        <v>41829.294317129628</v>
      </c>
      <c r="L741" s="10">
        <f t="shared" si="24"/>
        <v>41862.294317129628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R741" s="6">
        <f>E741/N741</f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0">
        <f t="shared" si="23"/>
        <v>42161.93844907407</v>
      </c>
      <c r="L742" s="10">
        <f t="shared" si="24"/>
        <v>42175.93844907407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R742" s="6">
        <f>E742/N742</f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0">
        <f t="shared" si="23"/>
        <v>41401.439884259256</v>
      </c>
      <c r="L743" s="10">
        <f t="shared" si="24"/>
        <v>41436.439884259256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R743" s="6">
        <f>E743/N743</f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0">
        <f t="shared" si="23"/>
        <v>41689.709629629629</v>
      </c>
      <c r="L744" s="10">
        <f t="shared" si="24"/>
        <v>41719.667962962958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R744" s="6">
        <f>E744/N744</f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0">
        <f t="shared" si="23"/>
        <v>40990.500983796293</v>
      </c>
      <c r="L745" s="10">
        <f t="shared" si="24"/>
        <v>41015.666666666664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R745" s="6">
        <f>E745/N745</f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0">
        <f t="shared" si="23"/>
        <v>41226.748877314814</v>
      </c>
      <c r="L746" s="10">
        <f t="shared" si="24"/>
        <v>41256.748877314814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R746" s="6">
        <f>E746/N746</f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0">
        <f t="shared" si="23"/>
        <v>41367.363946759258</v>
      </c>
      <c r="L747" s="10">
        <f t="shared" si="24"/>
        <v>41397.363946759258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R747" s="6">
        <f>E747/N747</f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0">
        <f t="shared" si="23"/>
        <v>41156.834594907406</v>
      </c>
      <c r="L748" s="10">
        <f t="shared" si="24"/>
        <v>41174.957638888889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R748" s="6">
        <f>E748/N748</f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0">
        <f t="shared" si="23"/>
        <v>41988.340497685182</v>
      </c>
      <c r="L749" s="10">
        <f t="shared" si="24"/>
        <v>42019.245833333327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R749" s="6">
        <f>E749/N749</f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0">
        <f t="shared" si="23"/>
        <v>41831.638495370367</v>
      </c>
      <c r="L750" s="10">
        <f t="shared" si="24"/>
        <v>41861.638495370367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R750" s="6">
        <f>E750/N750</f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0">
        <f t="shared" si="23"/>
        <v>42733.732986111114</v>
      </c>
      <c r="L751" s="10">
        <f t="shared" si="24"/>
        <v>42763.732986111114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R751" s="6">
        <f>E751/N751</f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0">
        <f t="shared" si="23"/>
        <v>41299.669814814813</v>
      </c>
      <c r="L752" s="10">
        <f t="shared" si="24"/>
        <v>41329.669814814813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R752" s="6">
        <f>E752/N752</f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0">
        <f t="shared" si="23"/>
        <v>40713.422164351847</v>
      </c>
      <c r="L753" s="10">
        <f t="shared" si="24"/>
        <v>40759.422164351847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R753" s="6">
        <f>E753/N753</f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0">
        <f t="shared" si="23"/>
        <v>42639.213159722225</v>
      </c>
      <c r="L754" s="10">
        <f t="shared" si="24"/>
        <v>42659.249999999993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R754" s="6">
        <f>E754/N754</f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0">
        <f t="shared" si="23"/>
        <v>42019.381840277776</v>
      </c>
      <c r="L755" s="10">
        <f t="shared" si="24"/>
        <v>42049.381840277776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R755" s="6">
        <f>E755/N755</f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0">
        <f t="shared" si="23"/>
        <v>41249.54075231481</v>
      </c>
      <c r="L756" s="10">
        <f t="shared" si="24"/>
        <v>41279.54075231481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R756" s="6">
        <f>E756/N756</f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0">
        <f t="shared" si="23"/>
        <v>41383.396724537037</v>
      </c>
      <c r="L757" s="10">
        <f t="shared" si="24"/>
        <v>41413.820138888885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R757" s="6">
        <f>E757/N757</f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0">
        <f t="shared" si="23"/>
        <v>40590.558553240735</v>
      </c>
      <c r="L758" s="10">
        <f t="shared" si="24"/>
        <v>40651.516886574071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R758" s="6">
        <f>E758/N758</f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0">
        <f t="shared" si="23"/>
        <v>41234.846226851849</v>
      </c>
      <c r="L759" s="10">
        <f t="shared" si="24"/>
        <v>41248.846226851849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R759" s="6">
        <f>E759/N759</f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0">
        <f t="shared" si="23"/>
        <v>40429.628101851849</v>
      </c>
      <c r="L760" s="10">
        <f t="shared" si="24"/>
        <v>40459.628101851849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R760" s="6">
        <f>E760/N760</f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0">
        <f t="shared" si="23"/>
        <v>41789.121979166666</v>
      </c>
      <c r="L761" s="10">
        <f t="shared" si="24"/>
        <v>41829.121979166666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R761" s="6">
        <f>E761/N761</f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0">
        <f t="shared" si="23"/>
        <v>42670.555706018517</v>
      </c>
      <c r="L762" s="10">
        <f t="shared" si="24"/>
        <v>42700.597372685188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R762" s="6">
        <v>0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0">
        <f t="shared" si="23"/>
        <v>41642.543124999997</v>
      </c>
      <c r="L763" s="10">
        <f t="shared" si="24"/>
        <v>41672.543124999997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R763" s="6">
        <f>E763/N763</f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0">
        <f t="shared" si="23"/>
        <v>42690.65011574074</v>
      </c>
      <c r="L764" s="10">
        <f t="shared" si="24"/>
        <v>42708.041666666664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R764" s="6">
        <v>0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0">
        <f t="shared" si="23"/>
        <v>41471.238518518519</v>
      </c>
      <c r="L765" s="10">
        <f t="shared" si="24"/>
        <v>41501.238518518519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R765" s="6">
        <f>E765/N765</f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0">
        <f t="shared" si="23"/>
        <v>42226.964826388888</v>
      </c>
      <c r="L766" s="10">
        <f t="shared" si="24"/>
        <v>42256.964826388888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R766" s="6">
        <v>0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0">
        <f t="shared" si="23"/>
        <v>41901.334305555552</v>
      </c>
      <c r="L767" s="10">
        <f t="shared" si="24"/>
        <v>41931.334305555552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R767" s="6">
        <f>E767/N767</f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0">
        <f t="shared" si="23"/>
        <v>42021.57503472222</v>
      </c>
      <c r="L768" s="10">
        <f t="shared" si="24"/>
        <v>42051.57503472222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R768" s="6">
        <v>0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0">
        <f t="shared" si="23"/>
        <v>42114.935300925928</v>
      </c>
      <c r="L769" s="10">
        <f t="shared" si="24"/>
        <v>42144.935300925928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R769" s="6">
        <f>E769/N769</f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0">
        <f t="shared" si="23"/>
        <v>41593.998726851853</v>
      </c>
      <c r="L770" s="10">
        <f t="shared" si="24"/>
        <v>41623.998726851853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R770" s="6">
        <v>0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0">
        <f t="shared" ref="K771:K834" si="25">(J771/86400)+25569+(-5/24)</f>
        <v>41604.788124999999</v>
      </c>
      <c r="L771" s="10">
        <f t="shared" ref="L771:L834" si="26">(I771/86400)+25569+(-5/24)</f>
        <v>41634.788124999999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R771" s="6">
        <f>E771/N771</f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0">
        <f t="shared" si="25"/>
        <v>41289.791307870364</v>
      </c>
      <c r="L772" s="10">
        <f t="shared" si="26"/>
        <v>41329.791307870364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R772" s="6">
        <v>0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0">
        <f t="shared" si="25"/>
        <v>42349.615763888891</v>
      </c>
      <c r="L773" s="10">
        <f t="shared" si="26"/>
        <v>42399.615763888891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R773" s="6">
        <f>E773/N773</f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0">
        <f t="shared" si="25"/>
        <v>40067.848599537036</v>
      </c>
      <c r="L774" s="10">
        <f t="shared" si="26"/>
        <v>40117.957638888889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R774" s="6">
        <f>E774/N774</f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0">
        <f t="shared" si="25"/>
        <v>42100.527604166666</v>
      </c>
      <c r="L775" s="10">
        <f t="shared" si="26"/>
        <v>42134.750694444439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R775" s="6">
        <f>E775/N775</f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0">
        <f t="shared" si="25"/>
        <v>41663.571967592587</v>
      </c>
      <c r="L776" s="10">
        <f t="shared" si="26"/>
        <v>41693.571967592587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R776" s="6">
        <f>E776/N776</f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0">
        <f t="shared" si="25"/>
        <v>40862.851793981477</v>
      </c>
      <c r="L777" s="10">
        <f t="shared" si="26"/>
        <v>40892.851793981477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R777" s="6">
        <f>E777/N777</f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0">
        <f t="shared" si="25"/>
        <v>42250.477372685178</v>
      </c>
      <c r="L778" s="10">
        <f t="shared" si="26"/>
        <v>42287.999999999993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R778" s="6">
        <f>E778/N778</f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0">
        <f t="shared" si="25"/>
        <v>41456.772881944438</v>
      </c>
      <c r="L779" s="10">
        <f t="shared" si="26"/>
        <v>41486.772881944438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R779" s="6">
        <f>E779/N779</f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0">
        <f t="shared" si="25"/>
        <v>41729.493981481479</v>
      </c>
      <c r="L780" s="10">
        <f t="shared" si="26"/>
        <v>41759.493981481479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R780" s="6">
        <f>E780/N780</f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0">
        <f t="shared" si="25"/>
        <v>40436.475752314815</v>
      </c>
      <c r="L781" s="10">
        <f t="shared" si="26"/>
        <v>40465.958333333328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R781" s="6">
        <f>E781/N781</f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0">
        <f t="shared" si="25"/>
        <v>40636.465567129628</v>
      </c>
      <c r="L782" s="10">
        <f t="shared" si="26"/>
        <v>40666.465567129628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R782" s="6">
        <f>E782/N782</f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0">
        <f t="shared" si="25"/>
        <v>41402.792523148142</v>
      </c>
      <c r="L783" s="10">
        <f t="shared" si="26"/>
        <v>41432.792523148142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R783" s="6">
        <f>E783/N783</f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0">
        <f t="shared" si="25"/>
        <v>41116.549791666665</v>
      </c>
      <c r="L784" s="10">
        <f t="shared" si="26"/>
        <v>41146.549791666665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R784" s="6">
        <f>E784/N784</f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0">
        <f t="shared" si="25"/>
        <v>40987.565381944441</v>
      </c>
      <c r="L785" s="10">
        <f t="shared" si="26"/>
        <v>41026.708333333328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R785" s="6">
        <f>E785/N785</f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0">
        <f t="shared" si="25"/>
        <v>41674.941192129627</v>
      </c>
      <c r="L786" s="10">
        <f t="shared" si="26"/>
        <v>41714.899525462963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R786" s="6">
        <f>E786/N786</f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0">
        <f t="shared" si="25"/>
        <v>41303.38559027778</v>
      </c>
      <c r="L787" s="10">
        <f t="shared" si="26"/>
        <v>41333.38559027778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R787" s="6">
        <f>E787/N787</f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0">
        <f t="shared" si="25"/>
        <v>40982.847615740735</v>
      </c>
      <c r="L788" s="10">
        <f t="shared" si="26"/>
        <v>41040.449305555558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R788" s="6">
        <f>E788/N788</f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0">
        <f t="shared" si="25"/>
        <v>41549.419282407405</v>
      </c>
      <c r="L789" s="10">
        <f t="shared" si="26"/>
        <v>41579.419282407405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R789" s="6">
        <f>E789/N789</f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0">
        <f t="shared" si="25"/>
        <v>41058.798472222217</v>
      </c>
      <c r="L790" s="10">
        <f t="shared" si="26"/>
        <v>41096.957638888889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R790" s="6">
        <f>E790/N790</f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0">
        <f t="shared" si="25"/>
        <v>41276.977777777771</v>
      </c>
      <c r="L791" s="10">
        <f t="shared" si="26"/>
        <v>41295.124305555553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R791" s="6">
        <f>E791/N791</f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0">
        <f t="shared" si="25"/>
        <v>41275.839571759258</v>
      </c>
      <c r="L792" s="10">
        <f t="shared" si="26"/>
        <v>41305.839571759258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R792" s="6">
        <f>E792/N792</f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0">
        <f t="shared" si="25"/>
        <v>41557.572291666664</v>
      </c>
      <c r="L793" s="10">
        <f t="shared" si="26"/>
        <v>41591.040972222218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R793" s="6">
        <f>E793/N793</f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0">
        <f t="shared" si="25"/>
        <v>41555.665312499994</v>
      </c>
      <c r="L794" s="10">
        <f t="shared" si="26"/>
        <v>41585.706979166665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R794" s="6">
        <f>E794/N794</f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0">
        <f t="shared" si="25"/>
        <v>41442.532916666663</v>
      </c>
      <c r="L795" s="10">
        <f t="shared" si="26"/>
        <v>41457.999305555553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R795" s="6">
        <f>E795/N795</f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0">
        <f t="shared" si="25"/>
        <v>40735.906678240739</v>
      </c>
      <c r="L796" s="10">
        <f t="shared" si="26"/>
        <v>40791.504166666666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R796" s="6">
        <f>E796/N796</f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0">
        <f t="shared" si="25"/>
        <v>40963.404699074068</v>
      </c>
      <c r="L797" s="10">
        <f t="shared" si="26"/>
        <v>41005.999305555553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R797" s="6">
        <f>E797/N797</f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0">
        <f t="shared" si="25"/>
        <v>41502.674594907403</v>
      </c>
      <c r="L798" s="10">
        <f t="shared" si="26"/>
        <v>41532.673611111109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R798" s="6">
        <f>E798/N798</f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0">
        <f t="shared" si="25"/>
        <v>40996.785740740735</v>
      </c>
      <c r="L799" s="10">
        <f t="shared" si="26"/>
        <v>41027.958333333328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R799" s="6">
        <f>E799/N799</f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0">
        <f t="shared" si="25"/>
        <v>41882.381793981483</v>
      </c>
      <c r="L800" s="10">
        <f t="shared" si="26"/>
        <v>41912.381793981483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R800" s="6">
        <f>E800/N800</f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0">
        <f t="shared" si="25"/>
        <v>40996.458865740737</v>
      </c>
      <c r="L801" s="10">
        <f t="shared" si="26"/>
        <v>41026.458865740737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R801" s="6">
        <f>E801/N801</f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0">
        <f t="shared" si="25"/>
        <v>41863.225162037037</v>
      </c>
      <c r="L802" s="10">
        <f t="shared" si="26"/>
        <v>41893.225162037037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R802" s="6">
        <f>E802/N802</f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0">
        <f t="shared" si="25"/>
        <v>40695.587037037032</v>
      </c>
      <c r="L803" s="10">
        <f t="shared" si="26"/>
        <v>40725.587037037032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R803" s="6">
        <f>E803/N803</f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0">
        <f t="shared" si="25"/>
        <v>41122.813935185179</v>
      </c>
      <c r="L804" s="10">
        <f t="shared" si="26"/>
        <v>41168.961805555555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R804" s="6">
        <f>E804/N804</f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0">
        <f t="shared" si="25"/>
        <v>40665.741643518515</v>
      </c>
      <c r="L805" s="10">
        <f t="shared" si="26"/>
        <v>40691.833333333328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R805" s="6">
        <f>E805/N805</f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0">
        <f t="shared" si="25"/>
        <v>40729.897291666661</v>
      </c>
      <c r="L806" s="10">
        <f t="shared" si="26"/>
        <v>40746.957638888889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R806" s="6">
        <f>E806/N806</f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0">
        <f t="shared" si="25"/>
        <v>40690.614722222221</v>
      </c>
      <c r="L807" s="10">
        <f t="shared" si="26"/>
        <v>40740.75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R807" s="6">
        <f>E807/N807</f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0">
        <f t="shared" si="25"/>
        <v>40763.483090277776</v>
      </c>
      <c r="L808" s="10">
        <f t="shared" si="26"/>
        <v>40793.483090277776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R808" s="6">
        <f>E808/N808</f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0">
        <f t="shared" si="25"/>
        <v>42759.420266203706</v>
      </c>
      <c r="L809" s="10">
        <f t="shared" si="26"/>
        <v>42794.874999999993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R809" s="6">
        <f>E809/N809</f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0">
        <f t="shared" si="25"/>
        <v>41961.892199074071</v>
      </c>
      <c r="L810" s="10">
        <f t="shared" si="26"/>
        <v>41994.999305555553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R810" s="6">
        <f>E810/N810</f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0">
        <f t="shared" si="25"/>
        <v>41628.625347222223</v>
      </c>
      <c r="L811" s="10">
        <f t="shared" si="26"/>
        <v>41658.625347222223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R811" s="6">
        <f>E811/N811</f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0">
        <f t="shared" si="25"/>
        <v>41122.847939814812</v>
      </c>
      <c r="L812" s="10">
        <f t="shared" si="26"/>
        <v>41152.847939814812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R812" s="6">
        <f>E812/N812</f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0">
        <f t="shared" si="25"/>
        <v>41443.435208333329</v>
      </c>
      <c r="L813" s="10">
        <f t="shared" si="26"/>
        <v>41465.494444444441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R813" s="6">
        <f>E813/N813</f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0">
        <f t="shared" si="25"/>
        <v>41281.809629629628</v>
      </c>
      <c r="L814" s="10">
        <f t="shared" si="26"/>
        <v>41334.373611111107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R814" s="6">
        <f>E814/N814</f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0">
        <f t="shared" si="25"/>
        <v>41080.751909722218</v>
      </c>
      <c r="L815" s="10">
        <f t="shared" si="26"/>
        <v>41110.751909722218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R815" s="6">
        <f>E815/N815</f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0">
        <f t="shared" si="25"/>
        <v>40679.534733796296</v>
      </c>
      <c r="L816" s="10">
        <f t="shared" si="26"/>
        <v>40694.544444444444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R816" s="6">
        <f>E816/N816</f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0">
        <f t="shared" si="25"/>
        <v>41914.70952546296</v>
      </c>
      <c r="L817" s="10">
        <f t="shared" si="26"/>
        <v>41944.70952546296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R817" s="6">
        <f>E817/N817</f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0">
        <f t="shared" si="25"/>
        <v>41341.662534722222</v>
      </c>
      <c r="L818" s="10">
        <f t="shared" si="26"/>
        <v>41373.0625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R818" s="6">
        <f>E818/N818</f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0">
        <f t="shared" si="25"/>
        <v>40925.391331018516</v>
      </c>
      <c r="L819" s="10">
        <f t="shared" si="26"/>
        <v>40978.999305555553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R819" s="6">
        <f>E819/N819</f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0">
        <f t="shared" si="25"/>
        <v>41120.67454861111</v>
      </c>
      <c r="L820" s="10">
        <f t="shared" si="26"/>
        <v>41128.500694444439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R820" s="6">
        <f>E820/N820</f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0">
        <f t="shared" si="25"/>
        <v>41619.789976851847</v>
      </c>
      <c r="L821" s="10">
        <f t="shared" si="26"/>
        <v>41628.988888888889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R821" s="6">
        <f>E821/N821</f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0">
        <f t="shared" si="25"/>
        <v>41768.633587962962</v>
      </c>
      <c r="L822" s="10">
        <f t="shared" si="26"/>
        <v>41799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R822" s="6">
        <f>E822/N822</f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0">
        <f t="shared" si="25"/>
        <v>42093.71371527778</v>
      </c>
      <c r="L823" s="10">
        <f t="shared" si="26"/>
        <v>42127.959027777775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R823" s="6">
        <f>E823/N823</f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0">
        <f t="shared" si="25"/>
        <v>41157.739004629628</v>
      </c>
      <c r="L824" s="10">
        <f t="shared" si="26"/>
        <v>41187.739004629628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R824" s="6">
        <f>E824/N824</f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0">
        <f t="shared" si="25"/>
        <v>42055.764490740738</v>
      </c>
      <c r="L825" s="10">
        <f t="shared" si="26"/>
        <v>42085.722824074073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R825" s="6">
        <f>E825/N825</f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0">
        <f t="shared" si="25"/>
        <v>40250.033773148149</v>
      </c>
      <c r="L826" s="10">
        <f t="shared" si="26"/>
        <v>40286.082638888889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R826" s="6">
        <f>E826/N826</f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0">
        <f t="shared" si="25"/>
        <v>41186.098194444443</v>
      </c>
      <c r="L827" s="10">
        <f t="shared" si="26"/>
        <v>41211.098194444443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R827" s="6">
        <f>E827/N827</f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0">
        <f t="shared" si="25"/>
        <v>40972.830208333333</v>
      </c>
      <c r="L828" s="10">
        <f t="shared" si="26"/>
        <v>40993.788541666661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R828" s="6">
        <f>E828/N828</f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0">
        <f t="shared" si="25"/>
        <v>40927.265127314815</v>
      </c>
      <c r="L829" s="10">
        <f t="shared" si="26"/>
        <v>40953.617361111108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R829" s="6">
        <f>E829/N829</f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0">
        <f t="shared" si="25"/>
        <v>41072.842384259253</v>
      </c>
      <c r="L830" s="10">
        <f t="shared" si="26"/>
        <v>41085.474999999999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R830" s="6">
        <f>E830/N830</f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0">
        <f t="shared" si="25"/>
        <v>42504.593055555553</v>
      </c>
      <c r="L831" s="10">
        <f t="shared" si="26"/>
        <v>42564.593055555553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R831" s="6">
        <f>E831/N831</f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0">
        <f t="shared" si="25"/>
        <v>41325.317418981482</v>
      </c>
      <c r="L832" s="10">
        <f t="shared" si="26"/>
        <v>41355.27575231481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R832" s="6">
        <f>E832/N832</f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0">
        <f t="shared" si="25"/>
        <v>40996.438587962963</v>
      </c>
      <c r="L833" s="10">
        <f t="shared" si="26"/>
        <v>41026.438587962963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R833" s="6">
        <f>E833/N833</f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0">
        <f t="shared" si="25"/>
        <v>40869.466840277775</v>
      </c>
      <c r="L834" s="10">
        <f t="shared" si="26"/>
        <v>40929.134027777771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R834" s="6">
        <f>E834/N834</f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0">
        <f t="shared" ref="K835:K898" si="27">(J835/86400)+25569+(-5/24)</f>
        <v>41718.669849537036</v>
      </c>
      <c r="L835" s="10">
        <f t="shared" ref="L835:L898" si="28">(I835/86400)+25569+(-5/24)</f>
        <v>41748.669849537036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R835" s="6">
        <f>E835/N835</f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0">
        <f t="shared" si="27"/>
        <v>41422.614490740736</v>
      </c>
      <c r="L836" s="10">
        <f t="shared" si="28"/>
        <v>41455.957638888889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R836" s="6">
        <f>E836/N836</f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0">
        <f t="shared" si="27"/>
        <v>41005.249513888884</v>
      </c>
      <c r="L837" s="10">
        <f t="shared" si="28"/>
        <v>41047.916666666664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R837" s="6">
        <f>E837/N837</f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0">
        <f t="shared" si="27"/>
        <v>41523.848587962959</v>
      </c>
      <c r="L838" s="10">
        <f t="shared" si="28"/>
        <v>41553.848587962959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R838" s="6">
        <f>E838/N838</f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0">
        <f t="shared" si="27"/>
        <v>41730.79006944444</v>
      </c>
      <c r="L839" s="10">
        <f t="shared" si="28"/>
        <v>41760.79006944444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R839" s="6">
        <f>E839/N839</f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0">
        <f t="shared" si="27"/>
        <v>40895.689641203702</v>
      </c>
      <c r="L840" s="10">
        <f t="shared" si="28"/>
        <v>40925.689641203702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R840" s="6">
        <f>E840/N840</f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0">
        <f t="shared" si="27"/>
        <v>41144.555046296293</v>
      </c>
      <c r="L841" s="10">
        <f t="shared" si="28"/>
        <v>41174.555046296293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R841" s="6">
        <f>E841/N841</f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0">
        <f t="shared" si="27"/>
        <v>42607.018368055556</v>
      </c>
      <c r="L842" s="10">
        <f t="shared" si="28"/>
        <v>42637.018368055556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R842" s="6">
        <f>E842/N842</f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0">
        <f t="shared" si="27"/>
        <v>41923.630358796298</v>
      </c>
      <c r="L843" s="10">
        <f t="shared" si="28"/>
        <v>41953.672025462962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R843" s="6">
        <f>E843/N843</f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0">
        <f t="shared" si="27"/>
        <v>41526.384062499994</v>
      </c>
      <c r="L844" s="10">
        <f t="shared" si="28"/>
        <v>41560.957638888889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R844" s="6">
        <f>E844/N844</f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0">
        <f t="shared" si="27"/>
        <v>42695.049537037034</v>
      </c>
      <c r="L845" s="10">
        <f t="shared" si="28"/>
        <v>42712.124999999993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R845" s="6">
        <f>E845/N845</f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0">
        <f t="shared" si="27"/>
        <v>41905.476296296292</v>
      </c>
      <c r="L846" s="10">
        <f t="shared" si="28"/>
        <v>41943.999305555553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R846" s="6">
        <f>E846/N846</f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0">
        <f t="shared" si="27"/>
        <v>42577.997638888883</v>
      </c>
      <c r="L847" s="10">
        <f t="shared" si="28"/>
        <v>42617.957638888889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R847" s="6">
        <f>E847/N847</f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0">
        <f t="shared" si="27"/>
        <v>41694.183506944442</v>
      </c>
      <c r="L848" s="10">
        <f t="shared" si="28"/>
        <v>41708.375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R848" s="6">
        <f>E848/N848</f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0">
        <f t="shared" si="27"/>
        <v>42165.59</v>
      </c>
      <c r="L849" s="10">
        <f t="shared" si="28"/>
        <v>42195.59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R849" s="6">
        <f>E849/N849</f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0">
        <f t="shared" si="27"/>
        <v>42078.583715277775</v>
      </c>
      <c r="L850" s="10">
        <f t="shared" si="28"/>
        <v>42108.583715277775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R850" s="6">
        <f>E850/N850</f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0">
        <f t="shared" si="27"/>
        <v>42050.94055555555</v>
      </c>
      <c r="L851" s="10">
        <f t="shared" si="28"/>
        <v>42078.898888888885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R851" s="6">
        <f>E851/N851</f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0">
        <f t="shared" si="27"/>
        <v>42452.619409722225</v>
      </c>
      <c r="L852" s="10">
        <f t="shared" si="28"/>
        <v>42484.999305555553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R852" s="6">
        <f>E852/N852</f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0">
        <f t="shared" si="27"/>
        <v>42522.671909722216</v>
      </c>
      <c r="L853" s="10">
        <f t="shared" si="28"/>
        <v>42582.614583333336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R853" s="6">
        <f>E853/N853</f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0">
        <f t="shared" si="27"/>
        <v>42656.59716435185</v>
      </c>
      <c r="L854" s="10">
        <f t="shared" si="28"/>
        <v>42667.666666666664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R854" s="6">
        <f>E854/N854</f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0">
        <f t="shared" si="27"/>
        <v>42021.62394675926</v>
      </c>
      <c r="L855" s="10">
        <f t="shared" si="28"/>
        <v>42051.62394675926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R855" s="6">
        <f>E855/N855</f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0">
        <f t="shared" si="27"/>
        <v>42702.004004629627</v>
      </c>
      <c r="L856" s="10">
        <f t="shared" si="28"/>
        <v>42732.004004629627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R856" s="6">
        <f>E856/N856</f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0">
        <f t="shared" si="27"/>
        <v>42544.916863425919</v>
      </c>
      <c r="L857" s="10">
        <f t="shared" si="28"/>
        <v>42574.916863425919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R857" s="6">
        <f>E857/N857</f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0">
        <f t="shared" si="27"/>
        <v>42609.103657407402</v>
      </c>
      <c r="L858" s="10">
        <f t="shared" si="28"/>
        <v>42668.583333333336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R858" s="6">
        <f>E858/N858</f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0">
        <f t="shared" si="27"/>
        <v>42291.373043981475</v>
      </c>
      <c r="L859" s="10">
        <f t="shared" si="28"/>
        <v>42333.414710648147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R859" s="6">
        <f>E859/N859</f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0">
        <f t="shared" si="27"/>
        <v>42079.537245370368</v>
      </c>
      <c r="L860" s="10">
        <f t="shared" si="28"/>
        <v>42109.749305555553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R860" s="6">
        <f>E860/N860</f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0">
        <f t="shared" si="27"/>
        <v>42128.611898148149</v>
      </c>
      <c r="L861" s="10">
        <f t="shared" si="28"/>
        <v>42158.791666666664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R861" s="6">
        <f>E861/N861</f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0">
        <f t="shared" si="27"/>
        <v>41570.274456018517</v>
      </c>
      <c r="L862" s="10">
        <f t="shared" si="28"/>
        <v>41600.316122685181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R862" s="6">
        <f>E862/N862</f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0">
        <f t="shared" si="27"/>
        <v>42599.756990740738</v>
      </c>
      <c r="L863" s="10">
        <f t="shared" si="28"/>
        <v>42629.756990740738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R863" s="6">
        <f>E863/N863</f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0">
        <f t="shared" si="27"/>
        <v>41559.346620370365</v>
      </c>
      <c r="L864" s="10">
        <f t="shared" si="28"/>
        <v>41589.388287037036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R864" s="6">
        <f>E864/N864</f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0">
        <f t="shared" si="27"/>
        <v>40920.909328703703</v>
      </c>
      <c r="L865" s="10">
        <f t="shared" si="28"/>
        <v>40950.909328703703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R865" s="6">
        <f>E865/N865</f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0">
        <f t="shared" si="27"/>
        <v>41540.898587962962</v>
      </c>
      <c r="L866" s="10">
        <f t="shared" si="28"/>
        <v>41563.207638888889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R866" s="6">
        <f>E866/N866</f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0">
        <f t="shared" si="27"/>
        <v>41230.564780092587</v>
      </c>
      <c r="L867" s="10">
        <f t="shared" si="28"/>
        <v>41290.564780092587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R867" s="6">
        <f>E867/N867</f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0">
        <f t="shared" si="27"/>
        <v>42025.429606481477</v>
      </c>
      <c r="L868" s="10">
        <f t="shared" si="28"/>
        <v>42063.423611111109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R868" s="6">
        <f>E868/N868</f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0">
        <f t="shared" si="27"/>
        <v>40087.897060185183</v>
      </c>
      <c r="L869" s="10">
        <f t="shared" si="28"/>
        <v>40147.999305555553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R869" s="6">
        <f>E869/N869</f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0">
        <f t="shared" si="27"/>
        <v>41615.819421296292</v>
      </c>
      <c r="L870" s="10">
        <f t="shared" si="28"/>
        <v>41645.819421296292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R870" s="6">
        <f>E870/N870</f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0">
        <f t="shared" si="27"/>
        <v>41342.637233796289</v>
      </c>
      <c r="L871" s="10">
        <f t="shared" si="28"/>
        <v>41372.595567129625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R871" s="6">
        <f>E871/N871</f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0">
        <f t="shared" si="27"/>
        <v>41487.813923611109</v>
      </c>
      <c r="L872" s="10">
        <f t="shared" si="28"/>
        <v>41517.813923611109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R872" s="6">
        <f>E872/N872</f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0">
        <f t="shared" si="27"/>
        <v>41577.352951388886</v>
      </c>
      <c r="L873" s="10">
        <f t="shared" si="28"/>
        <v>41607.394618055558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R873" s="6">
        <f>E873/N873</f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0">
        <f t="shared" si="27"/>
        <v>40567.617210648146</v>
      </c>
      <c r="L874" s="10">
        <f t="shared" si="28"/>
        <v>40612.617210648146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R874" s="6">
        <f>E874/N874</f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0">
        <f t="shared" si="27"/>
        <v>41183.958796296291</v>
      </c>
      <c r="L875" s="10">
        <f t="shared" si="28"/>
        <v>41224.000462962962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R875" s="6">
        <f>E875/N875</f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0">
        <f t="shared" si="27"/>
        <v>41368.375393518516</v>
      </c>
      <c r="L876" s="10">
        <f t="shared" si="28"/>
        <v>41398.375393518516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R876" s="6">
        <f>E876/N876</f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0">
        <f t="shared" si="27"/>
        <v>42248.515405092585</v>
      </c>
      <c r="L877" s="10">
        <f t="shared" si="28"/>
        <v>42268.515405092585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R877" s="6">
        <v>0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0">
        <f t="shared" si="27"/>
        <v>41276.288506944438</v>
      </c>
      <c r="L878" s="10">
        <f t="shared" si="28"/>
        <v>41309.288506944438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R878" s="6">
        <f>E878/N878</f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0">
        <f t="shared" si="27"/>
        <v>41597.580555555549</v>
      </c>
      <c r="L879" s="10">
        <f t="shared" si="28"/>
        <v>41627.580555555549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R879" s="6">
        <f>E879/N879</f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0">
        <f t="shared" si="27"/>
        <v>40505.024583333332</v>
      </c>
      <c r="L880" s="10">
        <f t="shared" si="28"/>
        <v>40535.024583333332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R880" s="6">
        <f>E880/N880</f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0">
        <f t="shared" si="27"/>
        <v>41037.621585648143</v>
      </c>
      <c r="L881" s="10">
        <f t="shared" si="28"/>
        <v>41058.621585648143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R881" s="6">
        <f>E881/N881</f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0">
        <f t="shared" si="27"/>
        <v>41179.112708333334</v>
      </c>
      <c r="L882" s="10">
        <f t="shared" si="28"/>
        <v>41212.112708333334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R882" s="6">
        <f>E882/N882</f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0">
        <f t="shared" si="27"/>
        <v>40877.042662037034</v>
      </c>
      <c r="L883" s="10">
        <f t="shared" si="28"/>
        <v>40922.042662037034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R883" s="6">
        <f>E883/N883</f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0">
        <f t="shared" si="27"/>
        <v>40759.652199074073</v>
      </c>
      <c r="L884" s="10">
        <f t="shared" si="28"/>
        <v>40792.652199074073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R884" s="6">
        <f>E884/N884</f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0">
        <f t="shared" si="27"/>
        <v>42371.727256944439</v>
      </c>
      <c r="L885" s="10">
        <f t="shared" si="28"/>
        <v>42431.727256944439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R885" s="6">
        <f>E885/N885</f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0">
        <f t="shared" si="27"/>
        <v>40981.594282407408</v>
      </c>
      <c r="L886" s="10">
        <f t="shared" si="28"/>
        <v>41040.896527777775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R886" s="6">
        <f>E886/N886</f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0">
        <f t="shared" si="27"/>
        <v>42713.732766203706</v>
      </c>
      <c r="L887" s="10">
        <f t="shared" si="28"/>
        <v>42734.732766203706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R887" s="6">
        <f>E887/N887</f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0">
        <f t="shared" si="27"/>
        <v>42603.662187499998</v>
      </c>
      <c r="L888" s="10">
        <f t="shared" si="28"/>
        <v>42628.662187499998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R888" s="6">
        <f>E888/N888</f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0">
        <f t="shared" si="27"/>
        <v>41026.75063657407</v>
      </c>
      <c r="L889" s="10">
        <f t="shared" si="28"/>
        <v>41056.75063657407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R889" s="6">
        <v>0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0">
        <f t="shared" si="27"/>
        <v>40751.544965277775</v>
      </c>
      <c r="L890" s="10">
        <f t="shared" si="28"/>
        <v>40787.041666666664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R890" s="6">
        <f>E890/N890</f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0">
        <f t="shared" si="27"/>
        <v>41887.575729166667</v>
      </c>
      <c r="L891" s="10">
        <f t="shared" si="28"/>
        <v>41917.575729166667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R891" s="6">
        <f>E891/N891</f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0">
        <f t="shared" si="27"/>
        <v>41569.490497685183</v>
      </c>
      <c r="L892" s="10">
        <f t="shared" si="28"/>
        <v>41599.532164351847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R892" s="6">
        <f>E892/N892</f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0">
        <f t="shared" si="27"/>
        <v>41841.823263888888</v>
      </c>
      <c r="L893" s="10">
        <f t="shared" si="28"/>
        <v>41871.823263888888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R893" s="6">
        <f>E893/N893</f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0">
        <f t="shared" si="27"/>
        <v>40303.991701388884</v>
      </c>
      <c r="L894" s="10">
        <f t="shared" si="28"/>
        <v>40390.958333333328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R894" s="6">
        <f>E894/N894</f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0">
        <f t="shared" si="27"/>
        <v>42065.689386574071</v>
      </c>
      <c r="L895" s="10">
        <f t="shared" si="28"/>
        <v>42095.647719907407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R895" s="6">
        <f>E895/N895</f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0">
        <f t="shared" si="27"/>
        <v>42496.773263888885</v>
      </c>
      <c r="L896" s="10">
        <f t="shared" si="28"/>
        <v>42526.773263888885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R896" s="6">
        <f>E896/N896</f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0">
        <f t="shared" si="27"/>
        <v>40430.919317129628</v>
      </c>
      <c r="L897" s="10">
        <f t="shared" si="28"/>
        <v>40475.919317129628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R897" s="6">
        <f>E897/N897</f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0">
        <f t="shared" si="27"/>
        <v>42218.66465277777</v>
      </c>
      <c r="L898" s="10">
        <f t="shared" si="28"/>
        <v>42243.958333333336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R898" s="6">
        <f>E898/N898</f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0">
        <f t="shared" ref="K899:K962" si="29">(J899/86400)+25569+(-5/24)</f>
        <v>41211.480416666665</v>
      </c>
      <c r="L899" s="10">
        <f t="shared" ref="L899:L962" si="30">(I899/86400)+25569+(-5/24)</f>
        <v>41241.52208333333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R899" s="6">
        <v>0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0">
        <f t="shared" si="29"/>
        <v>40878.549884259257</v>
      </c>
      <c r="L900" s="10">
        <f t="shared" si="30"/>
        <v>40923.549884259257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R900" s="6">
        <f>E900/N900</f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0">
        <f t="shared" si="29"/>
        <v>40645.890763888885</v>
      </c>
      <c r="L901" s="10">
        <f t="shared" si="30"/>
        <v>40690.890763888885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R901" s="6">
        <f>E901/N901</f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0">
        <f t="shared" si="29"/>
        <v>42429.641226851854</v>
      </c>
      <c r="L902" s="10">
        <f t="shared" si="30"/>
        <v>42459.599560185183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R902" s="6">
        <f>E902/N902</f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0">
        <f t="shared" si="29"/>
        <v>40291.603171296294</v>
      </c>
      <c r="L903" s="10">
        <f t="shared" si="30"/>
        <v>40337.59097222222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R903" s="6">
        <v>0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0">
        <f t="shared" si="29"/>
        <v>41829.757199074069</v>
      </c>
      <c r="L904" s="10">
        <f t="shared" si="30"/>
        <v>41881.4375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R904" s="6">
        <f>E904/N904</f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0">
        <f t="shared" si="29"/>
        <v>41149.587731481479</v>
      </c>
      <c r="L905" s="10">
        <f t="shared" si="30"/>
        <v>41174.892361111109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R905" s="6">
        <f>E905/N905</f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0">
        <f t="shared" si="29"/>
        <v>42341.87195601852</v>
      </c>
      <c r="L906" s="10">
        <f t="shared" si="30"/>
        <v>42371.87195601852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R906" s="6">
        <f>E906/N906</f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0">
        <f t="shared" si="29"/>
        <v>40507.031550925924</v>
      </c>
      <c r="L907" s="10">
        <f t="shared" si="30"/>
        <v>40567.031550925924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R907" s="6">
        <f>E907/N907</f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0">
        <f t="shared" si="29"/>
        <v>41680.981365740736</v>
      </c>
      <c r="L908" s="10">
        <f t="shared" si="30"/>
        <v>41710.939699074072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R908" s="6">
        <v>0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0">
        <f t="shared" si="29"/>
        <v>40766.9840625</v>
      </c>
      <c r="L909" s="10">
        <f t="shared" si="30"/>
        <v>40796.9840625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R909" s="6">
        <v>0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0">
        <f t="shared" si="29"/>
        <v>40340.593229166661</v>
      </c>
      <c r="L910" s="10">
        <f t="shared" si="30"/>
        <v>40385.999305555553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R910" s="6">
        <v>0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0">
        <f t="shared" si="29"/>
        <v>41081.481944444444</v>
      </c>
      <c r="L911" s="10">
        <f t="shared" si="30"/>
        <v>41112.958333333328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R911" s="6">
        <f>E911/N911</f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0">
        <f t="shared" si="29"/>
        <v>42737.337025462963</v>
      </c>
      <c r="L912" s="10">
        <f t="shared" si="30"/>
        <v>42797.337025462963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R912" s="6">
        <f>E912/N912</f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0">
        <f t="shared" si="29"/>
        <v>41641.796817129631</v>
      </c>
      <c r="L913" s="10">
        <f t="shared" si="30"/>
        <v>41662.796817129631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R913" s="6">
        <v>0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0">
        <f t="shared" si="29"/>
        <v>41193.901006944441</v>
      </c>
      <c r="L914" s="10">
        <f t="shared" si="30"/>
        <v>41253.942673611113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R914" s="6">
        <f>E914/N914</f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0">
        <f t="shared" si="29"/>
        <v>41003.930775462963</v>
      </c>
      <c r="L915" s="10">
        <f t="shared" si="30"/>
        <v>41033.930775462963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R915" s="6">
        <f>E915/N915</f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0">
        <f t="shared" si="29"/>
        <v>41116.554942129624</v>
      </c>
      <c r="L916" s="10">
        <f t="shared" si="30"/>
        <v>41146.554942129624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R916" s="6">
        <v>0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0">
        <f t="shared" si="29"/>
        <v>40937.471226851849</v>
      </c>
      <c r="L917" s="10">
        <f t="shared" si="30"/>
        <v>40968.999305555553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R917" s="6">
        <f>E917/N917</f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0">
        <f t="shared" si="29"/>
        <v>40434.645069444443</v>
      </c>
      <c r="L918" s="10">
        <f t="shared" si="30"/>
        <v>40473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R918" s="6">
        <v>0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0">
        <f t="shared" si="29"/>
        <v>41802.735300925924</v>
      </c>
      <c r="L919" s="10">
        <f t="shared" si="30"/>
        <v>41833.895833333328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R919" s="6">
        <f>E919/N919</f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0">
        <f t="shared" si="29"/>
        <v>41944.707881944443</v>
      </c>
      <c r="L920" s="10">
        <f t="shared" si="30"/>
        <v>41974.749548611107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R920" s="6">
        <f>E920/N920</f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0">
        <f t="shared" si="29"/>
        <v>41227.433391203704</v>
      </c>
      <c r="L921" s="10">
        <f t="shared" si="30"/>
        <v>41262.433391203704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R921" s="6">
        <f>E921/N921</f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0">
        <f t="shared" si="29"/>
        <v>41562.463217592587</v>
      </c>
      <c r="L922" s="10">
        <f t="shared" si="30"/>
        <v>41592.504884259259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R922" s="6">
        <v>0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0">
        <f t="shared" si="29"/>
        <v>40846.962685185186</v>
      </c>
      <c r="L923" s="10">
        <f t="shared" si="30"/>
        <v>40889.004351851851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R923" s="6">
        <f>E923/N923</f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0">
        <f t="shared" si="29"/>
        <v>41878.32167824074</v>
      </c>
      <c r="L924" s="10">
        <f t="shared" si="30"/>
        <v>41913.32167824074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R924" s="6">
        <f>E924/N924</f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0">
        <f t="shared" si="29"/>
        <v>41934.751423611109</v>
      </c>
      <c r="L925" s="10">
        <f t="shared" si="30"/>
        <v>41964.793090277781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R925" s="6">
        <f>E925/N925</f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0">
        <f t="shared" si="29"/>
        <v>41288.734594907401</v>
      </c>
      <c r="L926" s="10">
        <f t="shared" si="30"/>
        <v>41318.734594907401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R926" s="6">
        <f>E926/N926</f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0">
        <f t="shared" si="29"/>
        <v>41575.672581018516</v>
      </c>
      <c r="L927" s="10">
        <f t="shared" si="30"/>
        <v>41605.71424768518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R927" s="6">
        <f>E927/N927</f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0">
        <f t="shared" si="29"/>
        <v>40337.811689814815</v>
      </c>
      <c r="L928" s="10">
        <f t="shared" si="30"/>
        <v>40367.736111111109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R928" s="6">
        <v>0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0">
        <f t="shared" si="29"/>
        <v>41013.614525462959</v>
      </c>
      <c r="L929" s="10">
        <f t="shared" si="30"/>
        <v>41043.614525462959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R929" s="6">
        <v>0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0">
        <f t="shared" si="29"/>
        <v>41180.654085648144</v>
      </c>
      <c r="L930" s="10">
        <f t="shared" si="30"/>
        <v>41230.791666666664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R930" s="6">
        <f>E930/N930</f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0">
        <f t="shared" si="29"/>
        <v>40978.029733796291</v>
      </c>
      <c r="L931" s="10">
        <f t="shared" si="30"/>
        <v>41007.988067129627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R931" s="6">
        <v>0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0">
        <f t="shared" si="29"/>
        <v>40312.707245370366</v>
      </c>
      <c r="L932" s="10">
        <f t="shared" si="30"/>
        <v>40354.688888888886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R932" s="6">
        <f>E932/N932</f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0">
        <f t="shared" si="29"/>
        <v>41680.151643518519</v>
      </c>
      <c r="L933" s="10">
        <f t="shared" si="30"/>
        <v>41714.708333333328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R933" s="6">
        <f>E933/N933</f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0">
        <f t="shared" si="29"/>
        <v>41310.760937499996</v>
      </c>
      <c r="L934" s="10">
        <f t="shared" si="30"/>
        <v>41355.719270833331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R934" s="6">
        <f>E934/N934</f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0">
        <f t="shared" si="29"/>
        <v>41710.960752314808</v>
      </c>
      <c r="L935" s="10">
        <f t="shared" si="30"/>
        <v>41770.960752314808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R935" s="6">
        <f>E935/N935</f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0">
        <f t="shared" si="29"/>
        <v>41733.528749999998</v>
      </c>
      <c r="L936" s="10">
        <f t="shared" si="30"/>
        <v>41763.041666666664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R936" s="6">
        <f>E936/N936</f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0">
        <f t="shared" si="29"/>
        <v>42368.125335648147</v>
      </c>
      <c r="L937" s="10">
        <f t="shared" si="30"/>
        <v>42398.125335648147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R937" s="6">
        <f>E937/N937</f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0">
        <f t="shared" si="29"/>
        <v>40882.815844907404</v>
      </c>
      <c r="L938" s="10">
        <f t="shared" si="30"/>
        <v>40926.625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R938" s="6">
        <v>0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0">
        <f t="shared" si="29"/>
        <v>41551.589780092589</v>
      </c>
      <c r="L939" s="10">
        <f t="shared" si="30"/>
        <v>41581.631446759253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R939" s="6">
        <f>E939/N939</f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0">
        <f t="shared" si="29"/>
        <v>41124.27138888889</v>
      </c>
      <c r="L940" s="10">
        <f t="shared" si="30"/>
        <v>41154.27138888889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R940" s="6">
        <f>E940/N940</f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0">
        <f t="shared" si="29"/>
        <v>41416.554837962962</v>
      </c>
      <c r="L941" s="10">
        <f t="shared" si="30"/>
        <v>41455.623611111107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R941" s="6">
        <f>E941/N941</f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0">
        <f t="shared" si="29"/>
        <v>42181.800069444442</v>
      </c>
      <c r="L942" s="10">
        <f t="shared" si="30"/>
        <v>42226.800069444442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R942" s="6">
        <f>E942/N942</f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0">
        <f t="shared" si="29"/>
        <v>42745.888252314813</v>
      </c>
      <c r="L943" s="10">
        <f t="shared" si="30"/>
        <v>42775.888252314813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R943" s="6">
        <f>E943/N943</f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0">
        <f t="shared" si="29"/>
        <v>42382.634953703702</v>
      </c>
      <c r="L944" s="10">
        <f t="shared" si="30"/>
        <v>42418.634953703702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R944" s="6">
        <f>E944/N944</f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0">
        <f t="shared" si="29"/>
        <v>42673.459548611114</v>
      </c>
      <c r="L945" s="10">
        <f t="shared" si="30"/>
        <v>42703.501215277771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R945" s="6">
        <f>E945/N945</f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0">
        <f t="shared" si="29"/>
        <v>42444.375578703701</v>
      </c>
      <c r="L946" s="10">
        <f t="shared" si="30"/>
        <v>42478.374999999993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R946" s="6">
        <f>E946/N946</f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0">
        <f t="shared" si="29"/>
        <v>42732.66465277777</v>
      </c>
      <c r="L947" s="10">
        <f t="shared" si="30"/>
        <v>42784.790972222218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R947" s="6">
        <f>E947/N947</f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0">
        <f t="shared" si="29"/>
        <v>42592.542222222219</v>
      </c>
      <c r="L948" s="10">
        <f t="shared" si="30"/>
        <v>42622.542222222219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R948" s="6">
        <f>E948/N948</f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0">
        <f t="shared" si="29"/>
        <v>42491.57298611111</v>
      </c>
      <c r="L949" s="10">
        <f t="shared" si="30"/>
        <v>42551.57298611111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R949" s="6">
        <v>0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0">
        <f t="shared" si="29"/>
        <v>42411.619953703703</v>
      </c>
      <c r="L950" s="10">
        <f t="shared" si="30"/>
        <v>42441.619953703703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R950" s="6">
        <f>E950/N950</f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0">
        <f t="shared" si="29"/>
        <v>42360.835370370369</v>
      </c>
      <c r="L951" s="10">
        <f t="shared" si="30"/>
        <v>42420.835370370369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R951" s="6">
        <f>E951/N951</f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0">
        <f t="shared" si="29"/>
        <v>42356.54237268518</v>
      </c>
      <c r="L952" s="10">
        <f t="shared" si="30"/>
        <v>42386.54237268518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R952" s="6">
        <f>E952/N952</f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0">
        <f t="shared" si="29"/>
        <v>42480.445277777777</v>
      </c>
      <c r="L953" s="10">
        <f t="shared" si="30"/>
        <v>42525.445277777777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R953" s="6">
        <f>E953/N953</f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0">
        <f t="shared" si="29"/>
        <v>42662.405231481483</v>
      </c>
      <c r="L954" s="10">
        <f t="shared" si="30"/>
        <v>42692.44689814814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R954" s="6">
        <f>E954/N954</f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0">
        <f t="shared" si="29"/>
        <v>41998.956006944441</v>
      </c>
      <c r="L955" s="10">
        <f t="shared" si="30"/>
        <v>42028.956006944441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R955" s="6">
        <f>E955/N955</f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0">
        <f t="shared" si="29"/>
        <v>42194.625451388885</v>
      </c>
      <c r="L956" s="10">
        <f t="shared" si="30"/>
        <v>42236.625451388885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R956" s="6">
        <f>E956/N956</f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0">
        <f t="shared" si="29"/>
        <v>42586.086805555555</v>
      </c>
      <c r="L957" s="10">
        <f t="shared" si="30"/>
        <v>42626.086805555555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R957" s="6">
        <f>E957/N957</f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0">
        <f t="shared" si="29"/>
        <v>42060.705543981479</v>
      </c>
      <c r="L958" s="10">
        <f t="shared" si="30"/>
        <v>42120.663877314808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R958" s="6">
        <f>E958/N958</f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0">
        <f t="shared" si="29"/>
        <v>42660.344131944446</v>
      </c>
      <c r="L959" s="10">
        <f t="shared" si="30"/>
        <v>42691.385798611103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R959" s="6">
        <f>E959/N959</f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0">
        <f t="shared" si="29"/>
        <v>42082.594479166662</v>
      </c>
      <c r="L960" s="10">
        <f t="shared" si="30"/>
        <v>42103.999305555553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R960" s="6">
        <f>E960/N960</f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0">
        <f t="shared" si="29"/>
        <v>41992.96603009259</v>
      </c>
      <c r="L961" s="10">
        <f t="shared" si="30"/>
        <v>42022.96603009259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R961" s="6">
        <f>E961/N961</f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0">
        <f t="shared" si="29"/>
        <v>42766.41846064815</v>
      </c>
      <c r="L962" s="10">
        <f t="shared" si="30"/>
        <v>42808.376793981479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R962" s="6">
        <f>E962/N962</f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0">
        <f t="shared" ref="K963:K1026" si="31">(J963/86400)+25569+(-5/24)</f>
        <v>42740.485358796293</v>
      </c>
      <c r="L963" s="10">
        <f t="shared" ref="L963:L1026" si="32">(I963/86400)+25569+(-5/24)</f>
        <v>42786.583333333336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R963" s="6">
        <f>E963/N963</f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0">
        <f t="shared" si="31"/>
        <v>42373.504085648143</v>
      </c>
      <c r="L964" s="10">
        <f t="shared" si="32"/>
        <v>42411.504085648143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R964" s="6">
        <f>E964/N964</f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0">
        <f t="shared" si="31"/>
        <v>42625.427303240744</v>
      </c>
      <c r="L965" s="10">
        <f t="shared" si="32"/>
        <v>42660.427303240744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R965" s="6">
        <f>E965/N965</f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0">
        <f t="shared" si="31"/>
        <v>42208.420358796291</v>
      </c>
      <c r="L966" s="10">
        <f t="shared" si="32"/>
        <v>42248.420358796291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R966" s="6">
        <f>E966/N966</f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0">
        <f t="shared" si="31"/>
        <v>42636.808402777773</v>
      </c>
      <c r="L967" s="10">
        <f t="shared" si="32"/>
        <v>42668.957638888889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R967" s="6">
        <f>E967/N967</f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0">
        <f t="shared" si="31"/>
        <v>42619.427453703705</v>
      </c>
      <c r="L968" s="10">
        <f t="shared" si="32"/>
        <v>42649.427453703705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R968" s="6">
        <f>E968/N968</f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0">
        <f t="shared" si="31"/>
        <v>42422.045995370368</v>
      </c>
      <c r="L969" s="10">
        <f t="shared" si="32"/>
        <v>42482.004328703704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R969" s="6">
        <f>E969/N969</f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0">
        <f t="shared" si="31"/>
        <v>41836.639282407406</v>
      </c>
      <c r="L970" s="10">
        <f t="shared" si="32"/>
        <v>41866.639282407406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R970" s="6">
        <f>E970/N970</f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0">
        <f t="shared" si="31"/>
        <v>42742.094988425924</v>
      </c>
      <c r="L971" s="10">
        <f t="shared" si="32"/>
        <v>42775.094988425924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R971" s="6">
        <f>E971/N971</f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0">
        <f t="shared" si="31"/>
        <v>42721.012187499997</v>
      </c>
      <c r="L972" s="10">
        <f t="shared" si="32"/>
        <v>42757.999305555553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R972" s="6">
        <f>E972/N972</f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0">
        <f t="shared" si="31"/>
        <v>42111.500694444439</v>
      </c>
      <c r="L973" s="10">
        <f t="shared" si="32"/>
        <v>42156.500694444439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R973" s="6">
        <f>E973/N973</f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0">
        <f t="shared" si="31"/>
        <v>41856.657384259255</v>
      </c>
      <c r="L974" s="10">
        <f t="shared" si="32"/>
        <v>41886.082638888889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R974" s="6">
        <f>E974/N974</f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0">
        <f t="shared" si="31"/>
        <v>42256.806631944441</v>
      </c>
      <c r="L975" s="10">
        <f t="shared" si="32"/>
        <v>42316.848298611112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R975" s="6">
        <f>E975/N975</f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0">
        <f t="shared" si="31"/>
        <v>42424.541157407402</v>
      </c>
      <c r="L976" s="10">
        <f t="shared" si="32"/>
        <v>42454.499490740738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R976" s="6">
        <f>E976/N976</f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0">
        <f t="shared" si="31"/>
        <v>42489.488252314812</v>
      </c>
      <c r="L977" s="10">
        <f t="shared" si="32"/>
        <v>42549.488252314812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R977" s="6">
        <f>E977/N977</f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0">
        <f t="shared" si="31"/>
        <v>42184.850659722222</v>
      </c>
      <c r="L978" s="10">
        <f t="shared" si="32"/>
        <v>42229.850659722222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R978" s="6">
        <f>E978/N978</f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0">
        <f t="shared" si="31"/>
        <v>42391.733761574076</v>
      </c>
      <c r="L979" s="10">
        <f t="shared" si="32"/>
        <v>42421.733761574076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R979" s="6">
        <f>E979/N979</f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0">
        <f t="shared" si="31"/>
        <v>42395.100706018515</v>
      </c>
      <c r="L980" s="10">
        <f t="shared" si="32"/>
        <v>42425.100706018515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R980" s="6">
        <f>E980/N980</f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0">
        <f t="shared" si="31"/>
        <v>42506.208657407406</v>
      </c>
      <c r="L981" s="10">
        <f t="shared" si="32"/>
        <v>42541.582638888889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R981" s="6">
        <f>E981/N981</f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0">
        <f t="shared" si="31"/>
        <v>41928.695856481478</v>
      </c>
      <c r="L982" s="10">
        <f t="shared" si="32"/>
        <v>41973.737523148149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R982" s="6">
        <f>E982/N982</f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0">
        <f t="shared" si="31"/>
        <v>41830.738680555551</v>
      </c>
      <c r="L983" s="10">
        <f t="shared" si="32"/>
        <v>41860.738680555551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R983" s="6">
        <f>E983/N983</f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0">
        <f t="shared" si="31"/>
        <v>42615.544976851852</v>
      </c>
      <c r="L984" s="10">
        <f t="shared" si="32"/>
        <v>42645.544976851852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R984" s="6">
        <f>E984/N984</f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0">
        <f t="shared" si="31"/>
        <v>42574.459317129622</v>
      </c>
      <c r="L985" s="10">
        <f t="shared" si="32"/>
        <v>42605.662499999999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R985" s="6">
        <f>E985/N985</f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0">
        <f t="shared" si="31"/>
        <v>42060.907499999994</v>
      </c>
      <c r="L986" s="10">
        <f t="shared" si="32"/>
        <v>42090.86583333333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R986" s="6">
        <f>E986/N986</f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0">
        <f t="shared" si="31"/>
        <v>42339.759375000001</v>
      </c>
      <c r="L987" s="10">
        <f t="shared" si="32"/>
        <v>42369.749999999993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R987" s="6">
        <f>E987/N987</f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0">
        <f t="shared" si="31"/>
        <v>42324.559027777774</v>
      </c>
      <c r="L988" s="10">
        <f t="shared" si="32"/>
        <v>42378.791666666664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R988" s="6">
        <f>E988/N988</f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0">
        <f t="shared" si="31"/>
        <v>41773.086226851847</v>
      </c>
      <c r="L989" s="10">
        <f t="shared" si="32"/>
        <v>41813.086226851847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R989" s="6">
        <f>E989/N989</f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0">
        <f t="shared" si="31"/>
        <v>42614.148437499993</v>
      </c>
      <c r="L990" s="10">
        <f t="shared" si="32"/>
        <v>42644.148437499993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R990" s="6">
        <v>0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0">
        <f t="shared" si="31"/>
        <v>42611.725636574069</v>
      </c>
      <c r="L991" s="10">
        <f t="shared" si="32"/>
        <v>42641.725636574069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R991" s="6">
        <f>E991/N991</f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0">
        <f t="shared" si="31"/>
        <v>41855.575972222221</v>
      </c>
      <c r="L992" s="10">
        <f t="shared" si="32"/>
        <v>41885.575972222221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R992" s="6">
        <f>E992/N992</f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0">
        <f t="shared" si="31"/>
        <v>42538.548472222225</v>
      </c>
      <c r="L993" s="10">
        <f t="shared" si="32"/>
        <v>42563.57708333333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R993" s="6">
        <f>E993/N993</f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0">
        <f t="shared" si="31"/>
        <v>42437.71665509259</v>
      </c>
      <c r="L994" s="10">
        <f t="shared" si="32"/>
        <v>42497.674988425926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R994" s="6">
        <f>E994/N994</f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0">
        <f t="shared" si="31"/>
        <v>42652.756574074076</v>
      </c>
      <c r="L995" s="10">
        <f t="shared" si="32"/>
        <v>42685.999999999993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R995" s="6">
        <f>E995/N995</f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0">
        <f t="shared" si="31"/>
        <v>41921.054745370369</v>
      </c>
      <c r="L996" s="10">
        <f t="shared" si="32"/>
        <v>41973.749305555553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R996" s="6">
        <f>E996/N996</f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0">
        <f t="shared" si="31"/>
        <v>41947.732407407406</v>
      </c>
      <c r="L997" s="10">
        <f t="shared" si="32"/>
        <v>41972.458333333336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R997" s="6">
        <f>E997/N997</f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0">
        <f t="shared" si="31"/>
        <v>41817.658101851848</v>
      </c>
      <c r="L998" s="10">
        <f t="shared" si="32"/>
        <v>41847.435416666667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R998" s="6">
        <f>E998/N998</f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0">
        <f t="shared" si="31"/>
        <v>41940.894641203704</v>
      </c>
      <c r="L999" s="10">
        <f t="shared" si="32"/>
        <v>41970.936307870368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R999" s="6">
        <f>E999/N999</f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0">
        <f t="shared" si="31"/>
        <v>42281.960659722223</v>
      </c>
      <c r="L1000" s="10">
        <f t="shared" si="32"/>
        <v>42327.002326388887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R1000" s="6">
        <f>E1000/N1000</f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0">
        <f t="shared" si="31"/>
        <v>41926.091319444444</v>
      </c>
      <c r="L1001" s="10">
        <f t="shared" si="32"/>
        <v>41956.126388888886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R1001" s="6">
        <f>E1001/N1001</f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0">
        <f t="shared" si="31"/>
        <v>42748.851388888885</v>
      </c>
      <c r="L1002" s="10">
        <f t="shared" si="32"/>
        <v>42808.80972222222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R1002" s="6">
        <f>E1002/N1002</f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0">
        <f t="shared" si="31"/>
        <v>42720.511724537035</v>
      </c>
      <c r="L1003" s="10">
        <f t="shared" si="32"/>
        <v>42765.511724537035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R1003" s="6">
        <f>E1003/N1003</f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0">
        <f t="shared" si="31"/>
        <v>42325.475856481477</v>
      </c>
      <c r="L1004" s="10">
        <f t="shared" si="32"/>
        <v>42355.040972222218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R1004" s="6">
        <f>E1004/N1004</f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0">
        <f t="shared" si="31"/>
        <v>42780.500706018516</v>
      </c>
      <c r="L1005" s="10">
        <f t="shared" si="32"/>
        <v>42810.459039351852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R1005" s="6">
        <f>E1005/N1005</f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0">
        <f t="shared" si="31"/>
        <v>42388.5003125</v>
      </c>
      <c r="L1006" s="10">
        <f t="shared" si="32"/>
        <v>42418.5003125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R1006" s="6">
        <f>E1006/N1006</f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0">
        <f t="shared" si="31"/>
        <v>42276.41646990741</v>
      </c>
      <c r="L1007" s="10">
        <f t="shared" si="32"/>
        <v>42307.41646990741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R1007" s="6">
        <f>E1007/N1007</f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0">
        <f t="shared" si="31"/>
        <v>41976.83185185185</v>
      </c>
      <c r="L1008" s="10">
        <f t="shared" si="32"/>
        <v>41985.09097222222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R1008" s="6">
        <f>E1008/N1008</f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0">
        <f t="shared" si="31"/>
        <v>42676.3752662037</v>
      </c>
      <c r="L1009" s="10">
        <f t="shared" si="32"/>
        <v>42718.416932870365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R1009" s="6">
        <f>E1009/N1009</f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0">
        <f t="shared" si="31"/>
        <v>42702.600868055553</v>
      </c>
      <c r="L1010" s="10">
        <f t="shared" si="32"/>
        <v>42732.600868055553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R1010" s="6">
        <f>E1010/N1010</f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0">
        <f t="shared" si="31"/>
        <v>42510.396365740737</v>
      </c>
      <c r="L1011" s="10">
        <f t="shared" si="32"/>
        <v>42540.396365740737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R1011" s="6">
        <f>E1011/N1011</f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0">
        <f t="shared" si="31"/>
        <v>42561.621087962958</v>
      </c>
      <c r="L1012" s="10">
        <f t="shared" si="32"/>
        <v>42617.915972222218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R1012" s="6">
        <f>E1012/N1012</f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0">
        <f t="shared" si="31"/>
        <v>41946.689756944441</v>
      </c>
      <c r="L1013" s="10">
        <f t="shared" si="32"/>
        <v>41991.689756944441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R1013" s="6">
        <f>E1013/N1013</f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0">
        <f t="shared" si="31"/>
        <v>42714.232083333329</v>
      </c>
      <c r="L1014" s="10">
        <f t="shared" si="32"/>
        <v>42759.232083333329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R1014" s="6">
        <f>E1014/N1014</f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0">
        <f t="shared" si="31"/>
        <v>42339.625648148147</v>
      </c>
      <c r="L1015" s="10">
        <f t="shared" si="32"/>
        <v>42367.624999999993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R1015" s="6">
        <f>E1015/N1015</f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0">
        <f t="shared" si="31"/>
        <v>41954.79415509259</v>
      </c>
      <c r="L1016" s="10">
        <f t="shared" si="32"/>
        <v>42004.79415509259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R1016" s="6">
        <f>E1016/N1016</f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0">
        <f t="shared" si="31"/>
        <v>42303.670081018521</v>
      </c>
      <c r="L1017" s="10">
        <f t="shared" si="32"/>
        <v>42333.711747685178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R1017" s="6">
        <f>E1017/N1017</f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0">
        <f t="shared" si="31"/>
        <v>42421.898796296293</v>
      </c>
      <c r="L1018" s="10">
        <f t="shared" si="32"/>
        <v>42466.857129629629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R1018" s="6">
        <f>E1018/N1018</f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0">
        <f t="shared" si="31"/>
        <v>42289.466840277775</v>
      </c>
      <c r="L1019" s="10">
        <f t="shared" si="32"/>
        <v>42329.508506944439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R1019" s="6">
        <f>E1019/N1019</f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0">
        <f t="shared" si="31"/>
        <v>42535.283946759257</v>
      </c>
      <c r="L1020" s="10">
        <f t="shared" si="32"/>
        <v>42565.283946759257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R1020" s="6">
        <f>E1020/N1020</f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0">
        <f t="shared" si="31"/>
        <v>42009.765613425923</v>
      </c>
      <c r="L1021" s="10">
        <f t="shared" si="32"/>
        <v>42039.765613425923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R1021" s="6">
        <f>E1021/N1021</f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0">
        <f t="shared" si="31"/>
        <v>42126.861215277771</v>
      </c>
      <c r="L1022" s="10">
        <f t="shared" si="32"/>
        <v>42156.824305555558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R1022" s="6">
        <f>E1022/N1022</f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0">
        <f t="shared" si="31"/>
        <v>42271.043645833335</v>
      </c>
      <c r="L1023" s="10">
        <f t="shared" si="32"/>
        <v>42293.958333333336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R1023" s="6">
        <f>E1023/N1023</f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0">
        <f t="shared" si="31"/>
        <v>42111.438391203701</v>
      </c>
      <c r="L1024" s="10">
        <f t="shared" si="32"/>
        <v>42141.438391203701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R1024" s="6">
        <f>E1024/N1024</f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0">
        <f t="shared" si="31"/>
        <v>42145.711354166669</v>
      </c>
      <c r="L1025" s="10">
        <f t="shared" si="32"/>
        <v>42175.711354166669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R1025" s="6">
        <f>E1025/N1025</f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0">
        <f t="shared" si="31"/>
        <v>42370.372256944444</v>
      </c>
      <c r="L1026" s="10">
        <f t="shared" si="32"/>
        <v>42400.372256944444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R1026" s="6">
        <f>E1026/N1026</f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0">
        <f t="shared" ref="K1027:K1090" si="33">(J1027/86400)+25569+(-5/24)</f>
        <v>42049.625428240739</v>
      </c>
      <c r="L1027" s="10">
        <f t="shared" ref="L1027:L1090" si="34">(I1027/86400)+25569+(-5/24)</f>
        <v>42079.583761574067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R1027" s="6">
        <f>E1027/N1027</f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0">
        <f t="shared" si="33"/>
        <v>42426.199259259258</v>
      </c>
      <c r="L1028" s="10">
        <f t="shared" si="34"/>
        <v>42460.157592592594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R1028" s="6">
        <f>E1028/N1028</f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0">
        <f t="shared" si="33"/>
        <v>41904.825775462959</v>
      </c>
      <c r="L1029" s="10">
        <f t="shared" si="34"/>
        <v>41934.825775462959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R1029" s="6">
        <f>E1029/N1029</f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0">
        <f t="shared" si="33"/>
        <v>42755.419039351851</v>
      </c>
      <c r="L1030" s="10">
        <f t="shared" si="34"/>
        <v>42800.624999999993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R1030" s="6">
        <f>E1030/N1030</f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0">
        <f t="shared" si="33"/>
        <v>42044.503553240742</v>
      </c>
      <c r="L1031" s="10">
        <f t="shared" si="34"/>
        <v>42098.707638888889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R1031" s="6">
        <f>E1031/N1031</f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0">
        <f t="shared" si="33"/>
        <v>42611.274872685179</v>
      </c>
      <c r="L1032" s="10">
        <f t="shared" si="34"/>
        <v>42625.274872685179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R1032" s="6">
        <f>E1032/N1032</f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0">
        <f t="shared" si="33"/>
        <v>42324.555671296293</v>
      </c>
      <c r="L1033" s="10">
        <f t="shared" si="34"/>
        <v>42354.555671296293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R1033" s="6">
        <f>E1033/N1033</f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0">
        <f t="shared" si="33"/>
        <v>42514.458622685182</v>
      </c>
      <c r="L1034" s="10">
        <f t="shared" si="34"/>
        <v>42544.458622685182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R1034" s="6">
        <f>E1034/N1034</f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0">
        <f t="shared" si="33"/>
        <v>42688.52407407407</v>
      </c>
      <c r="L1035" s="10">
        <f t="shared" si="34"/>
        <v>42716.52407407407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R1035" s="6">
        <f>E1035/N1035</f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0">
        <f t="shared" si="33"/>
        <v>42554.958379629628</v>
      </c>
      <c r="L1036" s="10">
        <f t="shared" si="34"/>
        <v>42586.957638888889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R1036" s="6">
        <f>E1036/N1036</f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0">
        <f t="shared" si="33"/>
        <v>42016.43310185185</v>
      </c>
      <c r="L1037" s="10">
        <f t="shared" si="34"/>
        <v>42046.43310185185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R1037" s="6">
        <f>E1037/N1037</f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0">
        <f t="shared" si="33"/>
        <v>41249.240624999999</v>
      </c>
      <c r="L1038" s="10">
        <f t="shared" si="34"/>
        <v>41281.125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R1038" s="6">
        <f>E1038/N1038</f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0">
        <f t="shared" si="33"/>
        <v>42119.61414351852</v>
      </c>
      <c r="L1039" s="10">
        <f t="shared" si="34"/>
        <v>42141.999999999993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R1039" s="6">
        <f>E1039/N1039</f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0">
        <f t="shared" si="33"/>
        <v>42418.023414351854</v>
      </c>
      <c r="L1040" s="10">
        <f t="shared" si="34"/>
        <v>42447.981747685182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R1040" s="6">
        <f>E1040/N1040</f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0">
        <f t="shared" si="33"/>
        <v>42691.900995370372</v>
      </c>
      <c r="L1041" s="10">
        <f t="shared" si="34"/>
        <v>42717.124305555553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R1041" s="6">
        <f>E1041/N1041</f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0">
        <f t="shared" si="33"/>
        <v>42579.500104166662</v>
      </c>
      <c r="L1042" s="10">
        <f t="shared" si="34"/>
        <v>42609.500104166662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R1042" s="6">
        <f>E1042/N1042</f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0">
        <f t="shared" si="33"/>
        <v>41830.851759259254</v>
      </c>
      <c r="L1043" s="10">
        <f t="shared" si="34"/>
        <v>41850.851759259254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R1043" s="6">
        <v>0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0">
        <f t="shared" si="33"/>
        <v>41851.487824074073</v>
      </c>
      <c r="L1044" s="10">
        <f t="shared" si="34"/>
        <v>41894.208333333328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R1044" s="6">
        <f>E1044/N1044</f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0">
        <f t="shared" si="33"/>
        <v>42114.044618055552</v>
      </c>
      <c r="L1045" s="10">
        <f t="shared" si="34"/>
        <v>42144.044618055552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R1045" s="6">
        <f>E1045/N1045</f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0">
        <f t="shared" si="33"/>
        <v>42011.717604166661</v>
      </c>
      <c r="L1046" s="10">
        <f t="shared" si="34"/>
        <v>42068.643749999996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R1046" s="6">
        <f>E1046/N1046</f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0">
        <f t="shared" si="33"/>
        <v>41844.666087962956</v>
      </c>
      <c r="L1047" s="10">
        <f t="shared" si="34"/>
        <v>41874.666087962956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R1047" s="6">
        <f>E1047/N1047</f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0">
        <f t="shared" si="33"/>
        <v>42319.643055555549</v>
      </c>
      <c r="L1048" s="10">
        <f t="shared" si="34"/>
        <v>42364.643055555549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R1048" s="6">
        <v>0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0">
        <f t="shared" si="33"/>
        <v>41918.610127314816</v>
      </c>
      <c r="L1049" s="10">
        <f t="shared" si="34"/>
        <v>41948.65179398148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R1049" s="6">
        <f>E1049/N1049</f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0">
        <f t="shared" si="33"/>
        <v>42597.844780092586</v>
      </c>
      <c r="L1050" s="10">
        <f t="shared" si="34"/>
        <v>42637.844780092586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R1050" s="6">
        <f>E1050/N1050</f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0">
        <f t="shared" si="33"/>
        <v>42382.222743055558</v>
      </c>
      <c r="L1051" s="10">
        <f t="shared" si="34"/>
        <v>42412.222743055558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R1051" s="6">
        <v>0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0">
        <f t="shared" si="33"/>
        <v>42231.588854166665</v>
      </c>
      <c r="L1052" s="10">
        <f t="shared" si="34"/>
        <v>42261.588854166665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R1052" s="6">
        <v>0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0">
        <f t="shared" si="33"/>
        <v>41849.805844907409</v>
      </c>
      <c r="L1053" s="10">
        <f t="shared" si="34"/>
        <v>41877.805844907409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R1053" s="6">
        <v>0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0">
        <f t="shared" si="33"/>
        <v>42483.589062499996</v>
      </c>
      <c r="L1054" s="10">
        <f t="shared" si="34"/>
        <v>42527.631249999999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R1054" s="6">
        <v>0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0">
        <f t="shared" si="33"/>
        <v>42774.964490740742</v>
      </c>
      <c r="L1055" s="10">
        <f t="shared" si="34"/>
        <v>42799.964490740742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R1055" s="6">
        <f>E1055/N1055</f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0">
        <f t="shared" si="33"/>
        <v>41831.643506944441</v>
      </c>
      <c r="L1056" s="10">
        <f t="shared" si="34"/>
        <v>41861.708333333328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R1056" s="6">
        <v>0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0">
        <f t="shared" si="33"/>
        <v>42406.784085648142</v>
      </c>
      <c r="L1057" s="10">
        <f t="shared" si="34"/>
        <v>42436.784085648142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R1057" s="6">
        <v>0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0">
        <f t="shared" si="33"/>
        <v>42058.511307870365</v>
      </c>
      <c r="L1058" s="10">
        <f t="shared" si="34"/>
        <v>42118.469641203701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R1058" s="6">
        <v>0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0">
        <f t="shared" si="33"/>
        <v>42678.662997685184</v>
      </c>
      <c r="L1059" s="10">
        <f t="shared" si="34"/>
        <v>42708.704664351848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R1059" s="6">
        <v>0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0">
        <f t="shared" si="33"/>
        <v>42047.692627314813</v>
      </c>
      <c r="L1060" s="10">
        <f t="shared" si="34"/>
        <v>42088.791666666664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R1060" s="6">
        <v>0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0">
        <f t="shared" si="33"/>
        <v>42046.581666666665</v>
      </c>
      <c r="L1061" s="10">
        <f t="shared" si="34"/>
        <v>42076.54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R1061" s="6">
        <v>0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0">
        <f t="shared" si="33"/>
        <v>42079.704780092587</v>
      </c>
      <c r="L1062" s="10">
        <f t="shared" si="34"/>
        <v>42109.704780092587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R1062" s="6">
        <f>E1062/N1062</f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0">
        <f t="shared" si="33"/>
        <v>42432.068379629629</v>
      </c>
      <c r="L1063" s="10">
        <f t="shared" si="34"/>
        <v>42491.833333333336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R1063" s="6">
        <v>0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0">
        <f t="shared" si="33"/>
        <v>42556.598854166667</v>
      </c>
      <c r="L1064" s="10">
        <f t="shared" si="34"/>
        <v>42563.598854166667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R1064" s="6">
        <f>E1064/N1064</f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0">
        <f t="shared" si="33"/>
        <v>42582.822476851848</v>
      </c>
      <c r="L1065" s="10">
        <f t="shared" si="34"/>
        <v>42612.822476851848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R1065" s="6">
        <v>0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0">
        <f t="shared" si="33"/>
        <v>41417.019710648143</v>
      </c>
      <c r="L1066" s="10">
        <f t="shared" si="34"/>
        <v>41462.019710648143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R1066" s="6">
        <f>E1066/N1066</f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0">
        <f t="shared" si="33"/>
        <v>41661.172708333332</v>
      </c>
      <c r="L1067" s="10">
        <f t="shared" si="34"/>
        <v>41689.172708333332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R1067" s="6">
        <f>E1067/N1067</f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0">
        <f t="shared" si="33"/>
        <v>41445.754421296289</v>
      </c>
      <c r="L1068" s="10">
        <f t="shared" si="34"/>
        <v>41490.754421296289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R1068" s="6">
        <f>E1068/N1068</f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0">
        <f t="shared" si="33"/>
        <v>41599.647349537037</v>
      </c>
      <c r="L1069" s="10">
        <f t="shared" si="34"/>
        <v>41629.647349537037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R1069" s="6">
        <f>E1069/N1069</f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0">
        <f t="shared" si="33"/>
        <v>42440.162777777776</v>
      </c>
      <c r="L1070" s="10">
        <f t="shared" si="34"/>
        <v>42470.121111111112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R1070" s="6">
        <f>E1070/N1070</f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0">
        <f t="shared" si="33"/>
        <v>41572.021516203698</v>
      </c>
      <c r="L1071" s="10">
        <f t="shared" si="34"/>
        <v>41604.06318287037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R1071" s="6">
        <f>E1071/N1071</f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0">
        <f t="shared" si="33"/>
        <v>41162.803495370368</v>
      </c>
      <c r="L1072" s="10">
        <f t="shared" si="34"/>
        <v>41182.803495370368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R1072" s="6">
        <f>E1072/N1072</f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0">
        <f t="shared" si="33"/>
        <v>42295.545057870368</v>
      </c>
      <c r="L1073" s="10">
        <f t="shared" si="34"/>
        <v>42325.586724537039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R1073" s="6">
        <v>0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0">
        <f t="shared" si="33"/>
        <v>41645.623807870368</v>
      </c>
      <c r="L1074" s="10">
        <f t="shared" si="34"/>
        <v>41675.623807870368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R1074" s="6">
        <f>E1074/N1074</f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0">
        <f t="shared" si="33"/>
        <v>40802.756261574068</v>
      </c>
      <c r="L1075" s="10">
        <f t="shared" si="34"/>
        <v>40832.756261574068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R1075" s="6">
        <f>E1075/N1075</f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0">
        <f t="shared" si="33"/>
        <v>41612.964641203704</v>
      </c>
      <c r="L1076" s="10">
        <f t="shared" si="34"/>
        <v>41642.964641203704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R1076" s="6">
        <f>E1076/N1076</f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0">
        <f t="shared" si="33"/>
        <v>41005.695787037032</v>
      </c>
      <c r="L1077" s="10">
        <f t="shared" si="34"/>
        <v>41035.695787037032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R1077" s="6">
        <f>E1077/N1077</f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0">
        <f t="shared" si="33"/>
        <v>41838.169560185182</v>
      </c>
      <c r="L1078" s="10">
        <f t="shared" si="34"/>
        <v>41893.169560185182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R1078" s="6">
        <f>E1078/N1078</f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0">
        <f t="shared" si="33"/>
        <v>42352.958460648144</v>
      </c>
      <c r="L1079" s="10">
        <f t="shared" si="34"/>
        <v>42382.958460648144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R1079" s="6">
        <f>E1079/N1079</f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0">
        <f t="shared" si="33"/>
        <v>40700.987511574072</v>
      </c>
      <c r="L1080" s="10">
        <f t="shared" si="34"/>
        <v>40745.987511574072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R1080" s="6">
        <f>E1080/N1080</f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0">
        <f t="shared" si="33"/>
        <v>42479.358055555553</v>
      </c>
      <c r="L1081" s="10">
        <f t="shared" si="34"/>
        <v>42504.358055555553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R1081" s="6">
        <f>E1081/N1081</f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0">
        <f t="shared" si="33"/>
        <v>41739.929780092592</v>
      </c>
      <c r="L1082" s="10">
        <f t="shared" si="34"/>
        <v>41769.929780092592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R1082" s="6">
        <f>E1082/N1082</f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0">
        <f t="shared" si="33"/>
        <v>42002.718657407408</v>
      </c>
      <c r="L1083" s="10">
        <f t="shared" si="34"/>
        <v>42032.718657407408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R1083" s="6">
        <f>E1083/N1083</f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0">
        <f t="shared" si="33"/>
        <v>41101.697777777772</v>
      </c>
      <c r="L1084" s="10">
        <f t="shared" si="34"/>
        <v>41131.697777777772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R1084" s="6">
        <f>E1084/N1084</f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0">
        <f t="shared" si="33"/>
        <v>41793.451192129629</v>
      </c>
      <c r="L1085" s="10">
        <f t="shared" si="34"/>
        <v>41853.451192129629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R1085" s="6">
        <f>E1085/N1085</f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0">
        <f t="shared" si="33"/>
        <v>41829.703749999993</v>
      </c>
      <c r="L1086" s="10">
        <f t="shared" si="34"/>
        <v>41859.703749999993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R1086" s="6">
        <v>0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0">
        <f t="shared" si="33"/>
        <v>42413.462673611109</v>
      </c>
      <c r="L1087" s="10">
        <f t="shared" si="34"/>
        <v>42443.421006944445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R1087" s="6">
        <f>E1087/N1087</f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0">
        <f t="shared" si="33"/>
        <v>41845.658460648148</v>
      </c>
      <c r="L1088" s="10">
        <f t="shared" si="34"/>
        <v>41875.658460648148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R1088" s="6">
        <f>E1088/N1088</f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0">
        <f t="shared" si="33"/>
        <v>41775.505636574067</v>
      </c>
      <c r="L1089" s="10">
        <f t="shared" si="34"/>
        <v>41805.505636574067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s="6">
        <v>0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0">
        <f t="shared" si="33"/>
        <v>41723.591053240736</v>
      </c>
      <c r="L1090" s="10">
        <f t="shared" si="34"/>
        <v>41753.591053240736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R1090" s="6">
        <f>E1090/N1090</f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0">
        <f t="shared" ref="K1091:K1154" si="35">(J1091/86400)+25569+(-5/24)</f>
        <v>42150.981192129628</v>
      </c>
      <c r="L1091" s="10">
        <f t="shared" ref="L1091:L1154" si="36">(I1091/86400)+25569+(-5/24)</f>
        <v>42180.981192129628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R1091" s="6">
        <f>E1091/N1091</f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0">
        <f t="shared" si="35"/>
        <v>42122.977465277778</v>
      </c>
      <c r="L1092" s="10">
        <f t="shared" si="36"/>
        <v>42152.977465277778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R1092" s="6">
        <f>E1092/N1092</f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0">
        <f t="shared" si="35"/>
        <v>42440.611944444441</v>
      </c>
      <c r="L1093" s="10">
        <f t="shared" si="36"/>
        <v>42470.570277777777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R1093" s="6">
        <f>E1093/N1093</f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0">
        <f t="shared" si="35"/>
        <v>41249.817569444444</v>
      </c>
      <c r="L1094" s="10">
        <f t="shared" si="36"/>
        <v>41279.817569444444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R1094" s="6">
        <f>E1094/N1094</f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0">
        <f t="shared" si="35"/>
        <v>42396.765474537031</v>
      </c>
      <c r="L1095" s="10">
        <f t="shared" si="36"/>
        <v>42411.765474537031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R1095" s="6">
        <f>E1095/N1095</f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0">
        <f t="shared" si="35"/>
        <v>40795.505011574074</v>
      </c>
      <c r="L1096" s="10">
        <f t="shared" si="36"/>
        <v>40825.505011574074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R1096" s="6">
        <f>E1096/N1096</f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0">
        <f t="shared" si="35"/>
        <v>41486.328935185185</v>
      </c>
      <c r="L1097" s="10">
        <f t="shared" si="36"/>
        <v>41516.328935185185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R1097" s="6">
        <f>E1097/N1097</f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0">
        <f t="shared" si="35"/>
        <v>41885.309652777774</v>
      </c>
      <c r="L1098" s="10">
        <f t="shared" si="36"/>
        <v>41915.9375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R1098" s="6">
        <f>E1098/N1098</f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0">
        <f t="shared" si="35"/>
        <v>41660.584224537037</v>
      </c>
      <c r="L1099" s="10">
        <f t="shared" si="36"/>
        <v>41700.584224537037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R1099" s="6">
        <f>E1099/N1099</f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0">
        <f t="shared" si="35"/>
        <v>41712.554340277777</v>
      </c>
      <c r="L1100" s="10">
        <f t="shared" si="36"/>
        <v>41742.554340277777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R1100" s="6">
        <f>E1100/N1100</f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0">
        <f t="shared" si="35"/>
        <v>42107.628101851849</v>
      </c>
      <c r="L1101" s="10">
        <f t="shared" si="36"/>
        <v>42137.628101851849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R1101" s="6">
        <f>E1101/N1101</f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0">
        <f t="shared" si="35"/>
        <v>42383.902442129627</v>
      </c>
      <c r="L1102" s="10">
        <f t="shared" si="36"/>
        <v>42413.902442129627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R1102" s="6">
        <f>E1102/N1102</f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0">
        <f t="shared" si="35"/>
        <v>42538.564097222225</v>
      </c>
      <c r="L1103" s="10">
        <f t="shared" si="36"/>
        <v>42565.549999999996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R1103" s="6">
        <f>E1103/N1103</f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0">
        <f t="shared" si="35"/>
        <v>41576.837094907409</v>
      </c>
      <c r="L1104" s="10">
        <f t="shared" si="36"/>
        <v>41617.040972222218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R1104" s="6">
        <f>E1104/N1104</f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0">
        <f t="shared" si="35"/>
        <v>42479.013773148145</v>
      </c>
      <c r="L1105" s="10">
        <f t="shared" si="36"/>
        <v>42539.013773148145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R1105" s="6">
        <f>E1105/N1105</f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0">
        <f t="shared" si="35"/>
        <v>41771.201631944445</v>
      </c>
      <c r="L1106" s="10">
        <f t="shared" si="36"/>
        <v>41801.201631944445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R1106" s="6">
        <f>E1106/N1106</f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0">
        <f t="shared" si="35"/>
        <v>41691.927395833329</v>
      </c>
      <c r="L1107" s="10">
        <f t="shared" si="36"/>
        <v>41721.885729166665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R1107" s="6">
        <f>E1107/N1107</f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0">
        <f t="shared" si="35"/>
        <v>40973.532118055555</v>
      </c>
      <c r="L1108" s="10">
        <f t="shared" si="36"/>
        <v>41003.490451388883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R1108" s="6">
        <f>E1108/N1108</f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0">
        <f t="shared" si="35"/>
        <v>41813.653055555551</v>
      </c>
      <c r="L1109" s="10">
        <f t="shared" si="36"/>
        <v>41843.653055555551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R1109" s="6">
        <v>0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0">
        <f t="shared" si="35"/>
        <v>40952.42864583333</v>
      </c>
      <c r="L1110" s="10">
        <f t="shared" si="36"/>
        <v>41012.386979166666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R1110" s="6">
        <f>E1110/N1110</f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0">
        <f t="shared" si="35"/>
        <v>42662.543865740743</v>
      </c>
      <c r="L1111" s="10">
        <f t="shared" si="36"/>
        <v>42692.5855324074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R1111" s="6">
        <f>E1111/N1111</f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0">
        <f t="shared" si="35"/>
        <v>41220.72479166666</v>
      </c>
      <c r="L1112" s="10">
        <f t="shared" si="36"/>
        <v>41250.72479166666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R1112" s="6">
        <f>E1112/N1112</f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0">
        <f t="shared" si="35"/>
        <v>42346.995254629626</v>
      </c>
      <c r="L1113" s="10">
        <f t="shared" si="36"/>
        <v>42376.995254629626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R1113" s="6">
        <f>E1113/N1113</f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0">
        <f t="shared" si="35"/>
        <v>41963.551053240742</v>
      </c>
      <c r="L1114" s="10">
        <f t="shared" si="36"/>
        <v>42023.145833333336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R1114" s="6">
        <f>E1114/N1114</f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0">
        <f t="shared" si="35"/>
        <v>41835.768749999996</v>
      </c>
      <c r="L1115" s="10">
        <f t="shared" si="36"/>
        <v>41865.768749999996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R1115" s="6">
        <f>E1115/N1115</f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0">
        <f t="shared" si="35"/>
        <v>41526.13758101852</v>
      </c>
      <c r="L1116" s="10">
        <f t="shared" si="36"/>
        <v>41556.13758101852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R1116" s="6">
        <f>E1116/N1116</f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0">
        <f t="shared" si="35"/>
        <v>42429.487210648142</v>
      </c>
      <c r="L1117" s="10">
        <f t="shared" si="36"/>
        <v>42459.445543981477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R1117" s="6">
        <f>E1117/N1117</f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0">
        <f t="shared" si="35"/>
        <v>41009.638981481483</v>
      </c>
      <c r="L1118" s="10">
        <f t="shared" si="36"/>
        <v>41069.638981481483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R1118" s="6">
        <f>E1118/N1118</f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0">
        <f t="shared" si="35"/>
        <v>42333.390196759261</v>
      </c>
      <c r="L1119" s="10">
        <f t="shared" si="36"/>
        <v>42363.390196759261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R1119" s="6">
        <f>E1119/N1119</f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0">
        <f t="shared" si="35"/>
        <v>41703.958090277774</v>
      </c>
      <c r="L1120" s="10">
        <f t="shared" si="36"/>
        <v>41733.91642361111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R1120" s="6">
        <f>E1120/N1120</f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0">
        <f t="shared" si="35"/>
        <v>41722.584074074075</v>
      </c>
      <c r="L1121" s="10">
        <f t="shared" si="36"/>
        <v>41735.584074074075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R1121" s="6">
        <f>E1121/N1121</f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0">
        <f t="shared" si="35"/>
        <v>40799.664351851847</v>
      </c>
      <c r="L1122" s="10">
        <f t="shared" si="36"/>
        <v>40844.664351851847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R1122" s="6">
        <v>0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0">
        <f t="shared" si="35"/>
        <v>42412.72587962963</v>
      </c>
      <c r="L1123" s="10">
        <f t="shared" si="36"/>
        <v>42442.684212962959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R1123" s="6">
        <f>E1123/N1123</f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0">
        <f t="shared" si="35"/>
        <v>41410.495659722219</v>
      </c>
      <c r="L1124" s="10">
        <f t="shared" si="36"/>
        <v>41424.495659722219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R1124" s="6">
        <v>0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0">
        <f t="shared" si="35"/>
        <v>41718.315370370365</v>
      </c>
      <c r="L1125" s="10">
        <f t="shared" si="36"/>
        <v>41748.315370370365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R1125" s="6">
        <f>E1125/N1125</f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0">
        <f t="shared" si="35"/>
        <v>42094.458923611113</v>
      </c>
      <c r="L1126" s="10">
        <f t="shared" si="36"/>
        <v>42124.458923611113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R1126" s="6">
        <f>E1126/N1126</f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0">
        <f t="shared" si="35"/>
        <v>42212.415856481479</v>
      </c>
      <c r="L1127" s="10">
        <f t="shared" si="36"/>
        <v>42272.415856481479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R1127" s="6">
        <v>0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0">
        <f t="shared" si="35"/>
        <v>42535.119143518517</v>
      </c>
      <c r="L1128" s="10">
        <f t="shared" si="36"/>
        <v>42565.119143518517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R1128" s="6">
        <f>E1128/N1128</f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0">
        <f t="shared" si="35"/>
        <v>41926.645833333328</v>
      </c>
      <c r="L1129" s="10">
        <f t="shared" si="36"/>
        <v>41957.687499999993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R1129" s="6">
        <f>E1129/N1129</f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0">
        <f t="shared" si="35"/>
        <v>41828.441168981481</v>
      </c>
      <c r="L1130" s="10">
        <f t="shared" si="36"/>
        <v>41858.441168981481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R1130" s="6">
        <f>E1130/N1130</f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0">
        <f t="shared" si="35"/>
        <v>42496.056631944441</v>
      </c>
      <c r="L1131" s="10">
        <f t="shared" si="36"/>
        <v>42526.056631944441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R1131" s="6">
        <f>E1131/N1131</f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0">
        <f t="shared" si="35"/>
        <v>41908.788194444445</v>
      </c>
      <c r="L1132" s="10">
        <f t="shared" si="36"/>
        <v>41968.829861111109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R1132" s="6">
        <f>E1132/N1132</f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0">
        <f t="shared" si="35"/>
        <v>42332.699861111112</v>
      </c>
      <c r="L1133" s="10">
        <f t="shared" si="36"/>
        <v>42362.699861111112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R1133" s="6">
        <v>0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0">
        <f t="shared" si="35"/>
        <v>42705.907071759262</v>
      </c>
      <c r="L1134" s="10">
        <f t="shared" si="36"/>
        <v>42735.907071759262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R1134" s="6">
        <f>E1134/N1134</f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0">
        <f t="shared" si="35"/>
        <v>41821.198854166665</v>
      </c>
      <c r="L1135" s="10">
        <f t="shared" si="36"/>
        <v>41851.198854166665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 s="6">
        <f>E1135/N1135</f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0">
        <f t="shared" si="35"/>
        <v>41958.07671296296</v>
      </c>
      <c r="L1136" s="10">
        <f t="shared" si="36"/>
        <v>41971.981249999997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R1136" s="6">
        <f>E1136/N1136</f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0">
        <f t="shared" si="35"/>
        <v>42558.781180555554</v>
      </c>
      <c r="L1137" s="10">
        <f t="shared" si="36"/>
        <v>42588.781180555554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R1137" s="6">
        <f>E1137/N1137</f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0">
        <f t="shared" si="35"/>
        <v>42327.46329861111</v>
      </c>
      <c r="L1138" s="10">
        <f t="shared" si="36"/>
        <v>42357.46329861111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R1138" s="6">
        <f>E1138/N1138</f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0">
        <f t="shared" si="35"/>
        <v>42453.611354166664</v>
      </c>
      <c r="L1139" s="10">
        <f t="shared" si="36"/>
        <v>42483.611354166664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R1139" s="6">
        <f>E1139/N1139</f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0">
        <f t="shared" si="35"/>
        <v>42736.698275462964</v>
      </c>
      <c r="L1140" s="10">
        <f t="shared" si="36"/>
        <v>42756.698275462964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R1140" s="6">
        <f>E1140/N1140</f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0">
        <f t="shared" si="35"/>
        <v>41975.139189814814</v>
      </c>
      <c r="L1141" s="10">
        <f t="shared" si="36"/>
        <v>42005.139189814814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R1141" s="6">
        <f>E1141/N1141</f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0">
        <f t="shared" si="35"/>
        <v>42192.253715277773</v>
      </c>
      <c r="L1142" s="10">
        <f t="shared" si="36"/>
        <v>42222.253715277773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R1142" s="6">
        <v>0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0">
        <f t="shared" si="35"/>
        <v>42164.491319444445</v>
      </c>
      <c r="L1143" s="10">
        <f t="shared" si="36"/>
        <v>42194.491319444445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R1143" s="6">
        <v>0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0">
        <f t="shared" si="35"/>
        <v>42021.797766203701</v>
      </c>
      <c r="L1144" s="10">
        <f t="shared" si="36"/>
        <v>42051.797766203701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R1144" s="6">
        <v>0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0">
        <f t="shared" si="35"/>
        <v>42324.985254629624</v>
      </c>
      <c r="L1145" s="10">
        <f t="shared" si="36"/>
        <v>42354.985254629624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R1145" s="6">
        <f>E1145/N1145</f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0">
        <f t="shared" si="35"/>
        <v>42092.973611111105</v>
      </c>
      <c r="L1146" s="10">
        <f t="shared" si="36"/>
        <v>42122.973611111105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R1146" s="6">
        <v>0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0">
        <f t="shared" si="35"/>
        <v>41854.539259259254</v>
      </c>
      <c r="L1147" s="10">
        <f t="shared" si="36"/>
        <v>41914.539259259254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R1147" s="6">
        <f>E1147/N1147</f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0">
        <f t="shared" si="35"/>
        <v>41723.745057870365</v>
      </c>
      <c r="L1148" s="10">
        <f t="shared" si="36"/>
        <v>41761.745057870365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R1148" s="6">
        <f>E1148/N1148</f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0">
        <f t="shared" si="35"/>
        <v>41871.763692129629</v>
      </c>
      <c r="L1149" s="10">
        <f t="shared" si="36"/>
        <v>41931.763692129629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R1149" s="6">
        <v>0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0">
        <f t="shared" si="35"/>
        <v>42674.962743055548</v>
      </c>
      <c r="L1150" s="10">
        <f t="shared" si="36"/>
        <v>42705.00440972222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R1150" s="6">
        <f>E1150/N1150</f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0">
        <f t="shared" si="35"/>
        <v>42507.501921296294</v>
      </c>
      <c r="L1151" s="10">
        <f t="shared" si="36"/>
        <v>42537.501921296294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R1151" s="6">
        <f>E1151/N1151</f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0">
        <f t="shared" si="35"/>
        <v>42317.74623842592</v>
      </c>
      <c r="L1152" s="10">
        <f t="shared" si="36"/>
        <v>42377.74623842592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R1152" s="6">
        <f>E1152/N1152</f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0">
        <f t="shared" si="35"/>
        <v>42223.894247685188</v>
      </c>
      <c r="L1153" s="10">
        <f t="shared" si="36"/>
        <v>42253.894247685188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R1153" s="6">
        <v>0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0">
        <f t="shared" si="35"/>
        <v>42109.501296296294</v>
      </c>
      <c r="L1154" s="10">
        <f t="shared" si="36"/>
        <v>42139.501296296294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R1154" s="6">
        <f>E1154/N1154</f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0">
        <f t="shared" ref="K1155:K1218" si="37">(J1155/86400)+25569+(-5/24)</f>
        <v>42143.505844907406</v>
      </c>
      <c r="L1155" s="10">
        <f t="shared" ref="L1155:L1218" si="38">(I1155/86400)+25569+(-5/24)</f>
        <v>42173.505844907406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R1155" s="6">
        <f>E1155/N1155</f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0">
        <f t="shared" si="37"/>
        <v>42222.900532407402</v>
      </c>
      <c r="L1156" s="10">
        <f t="shared" si="38"/>
        <v>42252.900532407402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R1156" s="6">
        <f>E1156/N1156</f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0">
        <f t="shared" si="37"/>
        <v>41835.555648148147</v>
      </c>
      <c r="L1157" s="10">
        <f t="shared" si="38"/>
        <v>41865.555648148147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R1157" s="6">
        <f>E1157/N1157</f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0">
        <f t="shared" si="37"/>
        <v>42028.862986111104</v>
      </c>
      <c r="L1158" s="10">
        <f t="shared" si="38"/>
        <v>42058.862986111104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R1158" s="6">
        <v>0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0">
        <f t="shared" si="37"/>
        <v>41918.419907407406</v>
      </c>
      <c r="L1159" s="10">
        <f t="shared" si="38"/>
        <v>41978.46157407407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R1159" s="6">
        <f>E1159/N1159</f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0">
        <f t="shared" si="37"/>
        <v>41951.883425925924</v>
      </c>
      <c r="L1160" s="10">
        <f t="shared" si="38"/>
        <v>41981.883425925924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R1160" s="6">
        <f>E1160/N1160</f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0">
        <f t="shared" si="37"/>
        <v>42154.518113425926</v>
      </c>
      <c r="L1161" s="10">
        <f t="shared" si="38"/>
        <v>42185.447916666664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R1161" s="6">
        <v>0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0">
        <f t="shared" si="37"/>
        <v>42060.946597222217</v>
      </c>
      <c r="L1162" s="10">
        <f t="shared" si="38"/>
        <v>42090.904930555553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R1162" s="6">
        <f>E1162/N1162</f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0">
        <f t="shared" si="37"/>
        <v>42122.421168981477</v>
      </c>
      <c r="L1163" s="10">
        <f t="shared" si="38"/>
        <v>42143.421168981477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R1163" s="6">
        <v>0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0">
        <f t="shared" si="37"/>
        <v>41876.475277777776</v>
      </c>
      <c r="L1164" s="10">
        <f t="shared" si="38"/>
        <v>41907.475277777776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R1164" s="6">
        <f>E1164/N1164</f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0">
        <f t="shared" si="37"/>
        <v>41830.515277777777</v>
      </c>
      <c r="L1165" s="10">
        <f t="shared" si="38"/>
        <v>41860.515277777777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R1165" s="6">
        <v>0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0">
        <f t="shared" si="37"/>
        <v>42509.51599537037</v>
      </c>
      <c r="L1166" s="10">
        <f t="shared" si="38"/>
        <v>42539.51599537037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R1166" s="6">
        <v>0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0">
        <f t="shared" si="37"/>
        <v>41792.00613425926</v>
      </c>
      <c r="L1167" s="10">
        <f t="shared" si="38"/>
        <v>41826.00613425926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R1167" s="6">
        <f>E1167/N1167</f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0">
        <f t="shared" si="37"/>
        <v>42150.277106481481</v>
      </c>
      <c r="L1168" s="10">
        <f t="shared" si="38"/>
        <v>42180.958333333336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R1168" s="6">
        <f>E1168/N1168</f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0">
        <f t="shared" si="37"/>
        <v>41863.526562499996</v>
      </c>
      <c r="L1169" s="10">
        <f t="shared" si="38"/>
        <v>41894.526562499996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R1169" s="6">
        <f>E1169/N1169</f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0">
        <f t="shared" si="37"/>
        <v>42604.845659722218</v>
      </c>
      <c r="L1170" s="10">
        <f t="shared" si="38"/>
        <v>42634.845659722218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R1170" s="6">
        <f>E1170/N1170</f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0">
        <f t="shared" si="37"/>
        <v>42027.145405092589</v>
      </c>
      <c r="L1171" s="10">
        <f t="shared" si="38"/>
        <v>42057.145405092589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R1171" s="6">
        <f>E1171/N1171</f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0">
        <f t="shared" si="37"/>
        <v>42124.684849537036</v>
      </c>
      <c r="L1172" s="10">
        <f t="shared" si="38"/>
        <v>42154.684849537036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R1172" s="6">
        <f>E1172/N1172</f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0">
        <f t="shared" si="37"/>
        <v>41938.596377314811</v>
      </c>
      <c r="L1173" s="10">
        <f t="shared" si="38"/>
        <v>41956.638043981475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R1173" s="6">
        <f>E1173/N1173</f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0">
        <f t="shared" si="37"/>
        <v>41841.473981481475</v>
      </c>
      <c r="L1174" s="10">
        <f t="shared" si="38"/>
        <v>41871.473981481475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R1174" s="6">
        <v>0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0">
        <f t="shared" si="37"/>
        <v>42183.97751157407</v>
      </c>
      <c r="L1175" s="10">
        <f t="shared" si="38"/>
        <v>42218.97751157407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R1175" s="6">
        <f>E1175/N1175</f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0">
        <f t="shared" si="37"/>
        <v>42468.633414351854</v>
      </c>
      <c r="L1176" s="10">
        <f t="shared" si="38"/>
        <v>42498.633414351854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R1176" s="6">
        <f>E1176/N1176</f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0">
        <f t="shared" si="37"/>
        <v>42170.520127314812</v>
      </c>
      <c r="L1177" s="10">
        <f t="shared" si="38"/>
        <v>42200.520127314812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R1177" s="6">
        <f>E1177/N1177</f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0">
        <f t="shared" si="37"/>
        <v>42745.811319444438</v>
      </c>
      <c r="L1178" s="10">
        <f t="shared" si="38"/>
        <v>42800.333333333336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R1178" s="6">
        <f>E1178/N1178</f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0">
        <f t="shared" si="37"/>
        <v>41897.452499999999</v>
      </c>
      <c r="L1179" s="10">
        <f t="shared" si="38"/>
        <v>41927.452499999999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R1179" s="6">
        <v>0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0">
        <f t="shared" si="37"/>
        <v>41837.69736111111</v>
      </c>
      <c r="L1180" s="10">
        <f t="shared" si="38"/>
        <v>41867.69736111111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R1180" s="6">
        <f>E1180/N1180</f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0">
        <f t="shared" si="37"/>
        <v>42275.511886574073</v>
      </c>
      <c r="L1181" s="10">
        <f t="shared" si="38"/>
        <v>42305.511886574073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R1181" s="6">
        <f>E1181/N1181</f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0">
        <f t="shared" si="37"/>
        <v>41781.598541666666</v>
      </c>
      <c r="L1182" s="10">
        <f t="shared" si="38"/>
        <v>41818.598541666666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R1182" s="6">
        <f>E1182/N1182</f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0">
        <f t="shared" si="37"/>
        <v>42034.131030092591</v>
      </c>
      <c r="L1183" s="10">
        <f t="shared" si="38"/>
        <v>42064.131030092591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R1183" s="6">
        <f>E1183/N1183</f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0">
        <f t="shared" si="37"/>
        <v>42728.619074074071</v>
      </c>
      <c r="L1184" s="10">
        <f t="shared" si="38"/>
        <v>42747.487499999996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R1184" s="6">
        <f>E1184/N1184</f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0">
        <f t="shared" si="37"/>
        <v>42656.653043981474</v>
      </c>
      <c r="L1185" s="10">
        <f t="shared" si="38"/>
        <v>42675.957638888889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R1185" s="6">
        <f>E1185/N1185</f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0">
        <f t="shared" si="37"/>
        <v>42741.391331018516</v>
      </c>
      <c r="L1186" s="10">
        <f t="shared" si="38"/>
        <v>42772.391331018516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R1186" s="6">
        <f>E1186/N1186</f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0">
        <f t="shared" si="37"/>
        <v>42130.656817129631</v>
      </c>
      <c r="L1187" s="10">
        <f t="shared" si="38"/>
        <v>42162.958333333336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R1187" s="6">
        <f>E1187/N1187</f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0">
        <f t="shared" si="37"/>
        <v>42123.655034722215</v>
      </c>
      <c r="L1188" s="10">
        <f t="shared" si="38"/>
        <v>42156.737499999996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R1188" s="6">
        <f>E1188/N1188</f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0">
        <f t="shared" si="37"/>
        <v>42109.686608796292</v>
      </c>
      <c r="L1189" s="10">
        <f t="shared" si="38"/>
        <v>42141.541666666664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R1189" s="6">
        <f>E1189/N1189</f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0">
        <f t="shared" si="37"/>
        <v>42711.492361111108</v>
      </c>
      <c r="L1190" s="10">
        <f t="shared" si="38"/>
        <v>42732.492361111108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R1190" s="6">
        <f>E1190/N1190</f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0">
        <f t="shared" si="37"/>
        <v>42529.770775462959</v>
      </c>
      <c r="L1191" s="10">
        <f t="shared" si="38"/>
        <v>42550.770775462959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R1191" s="6">
        <f>E1191/N1191</f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0">
        <f t="shared" si="37"/>
        <v>41852.457465277774</v>
      </c>
      <c r="L1192" s="10">
        <f t="shared" si="38"/>
        <v>41882.457465277774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R1192" s="6">
        <f>E1192/N1192</f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0">
        <f t="shared" si="37"/>
        <v>42419.395370370366</v>
      </c>
      <c r="L1193" s="10">
        <f t="shared" si="38"/>
        <v>42449.353703703702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R1193" s="6">
        <f>E1193/N1193</f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0">
        <f t="shared" si="37"/>
        <v>42747.298356481479</v>
      </c>
      <c r="L1194" s="10">
        <f t="shared" si="38"/>
        <v>42777.298356481479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R1194" s="6">
        <f>E1194/N1194</f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0">
        <f t="shared" si="37"/>
        <v>42409.567743055552</v>
      </c>
      <c r="L1195" s="10">
        <f t="shared" si="38"/>
        <v>42469.526076388887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R1195" s="6">
        <f>E1195/N1195</f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0">
        <f t="shared" si="37"/>
        <v>42072.27984953703</v>
      </c>
      <c r="L1196" s="10">
        <f t="shared" si="38"/>
        <v>42102.27984953703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R1196" s="6">
        <f>E1196/N1196</f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0">
        <f t="shared" si="37"/>
        <v>42298.139502314814</v>
      </c>
      <c r="L1197" s="10">
        <f t="shared" si="38"/>
        <v>42358.166666666664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R1197" s="6">
        <f>E1197/N1197</f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0">
        <f t="shared" si="37"/>
        <v>42326.610405092586</v>
      </c>
      <c r="L1198" s="10">
        <f t="shared" si="38"/>
        <v>42356.610405092586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R1198" s="6">
        <f>E1198/N1198</f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0">
        <f t="shared" si="37"/>
        <v>42503.456412037034</v>
      </c>
      <c r="L1199" s="10">
        <f t="shared" si="38"/>
        <v>42534.040972222218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R1199" s="6">
        <f>E1199/N1199</f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0">
        <f t="shared" si="37"/>
        <v>42333.410717592589</v>
      </c>
      <c r="L1200" s="10">
        <f t="shared" si="38"/>
        <v>42368.916666666664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R1200" s="6">
        <f>E1200/N1200</f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0">
        <f t="shared" si="37"/>
        <v>42161.562499999993</v>
      </c>
      <c r="L1201" s="10">
        <f t="shared" si="38"/>
        <v>42193.562499999993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R1201" s="6">
        <f>E1201/N1201</f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0">
        <f t="shared" si="37"/>
        <v>42089.269166666665</v>
      </c>
      <c r="L1202" s="10">
        <f t="shared" si="38"/>
        <v>42110.269166666665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R1202" s="6">
        <f>E1202/N1202</f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0">
        <f t="shared" si="37"/>
        <v>42536.398680555554</v>
      </c>
      <c r="L1203" s="10">
        <f t="shared" si="38"/>
        <v>42566.398680555554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R1203" s="6">
        <f>E1203/N1203</f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0">
        <f t="shared" si="37"/>
        <v>42152.08048611111</v>
      </c>
      <c r="L1204" s="10">
        <f t="shared" si="38"/>
        <v>42182.08048611111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R1204" s="6">
        <f>E1204/N1204</f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0">
        <f t="shared" si="37"/>
        <v>42125.4065625</v>
      </c>
      <c r="L1205" s="10">
        <f t="shared" si="38"/>
        <v>42155.4065625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R1205" s="6">
        <f>E1205/N1205</f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0">
        <f t="shared" si="37"/>
        <v>42297.539733796293</v>
      </c>
      <c r="L1206" s="10">
        <f t="shared" si="38"/>
        <v>42341.999999999993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R1206" s="6">
        <f>E1206/N1206</f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0">
        <f t="shared" si="37"/>
        <v>42138.298043981478</v>
      </c>
      <c r="L1207" s="10">
        <f t="shared" si="38"/>
        <v>42168.298043981478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R1207" s="6">
        <f>E1207/N1207</f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0">
        <f t="shared" si="37"/>
        <v>42772.567743055552</v>
      </c>
      <c r="L1208" s="10">
        <f t="shared" si="38"/>
        <v>42805.353472222218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R1208" s="6">
        <f>E1208/N1208</f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0">
        <f t="shared" si="37"/>
        <v>42430.221909722219</v>
      </c>
      <c r="L1209" s="10">
        <f t="shared" si="38"/>
        <v>42460.208333333336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R1209" s="6">
        <f>E1209/N1209</f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0">
        <f t="shared" si="37"/>
        <v>42423.500740740739</v>
      </c>
      <c r="L1210" s="10">
        <f t="shared" si="38"/>
        <v>42453.459074074075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R1210" s="6">
        <f>E1210/N1210</f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0">
        <f t="shared" si="37"/>
        <v>42761.637789351851</v>
      </c>
      <c r="L1211" s="10">
        <f t="shared" si="38"/>
        <v>42791.637789351851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R1211" s="6">
        <f>E1211/N1211</f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0">
        <f t="shared" si="37"/>
        <v>42132.733472222222</v>
      </c>
      <c r="L1212" s="10">
        <f t="shared" si="38"/>
        <v>42155.666666666664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R1212" s="6">
        <f>E1212/N1212</f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0">
        <f t="shared" si="37"/>
        <v>42515.658113425925</v>
      </c>
      <c r="L1213" s="10">
        <f t="shared" si="38"/>
        <v>42530.658113425925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R1213" s="6">
        <f>E1213/N1213</f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0">
        <f t="shared" si="37"/>
        <v>42318.741840277777</v>
      </c>
      <c r="L1214" s="10">
        <f t="shared" si="38"/>
        <v>42334.833333333336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R1214" s="6">
        <f>E1214/N1214</f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0">
        <f t="shared" si="37"/>
        <v>42731.547453703701</v>
      </c>
      <c r="L1215" s="10">
        <f t="shared" si="38"/>
        <v>42766.547453703701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R1215" s="6">
        <f>E1215/N1215</f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0">
        <f t="shared" si="37"/>
        <v>42104.632002314807</v>
      </c>
      <c r="L1216" s="10">
        <f t="shared" si="38"/>
        <v>42164.632002314807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R1216" s="6">
        <f>E1216/N1216</f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0">
        <f t="shared" si="37"/>
        <v>41759.714768518512</v>
      </c>
      <c r="L1217" s="10">
        <f t="shared" si="38"/>
        <v>41789.714768518512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R1217" s="6">
        <f>E1217/N1217</f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0">
        <f t="shared" si="37"/>
        <v>42247.408067129632</v>
      </c>
      <c r="L1218" s="10">
        <f t="shared" si="38"/>
        <v>42279.752083333333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R1218" s="6">
        <f>E1218/N1218</f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0">
        <f t="shared" ref="K1219:K1282" si="39">(J1219/86400)+25569+(-5/24)</f>
        <v>42535.6011574074</v>
      </c>
      <c r="L1219" s="10">
        <f t="shared" ref="L1219:L1282" si="40">(I1219/86400)+25569+(-5/24)</f>
        <v>42565.6011574074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R1219" s="6">
        <f>E1219/N1219</f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0">
        <f t="shared" si="39"/>
        <v>42278.453703703701</v>
      </c>
      <c r="L1220" s="10">
        <f t="shared" si="40"/>
        <v>42308.916666666664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R1220" s="6">
        <f>E1220/N1220</f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0">
        <f t="shared" si="39"/>
        <v>42633.253622685188</v>
      </c>
      <c r="L1221" s="10">
        <f t="shared" si="40"/>
        <v>42663.253622685188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R1221" s="6">
        <f>E1221/N1221</f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0">
        <f t="shared" si="39"/>
        <v>42211.420277777775</v>
      </c>
      <c r="L1222" s="10">
        <f t="shared" si="40"/>
        <v>42241.420277777775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R1222" s="6">
        <f>E1222/N1222</f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0">
        <f t="shared" si="39"/>
        <v>42680.267222222225</v>
      </c>
      <c r="L1223" s="10">
        <f t="shared" si="40"/>
        <v>42707.791666666664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R1223" s="6">
        <f>E1223/N1223</f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0">
        <f t="shared" si="39"/>
        <v>42430.512118055551</v>
      </c>
      <c r="L1224" s="10">
        <f t="shared" si="40"/>
        <v>42460.958333333336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R1224" s="6">
        <f>E1224/N1224</f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0">
        <f t="shared" si="39"/>
        <v>42653.968854166662</v>
      </c>
      <c r="L1225" s="10">
        <f t="shared" si="40"/>
        <v>42684.010520833333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R1225" s="6">
        <f>E1225/N1225</f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0">
        <f t="shared" si="39"/>
        <v>41736.341458333329</v>
      </c>
      <c r="L1226" s="10">
        <f t="shared" si="40"/>
        <v>41796.341458333329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R1226" s="6">
        <f>E1226/N1226</f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0">
        <f t="shared" si="39"/>
        <v>41509.697662037033</v>
      </c>
      <c r="L1227" s="10">
        <f t="shared" si="40"/>
        <v>41569.697662037033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 s="6">
        <f>E1227/N1227</f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0">
        <f t="shared" si="39"/>
        <v>41715.666446759256</v>
      </c>
      <c r="L1228" s="10">
        <f t="shared" si="40"/>
        <v>41749.833333333328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R1228" s="6">
        <f>E1228/N1228</f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0">
        <f t="shared" si="39"/>
        <v>41827.710833333331</v>
      </c>
      <c r="L1229" s="10">
        <f t="shared" si="40"/>
        <v>41858.083333333328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R1229" s="6">
        <v>0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0">
        <f t="shared" si="39"/>
        <v>40754.520925925921</v>
      </c>
      <c r="L1230" s="10">
        <f t="shared" si="40"/>
        <v>40814.520925925921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R1230" s="6">
        <f>E1230/N1230</f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0">
        <f t="shared" si="39"/>
        <v>40985.251469907402</v>
      </c>
      <c r="L1231" s="10">
        <f t="shared" si="40"/>
        <v>41015.458333333328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R1231" s="6">
        <f>E1231/N1231</f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0">
        <f t="shared" si="39"/>
        <v>40568.764236111107</v>
      </c>
      <c r="L1232" s="10">
        <f t="shared" si="40"/>
        <v>40598.764236111107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R1232" s="6">
        <v>0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0">
        <f t="shared" si="39"/>
        <v>42193.733425925922</v>
      </c>
      <c r="L1233" s="10">
        <f t="shared" si="40"/>
        <v>42243.833333333336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R1233" s="6">
        <v>0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0">
        <f t="shared" si="39"/>
        <v>41506.639699074069</v>
      </c>
      <c r="L1234" s="10">
        <f t="shared" si="40"/>
        <v>41553.639699074069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R1234" s="6">
        <f>E1234/N1234</f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0">
        <f t="shared" si="39"/>
        <v>40939.740439814814</v>
      </c>
      <c r="L1235" s="10">
        <f t="shared" si="40"/>
        <v>40960.740439814814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R1235" s="6">
        <f>E1235/N1235</f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0">
        <f t="shared" si="39"/>
        <v>42007.580347222225</v>
      </c>
      <c r="L1236" s="10">
        <f t="shared" si="40"/>
        <v>42037.580347222225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R1236" s="6">
        <v>0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0">
        <f t="shared" si="39"/>
        <v>41582.927071759259</v>
      </c>
      <c r="L1237" s="10">
        <f t="shared" si="40"/>
        <v>41622.927071759259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R1237" s="6">
        <f>E1237/N1237</f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0">
        <f t="shared" si="39"/>
        <v>41110.47180555555</v>
      </c>
      <c r="L1238" s="10">
        <f t="shared" si="40"/>
        <v>41118.458333333328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R1238" s="6">
        <v>0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0">
        <f t="shared" si="39"/>
        <v>41125.074826388889</v>
      </c>
      <c r="L1239" s="10">
        <f t="shared" si="40"/>
        <v>41145.074826388889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R1239" s="6">
        <v>0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0">
        <f t="shared" si="39"/>
        <v>40731.402037037034</v>
      </c>
      <c r="L1240" s="10">
        <f t="shared" si="40"/>
        <v>40761.402037037034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R1240" s="6">
        <f>E1240/N1240</f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0">
        <f t="shared" si="39"/>
        <v>40883.754247685181</v>
      </c>
      <c r="L1241" s="10">
        <f t="shared" si="40"/>
        <v>40913.754247685181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R1241" s="6">
        <v>0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0">
        <f t="shared" si="39"/>
        <v>41408.831678240742</v>
      </c>
      <c r="L1242" s="10">
        <f t="shared" si="40"/>
        <v>41467.70208333333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R1242" s="6">
        <f>E1242/N1242</f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0">
        <f t="shared" si="39"/>
        <v>41923.629398148143</v>
      </c>
      <c r="L1243" s="10">
        <f t="shared" si="40"/>
        <v>41946.040972222218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R1243" s="6">
        <f>E1243/N1243</f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0">
        <f t="shared" si="39"/>
        <v>40781.957199074073</v>
      </c>
      <c r="L1244" s="10">
        <f t="shared" si="40"/>
        <v>40797.345833333333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R1244" s="6">
        <f>E1244/N1244</f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0">
        <f t="shared" si="39"/>
        <v>40671.670960648145</v>
      </c>
      <c r="L1245" s="10">
        <f t="shared" si="40"/>
        <v>40732.666666666664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R1245" s="6">
        <f>E1245/N1245</f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0">
        <f t="shared" si="39"/>
        <v>41355.617164351854</v>
      </c>
      <c r="L1246" s="10">
        <f t="shared" si="40"/>
        <v>41386.666666666664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R1246" s="6">
        <f>E1246/N1246</f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0">
        <f t="shared" si="39"/>
        <v>41774.391597222224</v>
      </c>
      <c r="L1247" s="10">
        <f t="shared" si="40"/>
        <v>41804.391597222224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R1247" s="6">
        <f>E1247/N1247</f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0">
        <f t="shared" si="39"/>
        <v>40837.835057870368</v>
      </c>
      <c r="L1248" s="10">
        <f t="shared" si="40"/>
        <v>40882.876724537033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R1248" s="6">
        <f>E1248/N1248</f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0">
        <f t="shared" si="39"/>
        <v>41370.083969907406</v>
      </c>
      <c r="L1249" s="10">
        <f t="shared" si="40"/>
        <v>41400.083969907406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R1249" s="6">
        <f>E1249/N1249</f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0">
        <f t="shared" si="39"/>
        <v>41767.448530092588</v>
      </c>
      <c r="L1250" s="10">
        <f t="shared" si="40"/>
        <v>41803.082638888889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R1250" s="6">
        <f>E1250/N1250</f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0">
        <f t="shared" si="39"/>
        <v>41067.532534722217</v>
      </c>
      <c r="L1251" s="10">
        <f t="shared" si="40"/>
        <v>41097.532534722217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R1251" s="6">
        <f>E1251/N1251</f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0">
        <f t="shared" si="39"/>
        <v>41843.434386574074</v>
      </c>
      <c r="L1252" s="10">
        <f t="shared" si="40"/>
        <v>41888.434386574074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R1252" s="6">
        <f>E1252/N1252</f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0">
        <f t="shared" si="39"/>
        <v>40751.606099537035</v>
      </c>
      <c r="L1253" s="10">
        <f t="shared" si="40"/>
        <v>40811.606099537035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R1253" s="6">
        <f>E1253/N1253</f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0">
        <f t="shared" si="39"/>
        <v>41543.779733796291</v>
      </c>
      <c r="L1254" s="10">
        <f t="shared" si="40"/>
        <v>41571.779733796291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R1254" s="6">
        <f>E1254/N1254</f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0">
        <f t="shared" si="39"/>
        <v>41855.575312499997</v>
      </c>
      <c r="L1255" s="10">
        <f t="shared" si="40"/>
        <v>41885.575312499997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R1255" s="6">
        <f>E1255/N1255</f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0">
        <f t="shared" si="39"/>
        <v>40487.413032407407</v>
      </c>
      <c r="L1256" s="10">
        <f t="shared" si="40"/>
        <v>40543.999305555553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R1256" s="6">
        <f>E1256/N1256</f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0">
        <f t="shared" si="39"/>
        <v>41579.637175925927</v>
      </c>
      <c r="L1257" s="10">
        <f t="shared" si="40"/>
        <v>41609.678842592592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R1257" s="6">
        <f>E1257/N1257</f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0">
        <f t="shared" si="39"/>
        <v>40921.711006944439</v>
      </c>
      <c r="L1258" s="10">
        <f t="shared" si="40"/>
        <v>40951.711006944439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R1258" s="6">
        <f>E1258/N1258</f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0">
        <f t="shared" si="39"/>
        <v>40586.877199074072</v>
      </c>
      <c r="L1259" s="10">
        <f t="shared" si="40"/>
        <v>40635.835532407407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R1259" s="6">
        <f>E1259/N1259</f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0">
        <f t="shared" si="39"/>
        <v>41487.402916666666</v>
      </c>
      <c r="L1260" s="10">
        <f t="shared" si="40"/>
        <v>41517.402916666666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R1260" s="6">
        <f>E1260/N1260</f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0">
        <f t="shared" si="39"/>
        <v>41766.762314814812</v>
      </c>
      <c r="L1261" s="10">
        <f t="shared" si="40"/>
        <v>41798.957638888889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R1261" s="6">
        <f>E1261/N1261</f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0">
        <f t="shared" si="39"/>
        <v>41666.63449074074</v>
      </c>
      <c r="L1262" s="10">
        <f t="shared" si="40"/>
        <v>41696.63449074074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R1262" s="6">
        <f>E1262/N1262</f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0">
        <f t="shared" si="39"/>
        <v>41638.134571759256</v>
      </c>
      <c r="L1263" s="10">
        <f t="shared" si="40"/>
        <v>41668.134571759256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R1263" s="6">
        <f>E1263/N1263</f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0">
        <f t="shared" si="39"/>
        <v>41656.554305555554</v>
      </c>
      <c r="L1264" s="10">
        <f t="shared" si="40"/>
        <v>41686.554305555554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R1264" s="6">
        <f>E1264/N1264</f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0">
        <f t="shared" si="39"/>
        <v>41691.875810185185</v>
      </c>
      <c r="L1265" s="10">
        <f t="shared" si="40"/>
        <v>41726.833333333328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R1265" s="6">
        <f>E1265/N1265</f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0">
        <f t="shared" si="39"/>
        <v>41547.454664351848</v>
      </c>
      <c r="L1266" s="10">
        <f t="shared" si="40"/>
        <v>41576.454664351848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R1266" s="6">
        <f>E1266/N1266</f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0">
        <f t="shared" si="39"/>
        <v>40465.446932870364</v>
      </c>
      <c r="L1267" s="10">
        <f t="shared" si="40"/>
        <v>40512.446932870364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R1267" s="6">
        <f>E1267/N1267</f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0">
        <f t="shared" si="39"/>
        <v>41620.668344907404</v>
      </c>
      <c r="L1268" s="10">
        <f t="shared" si="40"/>
        <v>41650.668344907404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R1268" s="6">
        <f>E1268/N1268</f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0">
        <f t="shared" si="39"/>
        <v>41449.376828703702</v>
      </c>
      <c r="L1269" s="10">
        <f t="shared" si="40"/>
        <v>41479.376828703702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R1269" s="6">
        <f>E1269/N1269</f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0">
        <f t="shared" si="39"/>
        <v>41507.637118055551</v>
      </c>
      <c r="L1270" s="10">
        <f t="shared" si="40"/>
        <v>41537.637118055551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R1270" s="6">
        <f>E1270/N1270</f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0">
        <f t="shared" si="39"/>
        <v>42445.614722222221</v>
      </c>
      <c r="L1271" s="10">
        <f t="shared" si="40"/>
        <v>42475.791666666664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R1271" s="6">
        <f>E1271/N1271</f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0">
        <f t="shared" si="39"/>
        <v>40933.648634259254</v>
      </c>
      <c r="L1272" s="10">
        <f t="shared" si="40"/>
        <v>40993.60696759259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R1272" s="6">
        <f>E1272/N1272</f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0">
        <f t="shared" si="39"/>
        <v>41561.475219907406</v>
      </c>
      <c r="L1273" s="10">
        <f t="shared" si="40"/>
        <v>41591.516886574071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R1273" s="6">
        <f>E1273/N1273</f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0">
        <f t="shared" si="39"/>
        <v>40274.536793981482</v>
      </c>
      <c r="L1274" s="10">
        <f t="shared" si="40"/>
        <v>40343.958333333328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R1274" s="6">
        <f>E1274/N1274</f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0">
        <f t="shared" si="39"/>
        <v>41852.521886574068</v>
      </c>
      <c r="L1275" s="10">
        <f t="shared" si="40"/>
        <v>41882.521886574068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R1275" s="6">
        <f>E1275/N1275</f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0">
        <f t="shared" si="39"/>
        <v>41116.481770833328</v>
      </c>
      <c r="L1276" s="10">
        <f t="shared" si="40"/>
        <v>41151.481770833328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R1276" s="6">
        <f>E1276/N1276</f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0">
        <f t="shared" si="39"/>
        <v>41458.659571759257</v>
      </c>
      <c r="L1277" s="10">
        <f t="shared" si="40"/>
        <v>41493.659571759257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R1277" s="6">
        <f>E1277/N1277</f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0">
        <f t="shared" si="39"/>
        <v>40007.49591435185</v>
      </c>
      <c r="L1278" s="10">
        <f t="shared" si="40"/>
        <v>40056.958333333328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R1278" s="6">
        <f>E1278/N1278</f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0">
        <f t="shared" si="39"/>
        <v>41121.35355324074</v>
      </c>
      <c r="L1279" s="10">
        <f t="shared" si="40"/>
        <v>41156.35355324074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R1279" s="6">
        <f>E1279/N1279</f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0">
        <f t="shared" si="39"/>
        <v>41786.346828703703</v>
      </c>
      <c r="L1280" s="10">
        <f t="shared" si="40"/>
        <v>41814.875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R1280" s="6">
        <f>E1280/N1280</f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0">
        <f t="shared" si="39"/>
        <v>41681.890856481477</v>
      </c>
      <c r="L1281" s="10">
        <f t="shared" si="40"/>
        <v>41721.849189814813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R1281" s="6">
        <f>E1281/N1281</f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0">
        <f t="shared" si="39"/>
        <v>40513.54923611111</v>
      </c>
      <c r="L1282" s="10">
        <f t="shared" si="40"/>
        <v>40603.54923611111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R1282" s="6">
        <f>E1282/N1282</f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0">
        <f t="shared" ref="K1283:K1346" si="41">(J1283/86400)+25569+(-5/24)</f>
        <v>41463.535138888888</v>
      </c>
      <c r="L1283" s="10">
        <f t="shared" ref="L1283:L1346" si="42">(I1283/86400)+25569+(-5/24)</f>
        <v>41483.535138888888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R1283" s="6">
        <f>E1283/N1283</f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0">
        <f t="shared" si="41"/>
        <v>41586.266840277771</v>
      </c>
      <c r="L1284" s="10">
        <f t="shared" si="42"/>
        <v>41616.999305555553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R1284" s="6">
        <f>E1284/N1284</f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0">
        <f t="shared" si="41"/>
        <v>41320.50913194444</v>
      </c>
      <c r="L1285" s="10">
        <f t="shared" si="42"/>
        <v>41343.958333333328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R1285" s="6">
        <f>E1285/N1285</f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0">
        <f t="shared" si="41"/>
        <v>42712.026412037034</v>
      </c>
      <c r="L1286" s="10">
        <f t="shared" si="42"/>
        <v>42735.499305555553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R1286" s="6">
        <f>E1286/N1286</f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0">
        <f t="shared" si="41"/>
        <v>42160.374710648146</v>
      </c>
      <c r="L1287" s="10">
        <f t="shared" si="42"/>
        <v>42175.374710648146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R1287" s="6">
        <f>E1287/N1287</f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0">
        <f t="shared" si="41"/>
        <v>42039.176238425927</v>
      </c>
      <c r="L1288" s="10">
        <f t="shared" si="42"/>
        <v>42052.374999999993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R1288" s="6">
        <f>E1288/N1288</f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0">
        <f t="shared" si="41"/>
        <v>42107.412685185183</v>
      </c>
      <c r="L1289" s="10">
        <f t="shared" si="42"/>
        <v>42167.412685185183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R1289" s="6">
        <f>E1289/N1289</f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0">
        <f t="shared" si="41"/>
        <v>42560.946331018517</v>
      </c>
      <c r="L1290" s="10">
        <f t="shared" si="42"/>
        <v>42591.958333333336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R1290" s="6">
        <f>E1290/N1290</f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0">
        <f t="shared" si="41"/>
        <v>42708.926446759258</v>
      </c>
      <c r="L1291" s="10">
        <f t="shared" si="42"/>
        <v>42738.926446759258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R1291" s="6">
        <f>E1291/N1291</f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0">
        <f t="shared" si="41"/>
        <v>42086.406608796293</v>
      </c>
      <c r="L1292" s="10">
        <f t="shared" si="42"/>
        <v>42117.082638888889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R1292" s="6">
        <f>E1292/N1292</f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0">
        <f t="shared" si="41"/>
        <v>42064.444340277776</v>
      </c>
      <c r="L1293" s="10">
        <f t="shared" si="42"/>
        <v>42101.083333333336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R1293" s="6">
        <f>E1293/N1293</f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0">
        <f t="shared" si="41"/>
        <v>42256.555879629632</v>
      </c>
      <c r="L1294" s="10">
        <f t="shared" si="42"/>
        <v>42283.749305555553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R1294" s="6">
        <f>E1294/N1294</f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0">
        <f t="shared" si="41"/>
        <v>42292.492719907408</v>
      </c>
      <c r="L1295" s="10">
        <f t="shared" si="42"/>
        <v>42322.534386574072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R1295" s="6">
        <f>E1295/N1295</f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0">
        <f t="shared" si="41"/>
        <v>42278.245335648149</v>
      </c>
      <c r="L1296" s="10">
        <f t="shared" si="42"/>
        <v>42296.249999999993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R1296" s="6">
        <f>E1296/N1296</f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0">
        <f t="shared" si="41"/>
        <v>42184.364548611113</v>
      </c>
      <c r="L1297" s="10">
        <f t="shared" si="42"/>
        <v>42214.499999999993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R1297" s="6">
        <f>E1297/N1297</f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0">
        <f t="shared" si="41"/>
        <v>42422.842280092591</v>
      </c>
      <c r="L1298" s="10">
        <f t="shared" si="42"/>
        <v>42442.800613425927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R1298" s="6">
        <f>E1298/N1298</f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0">
        <f t="shared" si="41"/>
        <v>42461.538865740738</v>
      </c>
      <c r="L1299" s="10">
        <f t="shared" si="42"/>
        <v>42491.538865740738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R1299" s="6">
        <f>E1299/N1299</f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0">
        <f t="shared" si="41"/>
        <v>42458.472592592589</v>
      </c>
      <c r="L1300" s="10">
        <f t="shared" si="42"/>
        <v>42488.472592592589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R1300" s="6">
        <f>E1300/N1300</f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0">
        <f t="shared" si="41"/>
        <v>42169.606006944443</v>
      </c>
      <c r="L1301" s="10">
        <f t="shared" si="42"/>
        <v>42199.606006944443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R1301" s="6">
        <f>E1301/N1301</f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0">
        <f t="shared" si="41"/>
        <v>42483.466874999998</v>
      </c>
      <c r="L1302" s="10">
        <f t="shared" si="42"/>
        <v>42522.581249999996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R1302" s="6">
        <f>E1302/N1302</f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0">
        <f t="shared" si="41"/>
        <v>42195.541412037033</v>
      </c>
      <c r="L1303" s="10">
        <f t="shared" si="42"/>
        <v>42205.916666666664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R1303" s="6">
        <f>E1303/N1303</f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0">
        <f t="shared" si="41"/>
        <v>42674.849664351852</v>
      </c>
      <c r="L1304" s="10">
        <f t="shared" si="42"/>
        <v>42704.891331018516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R1304" s="6">
        <f>E1304/N1304</f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0">
        <f t="shared" si="41"/>
        <v>42566.232870370368</v>
      </c>
      <c r="L1305" s="10">
        <f t="shared" si="42"/>
        <v>42582.249999999993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R1305" s="6">
        <f>E1305/N1305</f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0">
        <f t="shared" si="41"/>
        <v>42746.986168981479</v>
      </c>
      <c r="L1306" s="10">
        <f t="shared" si="42"/>
        <v>42806.944502314807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R1306" s="6">
        <f>E1306/N1306</f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0">
        <f t="shared" si="41"/>
        <v>42543.457268518519</v>
      </c>
      <c r="L1307" s="10">
        <f t="shared" si="42"/>
        <v>42572.520833333336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R1307" s="6">
        <f>E1307/N1307</f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0">
        <f t="shared" si="41"/>
        <v>41947.249236111107</v>
      </c>
      <c r="L1308" s="10">
        <f t="shared" si="42"/>
        <v>41977.249236111107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R1308" s="6">
        <f>E1308/N1308</f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0">
        <f t="shared" si="41"/>
        <v>42387.294895833336</v>
      </c>
      <c r="L1309" s="10">
        <f t="shared" si="42"/>
        <v>42417.294895833336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R1309" s="6">
        <f>E1309/N1309</f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0">
        <f t="shared" si="41"/>
        <v>42611.405231481483</v>
      </c>
      <c r="L1310" s="10">
        <f t="shared" si="42"/>
        <v>42651.405231481483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R1310" s="6">
        <f>E1310/N1310</f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0">
        <f t="shared" si="41"/>
        <v>42257.674398148149</v>
      </c>
      <c r="L1311" s="10">
        <f t="shared" si="42"/>
        <v>42292.674398148149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R1311" s="6">
        <f>E1311/N1311</f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0">
        <f t="shared" si="41"/>
        <v>42556.458912037029</v>
      </c>
      <c r="L1312" s="10">
        <f t="shared" si="42"/>
        <v>42601.458912037029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R1312" s="6">
        <f>E1312/N1312</f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0">
        <f t="shared" si="41"/>
        <v>42669.593969907401</v>
      </c>
      <c r="L1313" s="10">
        <f t="shared" si="42"/>
        <v>42704.635636574072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R1313" s="6">
        <f>E1313/N1313</f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0">
        <f t="shared" si="41"/>
        <v>42082.494467592587</v>
      </c>
      <c r="L1314" s="10">
        <f t="shared" si="42"/>
        <v>42112.494467592587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R1314" s="6">
        <f>E1314/N1314</f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0">
        <f t="shared" si="41"/>
        <v>42402.50131944444</v>
      </c>
      <c r="L1315" s="10">
        <f t="shared" si="42"/>
        <v>42432.50131944444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R1315" s="6">
        <f>E1315/N1315</f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0">
        <f t="shared" si="41"/>
        <v>42604.461342592585</v>
      </c>
      <c r="L1316" s="10">
        <f t="shared" si="42"/>
        <v>42664.461342592585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R1316" s="6">
        <f>E1316/N1316</f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0">
        <f t="shared" si="41"/>
        <v>42278.289907407401</v>
      </c>
      <c r="L1317" s="10">
        <f t="shared" si="42"/>
        <v>42313.833333333336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R1317" s="6">
        <f>E1317/N1317</f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0">
        <f t="shared" si="41"/>
        <v>42393.753576388888</v>
      </c>
      <c r="L1318" s="10">
        <f t="shared" si="42"/>
        <v>42428.753576388888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R1318" s="6">
        <f>E1318/N1318</f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0">
        <f t="shared" si="41"/>
        <v>42520.027152777773</v>
      </c>
      <c r="L1319" s="10">
        <f t="shared" si="42"/>
        <v>42572.374999999993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R1319" s="6">
        <f>E1319/N1319</f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0">
        <f t="shared" si="41"/>
        <v>41984.835324074076</v>
      </c>
      <c r="L1320" s="10">
        <f t="shared" si="42"/>
        <v>42014.835324074076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R1320" s="6">
        <f>E1320/N1320</f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0">
        <f t="shared" si="41"/>
        <v>41816.603761574072</v>
      </c>
      <c r="L1321" s="10">
        <f t="shared" si="42"/>
        <v>41831.458333333328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R1321" s="6">
        <f>E1321/N1321</f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0">
        <f t="shared" si="41"/>
        <v>42705.482013888883</v>
      </c>
      <c r="L1322" s="10">
        <f t="shared" si="42"/>
        <v>42734.749999999993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R1322" s="6">
        <f>E1322/N1322</f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0">
        <f t="shared" si="41"/>
        <v>42697.540937499994</v>
      </c>
      <c r="L1323" s="10">
        <f t="shared" si="42"/>
        <v>42727.540937499994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R1323" s="6">
        <f>E1323/N1323</f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0">
        <f t="shared" si="41"/>
        <v>42115.448206018518</v>
      </c>
      <c r="L1324" s="10">
        <f t="shared" si="42"/>
        <v>42145.448206018518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R1324" s="6">
        <f>E1324/N1324</f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0">
        <f t="shared" si="41"/>
        <v>42451.490115740737</v>
      </c>
      <c r="L1325" s="10">
        <f t="shared" si="42"/>
        <v>42486.079861111109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R1325" s="6">
        <f>E1325/N1325</f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0">
        <f t="shared" si="41"/>
        <v>42626.425370370365</v>
      </c>
      <c r="L1326" s="10">
        <f t="shared" si="42"/>
        <v>42656.425370370365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R1326" s="6">
        <f>E1326/N1326</f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0">
        <f t="shared" si="41"/>
        <v>42703.877719907403</v>
      </c>
      <c r="L1327" s="10">
        <f t="shared" si="42"/>
        <v>42733.877719907403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R1327" s="6">
        <f>E1327/N1327</f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0">
        <f t="shared" si="41"/>
        <v>41974.583657407406</v>
      </c>
      <c r="L1328" s="10">
        <f t="shared" si="42"/>
        <v>42019.583657407406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R1328" s="6">
        <f>E1328/N1328</f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0">
        <f t="shared" si="41"/>
        <v>42123.470312500001</v>
      </c>
      <c r="L1329" s="10">
        <f t="shared" si="42"/>
        <v>42153.470312500001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R1329" s="6">
        <f>E1329/N1329</f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0">
        <f t="shared" si="41"/>
        <v>42612.434421296297</v>
      </c>
      <c r="L1330" s="10">
        <f t="shared" si="42"/>
        <v>42657.434421296297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R1330" s="6">
        <f>E1330/N1330</f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0">
        <f t="shared" si="41"/>
        <v>41935.013252314813</v>
      </c>
      <c r="L1331" s="10">
        <f t="shared" si="42"/>
        <v>41975.054918981477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R1331" s="6">
        <f>E1331/N1331</f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0">
        <f t="shared" si="41"/>
        <v>42522.068391203698</v>
      </c>
      <c r="L1332" s="10">
        <f t="shared" si="42"/>
        <v>42552.958333333336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R1332" s="6">
        <f>E1332/N1332</f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0">
        <f t="shared" si="41"/>
        <v>42569.295763888884</v>
      </c>
      <c r="L1333" s="10">
        <f t="shared" si="42"/>
        <v>42599.295763888884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R1333" s="6">
        <f>E1333/N1333</f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0">
        <f t="shared" si="41"/>
        <v>42731.851944444446</v>
      </c>
      <c r="L1334" s="10">
        <f t="shared" si="42"/>
        <v>42761.851944444446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R1334" s="6">
        <v>0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0">
        <f t="shared" si="41"/>
        <v>41805.8984375</v>
      </c>
      <c r="L1335" s="10">
        <f t="shared" si="42"/>
        <v>41835.8984375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R1335" s="6">
        <v>0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0">
        <f t="shared" si="41"/>
        <v>42410.565821759257</v>
      </c>
      <c r="L1336" s="10">
        <f t="shared" si="42"/>
        <v>42440.565821759257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R1336" s="6">
        <f>E1336/N1336</f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0">
        <f t="shared" si="41"/>
        <v>42313.728032407402</v>
      </c>
      <c r="L1337" s="10">
        <f t="shared" si="42"/>
        <v>42343.728032407402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R1337" s="6">
        <f>E1337/N1337</f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0">
        <f t="shared" si="41"/>
        <v>41955.655416666668</v>
      </c>
      <c r="L1338" s="10">
        <f t="shared" si="42"/>
        <v>41990.655416666668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R1338" s="6">
        <f>E1338/N1338</f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0">
        <f t="shared" si="41"/>
        <v>42767.368969907409</v>
      </c>
      <c r="L1339" s="10">
        <f t="shared" si="42"/>
        <v>42797.368969907409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R1339" s="6">
        <f>E1339/N1339</f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0">
        <f t="shared" si="41"/>
        <v>42188.595289351848</v>
      </c>
      <c r="L1340" s="10">
        <f t="shared" si="42"/>
        <v>42218.595289351848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R1340" s="6">
        <f>E1340/N1340</f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0">
        <f t="shared" si="41"/>
        <v>41936.438831018517</v>
      </c>
      <c r="L1341" s="10">
        <f t="shared" si="42"/>
        <v>41981.480497685181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R1341" s="6">
        <f>E1341/N1341</f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0">
        <f t="shared" si="41"/>
        <v>41836.387187499997</v>
      </c>
      <c r="L1342" s="10">
        <f t="shared" si="42"/>
        <v>41866.387187499997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R1342" s="6">
        <v>0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0">
        <f t="shared" si="41"/>
        <v>42612.415706018517</v>
      </c>
      <c r="L1343" s="10">
        <f t="shared" si="42"/>
        <v>42644.415706018517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R1343" s="6">
        <f>E1343/N1343</f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0">
        <f t="shared" si="41"/>
        <v>42172.608090277776</v>
      </c>
      <c r="L1344" s="10">
        <f t="shared" si="42"/>
        <v>42202.608090277776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R1344" s="6">
        <f>E1344/N1344</f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0">
        <f t="shared" si="41"/>
        <v>42542.318090277775</v>
      </c>
      <c r="L1345" s="10">
        <f t="shared" si="42"/>
        <v>42600.957638888889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R1345" s="6">
        <f>E1345/N1345</f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0">
        <f t="shared" si="41"/>
        <v>42522.581469907404</v>
      </c>
      <c r="L1346" s="10">
        <f t="shared" si="42"/>
        <v>42551.581469907404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R1346" s="6">
        <f>E1346/N1346</f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0">
        <f t="shared" ref="K1347:K1410" si="43">(J1347/86400)+25569+(-5/24)</f>
        <v>41799.606006944443</v>
      </c>
      <c r="L1347" s="10">
        <f t="shared" ref="L1347:L1410" si="44">(I1347/86400)+25569+(-5/24)</f>
        <v>41834.606006944443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R1347" s="6">
        <f>E1347/N1347</f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0">
        <f t="shared" si="43"/>
        <v>41421.867488425924</v>
      </c>
      <c r="L1348" s="10">
        <f t="shared" si="44"/>
        <v>41451.867488425924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R1348" s="6">
        <f>E1348/N1348</f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0">
        <f t="shared" si="43"/>
        <v>42040.429687499993</v>
      </c>
      <c r="L1349" s="10">
        <f t="shared" si="44"/>
        <v>42070.429687499993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R1349" s="6">
        <f>E1349/N1349</f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0">
        <f t="shared" si="43"/>
        <v>41963.297835648147</v>
      </c>
      <c r="L1350" s="10">
        <f t="shared" si="44"/>
        <v>41991.297835648147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R1350" s="6">
        <f>E1350/N1350</f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0">
        <f t="shared" si="43"/>
        <v>42317.124247685184</v>
      </c>
      <c r="L1351" s="10">
        <f t="shared" si="44"/>
        <v>42354.082638888889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R1351" s="6">
        <f>E1351/N1351</f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0">
        <f t="shared" si="43"/>
        <v>42333.804791666662</v>
      </c>
      <c r="L1352" s="10">
        <f t="shared" si="44"/>
        <v>42363.804791666662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R1352" s="6">
        <f>E1352/N1352</f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0">
        <f t="shared" si="43"/>
        <v>42382.531759259255</v>
      </c>
      <c r="L1353" s="10">
        <f t="shared" si="44"/>
        <v>42412.531759259255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R1353" s="6">
        <f>E1353/N1353</f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0">
        <f t="shared" si="43"/>
        <v>42200.369976851849</v>
      </c>
      <c r="L1354" s="10">
        <f t="shared" si="44"/>
        <v>42251.957638888889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R1354" s="6">
        <f>E1354/N1354</f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0">
        <f t="shared" si="43"/>
        <v>41308.909583333334</v>
      </c>
      <c r="L1355" s="10">
        <f t="shared" si="44"/>
        <v>41343.791666666664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R1355" s="6">
        <f>E1355/N1355</f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0">
        <f t="shared" si="43"/>
        <v>42502.599293981482</v>
      </c>
      <c r="L1356" s="10">
        <f t="shared" si="44"/>
        <v>42532.599293981482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R1356" s="6">
        <f>E1356/N1356</f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0">
        <f t="shared" si="43"/>
        <v>41213.046354166661</v>
      </c>
      <c r="L1357" s="10">
        <f t="shared" si="44"/>
        <v>41243.208333333328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R1357" s="6">
        <f>E1357/N1357</f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0">
        <f t="shared" si="43"/>
        <v>41429.830555555549</v>
      </c>
      <c r="L1358" s="10">
        <f t="shared" si="44"/>
        <v>41459.830555555549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R1358" s="6">
        <f>E1358/N1358</f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0">
        <f t="shared" si="43"/>
        <v>41304.753900462958</v>
      </c>
      <c r="L1359" s="10">
        <f t="shared" si="44"/>
        <v>41334.040972222218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R1359" s="6">
        <f>E1359/N1359</f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0">
        <f t="shared" si="43"/>
        <v>40689.362534722219</v>
      </c>
      <c r="L1360" s="10">
        <f t="shared" si="44"/>
        <v>40719.362534722219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R1360" s="6">
        <f>E1360/N1360</f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0">
        <f t="shared" si="43"/>
        <v>40668.606365740736</v>
      </c>
      <c r="L1361" s="10">
        <f t="shared" si="44"/>
        <v>40730.606365740736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R1361" s="6">
        <f>E1361/N1361</f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0">
        <f t="shared" si="43"/>
        <v>41095.692361111105</v>
      </c>
      <c r="L1362" s="10">
        <f t="shared" si="44"/>
        <v>41123.692361111105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R1362" s="6">
        <f>E1362/N1362</f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0">
        <f t="shared" si="43"/>
        <v>41781.508935185186</v>
      </c>
      <c r="L1363" s="10">
        <f t="shared" si="44"/>
        <v>41811.508935185186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R1363" s="6">
        <f>E1363/N1363</f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0">
        <f t="shared" si="43"/>
        <v>41464.726053240738</v>
      </c>
      <c r="L1364" s="10">
        <f t="shared" si="44"/>
        <v>41524.726053240738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R1364" s="6">
        <f>E1364/N1364</f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0">
        <f t="shared" si="43"/>
        <v>42396.635729166665</v>
      </c>
      <c r="L1365" s="10">
        <f t="shared" si="44"/>
        <v>42415.124305555553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R1365" s="6">
        <f>E1365/N1365</f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0">
        <f t="shared" si="43"/>
        <v>41951.487337962964</v>
      </c>
      <c r="L1366" s="10">
        <f t="shared" si="44"/>
        <v>42011.487337962964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R1366" s="6">
        <f>E1366/N1366</f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0">
        <f t="shared" si="43"/>
        <v>42049.524907407402</v>
      </c>
      <c r="L1367" s="10">
        <f t="shared" si="44"/>
        <v>42079.483240740738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R1367" s="6">
        <f>E1367/N1367</f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0">
        <f t="shared" si="43"/>
        <v>41924.787766203699</v>
      </c>
      <c r="L1368" s="10">
        <f t="shared" si="44"/>
        <v>41969.829432870371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R1368" s="6">
        <f>E1368/N1368</f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0">
        <f t="shared" si="43"/>
        <v>42291.794560185182</v>
      </c>
      <c r="L1369" s="10">
        <f t="shared" si="44"/>
        <v>42321.836226851847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R1369" s="6">
        <f>E1369/N1369</f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0">
        <f t="shared" si="43"/>
        <v>42145.982569444437</v>
      </c>
      <c r="L1370" s="10">
        <f t="shared" si="44"/>
        <v>42169.982569444437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R1370" s="6">
        <f>E1370/N1370</f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0">
        <f t="shared" si="43"/>
        <v>41710.385949074072</v>
      </c>
      <c r="L1371" s="10">
        <f t="shared" si="44"/>
        <v>41740.385949074072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R1371" s="6">
        <f>E1371/N1371</f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0">
        <f t="shared" si="43"/>
        <v>41547.795023148145</v>
      </c>
      <c r="L1372" s="10">
        <f t="shared" si="44"/>
        <v>41562.795023148145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R1372" s="6">
        <f>E1372/N1372</f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0">
        <f t="shared" si="43"/>
        <v>42101.550254629627</v>
      </c>
      <c r="L1373" s="10">
        <f t="shared" si="44"/>
        <v>42131.550254629627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R1373" s="6">
        <f>E1373/N1373</f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0">
        <f t="shared" si="43"/>
        <v>41072.53162037037</v>
      </c>
      <c r="L1374" s="10">
        <f t="shared" si="44"/>
        <v>41102.53162037037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R1374" s="6">
        <f>E1374/N1374</f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0">
        <f t="shared" si="43"/>
        <v>42704.743437499994</v>
      </c>
      <c r="L1375" s="10">
        <f t="shared" si="44"/>
        <v>42734.743437499994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R1375" s="6">
        <f>E1375/N1375</f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0">
        <f t="shared" si="43"/>
        <v>42423.953564814808</v>
      </c>
      <c r="L1376" s="10">
        <f t="shared" si="44"/>
        <v>42453.911898148144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R1376" s="6">
        <f>E1376/N1376</f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0">
        <f t="shared" si="43"/>
        <v>42719.857858796291</v>
      </c>
      <c r="L1377" s="10">
        <f t="shared" si="44"/>
        <v>42749.857858796291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R1377" s="6">
        <f>E1377/N1377</f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0">
        <f t="shared" si="43"/>
        <v>42677.460717592585</v>
      </c>
      <c r="L1378" s="10">
        <f t="shared" si="44"/>
        <v>42707.502384259256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R1378" s="6">
        <f>E1378/N1378</f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0">
        <f t="shared" si="43"/>
        <v>42747.01122685185</v>
      </c>
      <c r="L1379" s="10">
        <f t="shared" si="44"/>
        <v>42768.96597222222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R1379" s="6">
        <f>E1379/N1379</f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0">
        <f t="shared" si="43"/>
        <v>42568.551041666666</v>
      </c>
      <c r="L1380" s="10">
        <f t="shared" si="44"/>
        <v>42583.551041666666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R1380" s="6">
        <f>E1380/N1380</f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0">
        <f t="shared" si="43"/>
        <v>42130.283287037033</v>
      </c>
      <c r="L1381" s="10">
        <f t="shared" si="44"/>
        <v>42160.283287037033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R1381" s="6">
        <f>E1381/N1381</f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0">
        <f t="shared" si="43"/>
        <v>42141.554467592585</v>
      </c>
      <c r="L1382" s="10">
        <f t="shared" si="44"/>
        <v>42163.874999999993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R1382" s="6">
        <f>E1382/N1382</f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0">
        <f t="shared" si="43"/>
        <v>42703.006076388883</v>
      </c>
      <c r="L1383" s="10">
        <f t="shared" si="44"/>
        <v>42733.006076388883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R1383" s="6">
        <f>E1383/N1383</f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0">
        <f t="shared" si="43"/>
        <v>41370.591851851852</v>
      </c>
      <c r="L1384" s="10">
        <f t="shared" si="44"/>
        <v>41400.591851851852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R1384" s="6">
        <f>E1384/N1384</f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0">
        <f t="shared" si="43"/>
        <v>42706.866643518515</v>
      </c>
      <c r="L1385" s="10">
        <f t="shared" si="44"/>
        <v>42726.866643518515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R1385" s="6">
        <f>E1385/N1385</f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0">
        <f t="shared" si="43"/>
        <v>42160.526874999996</v>
      </c>
      <c r="L1386" s="10">
        <f t="shared" si="44"/>
        <v>42190.526874999996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R1386" s="6">
        <f>E1386/N1386</f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0">
        <f t="shared" si="43"/>
        <v>42433.480567129627</v>
      </c>
      <c r="L1387" s="10">
        <f t="shared" si="44"/>
        <v>42489.299305555549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R1387" s="6">
        <f>E1387/N1387</f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0">
        <f t="shared" si="43"/>
        <v>42184.438530092586</v>
      </c>
      <c r="L1388" s="10">
        <f t="shared" si="44"/>
        <v>42214.438530092586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R1388" s="6">
        <f>E1388/N1388</f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0">
        <f t="shared" si="43"/>
        <v>42126.712905092594</v>
      </c>
      <c r="L1389" s="10">
        <f t="shared" si="44"/>
        <v>42157.979166666664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R1389" s="6">
        <f>E1389/N1389</f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0">
        <f t="shared" si="43"/>
        <v>42634.406446759262</v>
      </c>
      <c r="L1390" s="10">
        <f t="shared" si="44"/>
        <v>42660.468055555553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R1390" s="6">
        <f>E1390/N1390</f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0">
        <f t="shared" si="43"/>
        <v>42565.272650462961</v>
      </c>
      <c r="L1391" s="10">
        <f t="shared" si="44"/>
        <v>42595.272650462961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R1391" s="6">
        <f>E1391/N1391</f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0">
        <f t="shared" si="43"/>
        <v>42087.594976851855</v>
      </c>
      <c r="L1392" s="10">
        <f t="shared" si="44"/>
        <v>42121.508333333331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R1392" s="6">
        <f>E1392/N1392</f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0">
        <f t="shared" si="43"/>
        <v>42193.442337962959</v>
      </c>
      <c r="L1393" s="10">
        <f t="shared" si="44"/>
        <v>42237.999305555553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R1393" s="6">
        <f>E1393/N1393</f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0">
        <f t="shared" si="43"/>
        <v>42400.946597222217</v>
      </c>
      <c r="L1394" s="10">
        <f t="shared" si="44"/>
        <v>42431.946597222217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R1394" s="6">
        <f>E1394/N1394</f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0">
        <f t="shared" si="43"/>
        <v>42553.473645833328</v>
      </c>
      <c r="L1395" s="10">
        <f t="shared" si="44"/>
        <v>42583.473645833328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R1395" s="6">
        <f>E1395/N1395</f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0">
        <f t="shared" si="43"/>
        <v>42751.936643518515</v>
      </c>
      <c r="L1396" s="10">
        <f t="shared" si="44"/>
        <v>42794.916666666664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R1396" s="6">
        <f>E1396/N1396</f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0">
        <f t="shared" si="43"/>
        <v>42719.700011574074</v>
      </c>
      <c r="L1397" s="10">
        <f t="shared" si="44"/>
        <v>42749.700011574074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R1397" s="6">
        <f>E1397/N1397</f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0">
        <f t="shared" si="43"/>
        <v>42018.790300925924</v>
      </c>
      <c r="L1398" s="10">
        <f t="shared" si="44"/>
        <v>42048.790300925924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R1398" s="6">
        <f>E1398/N1398</f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0">
        <f t="shared" si="43"/>
        <v>42640.709606481476</v>
      </c>
      <c r="L1399" s="10">
        <f t="shared" si="44"/>
        <v>42670.679861111108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R1399" s="6">
        <f>E1399/N1399</f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0">
        <f t="shared" si="43"/>
        <v>42526.665902777771</v>
      </c>
      <c r="L1400" s="10">
        <f t="shared" si="44"/>
        <v>42556.665902777771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R1400" s="6">
        <f>E1400/N1400</f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0">
        <f t="shared" si="43"/>
        <v>41888.795983796292</v>
      </c>
      <c r="L1401" s="10">
        <f t="shared" si="44"/>
        <v>41918.795983796292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R1401" s="6">
        <f>E1401/N1401</f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0">
        <f t="shared" si="43"/>
        <v>42498.132789351854</v>
      </c>
      <c r="L1402" s="10">
        <f t="shared" si="44"/>
        <v>42533.020833333336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R1402" s="6">
        <f>E1402/N1402</f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0">
        <f t="shared" si="43"/>
        <v>41399.787893518514</v>
      </c>
      <c r="L1403" s="10">
        <f t="shared" si="44"/>
        <v>41420.787893518514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R1403" s="6">
        <f>E1403/N1403</f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0">
        <f t="shared" si="43"/>
        <v>42064.845034722217</v>
      </c>
      <c r="L1404" s="10">
        <f t="shared" si="44"/>
        <v>42124.803368055553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R1404" s="6">
        <f>E1404/N1404</f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0">
        <f t="shared" si="43"/>
        <v>41450.854571759257</v>
      </c>
      <c r="L1405" s="10">
        <f t="shared" si="44"/>
        <v>41480.854571759257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R1405" s="6">
        <f>E1405/N1405</f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0">
        <f t="shared" si="43"/>
        <v>42032.30190972222</v>
      </c>
      <c r="L1406" s="10">
        <f t="shared" si="44"/>
        <v>42057.30190972222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R1406" s="6">
        <f>E1406/N1406</f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0">
        <f t="shared" si="43"/>
        <v>41941.472233796296</v>
      </c>
      <c r="L1407" s="10">
        <f t="shared" si="44"/>
        <v>41971.51390046296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R1407" s="6">
        <f>E1407/N1407</f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0">
        <f t="shared" si="43"/>
        <v>42297.224618055552</v>
      </c>
      <c r="L1408" s="10">
        <f t="shared" si="44"/>
        <v>42350.208333333336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R1408" s="6">
        <f>E1408/N1408</f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0">
        <f t="shared" si="43"/>
        <v>41838.32844907407</v>
      </c>
      <c r="L1409" s="10">
        <f t="shared" si="44"/>
        <v>41863.32844907407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R1409" s="6">
        <f>E1409/N1409</f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0">
        <f t="shared" si="43"/>
        <v>42291.663842592585</v>
      </c>
      <c r="L1410" s="10">
        <f t="shared" si="44"/>
        <v>42321.705509259256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R1410" s="6">
        <f>E1410/N1410</f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0">
        <f t="shared" ref="K1411:K1474" si="45">(J1411/86400)+25569+(-5/24)</f>
        <v>41944.925173611111</v>
      </c>
      <c r="L1411" s="10">
        <f t="shared" ref="L1411:L1474" si="46">(I1411/86400)+25569+(-5/24)</f>
        <v>42004.966840277775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R1411" s="6">
        <v>0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0">
        <f t="shared" si="45"/>
        <v>42479.110185185178</v>
      </c>
      <c r="L1412" s="10">
        <f t="shared" si="46"/>
        <v>42524.110185185178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R1412" s="6">
        <f>E1412/N1412</f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0">
        <f t="shared" si="45"/>
        <v>42012.850694444445</v>
      </c>
      <c r="L1413" s="10">
        <f t="shared" si="46"/>
        <v>42040.850694444445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R1413" s="6">
        <f>E1413/N1413</f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0">
        <f t="shared" si="45"/>
        <v>41946.855312499996</v>
      </c>
      <c r="L1414" s="10">
        <f t="shared" si="46"/>
        <v>41976.855312499996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R1414" s="6">
        <f>E1414/N1414</f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0">
        <f t="shared" si="45"/>
        <v>42360.228819444441</v>
      </c>
      <c r="L1415" s="10">
        <f t="shared" si="46"/>
        <v>42420.228819444441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R1415" s="6">
        <f>E1415/N1415</f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0">
        <f t="shared" si="45"/>
        <v>42708.044756944444</v>
      </c>
      <c r="L1416" s="10">
        <f t="shared" si="46"/>
        <v>42738.044756944444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R1416" s="6">
        <f>E1416/N1416</f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0">
        <f t="shared" si="45"/>
        <v>42192.467488425922</v>
      </c>
      <c r="L1417" s="10">
        <f t="shared" si="46"/>
        <v>42232.467488425922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R1417" s="6">
        <f>E1417/N1417</f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0">
        <f t="shared" si="45"/>
        <v>42299.717812499999</v>
      </c>
      <c r="L1418" s="10">
        <f t="shared" si="46"/>
        <v>42329.759479166663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R1418" s="6">
        <v>0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0">
        <f t="shared" si="45"/>
        <v>42231.941828703704</v>
      </c>
      <c r="L1419" s="10">
        <f t="shared" si="46"/>
        <v>42262.257638888885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R1419" s="6">
        <f>E1419/N1419</f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0">
        <f t="shared" si="45"/>
        <v>42395.248078703698</v>
      </c>
      <c r="L1420" s="10">
        <f t="shared" si="46"/>
        <v>42425.248078703698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R1420" s="6">
        <f>E1420/N1420</f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0">
        <f t="shared" si="45"/>
        <v>42622.24790509259</v>
      </c>
      <c r="L1421" s="10">
        <f t="shared" si="46"/>
        <v>42652.24790509259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R1421" s="6">
        <f>E1421/N1421</f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0">
        <f t="shared" si="45"/>
        <v>42524.459328703706</v>
      </c>
      <c r="L1422" s="10">
        <f t="shared" si="46"/>
        <v>42549.459328703706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R1422" s="6">
        <f>E1422/N1422</f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0">
        <f t="shared" si="45"/>
        <v>42013.707280092589</v>
      </c>
      <c r="L1423" s="10">
        <f t="shared" si="46"/>
        <v>42043.707280092589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R1423" s="6">
        <f>E1423/N1423</f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0">
        <f t="shared" si="45"/>
        <v>42604.031296296293</v>
      </c>
      <c r="L1424" s="10">
        <f t="shared" si="46"/>
        <v>42634.031296296293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R1424" s="6">
        <f>E1424/N1424</f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0">
        <f t="shared" si="45"/>
        <v>42340.151979166665</v>
      </c>
      <c r="L1425" s="10">
        <f t="shared" si="46"/>
        <v>42370.151979166665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R1425" s="6">
        <f>E1425/N1425</f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0">
        <f t="shared" si="45"/>
        <v>42676.509282407402</v>
      </c>
      <c r="L1426" s="10">
        <f t="shared" si="46"/>
        <v>42689.550949074073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R1426" s="6">
        <f>E1426/N1426</f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0">
        <f t="shared" si="45"/>
        <v>42092.923136574071</v>
      </c>
      <c r="L1427" s="10">
        <f t="shared" si="46"/>
        <v>42122.923136574071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R1427" s="6">
        <v>0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0">
        <f t="shared" si="45"/>
        <v>42180.181944444441</v>
      </c>
      <c r="L1428" s="10">
        <f t="shared" si="46"/>
        <v>42240.181944444441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R1428" s="6">
        <v>0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0">
        <f t="shared" si="45"/>
        <v>42601.643344907403</v>
      </c>
      <c r="L1429" s="10">
        <f t="shared" si="46"/>
        <v>42631.643344907403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R1429" s="6">
        <f>E1429/N1429</f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0">
        <f t="shared" si="45"/>
        <v>42432.171493055554</v>
      </c>
      <c r="L1430" s="10">
        <f t="shared" si="46"/>
        <v>42462.129826388882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R1430" s="6">
        <f>E1430/N1430</f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0">
        <f t="shared" si="45"/>
        <v>42073.852337962962</v>
      </c>
      <c r="L1431" s="10">
        <f t="shared" si="46"/>
        <v>42103.852337962962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R1431" s="6">
        <v>0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0">
        <f t="shared" si="45"/>
        <v>41961.605185185188</v>
      </c>
      <c r="L1432" s="10">
        <f t="shared" si="46"/>
        <v>41992.605185185188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R1432" s="6">
        <f>E1432/N1432</f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0">
        <f t="shared" si="45"/>
        <v>42304.002499999995</v>
      </c>
      <c r="L1433" s="10">
        <f t="shared" si="46"/>
        <v>42334.044166666667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R1433" s="6">
        <f>E1433/N1433</f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0">
        <f t="shared" si="45"/>
        <v>42175.572083333333</v>
      </c>
      <c r="L1434" s="10">
        <f t="shared" si="46"/>
        <v>42205.572083333333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R1434" s="6">
        <v>0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0">
        <f t="shared" si="45"/>
        <v>42673.417534722219</v>
      </c>
      <c r="L1435" s="10">
        <f t="shared" si="46"/>
        <v>42714.249999999993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R1435" s="6">
        <f>E1435/N1435</f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0">
        <f t="shared" si="45"/>
        <v>42142.558773148143</v>
      </c>
      <c r="L1436" s="10">
        <f t="shared" si="46"/>
        <v>42163.416666666664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R1436" s="6">
        <f>E1436/N1436</f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0">
        <f t="shared" si="45"/>
        <v>42258.57199074074</v>
      </c>
      <c r="L1437" s="10">
        <f t="shared" si="46"/>
        <v>42288.57199074074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R1437" s="6">
        <f>E1437/N1437</f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0">
        <f t="shared" si="45"/>
        <v>42391.141863425924</v>
      </c>
      <c r="L1438" s="10">
        <f t="shared" si="46"/>
        <v>42421.141863425924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R1438" s="6">
        <f>E1438/N1438</f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0">
        <f t="shared" si="45"/>
        <v>41796.32336805555</v>
      </c>
      <c r="L1439" s="10">
        <f t="shared" si="46"/>
        <v>41832.999305555553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R1439" s="6">
        <f>E1439/N1439</f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0">
        <f t="shared" si="45"/>
        <v>42457.663182870368</v>
      </c>
      <c r="L1440" s="10">
        <f t="shared" si="46"/>
        <v>42487.371527777774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R1440" s="6">
        <f>E1440/N1440</f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0">
        <f t="shared" si="45"/>
        <v>42040.621539351851</v>
      </c>
      <c r="L1441" s="10">
        <f t="shared" si="46"/>
        <v>42070.621539351851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R1441" s="6">
        <f>E1441/N1441</f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0">
        <f t="shared" si="45"/>
        <v>42486.540081018517</v>
      </c>
      <c r="L1442" s="10">
        <f t="shared" si="46"/>
        <v>42516.540081018517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R1442" s="6">
        <f>E1442/N1442</f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0">
        <f t="shared" si="45"/>
        <v>42198.557511574072</v>
      </c>
      <c r="L1443" s="10">
        <f t="shared" si="46"/>
        <v>42258.557511574072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R1443" s="6">
        <f>E1443/N1443</f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0">
        <f t="shared" si="45"/>
        <v>42485.437013888884</v>
      </c>
      <c r="L1444" s="10">
        <f t="shared" si="46"/>
        <v>42515.437013888884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R1444" s="6">
        <v>0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0">
        <f t="shared" si="45"/>
        <v>42707.71769675926</v>
      </c>
      <c r="L1445" s="10">
        <f t="shared" si="46"/>
        <v>42737.71769675926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R1445" s="6">
        <v>0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0">
        <f t="shared" si="45"/>
        <v>42199.665069444447</v>
      </c>
      <c r="L1446" s="10">
        <f t="shared" si="46"/>
        <v>42259.665069444447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R1446" s="6">
        <v>0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0">
        <f t="shared" si="45"/>
        <v>42139.333969907406</v>
      </c>
      <c r="L1447" s="10">
        <f t="shared" si="46"/>
        <v>42169.333969907406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R1447" s="6">
        <v>0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0">
        <f t="shared" si="45"/>
        <v>42461.239328703705</v>
      </c>
      <c r="L1448" s="10">
        <f t="shared" si="46"/>
        <v>42481.239328703705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R1448" s="6">
        <v>0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0">
        <f t="shared" si="45"/>
        <v>42529.52238425926</v>
      </c>
      <c r="L1449" s="10">
        <f t="shared" si="46"/>
        <v>42559.52238425926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R1449" s="6">
        <f>E1449/N1449</f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0">
        <f t="shared" si="45"/>
        <v>42115.728217592587</v>
      </c>
      <c r="L1450" s="10">
        <f t="shared" si="46"/>
        <v>42146.017361111109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R1450" s="6">
        <v>0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0">
        <f t="shared" si="45"/>
        <v>42086.603067129625</v>
      </c>
      <c r="L1451" s="10">
        <f t="shared" si="46"/>
        <v>42134.603067129625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R1451" s="6">
        <v>0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0">
        <f t="shared" si="45"/>
        <v>42389.962928240733</v>
      </c>
      <c r="L1452" s="10">
        <f t="shared" si="46"/>
        <v>42419.962928240733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R1452" s="6">
        <f>E1452/N1452</f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0">
        <f t="shared" si="45"/>
        <v>41931.75068287037</v>
      </c>
      <c r="L1453" s="10">
        <f t="shared" si="46"/>
        <v>41961.792349537034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R1453" s="6">
        <f>E1453/N1453</f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0">
        <f t="shared" si="45"/>
        <v>41818.494942129626</v>
      </c>
      <c r="L1454" s="10">
        <f t="shared" si="46"/>
        <v>41848.494942129626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R1454" s="6">
        <v>0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0">
        <f t="shared" si="45"/>
        <v>42795.487812499996</v>
      </c>
      <c r="L1455" s="10">
        <f t="shared" si="46"/>
        <v>42840.446145833332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R1455" s="6">
        <v>0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0">
        <f t="shared" si="45"/>
        <v>42463.658333333333</v>
      </c>
      <c r="L1456" s="10">
        <f t="shared" si="46"/>
        <v>42484.707638888889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R1456" s="6">
        <f>E1456/N1456</f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0">
        <f t="shared" si="45"/>
        <v>41832.46435185185</v>
      </c>
      <c r="L1457" s="10">
        <f t="shared" si="46"/>
        <v>41887.360416666663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R1457" s="6">
        <f>E1457/N1457</f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0">
        <f t="shared" si="45"/>
        <v>42708.460243055553</v>
      </c>
      <c r="L1458" s="10">
        <f t="shared" si="46"/>
        <v>42738.460243055553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R1458" s="6">
        <f>E1458/N1458</f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0">
        <f t="shared" si="45"/>
        <v>42289.688009259255</v>
      </c>
      <c r="L1459" s="10">
        <f t="shared" si="46"/>
        <v>42319.729675925926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R1459" s="6">
        <v>0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0">
        <f t="shared" si="45"/>
        <v>41831.49722222222</v>
      </c>
      <c r="L1460" s="10">
        <f t="shared" si="46"/>
        <v>41861.958333333328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R1460" s="6">
        <v>0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0">
        <f t="shared" si="45"/>
        <v>42311.996481481481</v>
      </c>
      <c r="L1461" s="10">
        <f t="shared" si="46"/>
        <v>42340.517361111109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R1461" s="6">
        <v>0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0">
        <f t="shared" si="45"/>
        <v>41915.688634259255</v>
      </c>
      <c r="L1462" s="10">
        <f t="shared" si="46"/>
        <v>41973.781249999993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R1462" s="6">
        <v>0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0">
        <f t="shared" si="45"/>
        <v>41899.436967592592</v>
      </c>
      <c r="L1463" s="10">
        <f t="shared" si="46"/>
        <v>41932.791666666664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R1463" s="6">
        <f>E1463/N1463</f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0">
        <f t="shared" si="45"/>
        <v>41344.454525462963</v>
      </c>
      <c r="L1464" s="10">
        <f t="shared" si="46"/>
        <v>41374.454525462963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R1464" s="6">
        <f>E1464/N1464</f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0">
        <f t="shared" si="45"/>
        <v>41326.702986111108</v>
      </c>
      <c r="L1465" s="10">
        <f t="shared" si="46"/>
        <v>41371.661319444444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R1465" s="6">
        <f>E1465/N1465</f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0">
        <f t="shared" si="45"/>
        <v>41291.453217592592</v>
      </c>
      <c r="L1466" s="10">
        <f t="shared" si="46"/>
        <v>41321.453217592592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R1466" s="6">
        <f>E1466/N1466</f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0">
        <f t="shared" si="45"/>
        <v>40959.526064814811</v>
      </c>
      <c r="L1467" s="10">
        <f t="shared" si="46"/>
        <v>40989.916666666664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R1467" s="6">
        <f>E1467/N1467</f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0">
        <f t="shared" si="45"/>
        <v>42339.963726851849</v>
      </c>
      <c r="L1468" s="10">
        <f t="shared" si="46"/>
        <v>42380.999999999993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R1468" s="6">
        <f>E1468/N1468</f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0">
        <f t="shared" si="45"/>
        <v>40933.593576388885</v>
      </c>
      <c r="L1469" s="10">
        <f t="shared" si="46"/>
        <v>40993.55190972222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R1469" s="6">
        <f>E1469/N1469</f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0">
        <f t="shared" si="45"/>
        <v>40645.806122685179</v>
      </c>
      <c r="L1470" s="10">
        <f t="shared" si="46"/>
        <v>40705.806122685179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R1470" s="6">
        <f>E1470/N1470</f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0">
        <f t="shared" si="45"/>
        <v>41290.390150462961</v>
      </c>
      <c r="L1471" s="10">
        <f t="shared" si="46"/>
        <v>41320.390150462961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R1471" s="6">
        <f>E1471/N1471</f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0">
        <f t="shared" si="45"/>
        <v>41250.618784722217</v>
      </c>
      <c r="L1472" s="10">
        <f t="shared" si="46"/>
        <v>41271.618784722217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R1472" s="6">
        <f>E1472/N1472</f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0">
        <f t="shared" si="45"/>
        <v>42073.749236111107</v>
      </c>
      <c r="L1473" s="10">
        <f t="shared" si="46"/>
        <v>42103.749236111107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R1473" s="6">
        <f>E1473/N1473</f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0">
        <f t="shared" si="45"/>
        <v>41533.33452546296</v>
      </c>
      <c r="L1474" s="10">
        <f t="shared" si="46"/>
        <v>41563.33452546296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R1474" s="6">
        <f>E1474/N1474</f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0">
        <f t="shared" ref="K1475:K1538" si="47">(J1475/86400)+25569+(-5/24)</f>
        <v>40939.771284722221</v>
      </c>
      <c r="L1475" s="10">
        <f t="shared" ref="L1475:L1538" si="48">(I1475/86400)+25569+(-5/24)</f>
        <v>40969.771284722221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R1475" s="6">
        <f>E1475/N1475</f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0">
        <f t="shared" si="47"/>
        <v>41500.519583333335</v>
      </c>
      <c r="L1476" s="10">
        <f t="shared" si="48"/>
        <v>41530.519583333335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R1476" s="6">
        <f>E1476/N1476</f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0">
        <f t="shared" si="47"/>
        <v>41960.514618055553</v>
      </c>
      <c r="L1477" s="10">
        <f t="shared" si="48"/>
        <v>41992.999305555553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R1477" s="6">
        <f>E1477/N1477</f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0">
        <f t="shared" si="47"/>
        <v>40765.833587962959</v>
      </c>
      <c r="L1478" s="10">
        <f t="shared" si="48"/>
        <v>40795.833587962959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R1478" s="6">
        <f>E1478/N1478</f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0">
        <f t="shared" si="47"/>
        <v>40840.407453703701</v>
      </c>
      <c r="L1479" s="10">
        <f t="shared" si="48"/>
        <v>40899.916666666664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R1479" s="6">
        <f>E1479/N1479</f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0">
        <f t="shared" si="47"/>
        <v>41394.663344907407</v>
      </c>
      <c r="L1480" s="10">
        <f t="shared" si="48"/>
        <v>41408.663344907407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R1480" s="6">
        <f>E1480/N1480</f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0">
        <f t="shared" si="47"/>
        <v>41754.536909722221</v>
      </c>
      <c r="L1481" s="10">
        <f t="shared" si="48"/>
        <v>41768.957638888889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R1481" s="6">
        <f>E1481/N1481</f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0">
        <f t="shared" si="47"/>
        <v>41464.725682870368</v>
      </c>
      <c r="L1482" s="10">
        <f t="shared" si="48"/>
        <v>41481.5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R1482" s="6">
        <f>E1482/N1482</f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0">
        <f t="shared" si="47"/>
        <v>41550.714641203704</v>
      </c>
      <c r="L1483" s="10">
        <f t="shared" si="48"/>
        <v>41580.714641203704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R1483" s="6">
        <f>E1483/N1483</f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0">
        <f t="shared" si="47"/>
        <v>41136.649722222217</v>
      </c>
      <c r="L1484" s="10">
        <f t="shared" si="48"/>
        <v>41159.118750000001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R1484" s="6">
        <f>E1484/N1484</f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0">
        <f t="shared" si="47"/>
        <v>42547.984664351847</v>
      </c>
      <c r="L1485" s="10">
        <f t="shared" si="48"/>
        <v>42572.984664351847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R1485" s="6">
        <f>E1485/N1485</f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0">
        <f t="shared" si="47"/>
        <v>41052.992627314808</v>
      </c>
      <c r="L1486" s="10">
        <f t="shared" si="48"/>
        <v>41111.410416666666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R1486" s="6">
        <v>0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0">
        <f t="shared" si="47"/>
        <v>42130.587650462963</v>
      </c>
      <c r="L1487" s="10">
        <f t="shared" si="48"/>
        <v>42175.587650462963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R1487" s="6">
        <f>E1487/N1487</f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0">
        <f t="shared" si="47"/>
        <v>42031.960196759253</v>
      </c>
      <c r="L1488" s="10">
        <f t="shared" si="48"/>
        <v>42061.960196759253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R1488" s="6">
        <f>E1488/N1488</f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0">
        <f t="shared" si="47"/>
        <v>42554.709155092591</v>
      </c>
      <c r="L1489" s="10">
        <f t="shared" si="48"/>
        <v>42584.709155092591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R1489" s="6">
        <v>0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0">
        <f t="shared" si="47"/>
        <v>41614.354861111111</v>
      </c>
      <c r="L1490" s="10">
        <f t="shared" si="48"/>
        <v>41644.354861111111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R1490" s="6">
        <f>E1490/N1490</f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0">
        <f t="shared" si="47"/>
        <v>41198.403379629628</v>
      </c>
      <c r="L1491" s="10">
        <f t="shared" si="48"/>
        <v>41228.445046296292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R1491" s="6">
        <v>0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0">
        <f t="shared" si="47"/>
        <v>41520.352708333332</v>
      </c>
      <c r="L1492" s="10">
        <f t="shared" si="48"/>
        <v>41549.352708333332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R1492" s="6">
        <f>E1492/N1492</f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0">
        <f t="shared" si="47"/>
        <v>41991.505127314813</v>
      </c>
      <c r="L1493" s="10">
        <f t="shared" si="48"/>
        <v>42050.443055555552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R1493" s="6">
        <f>E1493/N1493</f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0">
        <f t="shared" si="47"/>
        <v>40682.676458333335</v>
      </c>
      <c r="L1494" s="10">
        <f t="shared" si="48"/>
        <v>40712.676458333335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R1494" s="6">
        <f>E1494/N1494</f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0">
        <f t="shared" si="47"/>
        <v>41411.658275462956</v>
      </c>
      <c r="L1495" s="10">
        <f t="shared" si="48"/>
        <v>41441.658275462956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R1495" s="6">
        <v>0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0">
        <f t="shared" si="47"/>
        <v>42067.514039351845</v>
      </c>
      <c r="L1496" s="10">
        <f t="shared" si="48"/>
        <v>42097.443055555552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R1496" s="6">
        <f>E1496/N1496</f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0">
        <f t="shared" si="47"/>
        <v>40752.581377314811</v>
      </c>
      <c r="L1497" s="10">
        <f t="shared" si="48"/>
        <v>40782.581377314811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R1497" s="6">
        <v>0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0">
        <f t="shared" si="47"/>
        <v>41838.266886574071</v>
      </c>
      <c r="L1498" s="10">
        <f t="shared" si="48"/>
        <v>41898.266886574071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R1498" s="6">
        <v>0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0">
        <f t="shared" si="47"/>
        <v>41444.434282407405</v>
      </c>
      <c r="L1499" s="10">
        <f t="shared" si="48"/>
        <v>41486.613194444442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R1499" s="6">
        <f>E1499/N1499</f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0">
        <f t="shared" si="47"/>
        <v>41840.775208333333</v>
      </c>
      <c r="L1500" s="10">
        <f t="shared" si="48"/>
        <v>41885.775208333333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R1500" s="6">
        <f>E1500/N1500</f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0">
        <f t="shared" si="47"/>
        <v>42526.798993055556</v>
      </c>
      <c r="L1501" s="10">
        <f t="shared" si="48"/>
        <v>42586.798993055556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R1501" s="6">
        <f>E1501/N1501</f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0">
        <f t="shared" si="47"/>
        <v>41365.69626157407</v>
      </c>
      <c r="L1502" s="10">
        <f t="shared" si="48"/>
        <v>41395.69626157407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R1502" s="6">
        <f>E1502/N1502</f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0">
        <f t="shared" si="47"/>
        <v>42163.3752662037</v>
      </c>
      <c r="L1503" s="10">
        <f t="shared" si="48"/>
        <v>42193.3752662037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R1503" s="6">
        <f>E1503/N1503</f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0">
        <f t="shared" si="47"/>
        <v>42426.33425925926</v>
      </c>
      <c r="L1504" s="10">
        <f t="shared" si="48"/>
        <v>42454.708333333336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R1504" s="6">
        <f>E1504/N1504</f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0">
        <f t="shared" si="47"/>
        <v>42606.13890046296</v>
      </c>
      <c r="L1505" s="10">
        <f t="shared" si="48"/>
        <v>42666.13890046296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R1505" s="6">
        <f>E1505/N1505</f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0">
        <f t="shared" si="47"/>
        <v>41772.44935185185</v>
      </c>
      <c r="L1506" s="10">
        <f t="shared" si="48"/>
        <v>41800.147916666661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R1506" s="6">
        <f>E1506/N1506</f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0">
        <f t="shared" si="47"/>
        <v>42414.234988425924</v>
      </c>
      <c r="L1507" s="10">
        <f t="shared" si="48"/>
        <v>42451.625694444439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R1507" s="6">
        <f>E1507/N1507</f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0">
        <f t="shared" si="47"/>
        <v>41814.577592592592</v>
      </c>
      <c r="L1508" s="10">
        <f t="shared" si="48"/>
        <v>41844.577592592592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R1508" s="6">
        <f>E1508/N1508</f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0">
        <f t="shared" si="47"/>
        <v>40254.242002314808</v>
      </c>
      <c r="L1509" s="10">
        <f t="shared" si="48"/>
        <v>40313.131944444445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R1509" s="6">
        <f>E1509/N1509</f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0">
        <f t="shared" si="47"/>
        <v>41786.406030092592</v>
      </c>
      <c r="L1510" s="10">
        <f t="shared" si="48"/>
        <v>41817.406030092592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R1510" s="6">
        <f>E1510/N1510</f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0">
        <f t="shared" si="47"/>
        <v>42751.325057870366</v>
      </c>
      <c r="L1511" s="10">
        <f t="shared" si="48"/>
        <v>42780.749305555553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R1511" s="6">
        <f>E1511/N1511</f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0">
        <f t="shared" si="47"/>
        <v>41809.176828703705</v>
      </c>
      <c r="L1512" s="10">
        <f t="shared" si="48"/>
        <v>41839.176828703705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R1512" s="6">
        <f>E1512/N1512</f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0">
        <f t="shared" si="47"/>
        <v>42296.375046296293</v>
      </c>
      <c r="L1513" s="10">
        <f t="shared" si="48"/>
        <v>42326.416712962957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R1513" s="6">
        <f>E1513/N1513</f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0">
        <f t="shared" si="47"/>
        <v>42741.476145833331</v>
      </c>
      <c r="L1514" s="10">
        <f t="shared" si="48"/>
        <v>42771.476145833331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R1514" s="6">
        <f>E1514/N1514</f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0">
        <f t="shared" si="47"/>
        <v>41806.42900462963</v>
      </c>
      <c r="L1515" s="10">
        <f t="shared" si="48"/>
        <v>41836.42900462963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R1515" s="6">
        <f>E1515/N1515</f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0">
        <f t="shared" si="47"/>
        <v>42234.389351851853</v>
      </c>
      <c r="L1516" s="10">
        <f t="shared" si="48"/>
        <v>42274.389351851853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R1516" s="6">
        <f>E1516/N1516</f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0">
        <f t="shared" si="47"/>
        <v>42415.04510416666</v>
      </c>
      <c r="L1517" s="10">
        <f t="shared" si="48"/>
        <v>42445.003437499996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R1517" s="6">
        <f>E1517/N1517</f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0">
        <f t="shared" si="47"/>
        <v>42619.258009259262</v>
      </c>
      <c r="L1518" s="10">
        <f t="shared" si="48"/>
        <v>42649.374999999993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R1518" s="6">
        <f>E1518/N1518</f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0">
        <f t="shared" si="47"/>
        <v>41948.358252314814</v>
      </c>
      <c r="L1519" s="10">
        <f t="shared" si="48"/>
        <v>41979.041666666664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R1519" s="6">
        <f>E1519/N1519</f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0">
        <f t="shared" si="47"/>
        <v>41760.611712962964</v>
      </c>
      <c r="L1520" s="10">
        <f t="shared" si="48"/>
        <v>41790.611712962964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R1520" s="6">
        <f>E1520/N1520</f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0">
        <f t="shared" si="47"/>
        <v>41782.533368055556</v>
      </c>
      <c r="L1521" s="10">
        <f t="shared" si="48"/>
        <v>41810.707638888889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R1521" s="6">
        <f>E1521/N1521</f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0">
        <f t="shared" si="47"/>
        <v>41955.649456018517</v>
      </c>
      <c r="L1522" s="10">
        <f t="shared" si="48"/>
        <v>41991.958333333336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R1522" s="6">
        <f>E1522/N1522</f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0">
        <f t="shared" si="47"/>
        <v>42492.959386574068</v>
      </c>
      <c r="L1523" s="10">
        <f t="shared" si="48"/>
        <v>42527.959386574068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R1523" s="6">
        <f>E1523/N1523</f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0">
        <f t="shared" si="47"/>
        <v>41899.621979166666</v>
      </c>
      <c r="L1524" s="10">
        <f t="shared" si="48"/>
        <v>41929.621979166666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R1524" s="6">
        <f>E1524/N1524</f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0">
        <f t="shared" si="47"/>
        <v>41964.543009259258</v>
      </c>
      <c r="L1525" s="10">
        <f t="shared" si="48"/>
        <v>41995.791666666664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R1525" s="6">
        <f>E1525/N1525</f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0">
        <f t="shared" si="47"/>
        <v>42756.292708333327</v>
      </c>
      <c r="L1526" s="10">
        <f t="shared" si="48"/>
        <v>42786.292708333327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R1526" s="6">
        <f>E1526/N1526</f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0">
        <f t="shared" si="47"/>
        <v>42570.494652777772</v>
      </c>
      <c r="L1527" s="10">
        <f t="shared" si="48"/>
        <v>42600.494652777772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R1527" s="6">
        <f>E1527/N1527</f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0">
        <f t="shared" si="47"/>
        <v>42339.067673611113</v>
      </c>
      <c r="L1528" s="10">
        <f t="shared" si="48"/>
        <v>42388.067673611113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R1528" s="6">
        <f>E1528/N1528</f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0">
        <f t="shared" si="47"/>
        <v>42780.392199074071</v>
      </c>
      <c r="L1529" s="10">
        <f t="shared" si="48"/>
        <v>42808.350532407407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R1529" s="6">
        <f>E1529/N1529</f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0">
        <f t="shared" si="47"/>
        <v>42736.524560185186</v>
      </c>
      <c r="L1530" s="10">
        <f t="shared" si="48"/>
        <v>42766.791666666664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R1530" s="6">
        <f>E1530/N1530</f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0">
        <f t="shared" si="47"/>
        <v>42052.420370370368</v>
      </c>
      <c r="L1531" s="10">
        <f t="shared" si="48"/>
        <v>42082.378703703704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R1531" s="6">
        <f>E1531/N1531</f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0">
        <f t="shared" si="47"/>
        <v>42275.558969907404</v>
      </c>
      <c r="L1532" s="10">
        <f t="shared" si="48"/>
        <v>42300.558969907404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R1532" s="6">
        <f>E1532/N1532</f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0">
        <f t="shared" si="47"/>
        <v>41941.594050925924</v>
      </c>
      <c r="L1533" s="10">
        <f t="shared" si="48"/>
        <v>41973.916666666664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R1533" s="6">
        <f>E1533/N1533</f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0">
        <f t="shared" si="47"/>
        <v>42391.266956018517</v>
      </c>
      <c r="L1534" s="10">
        <f t="shared" si="48"/>
        <v>42415.416666666664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R1534" s="6">
        <f>E1534/N1534</f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0">
        <f t="shared" si="47"/>
        <v>42442.793715277774</v>
      </c>
      <c r="L1535" s="10">
        <f t="shared" si="48"/>
        <v>42491.957638888889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R1535" s="6">
        <f>E1535/N1535</f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0">
        <f t="shared" si="47"/>
        <v>42221.465995370367</v>
      </c>
      <c r="L1536" s="10">
        <f t="shared" si="48"/>
        <v>42251.465995370367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R1536" s="6">
        <f>E1536/N1536</f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0">
        <f t="shared" si="47"/>
        <v>42484.620729166665</v>
      </c>
      <c r="L1537" s="10">
        <f t="shared" si="48"/>
        <v>42513.708333333336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R1537" s="6">
        <f>E1537/N1537</f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0">
        <f t="shared" si="47"/>
        <v>42213.593865740739</v>
      </c>
      <c r="L1538" s="10">
        <f t="shared" si="48"/>
        <v>42243.593865740739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R1538" s="6">
        <f>E1538/N1538</f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0">
        <f t="shared" ref="K1539:K1602" si="49">(J1539/86400)+25569+(-5/24)</f>
        <v>42552.106793981475</v>
      </c>
      <c r="L1539" s="10">
        <f t="shared" ref="L1539:L1602" si="50">(I1539/86400)+25569+(-5/24)</f>
        <v>42588.541666666664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R1539" s="6">
        <f>E1539/N1539</f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0">
        <f t="shared" si="49"/>
        <v>41981.57372685185</v>
      </c>
      <c r="L1540" s="10">
        <f t="shared" si="50"/>
        <v>42026.57372685185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R1540" s="6">
        <f>E1540/N1540</f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0">
        <f t="shared" si="49"/>
        <v>42705.710868055554</v>
      </c>
      <c r="L1541" s="10">
        <f t="shared" si="50"/>
        <v>42738.710868055554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R1541" s="6">
        <f>E1541/N1541</f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0">
        <f t="shared" si="49"/>
        <v>41938.798796296294</v>
      </c>
      <c r="L1542" s="10">
        <f t="shared" si="50"/>
        <v>41968.843749999993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R1542" s="6">
        <f>E1542/N1542</f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0">
        <f t="shared" si="49"/>
        <v>41974.503912037035</v>
      </c>
      <c r="L1543" s="10">
        <f t="shared" si="50"/>
        <v>42004.503912037035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R1543" s="6">
        <f>E1543/N1543</f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0">
        <f t="shared" si="49"/>
        <v>42170.788194444445</v>
      </c>
      <c r="L1544" s="10">
        <f t="shared" si="50"/>
        <v>42185.788194444445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R1544" s="6">
        <f>E1544/N1544</f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0">
        <f t="shared" si="49"/>
        <v>41935.301319444443</v>
      </c>
      <c r="L1545" s="10">
        <f t="shared" si="50"/>
        <v>41965.342986111107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R1545" s="6">
        <f>E1545/N1545</f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0">
        <f t="shared" si="49"/>
        <v>42052.842870370368</v>
      </c>
      <c r="L1546" s="10">
        <f t="shared" si="50"/>
        <v>42094.804166666661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R1546" s="6">
        <v>0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0">
        <f t="shared" si="49"/>
        <v>42031.676319444443</v>
      </c>
      <c r="L1547" s="10">
        <f t="shared" si="50"/>
        <v>42065.677777777775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R1547" s="6">
        <f>E1547/N1547</f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0">
        <f t="shared" si="49"/>
        <v>41839.004618055551</v>
      </c>
      <c r="L1548" s="10">
        <f t="shared" si="50"/>
        <v>41899.004618055551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R1548" s="6">
        <f>E1548/N1548</f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0">
        <f t="shared" si="49"/>
        <v>42782.218541666669</v>
      </c>
      <c r="L1549" s="10">
        <f t="shared" si="50"/>
        <v>42789.218541666669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R1549" s="6">
        <v>0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0">
        <f t="shared" si="49"/>
        <v>42286.673842592594</v>
      </c>
      <c r="L1550" s="10">
        <f t="shared" si="50"/>
        <v>42316.715509259258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R1550" s="6">
        <f>E1550/N1550</f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0">
        <f t="shared" si="49"/>
        <v>42280.927766203698</v>
      </c>
      <c r="L1551" s="10">
        <f t="shared" si="50"/>
        <v>42310.96943287037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R1551" s="6">
        <f>E1551/N1551</f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0">
        <f t="shared" si="49"/>
        <v>42472.24113425926</v>
      </c>
      <c r="L1552" s="10">
        <f t="shared" si="50"/>
        <v>42502.24113425926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R1552" s="6">
        <f>E1552/N1552</f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0">
        <f t="shared" si="49"/>
        <v>42121.616192129623</v>
      </c>
      <c r="L1553" s="10">
        <f t="shared" si="50"/>
        <v>42151.616192129623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R1553" s="6">
        <v>0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0">
        <f t="shared" si="49"/>
        <v>41892.480416666665</v>
      </c>
      <c r="L1554" s="10">
        <f t="shared" si="50"/>
        <v>41912.957638888889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R1554" s="6">
        <f>E1554/N1554</f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0">
        <f t="shared" si="49"/>
        <v>42219.074618055551</v>
      </c>
      <c r="L1555" s="10">
        <f t="shared" si="50"/>
        <v>42249.074618055551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R1555" s="6">
        <v>0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0">
        <f t="shared" si="49"/>
        <v>42188.043865740743</v>
      </c>
      <c r="L1556" s="10">
        <f t="shared" si="50"/>
        <v>42218.043865740743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R1556" s="6">
        <v>0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0">
        <f t="shared" si="49"/>
        <v>42241.405462962961</v>
      </c>
      <c r="L1557" s="10">
        <f t="shared" si="50"/>
        <v>42264.499999999993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R1557" s="6">
        <v>0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0">
        <f t="shared" si="49"/>
        <v>42524.944722222215</v>
      </c>
      <c r="L1558" s="10">
        <f t="shared" si="50"/>
        <v>42554.944722222215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R1558" s="6">
        <f>E1558/N1558</f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0">
        <f t="shared" si="49"/>
        <v>41871.444826388884</v>
      </c>
      <c r="L1559" s="10">
        <f t="shared" si="50"/>
        <v>41902.444826388884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R1559" s="6">
        <f>E1559/N1559</f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0">
        <f t="shared" si="49"/>
        <v>42185.189340277771</v>
      </c>
      <c r="L1560" s="10">
        <f t="shared" si="50"/>
        <v>42244.299999999996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R1560" s="6">
        <f>E1560/N1560</f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0">
        <f t="shared" si="49"/>
        <v>42107.844895833332</v>
      </c>
      <c r="L1561" s="10">
        <f t="shared" si="50"/>
        <v>42122.844895833332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R1561" s="6">
        <f>E1561/N1561</f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0">
        <f t="shared" si="49"/>
        <v>41935.812418981477</v>
      </c>
      <c r="L1562" s="10">
        <f t="shared" si="50"/>
        <v>41955.854085648149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R1562" s="6">
        <f>E1562/N1562</f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0">
        <f t="shared" si="49"/>
        <v>41554.833368055552</v>
      </c>
      <c r="L1563" s="10">
        <f t="shared" si="50"/>
        <v>41584.875034722216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R1563" s="6">
        <f>E1563/N1563</f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0">
        <f t="shared" si="49"/>
        <v>40079.357824074068</v>
      </c>
      <c r="L1564" s="10">
        <f t="shared" si="50"/>
        <v>40148.826388888883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R1564" s="6">
        <v>0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0">
        <f t="shared" si="49"/>
        <v>41652.534155092588</v>
      </c>
      <c r="L1565" s="10">
        <f t="shared" si="50"/>
        <v>41712.492488425924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R1565" s="6">
        <f>E1565/N1565</f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0">
        <f t="shared" si="49"/>
        <v>42121.158668981479</v>
      </c>
      <c r="L1566" s="10">
        <f t="shared" si="50"/>
        <v>42152.628472222219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R1566" s="6">
        <f>E1566/N1566</f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0">
        <f t="shared" si="49"/>
        <v>40672.521539351852</v>
      </c>
      <c r="L1567" s="10">
        <f t="shared" si="50"/>
        <v>40702.521539351852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R1567" s="6">
        <f>E1567/N1567</f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0">
        <f t="shared" si="49"/>
        <v>42549.708379629628</v>
      </c>
      <c r="L1568" s="10">
        <f t="shared" si="50"/>
        <v>42578.708333333336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R1568" s="6">
        <f>E1568/N1568</f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0">
        <f t="shared" si="49"/>
        <v>41671.728530092594</v>
      </c>
      <c r="L1569" s="10">
        <f t="shared" si="50"/>
        <v>41686.791666666664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R1569" s="6">
        <f>E1569/N1569</f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0">
        <f t="shared" si="49"/>
        <v>41961.853993055549</v>
      </c>
      <c r="L1570" s="10">
        <f t="shared" si="50"/>
        <v>41996.853993055549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R1570" s="6">
        <f>E1570/N1570</f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0">
        <f t="shared" si="49"/>
        <v>41389.471226851849</v>
      </c>
      <c r="L1571" s="10">
        <f t="shared" si="50"/>
        <v>41419.471226851849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R1571" s="6">
        <v>0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0">
        <f t="shared" si="49"/>
        <v>42438.605115740742</v>
      </c>
      <c r="L1572" s="10">
        <f t="shared" si="50"/>
        <v>42468.56344907407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R1572" s="6">
        <f>E1572/N1572</f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0">
        <f t="shared" si="49"/>
        <v>42144.56114583333</v>
      </c>
      <c r="L1573" s="10">
        <f t="shared" si="50"/>
        <v>42174.56114583333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R1573" s="6">
        <f>E1573/N1573</f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0">
        <f t="shared" si="49"/>
        <v>42403.824756944443</v>
      </c>
      <c r="L1574" s="10">
        <f t="shared" si="50"/>
        <v>42428.790972222218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R1574" s="6">
        <f>E1574/N1574</f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0">
        <f t="shared" si="49"/>
        <v>42785.791689814818</v>
      </c>
      <c r="L1575" s="10">
        <f t="shared" si="50"/>
        <v>42825.957638888889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R1575" s="6">
        <f>E1575/N1575</f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0">
        <f t="shared" si="49"/>
        <v>42017.719085648147</v>
      </c>
      <c r="L1576" s="10">
        <f t="shared" si="50"/>
        <v>42052.719085648147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R1576" s="6">
        <f>E1576/N1576</f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0">
        <f t="shared" si="49"/>
        <v>41799.315925925919</v>
      </c>
      <c r="L1577" s="10">
        <f t="shared" si="50"/>
        <v>41829.315925925919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R1577" s="6">
        <f>E1577/N1577</f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0">
        <f t="shared" si="49"/>
        <v>42140.670925925922</v>
      </c>
      <c r="L1578" s="10">
        <f t="shared" si="50"/>
        <v>42185.670925925922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R1578" s="6">
        <f>E1578/N1578</f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0">
        <f t="shared" si="49"/>
        <v>41054.639444444438</v>
      </c>
      <c r="L1579" s="10">
        <f t="shared" si="50"/>
        <v>41114.639444444438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R1579" s="6">
        <f>E1579/N1579</f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0">
        <f t="shared" si="49"/>
        <v>40398.857534722221</v>
      </c>
      <c r="L1580" s="10">
        <f t="shared" si="50"/>
        <v>40422.875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R1580" s="6">
        <f>E1580/N1580</f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0">
        <f t="shared" si="49"/>
        <v>41481.788090277776</v>
      </c>
      <c r="L1581" s="10">
        <f t="shared" si="50"/>
        <v>41514.788090277776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R1581" s="6">
        <f>E1581/N1581</f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0">
        <f t="shared" si="49"/>
        <v>40989.841736111106</v>
      </c>
      <c r="L1582" s="10">
        <f t="shared" si="50"/>
        <v>41049.841736111106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R1582" s="6">
        <v>0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0">
        <f t="shared" si="49"/>
        <v>42325.240624999999</v>
      </c>
      <c r="L1583" s="10">
        <f t="shared" si="50"/>
        <v>42357.240624999999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R1583" s="6">
        <f>E1583/N1583</f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0">
        <f t="shared" si="49"/>
        <v>42246.581631944442</v>
      </c>
      <c r="L1584" s="10">
        <f t="shared" si="50"/>
        <v>42303.680555555555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R1584" s="6">
        <f>E1584/N1584</f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0">
        <f t="shared" si="49"/>
        <v>41877.696655092594</v>
      </c>
      <c r="L1585" s="10">
        <f t="shared" si="50"/>
        <v>41907.696655092594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R1585" s="6">
        <f>E1585/N1585</f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0">
        <f t="shared" si="49"/>
        <v>41779.440983796296</v>
      </c>
      <c r="L1586" s="10">
        <f t="shared" si="50"/>
        <v>41789.440983796296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R1586" s="6">
        <v>0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0">
        <f t="shared" si="49"/>
        <v>42707.687129629623</v>
      </c>
      <c r="L1587" s="10">
        <f t="shared" si="50"/>
        <v>42729.249999999993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R1587" s="6">
        <f>E1587/N1587</f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0">
        <f t="shared" si="49"/>
        <v>42068.896087962959</v>
      </c>
      <c r="L1588" s="10">
        <f t="shared" si="50"/>
        <v>42098.854421296295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R1588" s="6">
        <v>0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0">
        <f t="shared" si="49"/>
        <v>41956.742650462962</v>
      </c>
      <c r="L1589" s="10">
        <f t="shared" si="50"/>
        <v>41986.742650462962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R1589" s="6">
        <f>E1589/N1589</f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0">
        <f t="shared" si="49"/>
        <v>42005.041655092595</v>
      </c>
      <c r="L1590" s="10">
        <f t="shared" si="50"/>
        <v>42035.633333333331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R1590" s="6">
        <v>0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0">
        <f t="shared" si="49"/>
        <v>42256.776458333326</v>
      </c>
      <c r="L1591" s="10">
        <f t="shared" si="50"/>
        <v>42286.776458333326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R1591" s="6">
        <v>0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0">
        <f t="shared" si="49"/>
        <v>42240.648888888885</v>
      </c>
      <c r="L1592" s="10">
        <f t="shared" si="50"/>
        <v>42270.648888888885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R1592" s="6">
        <f>E1592/N1592</f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0">
        <f t="shared" si="49"/>
        <v>42433.517835648141</v>
      </c>
      <c r="L1593" s="10">
        <f t="shared" si="50"/>
        <v>42463.476168981484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R1593" s="6">
        <f>E1593/N1593</f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0">
        <f t="shared" si="49"/>
        <v>42045.86440972222</v>
      </c>
      <c r="L1594" s="10">
        <f t="shared" si="50"/>
        <v>42090.822743055549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R1594" s="6">
        <v>0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0">
        <f t="shared" si="49"/>
        <v>42033.63721064815</v>
      </c>
      <c r="L1595" s="10">
        <f t="shared" si="50"/>
        <v>42063.63721064815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R1595" s="6">
        <f>E1595/N1595</f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0">
        <f t="shared" si="49"/>
        <v>42445.504421296289</v>
      </c>
      <c r="L1596" s="10">
        <f t="shared" si="50"/>
        <v>42505.472916666666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R1596" s="6">
        <f>E1596/N1596</f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0">
        <f t="shared" si="49"/>
        <v>41779.84175925926</v>
      </c>
      <c r="L1597" s="10">
        <f t="shared" si="50"/>
        <v>41808.634027777771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R1597" s="6">
        <f>E1597/N1597</f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0">
        <f t="shared" si="49"/>
        <v>41941.221863425926</v>
      </c>
      <c r="L1598" s="10">
        <f t="shared" si="50"/>
        <v>41986.26353009259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R1598" s="6">
        <f>E1598/N1598</f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0">
        <f t="shared" si="49"/>
        <v>42603.145798611113</v>
      </c>
      <c r="L1599" s="10">
        <f t="shared" si="50"/>
        <v>42633.145798611113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R1599" s="6">
        <v>0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0">
        <f t="shared" si="49"/>
        <v>42151.459004629629</v>
      </c>
      <c r="L1600" s="10">
        <f t="shared" si="50"/>
        <v>42211.459004629629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R1600" s="6">
        <f>E1600/N1600</f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0">
        <f t="shared" si="49"/>
        <v>42438.330740740734</v>
      </c>
      <c r="L1601" s="10">
        <f t="shared" si="50"/>
        <v>42468.289074074077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R1601" s="6">
        <v>0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0">
        <f t="shared" si="49"/>
        <v>41790.848981481475</v>
      </c>
      <c r="L1602" s="10">
        <f t="shared" si="50"/>
        <v>41835.007638888885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R1602" s="6">
        <f>E1602/N1602</f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0">
        <f t="shared" ref="K1603:K1666" si="51">(J1603/86400)+25569+(-5/24)</f>
        <v>40637.884641203702</v>
      </c>
      <c r="L1603" s="10">
        <f t="shared" ref="L1603:L1666" si="52">(I1603/86400)+25569+(-5/24)</f>
        <v>40667.884641203702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R1603" s="6">
        <f>E1603/N1603</f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0">
        <f t="shared" si="51"/>
        <v>40788.089317129627</v>
      </c>
      <c r="L1604" s="10">
        <f t="shared" si="52"/>
        <v>40830.75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R1604" s="6">
        <f>E1604/N1604</f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0">
        <f t="shared" si="51"/>
        <v>40875.961331018516</v>
      </c>
      <c r="L1605" s="10">
        <f t="shared" si="52"/>
        <v>40935.961331018516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R1605" s="6">
        <f>E1605/N1605</f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0">
        <f t="shared" si="51"/>
        <v>40945.636979166666</v>
      </c>
      <c r="L1606" s="10">
        <f t="shared" si="52"/>
        <v>40985.595312500001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R1606" s="6">
        <f>E1606/N1606</f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0">
        <f t="shared" si="51"/>
        <v>40746.804548611108</v>
      </c>
      <c r="L1607" s="10">
        <f t="shared" si="52"/>
        <v>40756.083333333328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R1607" s="6">
        <f>E1607/N1607</f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0">
        <f t="shared" si="51"/>
        <v>40535.903217592589</v>
      </c>
      <c r="L1608" s="10">
        <f t="shared" si="52"/>
        <v>40625.861550925925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R1608" s="6">
        <f>E1608/N1608</f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0">
        <f t="shared" si="51"/>
        <v>41053.600127314814</v>
      </c>
      <c r="L1609" s="10">
        <f t="shared" si="52"/>
        <v>41074.600127314814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R1609" s="6">
        <f>E1609/N1609</f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0">
        <f t="shared" si="51"/>
        <v>41607.622523148144</v>
      </c>
      <c r="L1610" s="10">
        <f t="shared" si="52"/>
        <v>41640.018055555549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R1610" s="6">
        <f>E1610/N1610</f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0">
        <f t="shared" si="51"/>
        <v>40795.792928240735</v>
      </c>
      <c r="L1611" s="10">
        <f t="shared" si="52"/>
        <v>40849.125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R1611" s="6">
        <f>E1611/N1611</f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0">
        <f t="shared" si="51"/>
        <v>41228.716550925921</v>
      </c>
      <c r="L1612" s="10">
        <f t="shared" si="52"/>
        <v>41258.716550925921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R1612" s="6">
        <f>E1612/N1612</f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0">
        <f t="shared" si="51"/>
        <v>41408.792037037034</v>
      </c>
      <c r="L1613" s="10">
        <f t="shared" si="52"/>
        <v>41429.792037037034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R1613" s="6">
        <f>E1613/N1613</f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0">
        <f t="shared" si="51"/>
        <v>41246.666481481479</v>
      </c>
      <c r="L1614" s="10">
        <f t="shared" si="52"/>
        <v>41276.666481481479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R1614" s="6">
        <f>E1614/N1614</f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0">
        <f t="shared" si="51"/>
        <v>41081.861134259256</v>
      </c>
      <c r="L1615" s="10">
        <f t="shared" si="52"/>
        <v>41111.861134259256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R1615" s="6">
        <f>E1615/N1615</f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0">
        <f t="shared" si="51"/>
        <v>41794.772789351853</v>
      </c>
      <c r="L1616" s="10">
        <f t="shared" si="52"/>
        <v>41854.5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R1616" s="6">
        <f>E1616/N1616</f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0">
        <f t="shared" si="51"/>
        <v>40844.842546296291</v>
      </c>
      <c r="L1617" s="10">
        <f t="shared" si="52"/>
        <v>40889.884212962963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R1617" s="6">
        <f>E1617/N1617</f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0">
        <f t="shared" si="51"/>
        <v>41194.507187499999</v>
      </c>
      <c r="L1618" s="10">
        <f t="shared" si="52"/>
        <v>41235.708333333328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R1618" s="6">
        <f>E1618/N1618</f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0">
        <f t="shared" si="51"/>
        <v>41546.455879629626</v>
      </c>
      <c r="L1619" s="10">
        <f t="shared" si="52"/>
        <v>41579.583333333328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R1619" s="6">
        <f>E1619/N1619</f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0">
        <f t="shared" si="51"/>
        <v>41301.446006944439</v>
      </c>
      <c r="L1620" s="10">
        <f t="shared" si="52"/>
        <v>41341.446006944439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R1620" s="6">
        <f>E1620/N1620</f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0">
        <f t="shared" si="51"/>
        <v>41875.977847222217</v>
      </c>
      <c r="L1621" s="10">
        <f t="shared" si="52"/>
        <v>41896.977847222217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R1621" s="6">
        <f>E1621/N1621</f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0">
        <f t="shared" si="51"/>
        <v>41321.131249999999</v>
      </c>
      <c r="L1622" s="10">
        <f t="shared" si="52"/>
        <v>41328.131249999999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R1622" s="6">
        <f>E1622/N1622</f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0">
        <f t="shared" si="51"/>
        <v>41003.398321759254</v>
      </c>
      <c r="L1623" s="10">
        <f t="shared" si="52"/>
        <v>41056.957638888889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R1623" s="6">
        <f>E1623/N1623</f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0">
        <f t="shared" si="51"/>
        <v>41950.086504629631</v>
      </c>
      <c r="L1624" s="10">
        <f t="shared" si="52"/>
        <v>41990.124305555553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R1624" s="6">
        <f>E1624/N1624</f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0">
        <f t="shared" si="51"/>
        <v>41453.480196759258</v>
      </c>
      <c r="L1625" s="10">
        <f t="shared" si="52"/>
        <v>41513.480196759258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R1625" s="6">
        <f>E1625/N1625</f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0">
        <f t="shared" si="51"/>
        <v>41243.158969907403</v>
      </c>
      <c r="L1626" s="10">
        <f t="shared" si="52"/>
        <v>41283.158969907403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R1626" s="6">
        <f>E1626/N1626</f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0">
        <f t="shared" si="51"/>
        <v>41135.491354166668</v>
      </c>
      <c r="L1627" s="10">
        <f t="shared" si="52"/>
        <v>41163.491354166668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R1627" s="6">
        <f>E1627/N1627</f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0">
        <f t="shared" si="51"/>
        <v>41579.639664351846</v>
      </c>
      <c r="L1628" s="10">
        <f t="shared" si="52"/>
        <v>41609.681331018517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R1628" s="6">
        <f>E1628/N1628</f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0">
        <f t="shared" si="51"/>
        <v>41205.498715277776</v>
      </c>
      <c r="L1629" s="10">
        <f t="shared" si="52"/>
        <v>41238.999305555553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R1629" s="6">
        <f>E1629/N1629</f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0">
        <f t="shared" si="51"/>
        <v>41774.528726851851</v>
      </c>
      <c r="L1630" s="10">
        <f t="shared" si="52"/>
        <v>41807.528726851851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R1630" s="6">
        <f>E1630/N1630</f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0">
        <f t="shared" si="51"/>
        <v>41645.658946759257</v>
      </c>
      <c r="L1631" s="10">
        <f t="shared" si="52"/>
        <v>41690.658946759257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R1631" s="6">
        <f>E1631/N1631</f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0">
        <f t="shared" si="51"/>
        <v>40939.629340277774</v>
      </c>
      <c r="L1632" s="10">
        <f t="shared" si="52"/>
        <v>40970.082638888889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R1632" s="6">
        <f>E1632/N1632</f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0">
        <f t="shared" si="51"/>
        <v>41164.65116898148</v>
      </c>
      <c r="L1633" s="10">
        <f t="shared" si="52"/>
        <v>41194.65116898148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R1633" s="6">
        <f>E1633/N1633</f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0">
        <f t="shared" si="51"/>
        <v>40750.132569444446</v>
      </c>
      <c r="L1634" s="10">
        <f t="shared" si="52"/>
        <v>40810.132569444446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R1634" s="6">
        <f>E1634/N1634</f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0">
        <f t="shared" si="51"/>
        <v>40896.675416666665</v>
      </c>
      <c r="L1635" s="10">
        <f t="shared" si="52"/>
        <v>40924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R1635" s="6">
        <f>E1635/N1635</f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0">
        <f t="shared" si="51"/>
        <v>40657.981493055551</v>
      </c>
      <c r="L1636" s="10">
        <f t="shared" si="52"/>
        <v>40696.040972222218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R1636" s="6">
        <f>E1636/N1636</f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0">
        <f t="shared" si="51"/>
        <v>42502.660428240742</v>
      </c>
      <c r="L1637" s="10">
        <f t="shared" si="52"/>
        <v>42562.660428240742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R1637" s="6">
        <f>E1637/N1637</f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0">
        <f t="shared" si="51"/>
        <v>40662.878333333334</v>
      </c>
      <c r="L1638" s="10">
        <f t="shared" si="52"/>
        <v>40705.958333333328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R1638" s="6">
        <f>E1638/N1638</f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0">
        <f t="shared" si="51"/>
        <v>40122.543287037035</v>
      </c>
      <c r="L1639" s="10">
        <f t="shared" si="52"/>
        <v>40178.777083333327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R1639" s="6">
        <f>E1639/N1639</f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0">
        <f t="shared" si="51"/>
        <v>41288.478796296295</v>
      </c>
      <c r="L1640" s="10">
        <f t="shared" si="52"/>
        <v>41333.684027777774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R1640" s="6">
        <f>E1640/N1640</f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0">
        <f t="shared" si="51"/>
        <v>40941.444039351853</v>
      </c>
      <c r="L1641" s="10">
        <f t="shared" si="52"/>
        <v>40971.444039351853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R1641" s="6">
        <f>E1641/N1641</f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0">
        <f t="shared" si="51"/>
        <v>40379.022627314815</v>
      </c>
      <c r="L1642" s="10">
        <f t="shared" si="52"/>
        <v>40392.874305555553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R1642" s="6">
        <f>E1642/N1642</f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0">
        <f t="shared" si="51"/>
        <v>41962.388240740744</v>
      </c>
      <c r="L1643" s="10">
        <f t="shared" si="52"/>
        <v>41992.388240740744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R1643" s="6">
        <f>E1643/N1643</f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0">
        <f t="shared" si="51"/>
        <v>40687.816284722219</v>
      </c>
      <c r="L1644" s="10">
        <f t="shared" si="52"/>
        <v>40707.816284722219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R1644" s="6">
        <f>E1644/N1644</f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0">
        <f t="shared" si="51"/>
        <v>41146.615879629629</v>
      </c>
      <c r="L1645" s="10">
        <f t="shared" si="52"/>
        <v>41176.615879629629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R1645" s="6">
        <f>E1645/N1645</f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0">
        <f t="shared" si="51"/>
        <v>41174.851388888885</v>
      </c>
      <c r="L1646" s="10">
        <f t="shared" si="52"/>
        <v>41234.893055555549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R1646" s="6">
        <f>E1646/N1646</f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0">
        <f t="shared" si="51"/>
        <v>41521.40902777778</v>
      </c>
      <c r="L1647" s="10">
        <f t="shared" si="52"/>
        <v>41535.40902777778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R1647" s="6">
        <f>E1647/N1647</f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0">
        <f t="shared" si="51"/>
        <v>41833.241932870369</v>
      </c>
      <c r="L1648" s="10">
        <f t="shared" si="52"/>
        <v>41865.549305555549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R1648" s="6">
        <f>E1648/N1648</f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0">
        <f t="shared" si="51"/>
        <v>41039.201122685183</v>
      </c>
      <c r="L1649" s="10">
        <f t="shared" si="52"/>
        <v>41069.201122685183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R1649" s="6">
        <f>E1649/N1649</f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0">
        <f t="shared" si="51"/>
        <v>40592.496319444443</v>
      </c>
      <c r="L1650" s="10">
        <f t="shared" si="52"/>
        <v>40622.454652777778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R1650" s="6">
        <f>E1650/N1650</f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0">
        <f t="shared" si="51"/>
        <v>41737.476331018515</v>
      </c>
      <c r="L1651" s="10">
        <f t="shared" si="52"/>
        <v>41782.476331018515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R1651" s="6">
        <f>E1651/N1651</f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0">
        <f t="shared" si="51"/>
        <v>41526.227280092593</v>
      </c>
      <c r="L1652" s="10">
        <f t="shared" si="52"/>
        <v>41556.227280092593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R1652" s="6">
        <f>E1652/N1652</f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0">
        <f t="shared" si="51"/>
        <v>40625.692361111105</v>
      </c>
      <c r="L1653" s="10">
        <f t="shared" si="52"/>
        <v>40659.082638888889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R1653" s="6">
        <f>E1653/N1653</f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0">
        <f t="shared" si="51"/>
        <v>41572.284641203703</v>
      </c>
      <c r="L1654" s="10">
        <f t="shared" si="52"/>
        <v>41602.326307870368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R1654" s="6">
        <f>E1654/N1654</f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0">
        <f t="shared" si="51"/>
        <v>40626.626111111109</v>
      </c>
      <c r="L1655" s="10">
        <f t="shared" si="52"/>
        <v>40657.626111111109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R1655" s="6">
        <f>E1655/N1655</f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0">
        <f t="shared" si="51"/>
        <v>40987.682407407403</v>
      </c>
      <c r="L1656" s="10">
        <f t="shared" si="52"/>
        <v>41017.682407407403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R1656" s="6">
        <f>E1656/N1656</f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0">
        <f t="shared" si="51"/>
        <v>40974.583564814813</v>
      </c>
      <c r="L1657" s="10">
        <f t="shared" si="52"/>
        <v>41004.541898148142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R1657" s="6">
        <f>E1657/N1657</f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0">
        <f t="shared" si="51"/>
        <v>41226.720509259256</v>
      </c>
      <c r="L1658" s="10">
        <f t="shared" si="52"/>
        <v>41256.720509259256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R1658" s="6">
        <f>E1658/N1658</f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0">
        <f t="shared" si="51"/>
        <v>41023.573703703703</v>
      </c>
      <c r="L1659" s="10">
        <f t="shared" si="52"/>
        <v>41053.573703703703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R1659" s="6">
        <f>E1659/N1659</f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0">
        <f t="shared" si="51"/>
        <v>41223.013506944444</v>
      </c>
      <c r="L1660" s="10">
        <f t="shared" si="52"/>
        <v>41261.388888888883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R1660" s="6">
        <f>E1660/N1660</f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0">
        <f t="shared" si="51"/>
        <v>41596.705104166664</v>
      </c>
      <c r="L1661" s="10">
        <f t="shared" si="52"/>
        <v>41625.291666666664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R1661" s="6">
        <f>E1661/N1661</f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0">
        <f t="shared" si="51"/>
        <v>42459.485532407409</v>
      </c>
      <c r="L1662" s="10">
        <f t="shared" si="52"/>
        <v>42490.707638888889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R1662" s="6">
        <f>E1662/N1662</f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0">
        <f t="shared" si="51"/>
        <v>42343.789710648147</v>
      </c>
      <c r="L1663" s="10">
        <f t="shared" si="52"/>
        <v>42386.666666666664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R1663" s="6">
        <f>E1663/N1663</f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0">
        <f t="shared" si="51"/>
        <v>40847.99</v>
      </c>
      <c r="L1664" s="10">
        <f t="shared" si="52"/>
        <v>40908.031666666662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R1664" s="6">
        <f>E1664/N1664</f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0">
        <f t="shared" si="51"/>
        <v>42005.813738425924</v>
      </c>
      <c r="L1665" s="10">
        <f t="shared" si="52"/>
        <v>42035.813738425924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R1665" s="6">
        <f>E1665/N1665</f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0">
        <f t="shared" si="51"/>
        <v>40939.553449074076</v>
      </c>
      <c r="L1666" s="10">
        <f t="shared" si="52"/>
        <v>40983.957638888889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R1666" s="6">
        <f>E1666/N1666</f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0">
        <f t="shared" ref="K1667:K1730" si="53">(J1667/86400)+25569+(-5/24)</f>
        <v>40564.441122685181</v>
      </c>
      <c r="L1667" s="10">
        <f t="shared" ref="L1667:L1730" si="54">(I1667/86400)+25569+(-5/24)</f>
        <v>40595.916666666664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R1667" s="6">
        <f>E1667/N1667</f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0">
        <f t="shared" si="53"/>
        <v>41331.04482638889</v>
      </c>
      <c r="L1668" s="10">
        <f t="shared" si="54"/>
        <v>41361.003159722219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R1668" s="6">
        <f>E1668/N1668</f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0">
        <f t="shared" si="53"/>
        <v>41681.862245370365</v>
      </c>
      <c r="L1669" s="10">
        <f t="shared" si="54"/>
        <v>41709.082638888889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R1669" s="6">
        <f>E1669/N1669</f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0">
        <f t="shared" si="53"/>
        <v>40844.941423611112</v>
      </c>
      <c r="L1670" s="10">
        <f t="shared" si="54"/>
        <v>40874.983090277776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R1670" s="6">
        <f>E1670/N1670</f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0">
        <f t="shared" si="53"/>
        <v>42461.676805555551</v>
      </c>
      <c r="L1671" s="10">
        <f t="shared" si="54"/>
        <v>42521.676805555551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R1671" s="6">
        <f>E1671/N1671</f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0">
        <f t="shared" si="53"/>
        <v>40313.722210648142</v>
      </c>
      <c r="L1672" s="10">
        <f t="shared" si="54"/>
        <v>40363.958333333328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R1672" s="6">
        <f>E1672/N1672</f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0">
        <f t="shared" si="53"/>
        <v>42553.335810185185</v>
      </c>
      <c r="L1673" s="10">
        <f t="shared" si="54"/>
        <v>42583.335810185185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R1673" s="6">
        <f>E1673/N1673</f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0">
        <f t="shared" si="53"/>
        <v>41034.448263888888</v>
      </c>
      <c r="L1674" s="10">
        <f t="shared" si="54"/>
        <v>41064.448263888888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R1674" s="6">
        <f>E1674/N1674</f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0">
        <f t="shared" si="53"/>
        <v>42039.670046296298</v>
      </c>
      <c r="L1675" s="10">
        <f t="shared" si="54"/>
        <v>42069.670046296298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R1675" s="6">
        <f>E1675/N1675</f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0">
        <f t="shared" si="53"/>
        <v>42569.397060185183</v>
      </c>
      <c r="L1676" s="10">
        <f t="shared" si="54"/>
        <v>42600.082638888889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R1676" s="6">
        <f>E1676/N1676</f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0">
        <f t="shared" si="53"/>
        <v>40802.524768518517</v>
      </c>
      <c r="L1677" s="10">
        <f t="shared" si="54"/>
        <v>40832.710416666661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R1677" s="6">
        <f>E1677/N1677</f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0">
        <f t="shared" si="53"/>
        <v>40973.517905092587</v>
      </c>
      <c r="L1678" s="10">
        <f t="shared" si="54"/>
        <v>41019.957638888889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R1678" s="6">
        <f>E1678/N1678</f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0">
        <f t="shared" si="53"/>
        <v>42416.198796296296</v>
      </c>
      <c r="L1679" s="10">
        <f t="shared" si="54"/>
        <v>42476.040972222218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R1679" s="6">
        <f>E1679/N1679</f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0">
        <f t="shared" si="53"/>
        <v>41662.646655092591</v>
      </c>
      <c r="L1680" s="10">
        <f t="shared" si="54"/>
        <v>41676.646655092591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R1680" s="6">
        <f>E1680/N1680</f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0">
        <f t="shared" si="53"/>
        <v>40722.860474537032</v>
      </c>
      <c r="L1681" s="10">
        <f t="shared" si="54"/>
        <v>40745.860474537032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R1681" s="6">
        <f>E1681/N1681</f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0">
        <f t="shared" si="53"/>
        <v>41802.549386574072</v>
      </c>
      <c r="L1682" s="10">
        <f t="shared" si="54"/>
        <v>41832.549386574072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R1682" s="6">
        <f>E1682/N1682</f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0">
        <f t="shared" si="53"/>
        <v>42773.91300925926</v>
      </c>
      <c r="L1683" s="10">
        <f t="shared" si="54"/>
        <v>42822.874999999993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R1683" s="6">
        <f>E1683/N1683</f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0">
        <f t="shared" si="53"/>
        <v>42779.005324074074</v>
      </c>
      <c r="L1684" s="10">
        <f t="shared" si="54"/>
        <v>42838.963657407403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R1684" s="6">
        <v>0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0">
        <f t="shared" si="53"/>
        <v>42808.57335648148</v>
      </c>
      <c r="L1685" s="10">
        <f t="shared" si="54"/>
        <v>42832.57335648148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R1685" s="6">
        <f>E1685/N1685</f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0">
        <f t="shared" si="53"/>
        <v>42783.606956018521</v>
      </c>
      <c r="L1686" s="10">
        <f t="shared" si="54"/>
        <v>42811.565289351849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R1686" s="6">
        <f>E1686/N1686</f>
        <v>86.43564356435644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0">
        <f t="shared" si="53"/>
        <v>42788.041932870365</v>
      </c>
      <c r="L1687" s="10">
        <f t="shared" si="54"/>
        <v>42818.0002662037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R1687" s="6">
        <f>E1687/N1687</f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0">
        <f t="shared" si="53"/>
        <v>42792.635636574072</v>
      </c>
      <c r="L1688" s="10">
        <f t="shared" si="54"/>
        <v>42852.593969907401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R1688" s="6">
        <f>E1688/N1688</f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0">
        <f t="shared" si="53"/>
        <v>42801.838483796295</v>
      </c>
      <c r="L1689" s="10">
        <f t="shared" si="54"/>
        <v>42835.635416666664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R1689" s="6">
        <f>E1689/N1689</f>
        <v>80.128205128205124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0">
        <f t="shared" si="53"/>
        <v>42804.326319444437</v>
      </c>
      <c r="L1690" s="10">
        <f t="shared" si="54"/>
        <v>42834.28465277778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R1690" s="6">
        <f>E1690/N1690</f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0">
        <f t="shared" si="53"/>
        <v>42780.734143518515</v>
      </c>
      <c r="L1691" s="10">
        <f t="shared" si="54"/>
        <v>42810.692476851851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R1691" s="6">
        <f>E1691/N1691</f>
        <v>171.42857142857142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0">
        <f t="shared" si="53"/>
        <v>42801.222708333335</v>
      </c>
      <c r="L1692" s="10">
        <f t="shared" si="54"/>
        <v>42831.181041666663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R1692" s="6">
        <f>E1692/N1692</f>
        <v>57.727272727272727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0">
        <f t="shared" si="53"/>
        <v>42795.493148148147</v>
      </c>
      <c r="L1693" s="10">
        <f t="shared" si="54"/>
        <v>42827.833333333336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R1693" s="6">
        <f>E1693/N1693</f>
        <v>264.26315789473682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0">
        <f t="shared" si="53"/>
        <v>42787.94290509259</v>
      </c>
      <c r="L1694" s="10">
        <f t="shared" si="54"/>
        <v>42820.790972222218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R1694" s="6">
        <f>E1694/N1694</f>
        <v>159.33333333333334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0">
        <f t="shared" si="53"/>
        <v>42803.711944444447</v>
      </c>
      <c r="L1695" s="10">
        <f t="shared" si="54"/>
        <v>42834.624999999993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R1695" s="6">
        <f>E1695/N1695</f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0">
        <f t="shared" si="53"/>
        <v>42791.461504629631</v>
      </c>
      <c r="L1696" s="10">
        <f t="shared" si="54"/>
        <v>42820.98333333333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R1696" s="6">
        <f>E1696/N1696</f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0">
        <f t="shared" si="53"/>
        <v>42800.823078703703</v>
      </c>
      <c r="L1697" s="10">
        <f t="shared" si="54"/>
        <v>42834.833333333336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R1697" s="6">
        <f>E1697/N1697</f>
        <v>61.086956521739133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0">
        <f t="shared" si="53"/>
        <v>42795.861238425925</v>
      </c>
      <c r="L1698" s="10">
        <f t="shared" si="54"/>
        <v>42825.819571759253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R1698" s="6">
        <v>0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0">
        <f t="shared" si="53"/>
        <v>42804.824629629627</v>
      </c>
      <c r="L1699" s="10">
        <f t="shared" si="54"/>
        <v>42834.782962962963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R1699" s="6">
        <f>E1699/N1699</f>
        <v>114.81818181818181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0">
        <f t="shared" si="53"/>
        <v>42795.999537037038</v>
      </c>
      <c r="L1700" s="10">
        <f t="shared" si="54"/>
        <v>42819.939583333333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R1700" s="6">
        <v>0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0">
        <f t="shared" si="53"/>
        <v>42806.655613425923</v>
      </c>
      <c r="L1701" s="10">
        <f t="shared" si="54"/>
        <v>42836.655613425923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R1701" s="6">
        <f>E1701/N1701</f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0">
        <f t="shared" si="53"/>
        <v>42795.863310185181</v>
      </c>
      <c r="L1702" s="10">
        <f t="shared" si="54"/>
        <v>42825.958333333336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R1702" s="6">
        <f>E1702/N1702</f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0">
        <f t="shared" si="53"/>
        <v>41989.456076388888</v>
      </c>
      <c r="L1703" s="10">
        <f t="shared" si="54"/>
        <v>42019.456076388888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R1703" s="6">
        <f>E1703/N1703</f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0">
        <f t="shared" si="53"/>
        <v>42063.661458333336</v>
      </c>
      <c r="L1704" s="10">
        <f t="shared" si="54"/>
        <v>42093.619791666664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R1704" s="6">
        <f>E1704/N1704</f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0">
        <f t="shared" si="53"/>
        <v>42187.073344907403</v>
      </c>
      <c r="L1705" s="10">
        <f t="shared" si="54"/>
        <v>42247.073344907403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R1705" s="6">
        <f>E1705/N1705</f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0">
        <f t="shared" si="53"/>
        <v>42020.931400462963</v>
      </c>
      <c r="L1706" s="10">
        <f t="shared" si="54"/>
        <v>42050.931400462963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R1706" s="6">
        <f>E1706/N1706</f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0">
        <f t="shared" si="53"/>
        <v>42244.808402777773</v>
      </c>
      <c r="L1707" s="10">
        <f t="shared" si="54"/>
        <v>42256.458333333336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R1707" s="6">
        <v>0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0">
        <f t="shared" si="53"/>
        <v>42179.098055555551</v>
      </c>
      <c r="L1708" s="10">
        <f t="shared" si="54"/>
        <v>42239.098055555551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R1708" s="6">
        <v>0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0">
        <f t="shared" si="53"/>
        <v>42427.512673611105</v>
      </c>
      <c r="L1709" s="10">
        <f t="shared" si="54"/>
        <v>42457.471006944441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R1709" s="6">
        <f>E1709/N1709</f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0">
        <f t="shared" si="53"/>
        <v>42451.658634259256</v>
      </c>
      <c r="L1710" s="10">
        <f t="shared" si="54"/>
        <v>42491.658634259256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R1710" s="6">
        <v>0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0">
        <f t="shared" si="53"/>
        <v>41841.355486111112</v>
      </c>
      <c r="L1711" s="10">
        <f t="shared" si="54"/>
        <v>41882.610416666663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R1711" s="6">
        <f>E1711/N1711</f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0">
        <f t="shared" si="53"/>
        <v>42341.382962962962</v>
      </c>
      <c r="L1712" s="10">
        <f t="shared" si="54"/>
        <v>42387.333333333336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R1712" s="6">
        <f>E1712/N1712</f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0">
        <f t="shared" si="53"/>
        <v>41852.437893518516</v>
      </c>
      <c r="L1713" s="10">
        <f t="shared" si="54"/>
        <v>41883.437893518516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R1713" s="6">
        <f>E1713/N1713</f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0">
        <f t="shared" si="53"/>
        <v>42125.705474537033</v>
      </c>
      <c r="L1714" s="10">
        <f t="shared" si="54"/>
        <v>42185.705474537033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R1714" s="6">
        <v>0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0">
        <f t="shared" si="53"/>
        <v>41887.592731481483</v>
      </c>
      <c r="L1715" s="10">
        <f t="shared" si="54"/>
        <v>41917.592731481483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R1715" s="6">
        <f>E1715/N1715</f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0">
        <f t="shared" si="53"/>
        <v>42095.710196759253</v>
      </c>
      <c r="L1716" s="10">
        <f t="shared" si="54"/>
        <v>42125.710196759253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R1716" s="6">
        <f>E1716/N1716</f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0">
        <f t="shared" si="53"/>
        <v>42064.009085648147</v>
      </c>
      <c r="L1717" s="10">
        <f t="shared" si="54"/>
        <v>42093.931944444441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R1717" s="6">
        <f>E1717/N1717</f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0">
        <f t="shared" si="53"/>
        <v>42673.369201388887</v>
      </c>
      <c r="L1718" s="10">
        <f t="shared" si="54"/>
        <v>42713.410868055558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R1718" s="6">
        <f>E1718/N1718</f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0">
        <f t="shared" si="53"/>
        <v>42460.773587962962</v>
      </c>
      <c r="L1719" s="10">
        <f t="shared" si="54"/>
        <v>42480.958333333336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R1719" s="6">
        <f>E1719/N1719</f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0">
        <f t="shared" si="53"/>
        <v>42460.402187499996</v>
      </c>
      <c r="L1720" s="10">
        <f t="shared" si="54"/>
        <v>42503.999305555553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R1720" s="6">
        <f>E1720/N1720</f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0">
        <f t="shared" si="53"/>
        <v>41869.326284722221</v>
      </c>
      <c r="L1721" s="10">
        <f t="shared" si="54"/>
        <v>41899.326284722221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R1721" s="6">
        <f>E1721/N1721</f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0">
        <f t="shared" si="53"/>
        <v>41922.574895833335</v>
      </c>
      <c r="L1722" s="10">
        <f t="shared" si="54"/>
        <v>41952.616562499999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R1722" s="6">
        <f>E1722/N1722</f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0">
        <f t="shared" si="53"/>
        <v>42319.25304398148</v>
      </c>
      <c r="L1723" s="10">
        <f t="shared" si="54"/>
        <v>42349.25304398148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R1723" s="6">
        <v>0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0">
        <f t="shared" si="53"/>
        <v>42425.752650462957</v>
      </c>
      <c r="L1724" s="10">
        <f t="shared" si="54"/>
        <v>42462.798611111109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R1724" s="6">
        <f>E1724/N1724</f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0">
        <f t="shared" si="53"/>
        <v>42129.617071759254</v>
      </c>
      <c r="L1725" s="10">
        <f t="shared" si="54"/>
        <v>42186.041666666664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R1725" s="6">
        <f>E1725/N1725</f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0">
        <f t="shared" si="53"/>
        <v>41912.724097222221</v>
      </c>
      <c r="L1726" s="10">
        <f t="shared" si="54"/>
        <v>41942.724097222221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R1726" s="6">
        <f>E1726/N1726</f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0">
        <f t="shared" si="53"/>
        <v>41845.759826388887</v>
      </c>
      <c r="L1727" s="10">
        <f t="shared" si="54"/>
        <v>41875.759826388887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R1727" s="6">
        <f>E1727/N1727</f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0">
        <f t="shared" si="53"/>
        <v>41788.711388888885</v>
      </c>
      <c r="L1728" s="10">
        <f t="shared" si="54"/>
        <v>41817.711388888885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R1728" s="6">
        <f>E1728/N1728</f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0">
        <f t="shared" si="53"/>
        <v>42044.719641203701</v>
      </c>
      <c r="L1729" s="10">
        <f t="shared" si="54"/>
        <v>42099.249999999993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R1729" s="6">
        <f>E1729/N1729</f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0">
        <f t="shared" si="53"/>
        <v>42268.417523148142</v>
      </c>
      <c r="L1730" s="10">
        <f t="shared" si="54"/>
        <v>42298.417523148142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R1730" s="6">
        <f>E1730/N1730</f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0">
        <f t="shared" ref="K1731:K1794" si="55">(J1731/86400)+25569+(-5/24)</f>
        <v>42470.843819444439</v>
      </c>
      <c r="L1731" s="10">
        <f t="shared" ref="L1731:L1794" si="56">(I1731/86400)+25569+(-5/24)</f>
        <v>42530.843819444439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R1731" s="6">
        <v>0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0">
        <f t="shared" si="55"/>
        <v>42271.879432870366</v>
      </c>
      <c r="L1732" s="10">
        <f t="shared" si="56"/>
        <v>42301.879432870366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R1732" s="6">
        <v>0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0">
        <f t="shared" si="55"/>
        <v>42152.698518518511</v>
      </c>
      <c r="L1733" s="10">
        <f t="shared" si="56"/>
        <v>42166.416666666664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R1733" s="6">
        <v>0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0">
        <f t="shared" si="55"/>
        <v>42325.475474537037</v>
      </c>
      <c r="L1734" s="10">
        <f t="shared" si="56"/>
        <v>42384.999999999993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R1734" s="6">
        <v>0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0">
        <f t="shared" si="55"/>
        <v>42614.467291666668</v>
      </c>
      <c r="L1735" s="10">
        <f t="shared" si="56"/>
        <v>42626.687499999993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R1735" s="6">
        <v>0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0">
        <f t="shared" si="55"/>
        <v>42101.828194444439</v>
      </c>
      <c r="L1736" s="10">
        <f t="shared" si="56"/>
        <v>42131.828194444439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R1736" s="6">
        <f>E1736/N1736</f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0">
        <f t="shared" si="55"/>
        <v>42559.605844907404</v>
      </c>
      <c r="L1737" s="10">
        <f t="shared" si="56"/>
        <v>42589.605844907404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R1737" s="6">
        <f>E1737/N1737</f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0">
        <f t="shared" si="55"/>
        <v>42286.65315972222</v>
      </c>
      <c r="L1738" s="10">
        <f t="shared" si="56"/>
        <v>42316.694826388884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R1738" s="6">
        <f>E1738/N1738</f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0">
        <f t="shared" si="55"/>
        <v>42175.740648148145</v>
      </c>
      <c r="L1739" s="10">
        <f t="shared" si="56"/>
        <v>42205.740648148145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R1739" s="6">
        <f>E1739/N1739</f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0">
        <f t="shared" si="55"/>
        <v>41884.665995370371</v>
      </c>
      <c r="L1740" s="10">
        <f t="shared" si="56"/>
        <v>41914.665995370371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R1740" s="6">
        <f>E1740/N1740</f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0">
        <f t="shared" si="55"/>
        <v>42435.665879629632</v>
      </c>
      <c r="L1741" s="10">
        <f t="shared" si="56"/>
        <v>42494.624212962961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R1741" s="6">
        <f>E1741/N1741</f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0">
        <f t="shared" si="55"/>
        <v>42171.609050925923</v>
      </c>
      <c r="L1742" s="10">
        <f t="shared" si="56"/>
        <v>42201.609050925923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R1742" s="6">
        <v>0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0">
        <f t="shared" si="55"/>
        <v>42120.419803240737</v>
      </c>
      <c r="L1743" s="10">
        <f t="shared" si="56"/>
        <v>42165.419803240737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R1743" s="6">
        <f>E1743/N1743</f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0">
        <f t="shared" si="55"/>
        <v>42710.668634259258</v>
      </c>
      <c r="L1744" s="10">
        <f t="shared" si="56"/>
        <v>42742.666666666664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R1744" s="6">
        <f>E1744/N1744</f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0">
        <f t="shared" si="55"/>
        <v>42586.717303240737</v>
      </c>
      <c r="L1745" s="10">
        <f t="shared" si="56"/>
        <v>42608.957638888889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R1745" s="6">
        <f>E1745/N1745</f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0">
        <f t="shared" si="55"/>
        <v>42026.396724537037</v>
      </c>
      <c r="L1746" s="10">
        <f t="shared" si="56"/>
        <v>42071.355057870365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R1746" s="6">
        <f>E1746/N1746</f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0">
        <f t="shared" si="55"/>
        <v>42690.051365740735</v>
      </c>
      <c r="L1747" s="10">
        <f t="shared" si="56"/>
        <v>42725.874999999993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R1747" s="6">
        <f>E1747/N1747</f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0">
        <f t="shared" si="55"/>
        <v>42667.968368055554</v>
      </c>
      <c r="L1748" s="10">
        <f t="shared" si="56"/>
        <v>42697.874999999993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R1748" s="6">
        <f>E1748/N1748</f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0">
        <f t="shared" si="55"/>
        <v>42292.22719907407</v>
      </c>
      <c r="L1749" s="10">
        <f t="shared" si="56"/>
        <v>42321.416666666664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R1749" s="6">
        <f>E1749/N1749</f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0">
        <f t="shared" si="55"/>
        <v>42219.742395833331</v>
      </c>
      <c r="L1750" s="10">
        <f t="shared" si="56"/>
        <v>42249.742395833331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R1750" s="6">
        <f>E1750/N1750</f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0">
        <f t="shared" si="55"/>
        <v>42758.767604166664</v>
      </c>
      <c r="L1751" s="10">
        <f t="shared" si="56"/>
        <v>42795.583333333336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R1751" s="6">
        <f>E1751/N1751</f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0">
        <f t="shared" si="55"/>
        <v>42454.628518518519</v>
      </c>
      <c r="L1752" s="10">
        <f t="shared" si="56"/>
        <v>42479.628518518519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R1752" s="6">
        <f>E1752/N1752</f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0">
        <f t="shared" si="55"/>
        <v>42052.573182870365</v>
      </c>
      <c r="L1753" s="10">
        <f t="shared" si="56"/>
        <v>42082.5315162037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R1753" s="6">
        <f>E1753/N1753</f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0">
        <f t="shared" si="55"/>
        <v>42627.044930555552</v>
      </c>
      <c r="L1754" s="10">
        <f t="shared" si="56"/>
        <v>42657.044930555552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R1754" s="6">
        <f>E1754/N1754</f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0">
        <f t="shared" si="55"/>
        <v>42420.541296296295</v>
      </c>
      <c r="L1755" s="10">
        <f t="shared" si="56"/>
        <v>42450.499629629623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R1755" s="6">
        <f>E1755/N1755</f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0">
        <f t="shared" si="55"/>
        <v>42067.668437499997</v>
      </c>
      <c r="L1756" s="10">
        <f t="shared" si="56"/>
        <v>42097.626770833333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R1756" s="6">
        <f>E1756/N1756</f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0">
        <f t="shared" si="55"/>
        <v>42252.580567129626</v>
      </c>
      <c r="L1757" s="10">
        <f t="shared" si="56"/>
        <v>42282.580567129626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R1757" s="6">
        <f>E1757/N1757</f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0">
        <f t="shared" si="55"/>
        <v>42570.959131944437</v>
      </c>
      <c r="L1758" s="10">
        <f t="shared" si="56"/>
        <v>42610.959131944437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R1758" s="6">
        <f>E1758/N1758</f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0">
        <f t="shared" si="55"/>
        <v>42733.619016203702</v>
      </c>
      <c r="L1759" s="10">
        <f t="shared" si="56"/>
        <v>42763.603472222218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R1759" s="6">
        <f>E1759/N1759</f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0">
        <f t="shared" si="55"/>
        <v>42505.74759259259</v>
      </c>
      <c r="L1760" s="10">
        <f t="shared" si="56"/>
        <v>42565.74759259259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R1760" s="6">
        <f>E1760/N1760</f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0">
        <f t="shared" si="55"/>
        <v>42068.620706018519</v>
      </c>
      <c r="L1761" s="10">
        <f t="shared" si="56"/>
        <v>42088.579039351847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R1761" s="6">
        <f>E1761/N1761</f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0">
        <f t="shared" si="55"/>
        <v>42405.464270833334</v>
      </c>
      <c r="L1762" s="10">
        <f t="shared" si="56"/>
        <v>42425.464270833334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R1762" s="6">
        <f>E1762/N1762</f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0">
        <f t="shared" si="55"/>
        <v>42209.359490740739</v>
      </c>
      <c r="L1763" s="10">
        <f t="shared" si="56"/>
        <v>42259.359490740739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R1763" s="6">
        <f>E1763/N1763</f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0">
        <f t="shared" si="55"/>
        <v>42410.773668981477</v>
      </c>
      <c r="L1764" s="10">
        <f t="shared" si="56"/>
        <v>42440.773668981477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R1764" s="6">
        <f>E1764/N1764</f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0">
        <f t="shared" si="55"/>
        <v>42636.660185185181</v>
      </c>
      <c r="L1765" s="10">
        <f t="shared" si="56"/>
        <v>42666.660185185181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R1765" s="6">
        <f>E1765/N1765</f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0">
        <f t="shared" si="55"/>
        <v>41825.27753472222</v>
      </c>
      <c r="L1766" s="10">
        <f t="shared" si="56"/>
        <v>41854.27753472222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R1766" s="6">
        <f>E1766/N1766</f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0">
        <f t="shared" si="55"/>
        <v>41834.772129629629</v>
      </c>
      <c r="L1767" s="10">
        <f t="shared" si="56"/>
        <v>41864.772129629629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R1767" s="6">
        <f>E1767/N1767</f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0">
        <f t="shared" si="55"/>
        <v>41855.65148148148</v>
      </c>
      <c r="L1768" s="10">
        <f t="shared" si="56"/>
        <v>41876.65148148148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R1768" s="6">
        <v>0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0">
        <f t="shared" si="55"/>
        <v>41824.450046296297</v>
      </c>
      <c r="L1769" s="10">
        <f t="shared" si="56"/>
        <v>41854.450046296297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R1769" s="6">
        <f>E1769/N1769</f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0">
        <f t="shared" si="55"/>
        <v>41849.352361111109</v>
      </c>
      <c r="L1770" s="10">
        <f t="shared" si="56"/>
        <v>41909.352361111109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R1770" s="6">
        <f>E1770/N1770</f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0">
        <f t="shared" si="55"/>
        <v>41987.610636574071</v>
      </c>
      <c r="L1771" s="10">
        <f t="shared" si="56"/>
        <v>42017.610636574071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R1771" s="6">
        <f>E1771/N1771</f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0">
        <f t="shared" si="55"/>
        <v>41891.571689814817</v>
      </c>
      <c r="L1772" s="10">
        <f t="shared" si="56"/>
        <v>41926.571689814817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R1772" s="6">
        <f>E1772/N1772</f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0">
        <f t="shared" si="55"/>
        <v>41905.771296296291</v>
      </c>
      <c r="L1773" s="10">
        <f t="shared" si="56"/>
        <v>41935.771296296291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R1773" s="6">
        <f>E1773/N1773</f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0">
        <f t="shared" si="55"/>
        <v>41766.509675925925</v>
      </c>
      <c r="L1774" s="10">
        <f t="shared" si="56"/>
        <v>41826.509675925925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R1774" s="6">
        <f>E1774/N1774</f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0">
        <f t="shared" si="55"/>
        <v>41978.552060185182</v>
      </c>
      <c r="L1775" s="10">
        <f t="shared" si="56"/>
        <v>42023.552060185182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R1775" s="6">
        <f>E1775/N1775</f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0">
        <f t="shared" si="55"/>
        <v>41930.010324074072</v>
      </c>
      <c r="L1776" s="10">
        <f t="shared" si="56"/>
        <v>41972.415972222218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R1776" s="6">
        <f>E1776/N1776</f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0">
        <f t="shared" si="55"/>
        <v>41891.768055555549</v>
      </c>
      <c r="L1777" s="10">
        <f t="shared" si="56"/>
        <v>41936.768055555549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R1777" s="6">
        <f>E1777/N1777</f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0">
        <f t="shared" si="55"/>
        <v>41905.748506944445</v>
      </c>
      <c r="L1778" s="10">
        <f t="shared" si="56"/>
        <v>41941.748506944445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R1778" s="6">
        <f>E1778/N1778</f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0">
        <f t="shared" si="55"/>
        <v>42025.14876157407</v>
      </c>
      <c r="L1779" s="10">
        <f t="shared" si="56"/>
        <v>42055.14876157407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R1779" s="6">
        <f>E1779/N1779</f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0">
        <f t="shared" si="55"/>
        <v>42045.655034722215</v>
      </c>
      <c r="L1780" s="10">
        <f t="shared" si="56"/>
        <v>42090.613368055558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R1780" s="6">
        <f>E1780/N1780</f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0">
        <f t="shared" si="55"/>
        <v>42585.483564814807</v>
      </c>
      <c r="L1781" s="10">
        <f t="shared" si="56"/>
        <v>42615.483564814807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R1781" s="6">
        <f>E1781/N1781</f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0">
        <f t="shared" si="55"/>
        <v>42493.392476851848</v>
      </c>
      <c r="L1782" s="10">
        <f t="shared" si="56"/>
        <v>42553.392476851848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R1782" s="6">
        <f>E1782/N1782</f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0">
        <f t="shared" si="55"/>
        <v>42597.409085648142</v>
      </c>
      <c r="L1783" s="10">
        <f t="shared" si="56"/>
        <v>42628.409085648142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R1783" s="6">
        <f>E1783/N1783</f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0">
        <f t="shared" si="55"/>
        <v>42388.366770833331</v>
      </c>
      <c r="L1784" s="10">
        <f t="shared" si="56"/>
        <v>42421.366770833331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R1784" s="6">
        <f>E1784/N1784</f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0">
        <f t="shared" si="55"/>
        <v>42115.741643518515</v>
      </c>
      <c r="L1785" s="10">
        <f t="shared" si="56"/>
        <v>42145.741643518515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R1785" s="6">
        <f>E1785/N1785</f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0">
        <f t="shared" si="55"/>
        <v>42003.447222222218</v>
      </c>
      <c r="L1786" s="10">
        <f t="shared" si="56"/>
        <v>42034.934027777774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R1786" s="6">
        <f>E1786/N1786</f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0">
        <f t="shared" si="55"/>
        <v>41896.926562499997</v>
      </c>
      <c r="L1787" s="10">
        <f t="shared" si="56"/>
        <v>41927.791666666664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R1787" s="6">
        <f>E1787/N1787</f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0">
        <f t="shared" si="55"/>
        <v>41958.342326388891</v>
      </c>
      <c r="L1788" s="10">
        <f t="shared" si="56"/>
        <v>41988.342326388891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R1788" s="6">
        <f>E1788/N1788</f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0">
        <f t="shared" si="55"/>
        <v>42068.447187499994</v>
      </c>
      <c r="L1789" s="10">
        <f t="shared" si="56"/>
        <v>42098.40552083333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R1789" s="6">
        <f>E1789/N1789</f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0">
        <f t="shared" si="55"/>
        <v>41913.740069444444</v>
      </c>
      <c r="L1790" s="10">
        <f t="shared" si="56"/>
        <v>41943.740069444444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R1790" s="6">
        <f>E1790/N1790</f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0">
        <f t="shared" si="55"/>
        <v>41956.041701388887</v>
      </c>
      <c r="L1791" s="10">
        <f t="shared" si="56"/>
        <v>42016.041701388887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R1791" s="6">
        <f>E1791/N1791</f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0">
        <f t="shared" si="55"/>
        <v>42010.466180555552</v>
      </c>
      <c r="L1792" s="10">
        <f t="shared" si="56"/>
        <v>42040.466180555552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R1792" s="6">
        <f>E1792/N1792</f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0">
        <f t="shared" si="55"/>
        <v>41973.532002314816</v>
      </c>
      <c r="L1793" s="10">
        <f t="shared" si="56"/>
        <v>42033.532002314816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R1793" s="6">
        <f>E1793/N1793</f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0">
        <f t="shared" si="55"/>
        <v>42188.822708333326</v>
      </c>
      <c r="L1794" s="10">
        <f t="shared" si="56"/>
        <v>42226.082638888889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R1794" s="6">
        <f>E1794/N1794</f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0">
        <f t="shared" ref="K1795:K1858" si="57">(J1795/86400)+25569+(-5/24)</f>
        <v>41940.683333333327</v>
      </c>
      <c r="L1795" s="10">
        <f t="shared" ref="L1795:L1858" si="58">(I1795/86400)+25569+(-5/24)</f>
        <v>41970.724999999999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R1795" s="6">
        <f>E1795/N1795</f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0">
        <f t="shared" si="57"/>
        <v>42011.342847222222</v>
      </c>
      <c r="L1796" s="10">
        <f t="shared" si="58"/>
        <v>42046.342847222222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R1796" s="6">
        <f>E1796/N1796</f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0">
        <f t="shared" si="57"/>
        <v>42628.080335648141</v>
      </c>
      <c r="L1797" s="10">
        <f t="shared" si="58"/>
        <v>42657.458333333336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R1797" s="6">
        <f>E1797/N1797</f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0">
        <f t="shared" si="57"/>
        <v>42515.231087962959</v>
      </c>
      <c r="L1798" s="10">
        <f t="shared" si="58"/>
        <v>42575.231087962959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R1798" s="6">
        <f>E1798/N1798</f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0">
        <f t="shared" si="57"/>
        <v>42689.360983796294</v>
      </c>
      <c r="L1799" s="10">
        <f t="shared" si="58"/>
        <v>42719.360983796294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R1799" s="6">
        <f>E1799/N1799</f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0">
        <f t="shared" si="57"/>
        <v>42344.118437499994</v>
      </c>
      <c r="L1800" s="10">
        <f t="shared" si="58"/>
        <v>42404.118437499994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R1800" s="6">
        <f>E1800/N1800</f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0">
        <f t="shared" si="57"/>
        <v>41934.634351851848</v>
      </c>
      <c r="L1801" s="10">
        <f t="shared" si="58"/>
        <v>41954.676018518519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R1801" s="6">
        <f>E1801/N1801</f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0">
        <f t="shared" si="57"/>
        <v>42623.397800925923</v>
      </c>
      <c r="L1802" s="10">
        <f t="shared" si="58"/>
        <v>42653.397800925923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R1802" s="6">
        <f>E1802/N1802</f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0">
        <f t="shared" si="57"/>
        <v>42321.452175925922</v>
      </c>
      <c r="L1803" s="10">
        <f t="shared" si="58"/>
        <v>42353.298611111109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R1803" s="6">
        <f>E1803/N1803</f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0">
        <f t="shared" si="57"/>
        <v>42159.264236111114</v>
      </c>
      <c r="L1804" s="10">
        <f t="shared" si="58"/>
        <v>42182.707638888889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R1804" s="6">
        <f>E1804/N1804</f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0">
        <f t="shared" si="57"/>
        <v>42017.863217592589</v>
      </c>
      <c r="L1805" s="10">
        <f t="shared" si="58"/>
        <v>42048.863217592589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R1805" s="6">
        <f>E1805/N1805</f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0">
        <f t="shared" si="57"/>
        <v>42282.469953703701</v>
      </c>
      <c r="L1806" s="10">
        <f t="shared" si="58"/>
        <v>42322.511620370373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R1806" s="6">
        <f>E1806/N1806</f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0">
        <f t="shared" si="57"/>
        <v>42247.595578703702</v>
      </c>
      <c r="L1807" s="10">
        <f t="shared" si="58"/>
        <v>42279.541666666664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R1807" s="6">
        <f>E1807/N1807</f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0">
        <f t="shared" si="57"/>
        <v>41877.429965277777</v>
      </c>
      <c r="L1808" s="10">
        <f t="shared" si="58"/>
        <v>41912.429965277777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R1808" s="6">
        <f>E1808/N1808</f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0">
        <f t="shared" si="57"/>
        <v>41879.860104166662</v>
      </c>
      <c r="L1809" s="10">
        <f t="shared" si="58"/>
        <v>41909.860104166662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R1809" s="6">
        <f>E1809/N1809</f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0">
        <f t="shared" si="57"/>
        <v>42742.472569444442</v>
      </c>
      <c r="L1810" s="10">
        <f t="shared" si="58"/>
        <v>42777.472569444442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 s="6">
        <f>E1810/N1810</f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0">
        <f t="shared" si="57"/>
        <v>42029.699525462966</v>
      </c>
      <c r="L1811" s="10">
        <f t="shared" si="58"/>
        <v>42064.699525462966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R1811" s="6">
        <f>E1811/N1811</f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0">
        <f t="shared" si="57"/>
        <v>41860.701689814814</v>
      </c>
      <c r="L1812" s="10">
        <f t="shared" si="58"/>
        <v>41872.701689814814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R1812" s="6">
        <f>E1812/N1812</f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0">
        <f t="shared" si="57"/>
        <v>41876.225347222222</v>
      </c>
      <c r="L1813" s="10">
        <f t="shared" si="58"/>
        <v>41935.958333333328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R1813" s="6">
        <f>E1813/N1813</f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0">
        <f t="shared" si="57"/>
        <v>42524.110370370363</v>
      </c>
      <c r="L1814" s="10">
        <f t="shared" si="58"/>
        <v>42554.110370370363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R1814" s="6">
        <f>E1814/N1814</f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0">
        <f t="shared" si="57"/>
        <v>41829.68069444444</v>
      </c>
      <c r="L1815" s="10">
        <f t="shared" si="58"/>
        <v>41859.68069444444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R1815" s="6">
        <v>0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0">
        <f t="shared" si="57"/>
        <v>42033.105740740742</v>
      </c>
      <c r="L1816" s="10">
        <f t="shared" si="58"/>
        <v>42063.105740740742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R1816" s="6">
        <f>E1816/N1816</f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0">
        <f t="shared" si="57"/>
        <v>42172.698344907403</v>
      </c>
      <c r="L1817" s="10">
        <f t="shared" si="58"/>
        <v>42186.698344907403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R1817" s="6">
        <v>0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0">
        <f t="shared" si="57"/>
        <v>42548.667858796289</v>
      </c>
      <c r="L1818" s="10">
        <f t="shared" si="58"/>
        <v>42576.583333333336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R1818" s="6">
        <f>E1818/N1818</f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0">
        <f t="shared" si="57"/>
        <v>42705.453784722216</v>
      </c>
      <c r="L1819" s="10">
        <f t="shared" si="58"/>
        <v>42765.082638888889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R1819" s="6">
        <f>E1819/N1819</f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0">
        <f t="shared" si="57"/>
        <v>42067.026041666664</v>
      </c>
      <c r="L1820" s="10">
        <f t="shared" si="58"/>
        <v>42096.984374999993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R1820" s="6">
        <v>0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0">
        <f t="shared" si="57"/>
        <v>41820.543935185182</v>
      </c>
      <c r="L1821" s="10">
        <f t="shared" si="58"/>
        <v>41850.543935185182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R1821" s="6">
        <f>E1821/N1821</f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0">
        <f t="shared" si="57"/>
        <v>42064.876041666663</v>
      </c>
      <c r="L1822" s="10">
        <f t="shared" si="58"/>
        <v>42094.834374999999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R1822" s="6">
        <f>E1822/N1822</f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0">
        <f t="shared" si="57"/>
        <v>40926.110729166663</v>
      </c>
      <c r="L1823" s="10">
        <f t="shared" si="58"/>
        <v>40971.110729166663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R1823" s="6">
        <f>E1823/N1823</f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0">
        <f t="shared" si="57"/>
        <v>41634.588680555556</v>
      </c>
      <c r="L1824" s="10">
        <f t="shared" si="58"/>
        <v>41670.584027777775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R1824" s="6">
        <f>E1824/N1824</f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0">
        <f t="shared" si="57"/>
        <v>41176.47657407407</v>
      </c>
      <c r="L1825" s="10">
        <f t="shared" si="58"/>
        <v>41206.47657407407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R1825" s="6">
        <f>E1825/N1825</f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0">
        <f t="shared" si="57"/>
        <v>41626.707951388882</v>
      </c>
      <c r="L1826" s="10">
        <f t="shared" si="58"/>
        <v>41646.880555555552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R1826" s="6">
        <f>E1826/N1826</f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0">
        <f t="shared" si="57"/>
        <v>41443.626192129625</v>
      </c>
      <c r="L1827" s="10">
        <f t="shared" si="58"/>
        <v>41466.626192129625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R1827" s="6">
        <f>E1827/N1827</f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0">
        <f t="shared" si="57"/>
        <v>41657.715474537035</v>
      </c>
      <c r="L1828" s="10">
        <f t="shared" si="58"/>
        <v>41687.715474537035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R1828" s="6">
        <f>E1828/N1828</f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0">
        <f t="shared" si="57"/>
        <v>40555.117604166662</v>
      </c>
      <c r="L1829" s="10">
        <f t="shared" si="58"/>
        <v>40605.117604166662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R1829" s="6">
        <f>E1829/N1829</f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0">
        <f t="shared" si="57"/>
        <v>41736.691319444442</v>
      </c>
      <c r="L1830" s="10">
        <f t="shared" si="58"/>
        <v>41768.708333333328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R1830" s="6">
        <f>E1830/N1830</f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0">
        <f t="shared" si="57"/>
        <v>40515.879293981481</v>
      </c>
      <c r="L1831" s="10">
        <f t="shared" si="58"/>
        <v>40564.708333333328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R1831" s="6">
        <f>E1831/N1831</f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0">
        <f t="shared" si="57"/>
        <v>41664.475775462961</v>
      </c>
      <c r="L1832" s="10">
        <f t="shared" si="58"/>
        <v>41694.475775462961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R1832" s="6">
        <f>E1832/N1832</f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0">
        <f t="shared" si="57"/>
        <v>41026.787766203699</v>
      </c>
      <c r="L1833" s="10">
        <f t="shared" si="58"/>
        <v>41041.787766203699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R1833" s="6">
        <f>E1833/N1833</f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0">
        <f t="shared" si="57"/>
        <v>40576.331331018519</v>
      </c>
      <c r="L1834" s="10">
        <f t="shared" si="58"/>
        <v>40606.331331018519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R1834" s="6">
        <f>E1834/N1834</f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0">
        <f t="shared" si="57"/>
        <v>41302.835682870369</v>
      </c>
      <c r="L1835" s="10">
        <f t="shared" si="58"/>
        <v>41335.124305555553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R1835" s="6">
        <f>E1835/N1835</f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0">
        <f t="shared" si="57"/>
        <v>41988.755729166667</v>
      </c>
      <c r="L1836" s="10">
        <f t="shared" si="58"/>
        <v>42028.755729166667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R1836" s="6">
        <f>E1836/N1836</f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0">
        <f t="shared" si="57"/>
        <v>42430.49387731481</v>
      </c>
      <c r="L1837" s="10">
        <f t="shared" si="58"/>
        <v>42460.452210648145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R1837" s="6">
        <f>E1837/N1837</f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0">
        <f t="shared" si="57"/>
        <v>41305.601030092592</v>
      </c>
      <c r="L1838" s="10">
        <f t="shared" si="58"/>
        <v>41322.601030092592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R1838" s="6">
        <f>E1838/N1838</f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0">
        <f t="shared" si="57"/>
        <v>40925.839525462965</v>
      </c>
      <c r="L1839" s="10">
        <f t="shared" si="58"/>
        <v>40985.797858796293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R1839" s="6">
        <f>E1839/N1839</f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0">
        <f t="shared" si="57"/>
        <v>40788.578206018516</v>
      </c>
      <c r="L1840" s="10">
        <f t="shared" si="58"/>
        <v>40816.916666666664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R1840" s="6">
        <f>E1840/N1840</f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0">
        <f t="shared" si="57"/>
        <v>42614.513680555552</v>
      </c>
      <c r="L1841" s="10">
        <f t="shared" si="58"/>
        <v>42644.513680555552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R1841" s="6">
        <f>E1841/N1841</f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0">
        <f t="shared" si="57"/>
        <v>41381.88784722222</v>
      </c>
      <c r="L1842" s="10">
        <f t="shared" si="58"/>
        <v>41400.999305555553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R1842" s="6">
        <f>E1842/N1842</f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0">
        <f t="shared" si="57"/>
        <v>41745.637094907404</v>
      </c>
      <c r="L1843" s="10">
        <f t="shared" si="58"/>
        <v>41778.999305555553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R1843" s="6">
        <f>E1843/N1843</f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0">
        <f t="shared" si="57"/>
        <v>42031.423391203702</v>
      </c>
      <c r="L1844" s="10">
        <f t="shared" si="58"/>
        <v>42065.040972222218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R1844" s="6">
        <f>E1844/N1844</f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0">
        <f t="shared" si="57"/>
        <v>40564.786504629628</v>
      </c>
      <c r="L1845" s="10">
        <f t="shared" si="58"/>
        <v>40594.786504629628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R1845" s="6">
        <f>E1845/N1845</f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0">
        <f t="shared" si="57"/>
        <v>40666.765208333331</v>
      </c>
      <c r="L1846" s="10">
        <f t="shared" si="58"/>
        <v>40704.916666666664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R1846" s="6">
        <f>E1846/N1846</f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0">
        <f t="shared" si="57"/>
        <v>42523.124976851854</v>
      </c>
      <c r="L1847" s="10">
        <f t="shared" si="58"/>
        <v>42537.996527777774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R1847" s="6">
        <f>E1847/N1847</f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0">
        <f t="shared" si="57"/>
        <v>41228.441863425927</v>
      </c>
      <c r="L1848" s="10">
        <f t="shared" si="58"/>
        <v>41258.441863425927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R1848" s="6">
        <f>E1848/N1848</f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0">
        <f t="shared" si="57"/>
        <v>42094.028148148143</v>
      </c>
      <c r="L1849" s="10">
        <f t="shared" si="58"/>
        <v>42115.028148148143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R1849" s="6">
        <f>E1849/N1849</f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0">
        <f t="shared" si="57"/>
        <v>40691.579722222217</v>
      </c>
      <c r="L1850" s="10">
        <f t="shared" si="58"/>
        <v>40755.082638888889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R1850" s="6">
        <f>E1850/N1850</f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0">
        <f t="shared" si="57"/>
        <v>41169.637256944443</v>
      </c>
      <c r="L1851" s="10">
        <f t="shared" si="58"/>
        <v>41199.637256944443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R1851" s="6">
        <f>E1851/N1851</f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0">
        <f t="shared" si="57"/>
        <v>41800.751157407409</v>
      </c>
      <c r="L1852" s="10">
        <f t="shared" si="58"/>
        <v>41830.751157407409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R1852" s="6">
        <f>E1852/N1852</f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0">
        <f t="shared" si="57"/>
        <v>41827.69835648148</v>
      </c>
      <c r="L1853" s="10">
        <f t="shared" si="58"/>
        <v>41847.833333333328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R1853" s="6">
        <f>E1853/N1853</f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0">
        <f t="shared" si="57"/>
        <v>42081.563101851854</v>
      </c>
      <c r="L1854" s="10">
        <f t="shared" si="58"/>
        <v>42118.791666666664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R1854" s="6">
        <f>E1854/N1854</f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0">
        <f t="shared" si="57"/>
        <v>41176.852048611108</v>
      </c>
      <c r="L1855" s="10">
        <f t="shared" si="58"/>
        <v>41226.893715277773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R1855" s="6">
        <f>E1855/N1855</f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0">
        <f t="shared" si="57"/>
        <v>41387.812928240739</v>
      </c>
      <c r="L1856" s="10">
        <f t="shared" si="58"/>
        <v>41417.812928240739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R1856" s="6">
        <f>E1856/N1856</f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0">
        <f t="shared" si="57"/>
        <v>41600.330324074072</v>
      </c>
      <c r="L1857" s="10">
        <f t="shared" si="58"/>
        <v>41645.330324074072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 s="6">
        <f>E1857/N1857</f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0">
        <f t="shared" si="57"/>
        <v>41817.64666666666</v>
      </c>
      <c r="L1858" s="10">
        <f t="shared" si="58"/>
        <v>41838.64666666666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R1858" s="6">
        <f>E1858/N1858</f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0">
        <f t="shared" ref="K1859:K1922" si="59">(J1859/86400)+25569+(-5/24)</f>
        <v>41864.560335648144</v>
      </c>
      <c r="L1859" s="10">
        <f t="shared" ref="L1859:L1922" si="60">(I1859/86400)+25569+(-5/24)</f>
        <v>41894.560335648144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R1859" s="6">
        <f>E1859/N1859</f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0">
        <f t="shared" si="59"/>
        <v>40832.9921412037</v>
      </c>
      <c r="L1860" s="10">
        <f t="shared" si="60"/>
        <v>40893.033807870372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R1860" s="6">
        <f>E1860/N1860</f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0">
        <f t="shared" si="59"/>
        <v>40778.561678240738</v>
      </c>
      <c r="L1861" s="10">
        <f t="shared" si="60"/>
        <v>40808.561678240738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R1861" s="6">
        <f>E1861/N1861</f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0">
        <f t="shared" si="59"/>
        <v>41655.500972222224</v>
      </c>
      <c r="L1862" s="10">
        <f t="shared" si="60"/>
        <v>41676.500972222224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R1862" s="6">
        <f>E1862/N1862</f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0">
        <f t="shared" si="59"/>
        <v>42000.091909722221</v>
      </c>
      <c r="L1863" s="10">
        <f t="shared" si="60"/>
        <v>42030.091909722221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R1863" s="6">
        <v>0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0">
        <f t="shared" si="59"/>
        <v>42755.284421296295</v>
      </c>
      <c r="L1864" s="10">
        <f t="shared" si="60"/>
        <v>42802.104166666664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R1864" s="6">
        <f>E1864/N1864</f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0">
        <f t="shared" si="59"/>
        <v>41772.588946759257</v>
      </c>
      <c r="L1865" s="10">
        <f t="shared" si="60"/>
        <v>41802.588946759257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R1865" s="6">
        <f>E1865/N1865</f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0">
        <f t="shared" si="59"/>
        <v>41733.508101851847</v>
      </c>
      <c r="L1866" s="10">
        <f t="shared" si="60"/>
        <v>41763.508101851847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R1866" s="6">
        <f>E1866/N1866</f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0">
        <f t="shared" si="59"/>
        <v>42645.159108796295</v>
      </c>
      <c r="L1867" s="10">
        <f t="shared" si="60"/>
        <v>42680.200775462959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R1867" s="6">
        <f>E1867/N1867</f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0">
        <f t="shared" si="59"/>
        <v>42742.038159722222</v>
      </c>
      <c r="L1868" s="10">
        <f t="shared" si="60"/>
        <v>42794.958333333336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R1868" s="6">
        <f>E1868/N1868</f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0">
        <f t="shared" si="59"/>
        <v>42649.716574074067</v>
      </c>
      <c r="L1869" s="10">
        <f t="shared" si="60"/>
        <v>42679.716574074067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R1869" s="6">
        <f>E1869/N1869</f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0">
        <f t="shared" si="59"/>
        <v>42328.570891203701</v>
      </c>
      <c r="L1870" s="10">
        <f t="shared" si="60"/>
        <v>42353.124305555553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R1870" s="6">
        <f>E1870/N1870</f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0">
        <f t="shared" si="59"/>
        <v>42708.794548611106</v>
      </c>
      <c r="L1871" s="10">
        <f t="shared" si="60"/>
        <v>42738.794548611106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R1871" s="6">
        <v>0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0">
        <f t="shared" si="59"/>
        <v>42371.14739583333</v>
      </c>
      <c r="L1872" s="10">
        <f t="shared" si="60"/>
        <v>42399.970138888886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R1872" s="6">
        <f>E1872/N1872</f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0">
        <f t="shared" si="59"/>
        <v>41923.575243055551</v>
      </c>
      <c r="L1873" s="10">
        <f t="shared" si="60"/>
        <v>41963.616909722223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R1873" s="6">
        <f>E1873/N1873</f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0">
        <f t="shared" si="59"/>
        <v>42154.921319444438</v>
      </c>
      <c r="L1874" s="10">
        <f t="shared" si="60"/>
        <v>42184.921319444438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R1874" s="6">
        <f>E1874/N1874</f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0">
        <f t="shared" si="59"/>
        <v>42164.407523148147</v>
      </c>
      <c r="L1875" s="10">
        <f t="shared" si="60"/>
        <v>42193.489583333336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R1875" s="6">
        <f>E1875/N1875</f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0">
        <f t="shared" si="59"/>
        <v>42529.760798611103</v>
      </c>
      <c r="L1876" s="10">
        <f t="shared" si="60"/>
        <v>42549.760798611103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R1876" s="6">
        <f>E1876/N1876</f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0">
        <f t="shared" si="59"/>
        <v>42528.691064814811</v>
      </c>
      <c r="L1877" s="10">
        <f t="shared" si="60"/>
        <v>42588.691064814811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R1877" s="6">
        <f>E1877/N1877</f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0">
        <f t="shared" si="59"/>
        <v>41776.07644675926</v>
      </c>
      <c r="L1878" s="10">
        <f t="shared" si="60"/>
        <v>41806.07644675926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s="6">
        <v>0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0">
        <f t="shared" si="59"/>
        <v>42034.820891203701</v>
      </c>
      <c r="L1879" s="10">
        <f t="shared" si="60"/>
        <v>42063.820891203701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R1879" s="6">
        <v>0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0">
        <f t="shared" si="59"/>
        <v>41772.800405092588</v>
      </c>
      <c r="L1880" s="10">
        <f t="shared" si="60"/>
        <v>41802.800405092588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R1880" s="6">
        <v>0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0">
        <f t="shared" si="59"/>
        <v>42413.441307870373</v>
      </c>
      <c r="L1881" s="10">
        <f t="shared" si="60"/>
        <v>42443.399641203701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R1881" s="6">
        <f>E1881/N1881</f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0">
        <f t="shared" si="59"/>
        <v>42430.358564814807</v>
      </c>
      <c r="L1882" s="10">
        <f t="shared" si="60"/>
        <v>42459.31689814815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R1882" s="6">
        <f>E1882/N1882</f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0">
        <f t="shared" si="59"/>
        <v>42042.944317129623</v>
      </c>
      <c r="L1883" s="10">
        <f t="shared" si="60"/>
        <v>42072.902650462966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R1883" s="6">
        <f>E1883/N1883</f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0">
        <f t="shared" si="59"/>
        <v>41067.740879629629</v>
      </c>
      <c r="L1884" s="10">
        <f t="shared" si="60"/>
        <v>41100.783333333333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R1884" s="6">
        <f>E1884/N1884</f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0">
        <f t="shared" si="59"/>
        <v>40977.739675925921</v>
      </c>
      <c r="L1885" s="10">
        <f t="shared" si="60"/>
        <v>41007.698009259257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R1885" s="6">
        <f>E1885/N1885</f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0">
        <f t="shared" si="59"/>
        <v>41204.989988425921</v>
      </c>
      <c r="L1886" s="10">
        <f t="shared" si="60"/>
        <v>41240.291666666664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R1886" s="6">
        <f>E1886/N1886</f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0">
        <f t="shared" si="59"/>
        <v>41098.885532407403</v>
      </c>
      <c r="L1887" s="10">
        <f t="shared" si="60"/>
        <v>41131.708333333328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R1887" s="6">
        <f>E1887/N1887</f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0">
        <f t="shared" si="59"/>
        <v>41925.69835648148</v>
      </c>
      <c r="L1888" s="10">
        <f t="shared" si="60"/>
        <v>41955.740023148144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R1888" s="6">
        <f>E1888/N1888</f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0">
        <f t="shared" si="59"/>
        <v>42323.591805555552</v>
      </c>
      <c r="L1889" s="10">
        <f t="shared" si="60"/>
        <v>42341.687499999993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R1889" s="6">
        <f>E1889/N1889</f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0">
        <f t="shared" si="59"/>
        <v>40299.03162037037</v>
      </c>
      <c r="L1890" s="10">
        <f t="shared" si="60"/>
        <v>40329.999305555553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R1890" s="6">
        <f>E1890/N1890</f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0">
        <f t="shared" si="59"/>
        <v>41299.585023148145</v>
      </c>
      <c r="L1891" s="10">
        <f t="shared" si="60"/>
        <v>41344.543356481481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R1891" s="6">
        <f>E1891/N1891</f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0">
        <f t="shared" si="59"/>
        <v>41228.577870370369</v>
      </c>
      <c r="L1892" s="10">
        <f t="shared" si="60"/>
        <v>41258.577870370369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R1892" s="6">
        <f>E1892/N1892</f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0">
        <f t="shared" si="59"/>
        <v>40335.589745370366</v>
      </c>
      <c r="L1893" s="10">
        <f t="shared" si="60"/>
        <v>40381.041666666664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R1893" s="6">
        <f>E1893/N1893</f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0">
        <f t="shared" si="59"/>
        <v>40671.429178240738</v>
      </c>
      <c r="L1894" s="10">
        <f t="shared" si="60"/>
        <v>40701.429178240738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R1894" s="6">
        <f>E1894/N1894</f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0">
        <f t="shared" si="59"/>
        <v>40632.733622685184</v>
      </c>
      <c r="L1895" s="10">
        <f t="shared" si="60"/>
        <v>40648.957638888889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R1895" s="6">
        <f>E1895/N1895</f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0">
        <f t="shared" si="59"/>
        <v>40920.696562499994</v>
      </c>
      <c r="L1896" s="10">
        <f t="shared" si="60"/>
        <v>40951.696562499994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R1896" s="6">
        <f>E1896/N1896</f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0">
        <f t="shared" si="59"/>
        <v>42267.538449074076</v>
      </c>
      <c r="L1897" s="10">
        <f t="shared" si="60"/>
        <v>42297.538449074076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R1897" s="6">
        <f>E1897/N1897</f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0">
        <f t="shared" si="59"/>
        <v>40981.501909722218</v>
      </c>
      <c r="L1898" s="10">
        <f t="shared" si="60"/>
        <v>41011.501909722218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R1898" s="6">
        <f>E1898/N1898</f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0">
        <f t="shared" si="59"/>
        <v>41680.375069444439</v>
      </c>
      <c r="L1899" s="10">
        <f t="shared" si="60"/>
        <v>41702.666666666664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R1899" s="6">
        <f>E1899/N1899</f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0">
        <f t="shared" si="59"/>
        <v>42365.9846412037</v>
      </c>
      <c r="L1900" s="10">
        <f t="shared" si="60"/>
        <v>42401.541666666664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 s="6">
        <f>E1900/N1900</f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0">
        <f t="shared" si="59"/>
        <v>42058.733402777776</v>
      </c>
      <c r="L1901" s="10">
        <f t="shared" si="60"/>
        <v>42088.691736111105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R1901" s="6">
        <f>E1901/N1901</f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0">
        <f t="shared" si="59"/>
        <v>41160.663553240738</v>
      </c>
      <c r="L1902" s="10">
        <f t="shared" si="60"/>
        <v>41188.207638888889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R1902" s="6">
        <f>E1902/N1902</f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0">
        <f t="shared" si="59"/>
        <v>42116.334826388884</v>
      </c>
      <c r="L1903" s="10">
        <f t="shared" si="60"/>
        <v>42146.333333333336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R1903" s="6">
        <f>E1903/N1903</f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0">
        <f t="shared" si="59"/>
        <v>42037.581562499996</v>
      </c>
      <c r="L1904" s="10">
        <f t="shared" si="60"/>
        <v>42067.581562499996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R1904" s="6">
        <f>E1904/N1904</f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0">
        <f t="shared" si="59"/>
        <v>42702.562395833331</v>
      </c>
      <c r="L1905" s="10">
        <f t="shared" si="60"/>
        <v>42762.562395833331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R1905" s="6">
        <f>E1905/N1905</f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0">
        <f t="shared" si="59"/>
        <v>42326.477094907408</v>
      </c>
      <c r="L1906" s="10">
        <f t="shared" si="60"/>
        <v>42371.477094907408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R1906" s="6">
        <f>E1906/N1906</f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0">
        <f t="shared" si="59"/>
        <v>41859.717523148145</v>
      </c>
      <c r="L1907" s="10">
        <f t="shared" si="60"/>
        <v>41889.717523148145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R1907" s="6">
        <f>E1907/N1907</f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0">
        <f t="shared" si="59"/>
        <v>42514.462766203702</v>
      </c>
      <c r="L1908" s="10">
        <f t="shared" si="60"/>
        <v>42544.462766203702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R1908" s="6">
        <f>E1908/N1908</f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0">
        <f t="shared" si="59"/>
        <v>41767.378761574073</v>
      </c>
      <c r="L1909" s="10">
        <f t="shared" si="60"/>
        <v>41782.378761574073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R1909" s="6">
        <f>E1909/N1909</f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0">
        <f t="shared" si="59"/>
        <v>42703.709490740737</v>
      </c>
      <c r="L1910" s="10">
        <f t="shared" si="60"/>
        <v>42733.709490740737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R1910" s="6">
        <f>E1910/N1910</f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0">
        <f t="shared" si="59"/>
        <v>41905.220821759256</v>
      </c>
      <c r="L1911" s="10">
        <f t="shared" si="60"/>
        <v>41935.220821759256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R1911" s="6">
        <f>E1911/N1911</f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0">
        <f t="shared" si="59"/>
        <v>42264.754826388882</v>
      </c>
      <c r="L1912" s="10">
        <f t="shared" si="60"/>
        <v>42308.739583333336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R1912" s="6">
        <f>E1912/N1912</f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0">
        <f t="shared" si="59"/>
        <v>41829.825624999998</v>
      </c>
      <c r="L1913" s="10">
        <f t="shared" si="60"/>
        <v>41859.825624999998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R1913" s="6">
        <f>E1913/N1913</f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0">
        <f t="shared" si="59"/>
        <v>42129.018055555549</v>
      </c>
      <c r="L1914" s="10">
        <f t="shared" si="60"/>
        <v>42159.018055555549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R1914" s="6">
        <f>E1914/N1914</f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0">
        <f t="shared" si="59"/>
        <v>41890.302986111106</v>
      </c>
      <c r="L1915" s="10">
        <f t="shared" si="60"/>
        <v>41920.302986111106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R1915" s="6">
        <f>E1915/N1915</f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0">
        <f t="shared" si="59"/>
        <v>41928.966122685182</v>
      </c>
      <c r="L1916" s="10">
        <f t="shared" si="60"/>
        <v>41943.957638888889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R1916" s="6">
        <f>E1916/N1916</f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0">
        <f t="shared" si="59"/>
        <v>41863.840532407405</v>
      </c>
      <c r="L1917" s="10">
        <f t="shared" si="60"/>
        <v>41883.840532407405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R1917" s="6">
        <f>E1917/N1917</f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0">
        <f t="shared" si="59"/>
        <v>42656.508969907409</v>
      </c>
      <c r="L1918" s="10">
        <f t="shared" si="60"/>
        <v>42681.550636574073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R1918" s="6">
        <f>E1918/N1918</f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0">
        <f t="shared" si="59"/>
        <v>42746.06172453703</v>
      </c>
      <c r="L1919" s="10">
        <f t="shared" si="60"/>
        <v>42776.06172453703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R1919" s="6">
        <f>E1919/N1919</f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0">
        <f t="shared" si="59"/>
        <v>41828.581608796296</v>
      </c>
      <c r="L1920" s="10">
        <f t="shared" si="60"/>
        <v>41863.581608796296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R1920" s="6">
        <f>E1920/N1920</f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0">
        <f t="shared" si="59"/>
        <v>42113.667233796295</v>
      </c>
      <c r="L1921" s="10">
        <f t="shared" si="60"/>
        <v>42143.667233796295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R1921" s="6">
        <f>E1921/N1921</f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0">
        <f t="shared" si="59"/>
        <v>42270.66737268518</v>
      </c>
      <c r="L1922" s="10">
        <f t="shared" si="60"/>
        <v>42298.749999999993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R1922" s="6">
        <f>E1922/N1922</f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0">
        <f t="shared" ref="K1923:K1986" si="61">(J1923/86400)+25569+(-5/24)</f>
        <v>41074.013229166667</v>
      </c>
      <c r="L1923" s="10">
        <f t="shared" ref="L1923:L1986" si="62">(I1923/86400)+25569+(-5/24)</f>
        <v>41104.013229166667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R1923" s="6">
        <f>E1923/N1923</f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0">
        <f t="shared" si="61"/>
        <v>41590.047534722216</v>
      </c>
      <c r="L1924" s="10">
        <f t="shared" si="62"/>
        <v>41620.047534722216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R1924" s="6">
        <f>E1924/N1924</f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0">
        <f t="shared" si="61"/>
        <v>40772.640416666662</v>
      </c>
      <c r="L1925" s="10">
        <f t="shared" si="62"/>
        <v>40812.999305555553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R1925" s="6">
        <f>E1925/N1925</f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0">
        <f t="shared" si="61"/>
        <v>41626.552719907406</v>
      </c>
      <c r="L1926" s="10">
        <f t="shared" si="62"/>
        <v>41654.606249999997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R1926" s="6">
        <f>E1926/N1926</f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0">
        <f t="shared" si="61"/>
        <v>41535.693148148144</v>
      </c>
      <c r="L1927" s="10">
        <f t="shared" si="62"/>
        <v>41557.791666666664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R1927" s="6">
        <f>E1927/N1927</f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0">
        <f t="shared" si="61"/>
        <v>40456.746018518512</v>
      </c>
      <c r="L1928" s="10">
        <f t="shared" si="62"/>
        <v>40483.80972222222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R1928" s="6">
        <f>E1928/N1928</f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0">
        <f t="shared" si="61"/>
        <v>40960.653229166666</v>
      </c>
      <c r="L1929" s="10">
        <f t="shared" si="62"/>
        <v>40975.999305555553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R1929" s="6">
        <f>E1929/N1929</f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0">
        <f t="shared" si="61"/>
        <v>41371.439745370364</v>
      </c>
      <c r="L1930" s="10">
        <f t="shared" si="62"/>
        <v>41401.439745370364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R1930" s="6">
        <f>E1930/N1930</f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0">
        <f t="shared" si="61"/>
        <v>40686.813263888886</v>
      </c>
      <c r="L1931" s="10">
        <f t="shared" si="62"/>
        <v>40728.813263888886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R1931" s="6">
        <f>E1931/N1931</f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0">
        <f t="shared" si="61"/>
        <v>41402.350486111107</v>
      </c>
      <c r="L1932" s="10">
        <f t="shared" si="62"/>
        <v>41462.350486111107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R1932" s="6">
        <f>E1932/N1932</f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0">
        <f t="shared" si="61"/>
        <v>41037.684131944443</v>
      </c>
      <c r="L1933" s="10">
        <f t="shared" si="62"/>
        <v>41050.9375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R1933" s="6">
        <f>E1933/N1933</f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0">
        <f t="shared" si="61"/>
        <v>40911.601539351854</v>
      </c>
      <c r="L1934" s="10">
        <f t="shared" si="62"/>
        <v>40932.601539351854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R1934" s="6">
        <f>E1934/N1934</f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0">
        <f t="shared" si="61"/>
        <v>41878.922534722216</v>
      </c>
      <c r="L1935" s="10">
        <f t="shared" si="62"/>
        <v>41908.922534722216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R1935" s="6">
        <f>E1935/N1935</f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0">
        <f t="shared" si="61"/>
        <v>40865.658807870372</v>
      </c>
      <c r="L1936" s="10">
        <f t="shared" si="62"/>
        <v>40902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R1936" s="6">
        <f>E1936/N1936</f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0">
        <f t="shared" si="61"/>
        <v>41773.724201388883</v>
      </c>
      <c r="L1937" s="10">
        <f t="shared" si="62"/>
        <v>41810.999305555553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R1937" s="6">
        <f>E1937/N1937</f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0">
        <f t="shared" si="61"/>
        <v>40852.68136574074</v>
      </c>
      <c r="L1938" s="10">
        <f t="shared" si="62"/>
        <v>40883.040972222218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R1938" s="6">
        <f>E1938/N1938</f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0">
        <f t="shared" si="61"/>
        <v>41058.91065972222</v>
      </c>
      <c r="L1939" s="10">
        <f t="shared" si="62"/>
        <v>41074.957638888889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R1939" s="6">
        <f>E1939/N1939</f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0">
        <f t="shared" si="61"/>
        <v>41426.05128472222</v>
      </c>
      <c r="L1940" s="10">
        <f t="shared" si="62"/>
        <v>41457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R1940" s="6">
        <f>E1940/N1940</f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0">
        <f t="shared" si="61"/>
        <v>41313.776712962957</v>
      </c>
      <c r="L1941" s="10">
        <f t="shared" si="62"/>
        <v>41343.735046296293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R1941" s="6">
        <f>E1941/N1941</f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0">
        <f t="shared" si="61"/>
        <v>40670.298993055556</v>
      </c>
      <c r="L1942" s="10">
        <f t="shared" si="62"/>
        <v>40708.957638888889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R1942" s="6">
        <f>E1942/N1942</f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0">
        <f t="shared" si="61"/>
        <v>41744.08253472222</v>
      </c>
      <c r="L1943" s="10">
        <f t="shared" si="62"/>
        <v>41774.08253472222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R1943" s="6">
        <f>E1943/N1943</f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0">
        <f t="shared" si="61"/>
        <v>40638.619675925926</v>
      </c>
      <c r="L1944" s="10">
        <f t="shared" si="62"/>
        <v>40728.619675925926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R1944" s="6">
        <f>E1944/N1944</f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0">
        <f t="shared" si="61"/>
        <v>42548.061527777776</v>
      </c>
      <c r="L1945" s="10">
        <f t="shared" si="62"/>
        <v>42593.061527777776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R1945" s="6">
        <f>E1945/N1945</f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0">
        <f t="shared" si="61"/>
        <v>41730.376041666663</v>
      </c>
      <c r="L1946" s="10">
        <f t="shared" si="62"/>
        <v>41760.376041666663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R1946" s="6">
        <f>E1946/N1946</f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0">
        <f t="shared" si="61"/>
        <v>42157.043495370366</v>
      </c>
      <c r="L1947" s="10">
        <f t="shared" si="62"/>
        <v>42197.043495370366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R1947" s="6">
        <f>E1947/N1947</f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0">
        <f t="shared" si="61"/>
        <v>41688.941678240742</v>
      </c>
      <c r="L1948" s="10">
        <f t="shared" si="62"/>
        <v>41748.900011574071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R1948" s="6">
        <f>E1948/N1948</f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0">
        <f t="shared" si="61"/>
        <v>40102.709722222222</v>
      </c>
      <c r="L1949" s="10">
        <f t="shared" si="62"/>
        <v>40140.040972222218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R1949" s="6">
        <f>E1949/N1949</f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0">
        <f t="shared" si="61"/>
        <v>42473.395937499998</v>
      </c>
      <c r="L1950" s="10">
        <f t="shared" si="62"/>
        <v>42527.501388888886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R1950" s="6">
        <f>E1950/N1950</f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0">
        <f t="shared" si="61"/>
        <v>41800.21471064815</v>
      </c>
      <c r="L1951" s="10">
        <f t="shared" si="62"/>
        <v>41830.21471064815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R1951" s="6">
        <f>E1951/N1951</f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0">
        <f t="shared" si="61"/>
        <v>40623.973067129627</v>
      </c>
      <c r="L1952" s="10">
        <f t="shared" si="62"/>
        <v>40654.973067129627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R1952" s="6">
        <f>E1952/N1952</f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0">
        <f t="shared" si="61"/>
        <v>42651.212233796294</v>
      </c>
      <c r="L1953" s="10">
        <f t="shared" si="62"/>
        <v>42681.253900462958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R1953" s="6">
        <f>E1953/N1953</f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0">
        <f t="shared" si="61"/>
        <v>41526.398321759254</v>
      </c>
      <c r="L1954" s="10">
        <f t="shared" si="62"/>
        <v>41563.398321759254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R1954" s="6">
        <f>E1954/N1954</f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0">
        <f t="shared" si="61"/>
        <v>40940.991493055553</v>
      </c>
      <c r="L1955" s="10">
        <f t="shared" si="62"/>
        <v>40969.916666666664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R1955" s="6">
        <f>E1955/N1955</f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0">
        <f t="shared" si="61"/>
        <v>42394.372407407405</v>
      </c>
      <c r="L1956" s="10">
        <f t="shared" si="62"/>
        <v>42440.999999999993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R1956" s="6">
        <f>E1956/N1956</f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0">
        <f t="shared" si="61"/>
        <v>41020.063437500001</v>
      </c>
      <c r="L1957" s="10">
        <f t="shared" si="62"/>
        <v>41052.583333333328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R1957" s="6">
        <f>E1957/N1957</f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0">
        <f t="shared" si="61"/>
        <v>42067.71533564815</v>
      </c>
      <c r="L1958" s="10">
        <f t="shared" si="62"/>
        <v>42112.673668981479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R1958" s="6">
        <f>E1958/N1958</f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0">
        <f t="shared" si="61"/>
        <v>41178.890196759261</v>
      </c>
      <c r="L1959" s="10">
        <f t="shared" si="62"/>
        <v>41208.890196759261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R1959" s="6">
        <f>E1959/N1959</f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0">
        <f t="shared" si="61"/>
        <v>41326.779641203699</v>
      </c>
      <c r="L1960" s="10">
        <f t="shared" si="62"/>
        <v>41356.737974537034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R1960" s="6">
        <f>E1960/N1960</f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0">
        <f t="shared" si="61"/>
        <v>41871.637268518512</v>
      </c>
      <c r="L1961" s="10">
        <f t="shared" si="62"/>
        <v>41912.791666666664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R1961" s="6">
        <f>E1961/N1961</f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0">
        <f t="shared" si="61"/>
        <v>41964.154409722221</v>
      </c>
      <c r="L1962" s="10">
        <f t="shared" si="62"/>
        <v>41994.154409722221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R1962" s="6">
        <f>E1962/N1962</f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0">
        <f t="shared" si="61"/>
        <v>41147.986307870371</v>
      </c>
      <c r="L1963" s="10">
        <f t="shared" si="62"/>
        <v>41187.957638888889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R1963" s="6">
        <f>E1963/N1963</f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0">
        <f t="shared" si="61"/>
        <v>41742.572175925925</v>
      </c>
      <c r="L1964" s="10">
        <f t="shared" si="62"/>
        <v>41772.572175925925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R1964" s="6">
        <f>E1964/N1964</f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0">
        <f t="shared" si="61"/>
        <v>41863.221458333333</v>
      </c>
      <c r="L1965" s="10">
        <f t="shared" si="62"/>
        <v>41898.221458333333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R1965" s="6">
        <f>E1965/N1965</f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0">
        <f t="shared" si="61"/>
        <v>42452.064490740733</v>
      </c>
      <c r="L1966" s="10">
        <f t="shared" si="62"/>
        <v>42482.064490740733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R1966" s="6">
        <f>E1966/N1966</f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0">
        <f t="shared" si="61"/>
        <v>40897.880902777775</v>
      </c>
      <c r="L1967" s="10">
        <f t="shared" si="62"/>
        <v>40919.833333333328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R1967" s="6">
        <f>E1967/N1967</f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0">
        <f t="shared" si="61"/>
        <v>41835.332152777773</v>
      </c>
      <c r="L1968" s="10">
        <f t="shared" si="62"/>
        <v>41865.332152777773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R1968" s="6">
        <f>E1968/N1968</f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0">
        <f t="shared" si="61"/>
        <v>41730.455196759256</v>
      </c>
      <c r="L1969" s="10">
        <f t="shared" si="62"/>
        <v>41760.455196759256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R1969" s="6">
        <f>E1969/N1969</f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0">
        <f t="shared" si="61"/>
        <v>42676.378645833327</v>
      </c>
      <c r="L1970" s="10">
        <f t="shared" si="62"/>
        <v>42707.420312499999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R1970" s="6">
        <f>E1970/N1970</f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0">
        <f t="shared" si="61"/>
        <v>42557.584120370368</v>
      </c>
      <c r="L1971" s="10">
        <f t="shared" si="62"/>
        <v>42587.584120370368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R1971" s="6">
        <f>E1971/N1971</f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0">
        <f t="shared" si="61"/>
        <v>41323.984965277778</v>
      </c>
      <c r="L1972" s="10">
        <f t="shared" si="62"/>
        <v>41383.943298611106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R1972" s="6">
        <f>E1972/N1972</f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0">
        <f t="shared" si="61"/>
        <v>41561.29237268518</v>
      </c>
      <c r="L1973" s="10">
        <f t="shared" si="62"/>
        <v>41592.958333333328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R1973" s="6">
        <f>E1973/N1973</f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0">
        <f t="shared" si="61"/>
        <v>41200.803749999999</v>
      </c>
      <c r="L1974" s="10">
        <f t="shared" si="62"/>
        <v>41230.845416666663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R1974" s="6">
        <f>E1974/N1974</f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0">
        <f t="shared" si="61"/>
        <v>42549.514629629623</v>
      </c>
      <c r="L1975" s="10">
        <f t="shared" si="62"/>
        <v>42588.083333333336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R1975" s="6">
        <f>E1975/N1975</f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0">
        <f t="shared" si="61"/>
        <v>41445.125798611109</v>
      </c>
      <c r="L1976" s="10">
        <f t="shared" si="62"/>
        <v>41505.125798611109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R1976" s="6">
        <f>E1976/N1976</f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0">
        <f t="shared" si="61"/>
        <v>41313.54688657407</v>
      </c>
      <c r="L1977" s="10">
        <f t="shared" si="62"/>
        <v>41343.54688657407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R1977" s="6">
        <f>E1977/N1977</f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0">
        <f t="shared" si="61"/>
        <v>41438.691261574073</v>
      </c>
      <c r="L1978" s="10">
        <f t="shared" si="62"/>
        <v>41468.691261574073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R1978" s="6">
        <f>E1978/N1978</f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0">
        <f t="shared" si="61"/>
        <v>42311.008564814816</v>
      </c>
      <c r="L1979" s="10">
        <f t="shared" si="62"/>
        <v>42357.124305555553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R1979" s="6">
        <f>E1979/N1979</f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0">
        <f t="shared" si="61"/>
        <v>41039.017268518517</v>
      </c>
      <c r="L1980" s="10">
        <f t="shared" si="62"/>
        <v>41072.083333333328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R1980" s="6">
        <f>E1980/N1980</f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0">
        <f t="shared" si="61"/>
        <v>42290.25168981481</v>
      </c>
      <c r="L1981" s="10">
        <f t="shared" si="62"/>
        <v>42326.999305555553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R1981" s="6">
        <f>E1981/N1981</f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0">
        <f t="shared" si="61"/>
        <v>42423.334050925921</v>
      </c>
      <c r="L1982" s="10">
        <f t="shared" si="62"/>
        <v>42463.292384259257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R1982" s="6">
        <f>E1982/N1982</f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0">
        <f t="shared" si="61"/>
        <v>41799.516956018517</v>
      </c>
      <c r="L1983" s="10">
        <f t="shared" si="62"/>
        <v>41829.516956018517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R1983" s="6">
        <f>E1983/N1983</f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0">
        <f t="shared" si="61"/>
        <v>42678.378321759257</v>
      </c>
      <c r="L1984" s="10">
        <f t="shared" si="62"/>
        <v>42708.419988425921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R1984" s="6">
        <v>0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0">
        <f t="shared" si="61"/>
        <v>42592.803449074076</v>
      </c>
      <c r="L1985" s="10">
        <f t="shared" si="62"/>
        <v>42615.083333333336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R1985" s="6">
        <f>E1985/N1985</f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0">
        <f t="shared" si="61"/>
        <v>41913.581956018512</v>
      </c>
      <c r="L1986" s="10">
        <f t="shared" si="62"/>
        <v>41973.623622685183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R1986" s="6">
        <f>E1986/N1986</f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0">
        <f t="shared" ref="K1987:K2050" si="63">(J1987/86400)+25569+(-5/24)</f>
        <v>42555.490405092591</v>
      </c>
      <c r="L1987" s="10">
        <f t="shared" ref="L1987:L2050" si="64">(I1987/86400)+25569+(-5/24)</f>
        <v>42584.749999999993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R1987" s="6">
        <f>E1987/N1987</f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0">
        <f t="shared" si="63"/>
        <v>42413.225497685184</v>
      </c>
      <c r="L1988" s="10">
        <f t="shared" si="64"/>
        <v>42443.183831018519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R1988" s="6">
        <f>E1988/N1988</f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0">
        <f t="shared" si="63"/>
        <v>42034.431435185186</v>
      </c>
      <c r="L1989" s="10">
        <f t="shared" si="64"/>
        <v>42064.431435185186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R1989" s="6">
        <f>E1989/N1989</f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0">
        <f t="shared" si="63"/>
        <v>42206.554884259262</v>
      </c>
      <c r="L1990" s="10">
        <f t="shared" si="64"/>
        <v>42236.554884259262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R1990" s="6">
        <f>E1990/N1990</f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0">
        <f t="shared" si="63"/>
        <v>42685.472314814811</v>
      </c>
      <c r="L1991" s="10">
        <f t="shared" si="64"/>
        <v>42715.472314814811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R1991" s="6">
        <f>E1991/N1991</f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0">
        <f t="shared" si="63"/>
        <v>42397.987638888888</v>
      </c>
      <c r="L1992" s="10">
        <f t="shared" si="64"/>
        <v>42412.987638888888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R1992" s="6">
        <f>E1992/N1992</f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0">
        <f t="shared" si="63"/>
        <v>42167.685023148144</v>
      </c>
      <c r="L1993" s="10">
        <f t="shared" si="64"/>
        <v>42188.685023148144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R1993" s="6">
        <f>E1993/N1993</f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0">
        <f t="shared" si="63"/>
        <v>42022.935081018521</v>
      </c>
      <c r="L1994" s="10">
        <f t="shared" si="64"/>
        <v>42052.935081018521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R1994" s="6">
        <f>E1994/N1994</f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0">
        <f t="shared" si="63"/>
        <v>42329.380057870367</v>
      </c>
      <c r="L1995" s="10">
        <f t="shared" si="64"/>
        <v>42359.380057870367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R1995" s="6">
        <v>0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0">
        <f t="shared" si="63"/>
        <v>42650.797939814809</v>
      </c>
      <c r="L1996" s="10">
        <f t="shared" si="64"/>
        <v>42710.839606481481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R1996" s="6">
        <v>0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0">
        <f t="shared" si="63"/>
        <v>42181.693703703706</v>
      </c>
      <c r="L1997" s="10">
        <f t="shared" si="64"/>
        <v>42201.693703703706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R1997" s="6">
        <f>E1997/N1997</f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0">
        <f t="shared" si="63"/>
        <v>41800.611238425925</v>
      </c>
      <c r="L1998" s="10">
        <f t="shared" si="64"/>
        <v>41830.611238425925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R1998" s="6">
        <v>0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0">
        <f t="shared" si="63"/>
        <v>41847.722361111111</v>
      </c>
      <c r="L1999" s="10">
        <f t="shared" si="64"/>
        <v>41877.722361111111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R1999" s="6">
        <v>0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0">
        <f t="shared" si="63"/>
        <v>41806.910162037035</v>
      </c>
      <c r="L2000" s="10">
        <f t="shared" si="64"/>
        <v>41851.910162037035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R2000" s="6">
        <f>E2000/N2000</f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0">
        <f t="shared" si="63"/>
        <v>41926.274398148147</v>
      </c>
      <c r="L2001" s="10">
        <f t="shared" si="64"/>
        <v>41956.316064814811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R2001" s="6">
        <f>E2001/N2001</f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0">
        <f t="shared" si="63"/>
        <v>42345.743206018517</v>
      </c>
      <c r="L2002" s="10">
        <f t="shared" si="64"/>
        <v>42375.743206018517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R2002" s="6">
        <f>E2002/N2002</f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0">
        <f t="shared" si="63"/>
        <v>42136.001342592594</v>
      </c>
      <c r="L2003" s="10">
        <f t="shared" si="64"/>
        <v>42167.624999999993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R2003" s="6">
        <f>E2003/N2003</f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0">
        <f t="shared" si="63"/>
        <v>42728.503969907404</v>
      </c>
      <c r="L2004" s="10">
        <f t="shared" si="64"/>
        <v>42758.503969907404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R2004" s="6">
        <f>E2004/N2004</f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0">
        <f t="shared" si="63"/>
        <v>40346.917268518519</v>
      </c>
      <c r="L2005" s="10">
        <f t="shared" si="64"/>
        <v>40361.75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R2005" s="6">
        <f>E2005/N2005</f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0">
        <f t="shared" si="63"/>
        <v>41800.396562499998</v>
      </c>
      <c r="L2006" s="10">
        <f t="shared" si="64"/>
        <v>41830.396562499998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R2006" s="6">
        <f>E2006/N2006</f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0">
        <f t="shared" si="63"/>
        <v>41535.604374999995</v>
      </c>
      <c r="L2007" s="10">
        <f t="shared" si="64"/>
        <v>41562.957638888889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R2007" s="6">
        <f>E2007/N2007</f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0">
        <f t="shared" si="63"/>
        <v>41941.292187499996</v>
      </c>
      <c r="L2008" s="10">
        <f t="shared" si="64"/>
        <v>41976.333854166667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R2008" s="6">
        <f>E2008/N2008</f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0">
        <f t="shared" si="63"/>
        <v>40347.629467592589</v>
      </c>
      <c r="L2009" s="10">
        <f t="shared" si="64"/>
        <v>40413.958333333328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R2009" s="6">
        <f>E2009/N2009</f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0">
        <f t="shared" si="63"/>
        <v>40761.396087962959</v>
      </c>
      <c r="L2010" s="10">
        <f t="shared" si="64"/>
        <v>40805.396087962959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R2010" s="6">
        <f>E2010/N2010</f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0">
        <f t="shared" si="63"/>
        <v>42661.115081018514</v>
      </c>
      <c r="L2011" s="10">
        <f t="shared" si="64"/>
        <v>42697.156747685185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R2011" s="6">
        <f>E2011/N2011</f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0">
        <f t="shared" si="63"/>
        <v>42570.788090277776</v>
      </c>
      <c r="L2012" s="10">
        <f t="shared" si="64"/>
        <v>42600.788090277776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R2012" s="6">
        <f>E2012/N2012</f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0">
        <f t="shared" si="63"/>
        <v>42347.150150462963</v>
      </c>
      <c r="L2013" s="10">
        <f t="shared" si="64"/>
        <v>42380.749999999993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R2013" s="6">
        <f>E2013/N2013</f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0">
        <f t="shared" si="63"/>
        <v>42010.613900462959</v>
      </c>
      <c r="L2014" s="10">
        <f t="shared" si="64"/>
        <v>42040.613900462959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R2014" s="6">
        <f>E2014/N2014</f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0">
        <f t="shared" si="63"/>
        <v>42499.752476851849</v>
      </c>
      <c r="L2015" s="10">
        <f t="shared" si="64"/>
        <v>42559.752476851849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R2015" s="6">
        <f>E2015/N2015</f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0">
        <f t="shared" si="63"/>
        <v>41324.006238425922</v>
      </c>
      <c r="L2016" s="10">
        <f t="shared" si="64"/>
        <v>41357.964571759258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R2016" s="6">
        <f>E2016/N2016</f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0">
        <f t="shared" si="63"/>
        <v>40765.668553240735</v>
      </c>
      <c r="L2017" s="10">
        <f t="shared" si="64"/>
        <v>40795.668553240735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R2017" s="6">
        <f>E2017/N2017</f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0">
        <f t="shared" si="63"/>
        <v>41312.672442129631</v>
      </c>
      <c r="L2018" s="10">
        <f t="shared" si="64"/>
        <v>41342.672442129631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R2018" s="6">
        <f>E2018/N2018</f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0">
        <f t="shared" si="63"/>
        <v>40960.849016203698</v>
      </c>
      <c r="L2019" s="10">
        <f t="shared" si="64"/>
        <v>40991.958333333328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R2019" s="6">
        <f>E2019/N2019</f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0">
        <f t="shared" si="63"/>
        <v>42199.157511574071</v>
      </c>
      <c r="L2020" s="10">
        <f t="shared" si="64"/>
        <v>42229.157511574071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R2020" s="6">
        <f>E2020/N2020</f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0">
        <f t="shared" si="63"/>
        <v>42605.500243055554</v>
      </c>
      <c r="L2021" s="10">
        <f t="shared" si="64"/>
        <v>42635.500243055554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R2021" s="6">
        <f>E2021/N2021</f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0">
        <f t="shared" si="63"/>
        <v>41736.889166666668</v>
      </c>
      <c r="L2022" s="10">
        <f t="shared" si="64"/>
        <v>41773.75277777778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R2022" s="6">
        <f>E2022/N2022</f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0">
        <f t="shared" si="63"/>
        <v>41860.862233796295</v>
      </c>
      <c r="L2023" s="10">
        <f t="shared" si="64"/>
        <v>41905.862233796295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R2023" s="6">
        <f>E2023/N2023</f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0">
        <f t="shared" si="63"/>
        <v>42502.36078703704</v>
      </c>
      <c r="L2024" s="10">
        <f t="shared" si="64"/>
        <v>42532.36078703704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R2024" s="6">
        <f>E2024/N2024</f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0">
        <f t="shared" si="63"/>
        <v>42136.212418981479</v>
      </c>
      <c r="L2025" s="10">
        <f t="shared" si="64"/>
        <v>42166.212418981479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R2025" s="6">
        <f>E2025/N2025</f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0">
        <f t="shared" si="63"/>
        <v>41099.758611111109</v>
      </c>
      <c r="L2026" s="10">
        <f t="shared" si="64"/>
        <v>41133.916666666664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R2026" s="6">
        <f>E2026/N2026</f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0">
        <f t="shared" si="63"/>
        <v>42135.976226851846</v>
      </c>
      <c r="L2027" s="10">
        <f t="shared" si="64"/>
        <v>42165.976226851846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R2027" s="6">
        <f>E2027/N2027</f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0">
        <f t="shared" si="63"/>
        <v>41704.527604166666</v>
      </c>
      <c r="L2028" s="10">
        <f t="shared" si="64"/>
        <v>41749.957638888889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R2028" s="6">
        <f>E2028/N2028</f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0">
        <f t="shared" si="63"/>
        <v>42048.605543981474</v>
      </c>
      <c r="L2029" s="10">
        <f t="shared" si="64"/>
        <v>42093.563877314817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R2029" s="6">
        <f>E2029/N2029</f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0">
        <f t="shared" si="63"/>
        <v>40215.710717592592</v>
      </c>
      <c r="L2030" s="10">
        <f t="shared" si="64"/>
        <v>40252.704861111109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R2030" s="6">
        <f>E2030/N2030</f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0">
        <f t="shared" si="63"/>
        <v>41847.813437500001</v>
      </c>
      <c r="L2031" s="10">
        <f t="shared" si="64"/>
        <v>41877.813437500001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R2031" s="6">
        <f>E2031/N2031</f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0">
        <f t="shared" si="63"/>
        <v>41212.788148148145</v>
      </c>
      <c r="L2032" s="10">
        <f t="shared" si="64"/>
        <v>41242.788148148145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R2032" s="6">
        <f>E2032/N2032</f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0">
        <f t="shared" si="63"/>
        <v>41975.120983796289</v>
      </c>
      <c r="L2033" s="10">
        <f t="shared" si="64"/>
        <v>42012.833333333336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R2033" s="6">
        <f>E2033/N2033</f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0">
        <f t="shared" si="63"/>
        <v>42689.35733796296</v>
      </c>
      <c r="L2034" s="10">
        <f t="shared" si="64"/>
        <v>42718.999999999993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R2034" s="6">
        <f>E2034/N2034</f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0">
        <f t="shared" si="63"/>
        <v>41724.874050925922</v>
      </c>
      <c r="L2035" s="10">
        <f t="shared" si="64"/>
        <v>41754.874050925922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R2035" s="6">
        <f>E2035/N2035</f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0">
        <f t="shared" si="63"/>
        <v>42075.921678240738</v>
      </c>
      <c r="L2036" s="10">
        <f t="shared" si="64"/>
        <v>42131.081944444442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R2036" s="6">
        <f>E2036/N2036</f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0">
        <f t="shared" si="63"/>
        <v>42311.41674768518</v>
      </c>
      <c r="L2037" s="10">
        <f t="shared" si="64"/>
        <v>42356.833333333336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R2037" s="6">
        <f>E2037/N2037</f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0">
        <f t="shared" si="63"/>
        <v>41738.656469907401</v>
      </c>
      <c r="L2038" s="10">
        <f t="shared" si="64"/>
        <v>41768.656469907401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R2038" s="6">
        <f>E2038/N2038</f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0">
        <f t="shared" si="63"/>
        <v>41578.001770833333</v>
      </c>
      <c r="L2039" s="10">
        <f t="shared" si="64"/>
        <v>41638.043437499997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R2039" s="6">
        <f>E2039/N2039</f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0">
        <f t="shared" si="63"/>
        <v>41424.062743055554</v>
      </c>
      <c r="L2040" s="10">
        <f t="shared" si="64"/>
        <v>41456.541666666664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R2040" s="6">
        <f>E2040/N2040</f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0">
        <f t="shared" si="63"/>
        <v>42675.23061342592</v>
      </c>
      <c r="L2041" s="10">
        <f t="shared" si="64"/>
        <v>42704.999305555553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R2041" s="6">
        <f>E2041/N2041</f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0">
        <f t="shared" si="63"/>
        <v>41578.718784722216</v>
      </c>
      <c r="L2042" s="10">
        <f t="shared" si="64"/>
        <v>41593.760451388887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R2042" s="6">
        <f>E2042/N2042</f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0">
        <f t="shared" si="63"/>
        <v>42654.317442129628</v>
      </c>
      <c r="L2043" s="10">
        <f t="shared" si="64"/>
        <v>42684.359108796292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R2043" s="6">
        <f>E2043/N2043</f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0">
        <f t="shared" si="63"/>
        <v>42331.499699074069</v>
      </c>
      <c r="L2044" s="10">
        <f t="shared" si="64"/>
        <v>42391.499699074069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R2044" s="6">
        <f>E2044/N2044</f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0">
        <f t="shared" si="63"/>
        <v>42660.968483796292</v>
      </c>
      <c r="L2045" s="10">
        <f t="shared" si="64"/>
        <v>42714.999305555553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R2045" s="6">
        <f>E2045/N2045</f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0">
        <f t="shared" si="63"/>
        <v>42138.475856481477</v>
      </c>
      <c r="L2046" s="10">
        <f t="shared" si="64"/>
        <v>42168.475856481477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R2046" s="6">
        <f>E2046/N2046</f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0">
        <f t="shared" si="63"/>
        <v>41068.880173611113</v>
      </c>
      <c r="L2047" s="10">
        <f t="shared" si="64"/>
        <v>41098.880173611113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R2047" s="6">
        <f>E2047/N2047</f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0">
        <f t="shared" si="63"/>
        <v>41386.963472222218</v>
      </c>
      <c r="L2048" s="10">
        <f t="shared" si="64"/>
        <v>41416.963472222218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R2048" s="6">
        <f>E2048/N2048</f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0">
        <f t="shared" si="63"/>
        <v>42081.695254629631</v>
      </c>
      <c r="L2049" s="10">
        <f t="shared" si="64"/>
        <v>42110.791666666664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R2049" s="6">
        <f>E2049/N2049</f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0">
        <f t="shared" si="63"/>
        <v>41387.443182870367</v>
      </c>
      <c r="L2050" s="10">
        <f t="shared" si="64"/>
        <v>41417.443182870367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R2050" s="6">
        <f>E2050/N2050</f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0">
        <f t="shared" ref="K2051:K2114" si="65">(J2051/86400)+25569+(-5/24)</f>
        <v>41575.319016203699</v>
      </c>
      <c r="L2051" s="10">
        <f t="shared" ref="L2051:L2114" si="66">(I2051/86400)+25569+(-5/24)</f>
        <v>41610.749305555553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R2051" s="6">
        <f>E2051/N2051</f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0">
        <f t="shared" si="65"/>
        <v>42114.863171296289</v>
      </c>
      <c r="L2052" s="10">
        <f t="shared" si="66"/>
        <v>42154.863171296289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R2052" s="6">
        <f>E2052/N2052</f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0">
        <f t="shared" si="65"/>
        <v>41603.814085648148</v>
      </c>
      <c r="L2053" s="10">
        <f t="shared" si="66"/>
        <v>41633.814085648148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R2053" s="6">
        <f>E2053/N2053</f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0">
        <f t="shared" si="65"/>
        <v>42374.875613425924</v>
      </c>
      <c r="L2054" s="10">
        <f t="shared" si="66"/>
        <v>42419.875613425924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R2054" s="6">
        <f>E2054/N2054</f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0">
        <f t="shared" si="65"/>
        <v>42303.409155092588</v>
      </c>
      <c r="L2055" s="10">
        <f t="shared" si="66"/>
        <v>42333.450821759259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R2055" s="6">
        <f>E2055/N2055</f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0">
        <f t="shared" si="65"/>
        <v>41731.312615740739</v>
      </c>
      <c r="L2056" s="10">
        <f t="shared" si="66"/>
        <v>41761.312615740739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R2056" s="6">
        <f>E2056/N2056</f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0">
        <f t="shared" si="65"/>
        <v>41946.465775462959</v>
      </c>
      <c r="L2057" s="10">
        <f t="shared" si="66"/>
        <v>41975.958333333336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R2057" s="6">
        <f>E2057/N2057</f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0">
        <f t="shared" si="65"/>
        <v>41351.552569444444</v>
      </c>
      <c r="L2058" s="10">
        <f t="shared" si="66"/>
        <v>41381.552569444444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R2058" s="6">
        <f>E2058/N2058</f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0">
        <f t="shared" si="65"/>
        <v>42396.286249999997</v>
      </c>
      <c r="L2059" s="10">
        <f t="shared" si="66"/>
        <v>42426.286249999997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R2059" s="6">
        <f>E2059/N2059</f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0">
        <f t="shared" si="65"/>
        <v>42026.16238425926</v>
      </c>
      <c r="L2060" s="10">
        <f t="shared" si="66"/>
        <v>42065.624999999993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R2060" s="6">
        <f>E2060/N2060</f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0">
        <f t="shared" si="65"/>
        <v>42361.394143518519</v>
      </c>
      <c r="L2061" s="10">
        <f t="shared" si="66"/>
        <v>42400.707638888889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R2061" s="6">
        <f>E2061/N2061</f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0">
        <f t="shared" si="65"/>
        <v>41783.434606481482</v>
      </c>
      <c r="L2062" s="10">
        <f t="shared" si="66"/>
        <v>41843.434606481482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R2062" s="6">
        <f>E2062/N2062</f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0">
        <f t="shared" si="65"/>
        <v>42705.556180555555</v>
      </c>
      <c r="L2063" s="10">
        <f t="shared" si="66"/>
        <v>42735.556180555555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R2063" s="6">
        <f>E2063/N2063</f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0">
        <f t="shared" si="65"/>
        <v>42423.174745370365</v>
      </c>
      <c r="L2064" s="10">
        <f t="shared" si="66"/>
        <v>42453.1330787037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R2064" s="6">
        <f>E2064/N2064</f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0">
        <f t="shared" si="65"/>
        <v>42472.524317129624</v>
      </c>
      <c r="L2065" s="10">
        <f t="shared" si="66"/>
        <v>42505.524317129624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R2065" s="6">
        <f>E2065/N2065</f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0">
        <f t="shared" si="65"/>
        <v>41389.1565162037</v>
      </c>
      <c r="L2066" s="10">
        <f t="shared" si="66"/>
        <v>41425.291666666664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R2066" s="6">
        <f>E2066/N2066</f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0">
        <f t="shared" si="65"/>
        <v>41603.125335648147</v>
      </c>
      <c r="L2067" s="10">
        <f t="shared" si="66"/>
        <v>41633.125335648147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R2067" s="6">
        <f>E2067/N2067</f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0">
        <f t="shared" si="65"/>
        <v>41844.563460648147</v>
      </c>
      <c r="L2068" s="10">
        <f t="shared" si="66"/>
        <v>41874.563460648147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R2068" s="6">
        <f>E2068/N2068</f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0">
        <f t="shared" si="65"/>
        <v>42115.645555555551</v>
      </c>
      <c r="L2069" s="10">
        <f t="shared" si="66"/>
        <v>42148.645555555551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R2069" s="6">
        <f>E2069/N2069</f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0">
        <f t="shared" si="65"/>
        <v>42633.633275462962</v>
      </c>
      <c r="L2070" s="10">
        <f t="shared" si="66"/>
        <v>42663.633275462962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R2070" s="6">
        <f>E2070/N2070</f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0">
        <f t="shared" si="65"/>
        <v>42340.763784722221</v>
      </c>
      <c r="L2071" s="10">
        <f t="shared" si="66"/>
        <v>42371.763784722221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R2071" s="6">
        <f>E2071/N2071</f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0">
        <f t="shared" si="65"/>
        <v>42519.448182870365</v>
      </c>
      <c r="L2072" s="10">
        <f t="shared" si="66"/>
        <v>42549.448182870365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R2072" s="6">
        <f>E2072/N2072</f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0">
        <f t="shared" si="65"/>
        <v>42600.070416666662</v>
      </c>
      <c r="L2073" s="10">
        <f t="shared" si="66"/>
        <v>42645.070416666662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R2073" s="6">
        <f>E2073/N2073</f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0">
        <f t="shared" si="65"/>
        <v>42467.373055555552</v>
      </c>
      <c r="L2074" s="10">
        <f t="shared" si="66"/>
        <v>42497.373055555552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R2074" s="6">
        <f>E2074/N2074</f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0">
        <f t="shared" si="65"/>
        <v>42087.459699074076</v>
      </c>
      <c r="L2075" s="10">
        <f t="shared" si="66"/>
        <v>42132.459699074076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R2075" s="6">
        <f>E2075/N2075</f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0">
        <f t="shared" si="65"/>
        <v>42466.617847222216</v>
      </c>
      <c r="L2076" s="10">
        <f t="shared" si="66"/>
        <v>42496.617847222216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R2076" s="6">
        <f>E2076/N2076</f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0">
        <f t="shared" si="65"/>
        <v>41450.473240740735</v>
      </c>
      <c r="L2077" s="10">
        <f t="shared" si="66"/>
        <v>41480.473240740735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R2077" s="6">
        <f>E2077/N2077</f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0">
        <f t="shared" si="65"/>
        <v>41803.672326388885</v>
      </c>
      <c r="L2078" s="10">
        <f t="shared" si="66"/>
        <v>41843.672326388885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R2078" s="6">
        <f>E2078/N2078</f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0">
        <f t="shared" si="65"/>
        <v>42102.83421296296</v>
      </c>
      <c r="L2079" s="10">
        <f t="shared" si="66"/>
        <v>42160.666666666664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R2079" s="6">
        <f>E2079/N2079</f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0">
        <f t="shared" si="65"/>
        <v>42692.563159722216</v>
      </c>
      <c r="L2080" s="10">
        <f t="shared" si="66"/>
        <v>42722.563159722216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R2080" s="6">
        <f>E2080/N2080</f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0">
        <f t="shared" si="65"/>
        <v>42150.502233796295</v>
      </c>
      <c r="L2081" s="10">
        <f t="shared" si="66"/>
        <v>42180.583333333336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R2081" s="6">
        <f>E2081/N2081</f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0">
        <f t="shared" si="65"/>
        <v>42289.748842592591</v>
      </c>
      <c r="L2082" s="10">
        <f t="shared" si="66"/>
        <v>42319.790509259255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R2082" s="6">
        <f>E2082/N2082</f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0">
        <f t="shared" si="65"/>
        <v>41003.948553240734</v>
      </c>
      <c r="L2083" s="10">
        <f t="shared" si="66"/>
        <v>41044.999305555553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R2083" s="6">
        <f>E2083/N2083</f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0">
        <f t="shared" si="65"/>
        <v>40810.911990740737</v>
      </c>
      <c r="L2084" s="10">
        <f t="shared" si="66"/>
        <v>40870.953657407408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R2084" s="6">
        <f>E2084/N2084</f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0">
        <f t="shared" si="65"/>
        <v>41034.513831018514</v>
      </c>
      <c r="L2085" s="10">
        <f t="shared" si="66"/>
        <v>41064.513831018514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R2085" s="6">
        <f>E2085/N2085</f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0">
        <f t="shared" si="65"/>
        <v>41731.624791666662</v>
      </c>
      <c r="L2086" s="10">
        <f t="shared" si="66"/>
        <v>41763.082638888889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R2086" s="6">
        <f>E2086/N2086</f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0">
        <f t="shared" si="65"/>
        <v>41075.627164351848</v>
      </c>
      <c r="L2087" s="10">
        <f t="shared" si="66"/>
        <v>41105.627164351848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R2087" s="6">
        <f>E2087/N2087</f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0">
        <f t="shared" si="65"/>
        <v>40860.462175925924</v>
      </c>
      <c r="L2088" s="10">
        <f t="shared" si="66"/>
        <v>40890.999305555553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R2088" s="6">
        <f>E2088/N2088</f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0">
        <f t="shared" si="65"/>
        <v>40763.996041666665</v>
      </c>
      <c r="L2089" s="10">
        <f t="shared" si="66"/>
        <v>40793.996041666665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R2089" s="6">
        <f>E2089/N2089</f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0">
        <f t="shared" si="65"/>
        <v>40395.506388888891</v>
      </c>
      <c r="L2090" s="10">
        <f t="shared" si="66"/>
        <v>40431.957638888889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R2090" s="6">
        <f>E2090/N2090</f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0">
        <f t="shared" si="65"/>
        <v>41452.867986111109</v>
      </c>
      <c r="L2091" s="10">
        <f t="shared" si="66"/>
        <v>41487.867986111109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R2091" s="6">
        <f>E2091/N2091</f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0">
        <f t="shared" si="65"/>
        <v>41299.173090277771</v>
      </c>
      <c r="L2092" s="10">
        <f t="shared" si="66"/>
        <v>41329.173090277771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R2092" s="6">
        <f>E2092/N2092</f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0">
        <f t="shared" si="65"/>
        <v>40555.114328703705</v>
      </c>
      <c r="L2093" s="10">
        <f t="shared" si="66"/>
        <v>40603.625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R2093" s="6">
        <f>E2093/N2093</f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0">
        <f t="shared" si="65"/>
        <v>40763.499212962961</v>
      </c>
      <c r="L2094" s="10">
        <f t="shared" si="66"/>
        <v>40823.499212962961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R2094" s="6">
        <f>E2094/N2094</f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0">
        <f t="shared" si="65"/>
        <v>41205.646203703705</v>
      </c>
      <c r="L2095" s="10">
        <f t="shared" si="66"/>
        <v>41265.68787037037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R2095" s="6">
        <f>E2095/N2095</f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0">
        <f t="shared" si="65"/>
        <v>40938.811689814815</v>
      </c>
      <c r="L2096" s="10">
        <f t="shared" si="66"/>
        <v>40972.916666666664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R2096" s="6">
        <f>E2096/N2096</f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0">
        <f t="shared" si="65"/>
        <v>40758.525150462963</v>
      </c>
      <c r="L2097" s="10">
        <f t="shared" si="66"/>
        <v>40818.525150462963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R2097" s="6">
        <f>E2097/N2097</f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0">
        <f t="shared" si="65"/>
        <v>41192.550173611111</v>
      </c>
      <c r="L2098" s="10">
        <f t="shared" si="66"/>
        <v>41207.957638888889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R2098" s="6">
        <f>E2098/N2098</f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0">
        <f t="shared" si="65"/>
        <v>40818.376562500001</v>
      </c>
      <c r="L2099" s="10">
        <f t="shared" si="66"/>
        <v>40878.418229166666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R2099" s="6">
        <f>E2099/N2099</f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0">
        <f t="shared" si="65"/>
        <v>40945.905497685184</v>
      </c>
      <c r="L2100" s="10">
        <f t="shared" si="66"/>
        <v>40975.905497685184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R2100" s="6">
        <f>E2100/N2100</f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0">
        <f t="shared" si="65"/>
        <v>42173.53800925926</v>
      </c>
      <c r="L2101" s="10">
        <f t="shared" si="66"/>
        <v>42186.944444444445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R2101" s="6">
        <f>E2101/N2101</f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0">
        <f t="shared" si="65"/>
        <v>41074.62663194444</v>
      </c>
      <c r="L2102" s="10">
        <f t="shared" si="66"/>
        <v>41089.957638888889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R2102" s="6">
        <f>E2102/N2102</f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0">
        <f t="shared" si="65"/>
        <v>40891.941134259258</v>
      </c>
      <c r="L2103" s="10">
        <f t="shared" si="66"/>
        <v>40951.941134259258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R2103" s="6">
        <f>E2103/N2103</f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0">
        <f t="shared" si="65"/>
        <v>40638.660277777773</v>
      </c>
      <c r="L2104" s="10">
        <f t="shared" si="66"/>
        <v>40668.660277777773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R2104" s="6">
        <f>E2104/N2104</f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0">
        <f t="shared" si="65"/>
        <v>41192.546608796292</v>
      </c>
      <c r="L2105" s="10">
        <f t="shared" si="66"/>
        <v>41222.588275462964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R2105" s="6">
        <f>E2105/N2105</f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0">
        <f t="shared" si="65"/>
        <v>41393.86613425926</v>
      </c>
      <c r="L2106" s="10">
        <f t="shared" si="66"/>
        <v>41424.791666666664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R2106" s="6">
        <f>E2106/N2106</f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0">
        <f t="shared" si="65"/>
        <v>41951.580474537033</v>
      </c>
      <c r="L2107" s="10">
        <f t="shared" si="66"/>
        <v>41963.958333333336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R2107" s="6">
        <f>E2107/N2107</f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0">
        <f t="shared" si="65"/>
        <v>41270.006643518514</v>
      </c>
      <c r="L2108" s="10">
        <f t="shared" si="66"/>
        <v>41300.006643518514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R2108" s="6">
        <f>E2108/N2108</f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0">
        <f t="shared" si="65"/>
        <v>41934.502233796295</v>
      </c>
      <c r="L2109" s="10">
        <f t="shared" si="66"/>
        <v>41955.543900462959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R2109" s="6">
        <f>E2109/N2109</f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0">
        <f t="shared" si="65"/>
        <v>41134.967361111107</v>
      </c>
      <c r="L2110" s="10">
        <f t="shared" si="66"/>
        <v>41161.954861111109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R2110" s="6">
        <f>E2110/N2110</f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0">
        <f t="shared" si="65"/>
        <v>42160.500196759262</v>
      </c>
      <c r="L2111" s="10">
        <f t="shared" si="66"/>
        <v>42190.500196759262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R2111" s="6">
        <f>E2111/N2111</f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0">
        <f t="shared" si="65"/>
        <v>41759.462604166663</v>
      </c>
      <c r="L2112" s="10">
        <f t="shared" si="66"/>
        <v>41786.999305555553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R2112" s="6">
        <f>E2112/N2112</f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0">
        <f t="shared" si="65"/>
        <v>40702.988715277774</v>
      </c>
      <c r="L2113" s="10">
        <f t="shared" si="66"/>
        <v>40769.833333333328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R2113" s="6">
        <f>E2113/N2113</f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0">
        <f t="shared" si="65"/>
        <v>41365.719826388886</v>
      </c>
      <c r="L2114" s="10">
        <f t="shared" si="66"/>
        <v>41379.719826388886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R2114" s="6">
        <f>E2114/N2114</f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0">
        <f t="shared" ref="K2115:K2178" si="67">(J2115/86400)+25569+(-5/24)</f>
        <v>41870.657129629624</v>
      </c>
      <c r="L2115" s="10">
        <f t="shared" ref="L2115:L2178" si="68">(I2115/86400)+25569+(-5/24)</f>
        <v>41905.657129629624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R2115" s="6">
        <f>E2115/N2115</f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0">
        <f t="shared" si="67"/>
        <v>40458.607291666667</v>
      </c>
      <c r="L2116" s="10">
        <f t="shared" si="68"/>
        <v>40520.999305555553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R2116" s="6">
        <f>E2116/N2116</f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0">
        <f t="shared" si="67"/>
        <v>40563.872696759259</v>
      </c>
      <c r="L2117" s="10">
        <f t="shared" si="68"/>
        <v>40593.872696759259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R2117" s="6">
        <f>E2117/N2117</f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0">
        <f t="shared" si="67"/>
        <v>41136.569479166668</v>
      </c>
      <c r="L2118" s="10">
        <f t="shared" si="68"/>
        <v>41184.569479166668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R2118" s="6">
        <f>E2118/N2118</f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0">
        <f t="shared" si="67"/>
        <v>42289.851261574069</v>
      </c>
      <c r="L2119" s="10">
        <f t="shared" si="68"/>
        <v>42303.999305555553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R2119" s="6">
        <f>E2119/N2119</f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0">
        <f t="shared" si="67"/>
        <v>40718.631203703699</v>
      </c>
      <c r="L2120" s="10">
        <f t="shared" si="68"/>
        <v>40748.631203703699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R2120" s="6">
        <f>E2120/N2120</f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0">
        <f t="shared" si="67"/>
        <v>41106.921817129631</v>
      </c>
      <c r="L2121" s="10">
        <f t="shared" si="68"/>
        <v>41136.921817129631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R2121" s="6">
        <f>E2121/N2121</f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0">
        <f t="shared" si="67"/>
        <v>41591.756203703699</v>
      </c>
      <c r="L2122" s="10">
        <f t="shared" si="68"/>
        <v>41640.756203703699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R2122" s="6">
        <f>E2122/N2122</f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0">
        <f t="shared" si="67"/>
        <v>42716.534120370365</v>
      </c>
      <c r="L2123" s="10">
        <f t="shared" si="68"/>
        <v>42746.534120370365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R2123" s="6">
        <f>E2123/N2123</f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0">
        <f t="shared" si="67"/>
        <v>42712.092233796291</v>
      </c>
      <c r="L2124" s="10">
        <f t="shared" si="68"/>
        <v>42742.092233796291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R2124" s="6">
        <f>E2124/N2124</f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0">
        <f t="shared" si="67"/>
        <v>40198.216516203705</v>
      </c>
      <c r="L2125" s="10">
        <f t="shared" si="68"/>
        <v>40252.082638888889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R2125" s="6">
        <f>E2125/N2125</f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0">
        <f t="shared" si="67"/>
        <v>40463.819849537038</v>
      </c>
      <c r="L2126" s="10">
        <f t="shared" si="68"/>
        <v>40512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R2126" s="6">
        <f>E2126/N2126</f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0">
        <f t="shared" si="67"/>
        <v>42190.815196759257</v>
      </c>
      <c r="L2127" s="10">
        <f t="shared" si="68"/>
        <v>42220.815196759257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R2127" s="6">
        <f>E2127/N2127</f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0">
        <f t="shared" si="67"/>
        <v>41951.76489583333</v>
      </c>
      <c r="L2128" s="10">
        <f t="shared" si="68"/>
        <v>41981.76489583333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R2128" s="6">
        <f>E2128/N2128</f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0">
        <f t="shared" si="67"/>
        <v>42045.297025462962</v>
      </c>
      <c r="L2129" s="10">
        <f t="shared" si="68"/>
        <v>42075.255358796298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R2129" s="6">
        <f>E2129/N2129</f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0">
        <f t="shared" si="67"/>
        <v>41843.564456018517</v>
      </c>
      <c r="L2130" s="10">
        <f t="shared" si="68"/>
        <v>41903.564456018517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R2130" s="6">
        <f>E2130/N2130</f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0">
        <f t="shared" si="67"/>
        <v>42408.815972222219</v>
      </c>
      <c r="L2131" s="10">
        <f t="shared" si="68"/>
        <v>42438.815972222219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R2131" s="6">
        <f>E2131/N2131</f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0">
        <f t="shared" si="67"/>
        <v>41831.87804398148</v>
      </c>
      <c r="L2132" s="10">
        <f t="shared" si="68"/>
        <v>41866.87804398148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R2132" s="6">
        <f>E2132/N2132</f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0">
        <f t="shared" si="67"/>
        <v>42166.998738425922</v>
      </c>
      <c r="L2133" s="10">
        <f t="shared" si="68"/>
        <v>42196.998738425922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R2133" s="6">
        <f>E2133/N2133</f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0">
        <f t="shared" si="67"/>
        <v>41643.27884259259</v>
      </c>
      <c r="L2134" s="10">
        <f t="shared" si="68"/>
        <v>41673.27884259259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R2134" s="6">
        <f>E2134/N2134</f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0">
        <f t="shared" si="67"/>
        <v>40618.888877314814</v>
      </c>
      <c r="L2135" s="10">
        <f t="shared" si="68"/>
        <v>40657.082638888889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R2135" s="6">
        <f>E2135/N2135</f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0">
        <f t="shared" si="67"/>
        <v>41361.678136574068</v>
      </c>
      <c r="L2136" s="10">
        <f t="shared" si="68"/>
        <v>41391.678136574068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R2136" s="6">
        <f>E2136/N2136</f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0">
        <f t="shared" si="67"/>
        <v>41156.755011574074</v>
      </c>
      <c r="L2137" s="10">
        <f t="shared" si="68"/>
        <v>41186.755011574074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R2137" s="6">
        <f>E2137/N2137</f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0">
        <f t="shared" si="67"/>
        <v>41536.300763888888</v>
      </c>
      <c r="L2138" s="10">
        <f t="shared" si="68"/>
        <v>41566.300763888888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R2138" s="6">
        <f>E2138/N2138</f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0">
        <f t="shared" si="67"/>
        <v>41948.562835648147</v>
      </c>
      <c r="L2139" s="10">
        <f t="shared" si="68"/>
        <v>41978.562835648147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R2139" s="6">
        <f>E2139/N2139</f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0">
        <f t="shared" si="67"/>
        <v>41556.804849537039</v>
      </c>
      <c r="L2140" s="10">
        <f t="shared" si="68"/>
        <v>41586.846516203703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R2140" s="6">
        <f>E2140/N2140</f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0">
        <f t="shared" si="67"/>
        <v>42647.541759259257</v>
      </c>
      <c r="L2141" s="10">
        <f t="shared" si="68"/>
        <v>42677.541759259257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R2141" s="6">
        <f>E2141/N2141</f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0">
        <f t="shared" si="67"/>
        <v>41255.625277777777</v>
      </c>
      <c r="L2142" s="10">
        <f t="shared" si="68"/>
        <v>41285.625277777777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R2142" s="6">
        <f>E2142/N2142</f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0">
        <f t="shared" si="67"/>
        <v>41927.027303240735</v>
      </c>
      <c r="L2143" s="10">
        <f t="shared" si="68"/>
        <v>41957.068969907406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R2143" s="6">
        <v>0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0">
        <f t="shared" si="67"/>
        <v>42340.493171296293</v>
      </c>
      <c r="L2144" s="10">
        <f t="shared" si="68"/>
        <v>42368.493171296293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R2144" s="6">
        <f>E2144/N2144</f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0">
        <f t="shared" si="67"/>
        <v>40332.678379629629</v>
      </c>
      <c r="L2145" s="10">
        <f t="shared" si="68"/>
        <v>40380.583333333328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R2145" s="6">
        <f>E2145/N2145</f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0">
        <f t="shared" si="67"/>
        <v>41499.338425925926</v>
      </c>
      <c r="L2146" s="10">
        <f t="shared" si="68"/>
        <v>41531.338425925926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R2146" s="6">
        <f>E2146/N2146</f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0">
        <f t="shared" si="67"/>
        <v>41575.029097222221</v>
      </c>
      <c r="L2147" s="10">
        <f t="shared" si="68"/>
        <v>41605.070763888885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R2147" s="6">
        <f>E2147/N2147</f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0">
        <f t="shared" si="67"/>
        <v>42397.471180555549</v>
      </c>
      <c r="L2148" s="10">
        <f t="shared" si="68"/>
        <v>42411.471180555549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R2148" s="6">
        <f>E2148/N2148</f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0">
        <f t="shared" si="67"/>
        <v>41927.087361111109</v>
      </c>
      <c r="L2149" s="10">
        <f t="shared" si="68"/>
        <v>41959.129027777781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R2149" s="6">
        <f>E2149/N2149</f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0">
        <f t="shared" si="67"/>
        <v>42066.525254629632</v>
      </c>
      <c r="L2150" s="10">
        <f t="shared" si="68"/>
        <v>42096.483587962961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R2150" s="6">
        <f>E2150/N2150</f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0">
        <f t="shared" si="67"/>
        <v>40354.816620370366</v>
      </c>
      <c r="L2151" s="10">
        <f t="shared" si="68"/>
        <v>40389.791666666664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R2151" s="6">
        <v>0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0">
        <f t="shared" si="67"/>
        <v>42534.076377314814</v>
      </c>
      <c r="L2152" s="10">
        <f t="shared" si="68"/>
        <v>42564.076377314814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R2152" s="6">
        <f>E2152/N2152</f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0">
        <f t="shared" si="67"/>
        <v>42520.639050925922</v>
      </c>
      <c r="L2153" s="10">
        <f t="shared" si="68"/>
        <v>42550.639050925922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R2153" s="6">
        <f>E2153/N2153</f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0">
        <f t="shared" si="67"/>
        <v>41683.62394675926</v>
      </c>
      <c r="L2154" s="10">
        <f t="shared" si="68"/>
        <v>41713.582280092589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R2154" s="6">
        <f>E2154/N2154</f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0">
        <f t="shared" si="67"/>
        <v>41974.702754629623</v>
      </c>
      <c r="L2155" s="10">
        <f t="shared" si="68"/>
        <v>42014.124305555553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R2155" s="6">
        <f>E2155/N2155</f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0">
        <f t="shared" si="67"/>
        <v>41647.42392361111</v>
      </c>
      <c r="L2156" s="10">
        <f t="shared" si="68"/>
        <v>41667.42392361111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R2156" s="6">
        <f>E2156/N2156</f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0">
        <f t="shared" si="67"/>
        <v>42430.539178240739</v>
      </c>
      <c r="L2157" s="10">
        <f t="shared" si="68"/>
        <v>42460.497511574074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R2157" s="6">
        <f>E2157/N2157</f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0">
        <f t="shared" si="67"/>
        <v>41488.645902777775</v>
      </c>
      <c r="L2158" s="10">
        <f t="shared" si="68"/>
        <v>41533.645902777775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R2158" s="6">
        <f>E2158/N2158</f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0">
        <f t="shared" si="67"/>
        <v>42694.772951388884</v>
      </c>
      <c r="L2159" s="10">
        <f t="shared" si="68"/>
        <v>42727.124305555553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R2159" s="6">
        <f>E2159/N2159</f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0">
        <f t="shared" si="67"/>
        <v>41264.645532407405</v>
      </c>
      <c r="L2160" s="10">
        <f t="shared" si="68"/>
        <v>41309.645532407405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R2160" s="6">
        <f>E2160/N2160</f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0">
        <f t="shared" si="67"/>
        <v>40710.522847222222</v>
      </c>
      <c r="L2161" s="10">
        <f t="shared" si="68"/>
        <v>40740.522847222222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R2161" s="6">
        <f>E2161/N2161</f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0">
        <f t="shared" si="67"/>
        <v>41018.503530092588</v>
      </c>
      <c r="L2162" s="10">
        <f t="shared" si="68"/>
        <v>41048.503530092588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R2162" s="6">
        <f>E2162/N2162</f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0">
        <f t="shared" si="67"/>
        <v>42240.644201388888</v>
      </c>
      <c r="L2163" s="10">
        <f t="shared" si="68"/>
        <v>42270.644201388888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R2163" s="6">
        <f>E2163/N2163</f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0">
        <f t="shared" si="67"/>
        <v>41813.557766203703</v>
      </c>
      <c r="L2164" s="10">
        <f t="shared" si="68"/>
        <v>41844.557766203703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R2164" s="6">
        <f>E2164/N2164</f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0">
        <f t="shared" si="67"/>
        <v>42111.691203703704</v>
      </c>
      <c r="L2165" s="10">
        <f t="shared" si="68"/>
        <v>42162.951388888883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R2165" s="6">
        <f>E2165/N2165</f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0">
        <f t="shared" si="67"/>
        <v>42515.509421296294</v>
      </c>
      <c r="L2166" s="10">
        <f t="shared" si="68"/>
        <v>42545.957638888889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R2166" s="6">
        <f>E2166/N2166</f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0">
        <f t="shared" si="67"/>
        <v>42438.458738425928</v>
      </c>
      <c r="L2167" s="10">
        <f t="shared" si="68"/>
        <v>42468.417071759257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R2167" s="6">
        <f>E2167/N2167</f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0">
        <f t="shared" si="67"/>
        <v>41933.629837962959</v>
      </c>
      <c r="L2168" s="10">
        <f t="shared" si="68"/>
        <v>41978.671504629623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R2168" s="6">
        <f>E2168/N2168</f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0">
        <f t="shared" si="67"/>
        <v>41152.858067129629</v>
      </c>
      <c r="L2169" s="10">
        <f t="shared" si="68"/>
        <v>41166.858067129629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R2169" s="6">
        <f>E2169/N2169</f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0">
        <f t="shared" si="67"/>
        <v>42745.391909722217</v>
      </c>
      <c r="L2170" s="10">
        <f t="shared" si="68"/>
        <v>42775.999999999993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R2170" s="6">
        <f>E2170/N2170</f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0">
        <f t="shared" si="67"/>
        <v>42793.492488425924</v>
      </c>
      <c r="L2171" s="10">
        <f t="shared" si="68"/>
        <v>42796.492488425924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R2171" s="6">
        <f>E2171/N2171</f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0">
        <f t="shared" si="67"/>
        <v>42198.541921296295</v>
      </c>
      <c r="L2172" s="10">
        <f t="shared" si="68"/>
        <v>42238.541921296295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R2172" s="6">
        <f>E2172/N2172</f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0">
        <f t="shared" si="67"/>
        <v>42141.748784722215</v>
      </c>
      <c r="L2173" s="10">
        <f t="shared" si="68"/>
        <v>42176.999999999993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R2173" s="6">
        <f>E2173/N2173</f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0">
        <f t="shared" si="67"/>
        <v>42082.371759259258</v>
      </c>
      <c r="L2174" s="10">
        <f t="shared" si="68"/>
        <v>42112.371759259258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R2174" s="6">
        <f>E2174/N2174</f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0">
        <f t="shared" si="67"/>
        <v>41495.484293981477</v>
      </c>
      <c r="L2175" s="10">
        <f t="shared" si="68"/>
        <v>41526.957638888889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R2175" s="6">
        <f>E2175/N2175</f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0">
        <f t="shared" si="67"/>
        <v>42465.334571759253</v>
      </c>
      <c r="L2176" s="10">
        <f t="shared" si="68"/>
        <v>42495.334571759253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R2176" s="6">
        <f>E2176/N2176</f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0">
        <f t="shared" si="67"/>
        <v>42564.800763888888</v>
      </c>
      <c r="L2177" s="10">
        <f t="shared" si="68"/>
        <v>42571.800763888888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R2177" s="6">
        <f>E2177/N2177</f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0">
        <f t="shared" si="67"/>
        <v>42096.424872685187</v>
      </c>
      <c r="L2178" s="10">
        <f t="shared" si="68"/>
        <v>42126.424872685187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R2178" s="6">
        <f>E2178/N2178</f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0">
        <f t="shared" ref="K2179:K2242" si="69">(J2179/86400)+25569+(-5/24)</f>
        <v>42502.042442129627</v>
      </c>
      <c r="L2179" s="10">
        <f t="shared" ref="L2179:L2242" si="70">(I2179/86400)+25569+(-5/24)</f>
        <v>42527.042442129627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R2179" s="6">
        <f>E2179/N2179</f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0">
        <f t="shared" si="69"/>
        <v>42723.428206018514</v>
      </c>
      <c r="L2180" s="10">
        <f t="shared" si="70"/>
        <v>42753.428206018514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R2180" s="6">
        <f>E2180/N2180</f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0">
        <f t="shared" si="69"/>
        <v>42074.962870370371</v>
      </c>
      <c r="L2181" s="10">
        <f t="shared" si="70"/>
        <v>42104.962870370371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R2181" s="6">
        <f>E2181/N2181</f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0">
        <f t="shared" si="69"/>
        <v>42279.461435185185</v>
      </c>
      <c r="L2182" s="10">
        <f t="shared" si="70"/>
        <v>42321.503101851849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R2182" s="6">
        <f>E2182/N2182</f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0">
        <f t="shared" si="69"/>
        <v>42772.796909722216</v>
      </c>
      <c r="L2183" s="10">
        <f t="shared" si="70"/>
        <v>42786.796909722216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R2183" s="6">
        <f>E2183/N2183</f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0">
        <f t="shared" si="69"/>
        <v>41879.692418981482</v>
      </c>
      <c r="L2184" s="10">
        <f t="shared" si="70"/>
        <v>41914.692418981482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R2184" s="6">
        <f>E2184/N2184</f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0">
        <f t="shared" si="69"/>
        <v>42745.157141203701</v>
      </c>
      <c r="L2185" s="10">
        <f t="shared" si="70"/>
        <v>42774.999999999993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R2185" s="6">
        <f>E2185/N2185</f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0">
        <f t="shared" si="69"/>
        <v>42380.481956018521</v>
      </c>
      <c r="L2186" s="10">
        <f t="shared" si="70"/>
        <v>42394.458333333336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R2186" s="6">
        <f>E2186/N2186</f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0">
        <f t="shared" si="69"/>
        <v>41319.141655092586</v>
      </c>
      <c r="L2187" s="10">
        <f t="shared" si="70"/>
        <v>41359.141655092586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R2187" s="6">
        <f>E2187/N2187</f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0">
        <f t="shared" si="69"/>
        <v>42583.406747685185</v>
      </c>
      <c r="L2188" s="10">
        <f t="shared" si="70"/>
        <v>42619.874999999993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R2188" s="6">
        <f>E2188/N2188</f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0">
        <f t="shared" si="69"/>
        <v>42068.000763888886</v>
      </c>
      <c r="L2189" s="10">
        <f t="shared" si="70"/>
        <v>42096.957638888889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R2189" s="6">
        <f>E2189/N2189</f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0">
        <f t="shared" si="69"/>
        <v>42633.377789351849</v>
      </c>
      <c r="L2190" s="10">
        <f t="shared" si="70"/>
        <v>42668.499999999993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R2190" s="6">
        <f>E2190/N2190</f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0">
        <f t="shared" si="69"/>
        <v>42467.579861111109</v>
      </c>
      <c r="L2191" s="10">
        <f t="shared" si="70"/>
        <v>42481.708333333336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R2191" s="6">
        <f>E2191/N2191</f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0">
        <f t="shared" si="69"/>
        <v>42417.416712962957</v>
      </c>
      <c r="L2192" s="10">
        <f t="shared" si="70"/>
        <v>42452.082638888889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R2192" s="6">
        <f>E2192/N2192</f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0">
        <f t="shared" si="69"/>
        <v>42768.6253125</v>
      </c>
      <c r="L2193" s="10">
        <f t="shared" si="70"/>
        <v>42780.6253125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R2193" s="6">
        <f>E2193/N2193</f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0">
        <f t="shared" si="69"/>
        <v>42691.642870370364</v>
      </c>
      <c r="L2194" s="10">
        <f t="shared" si="70"/>
        <v>42719.749999999993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R2194" s="6">
        <f>E2194/N2194</f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0">
        <f t="shared" si="69"/>
        <v>42664.197592592587</v>
      </c>
      <c r="L2195" s="10">
        <f t="shared" si="70"/>
        <v>42694.999305555553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R2195" s="6">
        <f>E2195/N2195</f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0">
        <f t="shared" si="69"/>
        <v>42425.54965277778</v>
      </c>
      <c r="L2196" s="10">
        <f t="shared" si="70"/>
        <v>42455.507986111108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R2196" s="6">
        <f>E2196/N2196</f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0">
        <f t="shared" si="69"/>
        <v>42197.563657407409</v>
      </c>
      <c r="L2197" s="10">
        <f t="shared" si="70"/>
        <v>42227.563657407409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R2197" s="6">
        <f>E2197/N2197</f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0">
        <f t="shared" si="69"/>
        <v>42675.278958333329</v>
      </c>
      <c r="L2198" s="10">
        <f t="shared" si="70"/>
        <v>42706.083333333336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R2198" s="6">
        <f>E2198/N2198</f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0">
        <f t="shared" si="69"/>
        <v>42033.37568287037</v>
      </c>
      <c r="L2199" s="10">
        <f t="shared" si="70"/>
        <v>42063.37568287037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R2199" s="6">
        <f>E2199/N2199</f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0">
        <f t="shared" si="69"/>
        <v>42292.305555555555</v>
      </c>
      <c r="L2200" s="10">
        <f t="shared" si="70"/>
        <v>42322.347222222219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R2200" s="6">
        <f>E2200/N2200</f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0">
        <f t="shared" si="69"/>
        <v>42262.208310185182</v>
      </c>
      <c r="L2201" s="10">
        <f t="shared" si="70"/>
        <v>42292.208310185182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R2201" s="6">
        <f>E2201/N2201</f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0">
        <f t="shared" si="69"/>
        <v>42163.417453703696</v>
      </c>
      <c r="L2202" s="10">
        <f t="shared" si="70"/>
        <v>42190.916666666664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R2202" s="6">
        <f>E2202/N2202</f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0">
        <f t="shared" si="69"/>
        <v>41276.638483796291</v>
      </c>
      <c r="L2203" s="10">
        <f t="shared" si="70"/>
        <v>41290.638483796291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R2203" s="6">
        <f>E2203/N2203</f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0">
        <f t="shared" si="69"/>
        <v>41184.640833333331</v>
      </c>
      <c r="L2204" s="10">
        <f t="shared" si="70"/>
        <v>41214.640833333331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R2204" s="6">
        <f>E2204/N2204</f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0">
        <f t="shared" si="69"/>
        <v>42241.651412037034</v>
      </c>
      <c r="L2205" s="10">
        <f t="shared" si="70"/>
        <v>42271.651412037034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R2205" s="6">
        <f>E2205/N2205</f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0">
        <f t="shared" si="69"/>
        <v>41312.103229166663</v>
      </c>
      <c r="L2206" s="10">
        <f t="shared" si="70"/>
        <v>41342.103229166663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R2206" s="6">
        <f>E2206/N2206</f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0">
        <f t="shared" si="69"/>
        <v>41031.613298611112</v>
      </c>
      <c r="L2207" s="10">
        <f t="shared" si="70"/>
        <v>41061.613298611112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R2207" s="6">
        <f>E2207/N2207</f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0">
        <f t="shared" si="69"/>
        <v>40997.048888888887</v>
      </c>
      <c r="L2208" s="10">
        <f t="shared" si="70"/>
        <v>41015.048888888887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R2208" s="6">
        <f>E2208/N2208</f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0">
        <f t="shared" si="69"/>
        <v>41563.985798611109</v>
      </c>
      <c r="L2209" s="10">
        <f t="shared" si="70"/>
        <v>41594.027465277773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R2209" s="6">
        <f>E2209/N2209</f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0">
        <f t="shared" si="69"/>
        <v>40946.673912037033</v>
      </c>
      <c r="L2210" s="10">
        <f t="shared" si="70"/>
        <v>41005.958333333328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R2210" s="6">
        <f>E2210/N2210</f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0">
        <f t="shared" si="69"/>
        <v>41732.27134259259</v>
      </c>
      <c r="L2211" s="10">
        <f t="shared" si="70"/>
        <v>41743.75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R2211" s="6">
        <f>E2211/N2211</f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0">
        <f t="shared" si="69"/>
        <v>40955.857754629629</v>
      </c>
      <c r="L2212" s="10">
        <f t="shared" si="70"/>
        <v>41013.525000000001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R2212" s="6">
        <f>E2212/N2212</f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0">
        <f t="shared" si="69"/>
        <v>41716.576678240737</v>
      </c>
      <c r="L2213" s="10">
        <f t="shared" si="70"/>
        <v>41739.082638888889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R2213" s="6">
        <f>E2213/N2213</f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0">
        <f t="shared" si="69"/>
        <v>41548.539085648146</v>
      </c>
      <c r="L2214" s="10">
        <f t="shared" si="70"/>
        <v>41581.833333333328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R2214" s="6">
        <f>E2214/N2214</f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0">
        <f t="shared" si="69"/>
        <v>42109.617812499993</v>
      </c>
      <c r="L2215" s="10">
        <f t="shared" si="70"/>
        <v>42139.617812499993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R2215" s="6">
        <f>E2215/N2215</f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0">
        <f t="shared" si="69"/>
        <v>41646.58388888889</v>
      </c>
      <c r="L2216" s="10">
        <f t="shared" si="70"/>
        <v>41676.58388888889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R2216" s="6">
        <f>E2216/N2216</f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0">
        <f t="shared" si="69"/>
        <v>40958.508935185186</v>
      </c>
      <c r="L2217" s="10">
        <f t="shared" si="70"/>
        <v>40981.082638888889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R2217" s="6">
        <f>E2217/N2217</f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0">
        <f t="shared" si="69"/>
        <v>42194.543344907404</v>
      </c>
      <c r="L2218" s="10">
        <f t="shared" si="70"/>
        <v>42208.543344907404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R2218" s="6">
        <f>E2218/N2218</f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0">
        <f t="shared" si="69"/>
        <v>42299.568437499998</v>
      </c>
      <c r="L2219" s="10">
        <f t="shared" si="70"/>
        <v>42310.124999999993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R2219" s="6">
        <f>E2219/N2219</f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0">
        <f t="shared" si="69"/>
        <v>41127.603969907403</v>
      </c>
      <c r="L2220" s="10">
        <f t="shared" si="70"/>
        <v>41149.791666666664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R2220" s="6">
        <f>E2220/N2220</f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0">
        <f t="shared" si="69"/>
        <v>42205.510555555556</v>
      </c>
      <c r="L2221" s="10">
        <f t="shared" si="70"/>
        <v>42235.510555555556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R2221" s="6">
        <f>E2221/N2221</f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0">
        <f t="shared" si="69"/>
        <v>41451.852268518516</v>
      </c>
      <c r="L2222" s="10">
        <f t="shared" si="70"/>
        <v>41481.852268518516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R2222" s="6">
        <f>E2222/N2222</f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0">
        <f t="shared" si="69"/>
        <v>42452.458437499998</v>
      </c>
      <c r="L2223" s="10">
        <f t="shared" si="70"/>
        <v>42482.791666666664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R2223" s="6">
        <f>E2223/N2223</f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0">
        <f t="shared" si="69"/>
        <v>40906.579247685186</v>
      </c>
      <c r="L2224" s="10">
        <f t="shared" si="70"/>
        <v>40936.579247685186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R2224" s="6">
        <f>E2224/N2224</f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0">
        <f t="shared" si="69"/>
        <v>42152.432500000003</v>
      </c>
      <c r="L2225" s="10">
        <f t="shared" si="70"/>
        <v>42182.432500000003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R2225" s="6">
        <f>E2225/N2225</f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0">
        <f t="shared" si="69"/>
        <v>42644.459201388883</v>
      </c>
      <c r="L2226" s="10">
        <f t="shared" si="70"/>
        <v>42672.583333333336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R2226" s="6">
        <f>E2226/N2226</f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0">
        <f t="shared" si="69"/>
        <v>41873.583506944444</v>
      </c>
      <c r="L2227" s="10">
        <f t="shared" si="70"/>
        <v>41903.583506944444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R2227" s="6">
        <f>E2227/N2227</f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0">
        <f t="shared" si="69"/>
        <v>42381.590532407405</v>
      </c>
      <c r="L2228" s="10">
        <f t="shared" si="70"/>
        <v>42411.999305555553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R2228" s="6">
        <f>E2228/N2228</f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0">
        <f t="shared" si="69"/>
        <v>41561.599016203698</v>
      </c>
      <c r="L2229" s="10">
        <f t="shared" si="70"/>
        <v>41591.640682870369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R2229" s="6">
        <f>E2229/N2229</f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0">
        <f t="shared" si="69"/>
        <v>42202.069861111107</v>
      </c>
      <c r="L2230" s="10">
        <f t="shared" si="70"/>
        <v>42232.069861111107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R2230" s="6">
        <f>E2230/N2230</f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0">
        <f t="shared" si="69"/>
        <v>41484.455914351849</v>
      </c>
      <c r="L2231" s="10">
        <f t="shared" si="70"/>
        <v>41519.958333333328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R2231" s="6">
        <f>E2231/N2231</f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0">
        <f t="shared" si="69"/>
        <v>41724.672766203701</v>
      </c>
      <c r="L2232" s="10">
        <f t="shared" si="70"/>
        <v>41754.672766203701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R2232" s="6">
        <f>E2232/N2232</f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0">
        <f t="shared" si="69"/>
        <v>41423.702557870369</v>
      </c>
      <c r="L2233" s="10">
        <f t="shared" si="70"/>
        <v>41450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R2233" s="6">
        <f>E2233/N2233</f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0">
        <f t="shared" si="69"/>
        <v>41806.585740740738</v>
      </c>
      <c r="L2234" s="10">
        <f t="shared" si="70"/>
        <v>41838.916666666664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R2234" s="6">
        <f>E2234/N2234</f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0">
        <f t="shared" si="69"/>
        <v>42331.170590277776</v>
      </c>
      <c r="L2235" s="10">
        <f t="shared" si="70"/>
        <v>42351.791666666664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R2235" s="6">
        <f>E2235/N2235</f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0">
        <f t="shared" si="69"/>
        <v>42710.616284722222</v>
      </c>
      <c r="L2236" s="10">
        <f t="shared" si="70"/>
        <v>42740.616284722222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R2236" s="6">
        <f>E2236/N2236</f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0">
        <f t="shared" si="69"/>
        <v>42061.813784722217</v>
      </c>
      <c r="L2237" s="10">
        <f t="shared" si="70"/>
        <v>42091.772118055553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R2237" s="6">
        <f>E2237/N2237</f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0">
        <f t="shared" si="69"/>
        <v>42371.408831018511</v>
      </c>
      <c r="L2238" s="10">
        <f t="shared" si="70"/>
        <v>42401.408831018511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R2238" s="6">
        <f>E2238/N2238</f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0">
        <f t="shared" si="69"/>
        <v>41914.794942129629</v>
      </c>
      <c r="L2239" s="10">
        <f t="shared" si="70"/>
        <v>41955.124305555553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R2239" s="6">
        <f>E2239/N2239</f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0">
        <f t="shared" si="69"/>
        <v>42774.41337962963</v>
      </c>
      <c r="L2240" s="10">
        <f t="shared" si="70"/>
        <v>42804.41337962963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R2240" s="6">
        <f>E2240/N2240</f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0">
        <f t="shared" si="69"/>
        <v>41572.750162037039</v>
      </c>
      <c r="L2241" s="10">
        <f t="shared" si="70"/>
        <v>41608.959722222222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R2241" s="6">
        <f>E2241/N2241</f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0">
        <f t="shared" si="69"/>
        <v>42452.617407407401</v>
      </c>
      <c r="L2242" s="10">
        <f t="shared" si="70"/>
        <v>42482.617407407401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R2242" s="6">
        <f>E2242/N2242</f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0">
        <f t="shared" ref="K2243:K2306" si="71">(J2243/86400)+25569+(-5/24)</f>
        <v>42766.619212962956</v>
      </c>
      <c r="L2243" s="10">
        <f t="shared" ref="L2243:L2306" si="72">(I2243/86400)+25569+(-5/24)</f>
        <v>42796.619212962956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R2243" s="6">
        <f>E2243/N2243</f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0">
        <f t="shared" si="71"/>
        <v>41569.367280092592</v>
      </c>
      <c r="L2244" s="10">
        <f t="shared" si="72"/>
        <v>41604.918055555558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R2244" s="6">
        <f>E2244/N2244</f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0">
        <f t="shared" si="71"/>
        <v>42800.542708333327</v>
      </c>
      <c r="L2245" s="10">
        <f t="shared" si="72"/>
        <v>42806.916666666664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R2245" s="6">
        <f>E2245/N2245</f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0">
        <f t="shared" si="71"/>
        <v>42647.610486111109</v>
      </c>
      <c r="L2246" s="10">
        <f t="shared" si="72"/>
        <v>42659.645833333336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R2246" s="6">
        <f>E2246/N2246</f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0">
        <f t="shared" si="71"/>
        <v>41660.500196759254</v>
      </c>
      <c r="L2247" s="10">
        <f t="shared" si="72"/>
        <v>41691.541666666664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R2247" s="6">
        <f>E2247/N2247</f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0">
        <f t="shared" si="71"/>
        <v>42221.583449074074</v>
      </c>
      <c r="L2248" s="10">
        <f t="shared" si="72"/>
        <v>42251.583449074074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R2248" s="6">
        <f>E2248/N2248</f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0">
        <f t="shared" si="71"/>
        <v>42200.457928240743</v>
      </c>
      <c r="L2249" s="10">
        <f t="shared" si="72"/>
        <v>42214.457928240743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R2249" s="6">
        <f>E2249/N2249</f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0">
        <f t="shared" si="71"/>
        <v>42688.667569444442</v>
      </c>
      <c r="L2250" s="10">
        <f t="shared" si="72"/>
        <v>42718.667569444442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R2250" s="6">
        <f>E2250/N2250</f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0">
        <f t="shared" si="71"/>
        <v>41336.49496527778</v>
      </c>
      <c r="L2251" s="10">
        <f t="shared" si="72"/>
        <v>41366.453298611108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R2251" s="6">
        <f>E2251/N2251</f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0">
        <f t="shared" si="71"/>
        <v>42676.7971412037</v>
      </c>
      <c r="L2252" s="10">
        <f t="shared" si="72"/>
        <v>42706.838807870365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R2252" s="6">
        <f>E2252/N2252</f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0">
        <f t="shared" si="71"/>
        <v>41846.137465277774</v>
      </c>
      <c r="L2253" s="10">
        <f t="shared" si="72"/>
        <v>41867.137465277774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R2253" s="6">
        <f>E2253/N2253</f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0">
        <f t="shared" si="71"/>
        <v>42573.119652777772</v>
      </c>
      <c r="L2254" s="10">
        <f t="shared" si="72"/>
        <v>42588.119652777772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R2254" s="6">
        <f>E2254/N2254</f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0">
        <f t="shared" si="71"/>
        <v>42296.422997685186</v>
      </c>
      <c r="L2255" s="10">
        <f t="shared" si="72"/>
        <v>42326.46466435185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R2255" s="6">
        <f>E2255/N2255</f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0">
        <f t="shared" si="71"/>
        <v>42752.439444444441</v>
      </c>
      <c r="L2256" s="10">
        <f t="shared" si="72"/>
        <v>42759.439444444441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R2256" s="6">
        <f>E2256/N2256</f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0">
        <f t="shared" si="71"/>
        <v>42467.743645833332</v>
      </c>
      <c r="L2257" s="10">
        <f t="shared" si="72"/>
        <v>42497.743645833332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R2257" s="6">
        <f>E2257/N2257</f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0">
        <f t="shared" si="71"/>
        <v>42682.243587962956</v>
      </c>
      <c r="L2258" s="10">
        <f t="shared" si="72"/>
        <v>42696.243587962956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R2258" s="6">
        <f>E2258/N2258</f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0">
        <f t="shared" si="71"/>
        <v>42505.728344907409</v>
      </c>
      <c r="L2259" s="10">
        <f t="shared" si="72"/>
        <v>42540.749999999993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R2259" s="6">
        <f>E2259/N2259</f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0">
        <f t="shared" si="71"/>
        <v>42136.542673611104</v>
      </c>
      <c r="L2260" s="10">
        <f t="shared" si="72"/>
        <v>42166.542673611104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R2260" s="6">
        <f>E2260/N2260</f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0">
        <f t="shared" si="71"/>
        <v>42702.59648148148</v>
      </c>
      <c r="L2261" s="10">
        <f t="shared" si="72"/>
        <v>42712.59648148148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R2261" s="6">
        <f>E2261/N2261</f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0">
        <f t="shared" si="71"/>
        <v>41694.808449074073</v>
      </c>
      <c r="L2262" s="10">
        <f t="shared" si="72"/>
        <v>41724.766782407409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R2262" s="6">
        <f>E2262/N2262</f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0">
        <f t="shared" si="71"/>
        <v>42759.516435185178</v>
      </c>
      <c r="L2263" s="10">
        <f t="shared" si="72"/>
        <v>42780.516435185178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R2263" s="6">
        <f>E2263/N2263</f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0">
        <f t="shared" si="71"/>
        <v>41926.376828703702</v>
      </c>
      <c r="L2264" s="10">
        <f t="shared" si="72"/>
        <v>41960.791666666664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R2264" s="6">
        <f>E2264/N2264</f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0">
        <f t="shared" si="71"/>
        <v>42014.623993055553</v>
      </c>
      <c r="L2265" s="10">
        <f t="shared" si="72"/>
        <v>42035.623993055553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R2265" s="6">
        <f>E2265/N2265</f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0">
        <f t="shared" si="71"/>
        <v>42496.374004629623</v>
      </c>
      <c r="L2266" s="10">
        <f t="shared" si="72"/>
        <v>42512.916666666664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R2266" s="6">
        <f>E2266/N2266</f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0">
        <f t="shared" si="71"/>
        <v>42689.644756944443</v>
      </c>
      <c r="L2267" s="10">
        <f t="shared" si="72"/>
        <v>42696.644756944443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R2267" s="6">
        <f>E2267/N2267</f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0">
        <f t="shared" si="71"/>
        <v>42469.666574074072</v>
      </c>
      <c r="L2268" s="10">
        <f t="shared" si="72"/>
        <v>42486.874999999993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R2268" s="6">
        <f>E2268/N2268</f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0">
        <f t="shared" si="71"/>
        <v>41968.621493055551</v>
      </c>
      <c r="L2269" s="10">
        <f t="shared" si="72"/>
        <v>41993.833333333336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R2269" s="6">
        <f>E2269/N2269</f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0">
        <f t="shared" si="71"/>
        <v>42775.874016203707</v>
      </c>
      <c r="L2270" s="10">
        <f t="shared" si="72"/>
        <v>42805.874016203707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R2270" s="6">
        <f>E2270/N2270</f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0">
        <f t="shared" si="71"/>
        <v>42776.496099537035</v>
      </c>
      <c r="L2271" s="10">
        <f t="shared" si="72"/>
        <v>42800.999999999993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R2271" s="6">
        <f>E2271/N2271</f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0">
        <f t="shared" si="71"/>
        <v>42725.661030092589</v>
      </c>
      <c r="L2272" s="10">
        <f t="shared" si="72"/>
        <v>42745.707638888889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R2272" s="6">
        <f>E2272/N2272</f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0">
        <f t="shared" si="71"/>
        <v>42683.791712962957</v>
      </c>
      <c r="L2273" s="10">
        <f t="shared" si="72"/>
        <v>42713.791712962957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R2273" s="6">
        <f>E2273/N2273</f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0">
        <f t="shared" si="71"/>
        <v>42315.491157407407</v>
      </c>
      <c r="L2274" s="10">
        <f t="shared" si="72"/>
        <v>42345.491157407407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R2274" s="6">
        <f>E2274/N2274</f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0">
        <f t="shared" si="71"/>
        <v>42781.340763888882</v>
      </c>
      <c r="L2275" s="10">
        <f t="shared" si="72"/>
        <v>42806.299097222225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R2275" s="6">
        <f>E2275/N2275</f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0">
        <f t="shared" si="71"/>
        <v>41663.292326388888</v>
      </c>
      <c r="L2276" s="10">
        <f t="shared" si="72"/>
        <v>41693.292326388888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R2276" s="6">
        <f>E2276/N2276</f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0">
        <f t="shared" si="71"/>
        <v>41965.408321759256</v>
      </c>
      <c r="L2277" s="10">
        <f t="shared" si="72"/>
        <v>41995.408321759256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R2277" s="6">
        <f>E2277/N2277</f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0">
        <f t="shared" si="71"/>
        <v>41614.443159722221</v>
      </c>
      <c r="L2278" s="10">
        <f t="shared" si="72"/>
        <v>41644.443159722221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R2278" s="6">
        <f>E2278/N2278</f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0">
        <f t="shared" si="71"/>
        <v>40936.470173611109</v>
      </c>
      <c r="L2279" s="10">
        <f t="shared" si="72"/>
        <v>40966.470173611109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R2279" s="6">
        <f>E2279/N2279</f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0">
        <f t="shared" si="71"/>
        <v>42338.500775462962</v>
      </c>
      <c r="L2280" s="10">
        <f t="shared" si="72"/>
        <v>42372.749305555553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R2280" s="6">
        <f>E2280/N2280</f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0">
        <f t="shared" si="71"/>
        <v>42020.598368055558</v>
      </c>
      <c r="L2281" s="10">
        <f t="shared" si="72"/>
        <v>42038.958333333336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R2281" s="6">
        <f>E2281/N2281</f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0">
        <f t="shared" si="71"/>
        <v>42234.416562499995</v>
      </c>
      <c r="L2282" s="10">
        <f t="shared" si="72"/>
        <v>42264.416562499995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R2282" s="6">
        <f>E2282/N2282</f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0">
        <f t="shared" si="71"/>
        <v>40687.077511574069</v>
      </c>
      <c r="L2283" s="10">
        <f t="shared" si="72"/>
        <v>40749.076388888883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R2283" s="6">
        <f>E2283/N2283</f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0">
        <f t="shared" si="71"/>
        <v>42322.966273148144</v>
      </c>
      <c r="L2284" s="10">
        <f t="shared" si="72"/>
        <v>42382.966273148144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R2284" s="6">
        <f>E2284/N2284</f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0">
        <f t="shared" si="71"/>
        <v>40977.916712962957</v>
      </c>
      <c r="L2285" s="10">
        <f t="shared" si="72"/>
        <v>41037.875046296293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R2285" s="6">
        <f>E2285/N2285</f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0">
        <f t="shared" si="71"/>
        <v>40585.588483796295</v>
      </c>
      <c r="L2286" s="10">
        <f t="shared" si="72"/>
        <v>40613.958333333328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R2286" s="6">
        <f>E2286/N2286</f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0">
        <f t="shared" si="71"/>
        <v>41058.977349537039</v>
      </c>
      <c r="L2287" s="10">
        <f t="shared" si="72"/>
        <v>41088.977349537039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R2287" s="6">
        <f>E2287/N2287</f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0">
        <f t="shared" si="71"/>
        <v>41494.755254629628</v>
      </c>
      <c r="L2288" s="10">
        <f t="shared" si="72"/>
        <v>41522.957638888889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R2288" s="6">
        <f>E2288/N2288</f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0">
        <f t="shared" si="71"/>
        <v>41792.459027777775</v>
      </c>
      <c r="L2289" s="10">
        <f t="shared" si="72"/>
        <v>41813.459027777775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R2289" s="6">
        <f>E2289/N2289</f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0">
        <f t="shared" si="71"/>
        <v>41067.619085648148</v>
      </c>
      <c r="L2290" s="10">
        <f t="shared" si="72"/>
        <v>41086.541666666664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R2290" s="6">
        <f>E2290/N2290</f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0">
        <f t="shared" si="71"/>
        <v>41571.790046296293</v>
      </c>
      <c r="L2291" s="10">
        <f t="shared" si="72"/>
        <v>41614.765277777777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R2291" s="6">
        <f>E2291/N2291</f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0">
        <f t="shared" si="71"/>
        <v>40070.045486111107</v>
      </c>
      <c r="L2292" s="10">
        <f t="shared" si="72"/>
        <v>40148.5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R2292" s="6">
        <f>E2292/N2292</f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0">
        <f t="shared" si="71"/>
        <v>40987.768726851849</v>
      </c>
      <c r="L2293" s="10">
        <f t="shared" si="72"/>
        <v>41021.958333333328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R2293" s="6">
        <f>E2293/N2293</f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0">
        <f t="shared" si="71"/>
        <v>40987.489305555551</v>
      </c>
      <c r="L2294" s="10">
        <f t="shared" si="72"/>
        <v>41017.489305555551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R2294" s="6">
        <f>E2294/N2294</f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0">
        <f t="shared" si="71"/>
        <v>41151.499988425923</v>
      </c>
      <c r="L2295" s="10">
        <f t="shared" si="72"/>
        <v>41176.957638888889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R2295" s="6">
        <f>E2295/N2295</f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0">
        <f t="shared" si="71"/>
        <v>41264.514814814815</v>
      </c>
      <c r="L2296" s="10">
        <f t="shared" si="72"/>
        <v>41294.514814814815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R2296" s="6">
        <f>E2296/N2296</f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0">
        <f t="shared" si="71"/>
        <v>41270.746018518512</v>
      </c>
      <c r="L2297" s="10">
        <f t="shared" si="72"/>
        <v>41300.746018518512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R2297" s="6">
        <f>E2297/N2297</f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0">
        <f t="shared" si="71"/>
        <v>40927.52344907407</v>
      </c>
      <c r="L2298" s="10">
        <f t="shared" si="72"/>
        <v>40962.52344907407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R2298" s="6">
        <f>E2298/N2298</f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0">
        <f t="shared" si="71"/>
        <v>40947.83390046296</v>
      </c>
      <c r="L2299" s="10">
        <f t="shared" si="72"/>
        <v>40981.957638888889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R2299" s="6">
        <f>E2299/N2299</f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0">
        <f t="shared" si="71"/>
        <v>41694.632326388884</v>
      </c>
      <c r="L2300" s="10">
        <f t="shared" si="72"/>
        <v>41724.59065972222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R2300" s="6">
        <f>E2300/N2300</f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0">
        <f t="shared" si="71"/>
        <v>40564.824178240735</v>
      </c>
      <c r="L2301" s="10">
        <f t="shared" si="72"/>
        <v>40579.824178240735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R2301" s="6">
        <f>E2301/N2301</f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0">
        <f t="shared" si="71"/>
        <v>41074.518703703703</v>
      </c>
      <c r="L2302" s="10">
        <f t="shared" si="72"/>
        <v>41088.518703703703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R2302" s="6">
        <f>E2302/N2302</f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0">
        <f t="shared" si="71"/>
        <v>41415.938611111109</v>
      </c>
      <c r="L2303" s="10">
        <f t="shared" si="72"/>
        <v>41445.938611111109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R2303" s="6">
        <f>E2303/N2303</f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0">
        <f t="shared" si="71"/>
        <v>41605.660115740735</v>
      </c>
      <c r="L2304" s="10">
        <f t="shared" si="72"/>
        <v>41639.083333333328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R2304" s="6">
        <f>E2304/N2304</f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0">
        <f t="shared" si="71"/>
        <v>40849.902731481481</v>
      </c>
      <c r="L2305" s="10">
        <f t="shared" si="72"/>
        <v>40889.944398148145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R2305" s="6">
        <f>E2305/N2305</f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0">
        <f t="shared" si="71"/>
        <v>40502.607534722221</v>
      </c>
      <c r="L2306" s="10">
        <f t="shared" si="72"/>
        <v>40543.999305555553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R2306" s="6">
        <f>E2306/N2306</f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0">
        <f t="shared" ref="K2307:K2370" si="73">(J2307/86400)+25569+(-5/24)</f>
        <v>41834.486944444441</v>
      </c>
      <c r="L2307" s="10">
        <f t="shared" ref="L2307:L2370" si="74">(I2307/86400)+25569+(-5/24)</f>
        <v>41859.541666666664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R2307" s="6">
        <f>E2307/N2307</f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0">
        <f t="shared" si="73"/>
        <v>40947.959826388884</v>
      </c>
      <c r="L2308" s="10">
        <f t="shared" si="74"/>
        <v>40977.959826388884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R2308" s="6">
        <f>E2308/N2308</f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0">
        <f t="shared" si="73"/>
        <v>41004.594131944446</v>
      </c>
      <c r="L2309" s="10">
        <f t="shared" si="74"/>
        <v>41034.59407407407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R2309" s="6">
        <f>E2309/N2309</f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0">
        <f t="shared" si="73"/>
        <v>41851.754583333335</v>
      </c>
      <c r="L2310" s="10">
        <f t="shared" si="74"/>
        <v>41879.833333333328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R2310" s="6">
        <f>E2310/N2310</f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0">
        <f t="shared" si="73"/>
        <v>41307.779363425921</v>
      </c>
      <c r="L2311" s="10">
        <f t="shared" si="74"/>
        <v>41342.779363425921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R2311" s="6">
        <f>E2311/N2311</f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0">
        <f t="shared" si="73"/>
        <v>41324.585821759254</v>
      </c>
      <c r="L2312" s="10">
        <f t="shared" si="74"/>
        <v>41354.54415509259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R2312" s="6">
        <f>E2312/N2312</f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0">
        <f t="shared" si="73"/>
        <v>41735.796168981477</v>
      </c>
      <c r="L2313" s="10">
        <f t="shared" si="74"/>
        <v>41765.796168981477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R2313" s="6">
        <f>E2313/N2313</f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0">
        <f t="shared" si="73"/>
        <v>41716.424513888887</v>
      </c>
      <c r="L2314" s="10">
        <f t="shared" si="74"/>
        <v>41747.75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R2314" s="6">
        <f>E2314/N2314</f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0">
        <f t="shared" si="73"/>
        <v>41002.750300925924</v>
      </c>
      <c r="L2315" s="10">
        <f t="shared" si="74"/>
        <v>41032.750300925924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R2315" s="6">
        <f>E2315/N2315</f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0">
        <f t="shared" si="73"/>
        <v>41037.343252314815</v>
      </c>
      <c r="L2316" s="10">
        <f t="shared" si="74"/>
        <v>41067.343252314815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R2316" s="6">
        <f>E2316/N2316</f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0">
        <f t="shared" si="73"/>
        <v>41004.517858796295</v>
      </c>
      <c r="L2317" s="10">
        <f t="shared" si="74"/>
        <v>41034.517858796295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R2317" s="6">
        <f>E2317/N2317</f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0">
        <f t="shared" si="73"/>
        <v>40079.516782407409</v>
      </c>
      <c r="L2318" s="10">
        <f t="shared" si="74"/>
        <v>40156.558333333327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R2318" s="6">
        <f>E2318/N2318</f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0">
        <f t="shared" si="73"/>
        <v>40192.33390046296</v>
      </c>
      <c r="L2319" s="10">
        <f t="shared" si="74"/>
        <v>40224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R2319" s="6">
        <f>E2319/N2319</f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0">
        <f t="shared" si="73"/>
        <v>40050.435347222221</v>
      </c>
      <c r="L2320" s="10">
        <f t="shared" si="74"/>
        <v>40081.957638888889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R2320" s="6">
        <f>E2320/N2320</f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0">
        <f t="shared" si="73"/>
        <v>41592.873668981476</v>
      </c>
      <c r="L2321" s="10">
        <f t="shared" si="74"/>
        <v>41622.873668981476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R2321" s="6">
        <f>E2321/N2321</f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0">
        <f t="shared" si="73"/>
        <v>41696.608796296292</v>
      </c>
      <c r="L2322" s="10">
        <f t="shared" si="74"/>
        <v>41731.567129629628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R2322" s="6">
        <f>E2322/N2322</f>
        <v>61.044943820224717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0">
        <f t="shared" si="73"/>
        <v>42799.052094907405</v>
      </c>
      <c r="L2323" s="10">
        <f t="shared" si="74"/>
        <v>42829.010428240734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R2323" s="6">
        <f>E2323/N2323</f>
        <v>64.53125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0">
        <f t="shared" si="73"/>
        <v>42804.6871412037</v>
      </c>
      <c r="L2324" s="10">
        <f t="shared" si="74"/>
        <v>42834.645474537036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R2324" s="6">
        <f>E2324/N2324</f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0">
        <f t="shared" si="73"/>
        <v>42807.546840277777</v>
      </c>
      <c r="L2325" s="10">
        <f t="shared" si="74"/>
        <v>42814.546840277777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R2325" s="6">
        <f>E2325/N2325</f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0">
        <f t="shared" si="73"/>
        <v>42790.67690972222</v>
      </c>
      <c r="L2326" s="10">
        <f t="shared" si="74"/>
        <v>42820.635243055549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R2326" s="6">
        <f>E2326/N2326</f>
        <v>25.491803278688526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0">
        <f t="shared" si="73"/>
        <v>42793.814016203702</v>
      </c>
      <c r="L2327" s="10">
        <f t="shared" si="74"/>
        <v>42823.772349537037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R2327" s="6">
        <f>E2327/N2327</f>
        <v>11.428571428571429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0">
        <f t="shared" si="73"/>
        <v>42803.825787037036</v>
      </c>
      <c r="L2328" s="10">
        <f t="shared" si="74"/>
        <v>42855.499999999993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R2328" s="6">
        <f>E2328/N2328</f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0">
        <f t="shared" si="73"/>
        <v>41842.708796296291</v>
      </c>
      <c r="L2329" s="10">
        <f t="shared" si="74"/>
        <v>41877.708796296291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R2329" s="6">
        <f>E2329/N2329</f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0">
        <f t="shared" si="73"/>
        <v>42139.573344907403</v>
      </c>
      <c r="L2330" s="10">
        <f t="shared" si="74"/>
        <v>42169.573344907403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R2330" s="6">
        <f>E2330/N2330</f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0">
        <f t="shared" si="73"/>
        <v>41807.416041666664</v>
      </c>
      <c r="L2331" s="10">
        <f t="shared" si="74"/>
        <v>41837.416041666664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R2331" s="6">
        <f>E2331/N2331</f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0">
        <f t="shared" si="73"/>
        <v>42332.691469907404</v>
      </c>
      <c r="L2332" s="10">
        <f t="shared" si="74"/>
        <v>42362.791666666664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R2332" s="6">
        <f>E2332/N2332</f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0">
        <f t="shared" si="73"/>
        <v>41838.797337962962</v>
      </c>
      <c r="L2333" s="10">
        <f t="shared" si="74"/>
        <v>41868.797337962962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R2333" s="6">
        <f>E2333/N2333</f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0">
        <f t="shared" si="73"/>
        <v>42011.419803240737</v>
      </c>
      <c r="L2334" s="10">
        <f t="shared" si="74"/>
        <v>42041.419803240737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R2334" s="6">
        <f>E2334/N2334</f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0">
        <f t="shared" si="73"/>
        <v>41767.442013888889</v>
      </c>
      <c r="L2335" s="10">
        <f t="shared" si="74"/>
        <v>41788.534722222219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R2335" s="6">
        <f>E2335/N2335</f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0">
        <f t="shared" si="73"/>
        <v>41918.461782407401</v>
      </c>
      <c r="L2336" s="10">
        <f t="shared" si="74"/>
        <v>41948.523611111108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R2336" s="6">
        <f>E2336/N2336</f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0">
        <f t="shared" si="73"/>
        <v>41771.363923611112</v>
      </c>
      <c r="L2337" s="10">
        <f t="shared" si="74"/>
        <v>41801.363923611112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R2337" s="6">
        <f>E2337/N2337</f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0">
        <f t="shared" si="73"/>
        <v>41666.716377314813</v>
      </c>
      <c r="L2338" s="10">
        <f t="shared" si="74"/>
        <v>41706.716377314813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R2338" s="6">
        <f>E2338/N2338</f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0">
        <f t="shared" si="73"/>
        <v>41786.432210648149</v>
      </c>
      <c r="L2339" s="10">
        <f t="shared" si="74"/>
        <v>41816.432210648149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R2339" s="6">
        <f>E2339/N2339</f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0">
        <f t="shared" si="73"/>
        <v>41789.688472222224</v>
      </c>
      <c r="L2340" s="10">
        <f t="shared" si="74"/>
        <v>41819.688472222224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R2340" s="6">
        <f>E2340/N2340</f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0">
        <f t="shared" si="73"/>
        <v>42692.591539351844</v>
      </c>
      <c r="L2341" s="10">
        <f t="shared" si="74"/>
        <v>42723.124305555553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R2341" s="6">
        <f>E2341/N2341</f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0">
        <f t="shared" si="73"/>
        <v>42643.434467592589</v>
      </c>
      <c r="L2342" s="10">
        <f t="shared" si="74"/>
        <v>42673.434467592589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R2342" s="6">
        <f>E2342/N2342</f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0">
        <f t="shared" si="73"/>
        <v>42167.605370370373</v>
      </c>
      <c r="L2343" s="10">
        <f t="shared" si="74"/>
        <v>42197.605370370373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R2343" s="6">
        <v>0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0">
        <f t="shared" si="73"/>
        <v>41897.49386574074</v>
      </c>
      <c r="L2344" s="10">
        <f t="shared" si="74"/>
        <v>41918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R2344" s="6">
        <v>0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0">
        <f t="shared" si="73"/>
        <v>42327.616956018515</v>
      </c>
      <c r="L2345" s="10">
        <f t="shared" si="74"/>
        <v>42377.615972222215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R2345" s="6">
        <f>E2345/N2345</f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0">
        <f t="shared" si="73"/>
        <v>42515.519317129627</v>
      </c>
      <c r="L2346" s="10">
        <f t="shared" si="74"/>
        <v>42545.519317129627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R2346" s="6">
        <f>E2346/N2346</f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0">
        <f t="shared" si="73"/>
        <v>42059.79347222222</v>
      </c>
      <c r="L2347" s="10">
        <f t="shared" si="74"/>
        <v>42094.777083333327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R2347" s="6">
        <v>0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0">
        <f t="shared" si="73"/>
        <v>42615.590636574074</v>
      </c>
      <c r="L2348" s="10">
        <f t="shared" si="74"/>
        <v>42660.590636574074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R2348" s="6">
        <f>E2348/N2348</f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0">
        <f t="shared" si="73"/>
        <v>42577.39902777777</v>
      </c>
      <c r="L2349" s="10">
        <f t="shared" si="74"/>
        <v>42607.39902777777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R2349" s="6">
        <f>E2349/N2349</f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0">
        <f t="shared" si="73"/>
        <v>42360.723819444444</v>
      </c>
      <c r="L2350" s="10">
        <f t="shared" si="74"/>
        <v>42420.723819444444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R2350" s="6">
        <f>E2350/N2350</f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0">
        <f t="shared" si="73"/>
        <v>42198.567453703705</v>
      </c>
      <c r="L2351" s="10">
        <f t="shared" si="74"/>
        <v>42227.567453703705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R2351" s="6">
        <v>0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0">
        <f t="shared" si="73"/>
        <v>42708.633912037032</v>
      </c>
      <c r="L2352" s="10">
        <f t="shared" si="74"/>
        <v>42738.633912037032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s="6">
        <v>0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0">
        <f t="shared" si="73"/>
        <v>42093.892812500002</v>
      </c>
      <c r="L2353" s="10">
        <f t="shared" si="74"/>
        <v>42123.892812500002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R2353" s="6">
        <f>E2353/N2353</f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0">
        <f t="shared" si="73"/>
        <v>42101.425370370365</v>
      </c>
      <c r="L2354" s="10">
        <f t="shared" si="74"/>
        <v>42161.425370370365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R2354" s="6">
        <v>0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0">
        <f t="shared" si="73"/>
        <v>42103.467847222222</v>
      </c>
      <c r="L2355" s="10">
        <f t="shared" si="74"/>
        <v>42115.467847222222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s="6">
        <v>0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0">
        <f t="shared" si="73"/>
        <v>41954.51458333333</v>
      </c>
      <c r="L2356" s="10">
        <f t="shared" si="74"/>
        <v>42014.51458333333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R2356" s="6">
        <f>E2356/N2356</f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0">
        <f t="shared" si="73"/>
        <v>42096.709907407407</v>
      </c>
      <c r="L2357" s="10">
        <f t="shared" si="74"/>
        <v>42126.709907407407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R2357" s="6">
        <f>E2357/N2357</f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0">
        <f t="shared" si="73"/>
        <v>42130.575277777774</v>
      </c>
      <c r="L2358" s="10">
        <f t="shared" si="74"/>
        <v>42160.575277777774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R2358" s="6">
        <v>0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0">
        <f t="shared" si="73"/>
        <v>42264.411782407406</v>
      </c>
      <c r="L2359" s="10">
        <f t="shared" si="74"/>
        <v>42294.411782407406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R2359" s="6">
        <v>0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0">
        <f t="shared" si="73"/>
        <v>41978.722638888888</v>
      </c>
      <c r="L2360" s="10">
        <f t="shared" si="74"/>
        <v>42034.818749999999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R2360" s="6">
        <v>0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0">
        <f t="shared" si="73"/>
        <v>42159.441249999996</v>
      </c>
      <c r="L2361" s="10">
        <f t="shared" si="74"/>
        <v>42219.441249999996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R2361" s="6">
        <f>E2361/N2361</f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0">
        <f t="shared" si="73"/>
        <v>42377.498611111114</v>
      </c>
      <c r="L2362" s="10">
        <f t="shared" si="74"/>
        <v>42407.498611111114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R2362" s="6">
        <f>E2362/N2362</f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0">
        <f t="shared" si="73"/>
        <v>42466.650555555556</v>
      </c>
      <c r="L2363" s="10">
        <f t="shared" si="74"/>
        <v>42490.708333333336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R2363" s="6">
        <v>0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0">
        <f t="shared" si="73"/>
        <v>41954.47997685185</v>
      </c>
      <c r="L2364" s="10">
        <f t="shared" si="74"/>
        <v>41984.47997685185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R2364" s="6">
        <f>E2364/N2364</f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0">
        <f t="shared" si="73"/>
        <v>42321.803240740737</v>
      </c>
      <c r="L2365" s="10">
        <f t="shared" si="74"/>
        <v>42366.803240740737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R2365" s="6">
        <v>0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0">
        <f t="shared" si="73"/>
        <v>42248.726342592585</v>
      </c>
      <c r="L2366" s="10">
        <f t="shared" si="74"/>
        <v>42303.726342592585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R2366" s="6">
        <v>0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0">
        <f t="shared" si="73"/>
        <v>42346.528067129628</v>
      </c>
      <c r="L2367" s="10">
        <f t="shared" si="74"/>
        <v>42386.749999999993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R2367" s="6">
        <v>0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0">
        <f t="shared" si="73"/>
        <v>42268.323298611103</v>
      </c>
      <c r="L2368" s="10">
        <f t="shared" si="74"/>
        <v>42298.323298611103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R2368" s="6">
        <f>E2368/N2368</f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0">
        <f t="shared" si="73"/>
        <v>42425.761759259258</v>
      </c>
      <c r="L2369" s="10">
        <f t="shared" si="74"/>
        <v>42485.720092592594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R2369" s="6">
        <f>E2369/N2369</f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0">
        <f t="shared" si="73"/>
        <v>42063.513483796291</v>
      </c>
      <c r="L2370" s="10">
        <f t="shared" si="74"/>
        <v>42108.471817129626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R2370" s="6">
        <f>E2370/N2370</f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0">
        <f t="shared" ref="K2371:K2434" si="75">(J2371/86400)+25569+(-5/24)</f>
        <v>42380.60429398148</v>
      </c>
      <c r="L2371" s="10">
        <f t="shared" ref="L2371:L2434" si="76">(I2371/86400)+25569+(-5/24)</f>
        <v>42410.60429398148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s="6">
        <v>0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0">
        <f t="shared" si="75"/>
        <v>41960.980798611105</v>
      </c>
      <c r="L2372" s="10">
        <f t="shared" si="76"/>
        <v>41990.980798611105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R2372" s="6">
        <f>E2372/N2372</f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0">
        <f t="shared" si="75"/>
        <v>42150.569398148145</v>
      </c>
      <c r="L2373" s="10">
        <f t="shared" si="76"/>
        <v>42180.569398148145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R2373" s="6">
        <v>0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0">
        <f t="shared" si="75"/>
        <v>42087.860775462956</v>
      </c>
      <c r="L2374" s="10">
        <f t="shared" si="76"/>
        <v>42117.860775462956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R2374" s="6">
        <f>E2374/N2374</f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0">
        <f t="shared" si="75"/>
        <v>42215.453981481478</v>
      </c>
      <c r="L2375" s="10">
        <f t="shared" si="76"/>
        <v>42245.453981481478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R2375" s="6">
        <f>E2375/N2375</f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0">
        <f t="shared" si="75"/>
        <v>42017.634953703702</v>
      </c>
      <c r="L2376" s="10">
        <f t="shared" si="76"/>
        <v>42047.634953703702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R2376" s="6">
        <f>E2376/N2376</f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0">
        <f t="shared" si="75"/>
        <v>42592.627743055556</v>
      </c>
      <c r="L2377" s="10">
        <f t="shared" si="76"/>
        <v>42622.627743055556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R2377" s="6">
        <v>0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0">
        <f t="shared" si="75"/>
        <v>42318.717199074068</v>
      </c>
      <c r="L2378" s="10">
        <f t="shared" si="76"/>
        <v>42348.717199074068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R2378" s="6">
        <f>E2378/N2378</f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0">
        <f t="shared" si="75"/>
        <v>42669.661840277775</v>
      </c>
      <c r="L2379" s="10">
        <f t="shared" si="76"/>
        <v>42699.703506944446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R2379" s="6">
        <v>0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0">
        <f t="shared" si="75"/>
        <v>42212.804745370369</v>
      </c>
      <c r="L2380" s="10">
        <f t="shared" si="76"/>
        <v>42241.804745370369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R2380" s="6">
        <v>0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0">
        <f t="shared" si="75"/>
        <v>42236.808055555557</v>
      </c>
      <c r="L2381" s="10">
        <f t="shared" si="76"/>
        <v>42281.808055555557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R2381" s="6">
        <v>0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0">
        <f t="shared" si="75"/>
        <v>42248.584976851846</v>
      </c>
      <c r="L2382" s="10">
        <f t="shared" si="76"/>
        <v>42278.584976851846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R2382" s="6">
        <f>E2382/N2382</f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0">
        <f t="shared" si="75"/>
        <v>42074.727407407401</v>
      </c>
      <c r="L2383" s="10">
        <f t="shared" si="76"/>
        <v>42104.727407407401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R2383" s="6">
        <f>E2383/N2383</f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0">
        <f t="shared" si="75"/>
        <v>42194.979201388887</v>
      </c>
      <c r="L2384" s="10">
        <f t="shared" si="76"/>
        <v>42219.979201388887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R2384" s="6">
        <f>E2384/N2384</f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0">
        <f t="shared" si="75"/>
        <v>42026.848460648143</v>
      </c>
      <c r="L2385" s="10">
        <f t="shared" si="76"/>
        <v>42056.848460648143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R2385" s="6">
        <f>E2385/N2385</f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0">
        <f t="shared" si="75"/>
        <v>41926.859293981477</v>
      </c>
      <c r="L2386" s="10">
        <f t="shared" si="76"/>
        <v>41956.900960648149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R2386" s="6">
        <f>E2386/N2386</f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0">
        <f t="shared" si="75"/>
        <v>42191.493425925924</v>
      </c>
      <c r="L2387" s="10">
        <f t="shared" si="76"/>
        <v>42221.493425925924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R2387" s="6">
        <f>E2387/N2387</f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0">
        <f t="shared" si="75"/>
        <v>41954.629907407405</v>
      </c>
      <c r="L2388" s="10">
        <f t="shared" si="76"/>
        <v>42014.629907407405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R2388" s="6">
        <v>0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0">
        <f t="shared" si="75"/>
        <v>42528.418287037035</v>
      </c>
      <c r="L2389" s="10">
        <f t="shared" si="76"/>
        <v>42573.418287037035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R2389" s="6">
        <f>E2389/N2389</f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0">
        <f t="shared" si="75"/>
        <v>41989.645358796297</v>
      </c>
      <c r="L2390" s="10">
        <f t="shared" si="76"/>
        <v>42019.603472222218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R2390" s="6">
        <f>E2390/N2390</f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0">
        <f t="shared" si="75"/>
        <v>42179.445046296292</v>
      </c>
      <c r="L2391" s="10">
        <f t="shared" si="76"/>
        <v>42210.707638888889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R2391" s="6">
        <f>E2391/N2391</f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0">
        <f t="shared" si="75"/>
        <v>41968.053981481477</v>
      </c>
      <c r="L2392" s="10">
        <f t="shared" si="76"/>
        <v>42008.053981481477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s="6">
        <v>0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0">
        <f t="shared" si="75"/>
        <v>42064.586157407401</v>
      </c>
      <c r="L2393" s="10">
        <f t="shared" si="76"/>
        <v>42094.544490740744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R2393" s="6">
        <f>E2393/N2393</f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0">
        <f t="shared" si="75"/>
        <v>42275.912303240737</v>
      </c>
      <c r="L2394" s="10">
        <f t="shared" si="76"/>
        <v>42305.912303240737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s="6">
        <v>0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0">
        <f t="shared" si="75"/>
        <v>42194.440011574072</v>
      </c>
      <c r="L2395" s="10">
        <f t="shared" si="76"/>
        <v>42224.440011574072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R2395" s="6">
        <f>E2395/N2395</f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0">
        <f t="shared" si="75"/>
        <v>42031.15385416666</v>
      </c>
      <c r="L2396" s="10">
        <f t="shared" si="76"/>
        <v>42061.15385416666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R2396" s="6">
        <f>E2396/N2396</f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0">
        <f t="shared" si="75"/>
        <v>42716.913043981483</v>
      </c>
      <c r="L2397" s="10">
        <f t="shared" si="76"/>
        <v>42745.164583333331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s="6">
        <v>0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0">
        <f t="shared" si="75"/>
        <v>42262.640717592592</v>
      </c>
      <c r="L2398" s="10">
        <f t="shared" si="76"/>
        <v>42292.640717592592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R2398" s="6">
        <f>E2398/N2398</f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0">
        <f t="shared" si="75"/>
        <v>41976.676574074074</v>
      </c>
      <c r="L2399" s="10">
        <f t="shared" si="76"/>
        <v>42006.676574074074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R2399" s="6">
        <v>0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0">
        <f t="shared" si="75"/>
        <v>42157.708148148151</v>
      </c>
      <c r="L2400" s="10">
        <f t="shared" si="76"/>
        <v>42187.708148148151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s="6">
        <v>0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0">
        <f t="shared" si="75"/>
        <v>41956.644745370366</v>
      </c>
      <c r="L2401" s="10">
        <f t="shared" si="76"/>
        <v>41991.644745370366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s="6">
        <v>0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0">
        <f t="shared" si="75"/>
        <v>42444.059768518513</v>
      </c>
      <c r="L2402" s="10">
        <f t="shared" si="76"/>
        <v>42474.059768518513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s="6">
        <v>0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0">
        <f t="shared" si="75"/>
        <v>42374.614537037036</v>
      </c>
      <c r="L2403" s="10">
        <f t="shared" si="76"/>
        <v>42434.614537037036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R2403" s="6">
        <f>E2403/N2403</f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0">
        <f t="shared" si="75"/>
        <v>42107.47142361111</v>
      </c>
      <c r="L2404" s="10">
        <f t="shared" si="76"/>
        <v>42137.47142361111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R2404" s="6">
        <f>E2404/N2404</f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0">
        <f t="shared" si="75"/>
        <v>42399.67428240741</v>
      </c>
      <c r="L2405" s="10">
        <f t="shared" si="76"/>
        <v>42459.632615740738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R2405" s="6">
        <f>E2405/N2405</f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0">
        <f t="shared" si="75"/>
        <v>42341.831099537034</v>
      </c>
      <c r="L2406" s="10">
        <f t="shared" si="76"/>
        <v>42371.831099537034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R2406" s="6">
        <v>0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0">
        <f t="shared" si="75"/>
        <v>42595.377025462956</v>
      </c>
      <c r="L2407" s="10">
        <f t="shared" si="76"/>
        <v>42616.377025462956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R2407" s="6">
        <f>E2407/N2407</f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0">
        <f t="shared" si="75"/>
        <v>41982.902662037035</v>
      </c>
      <c r="L2408" s="10">
        <f t="shared" si="76"/>
        <v>42022.902662037035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R2408" s="6">
        <f>E2408/N2408</f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0">
        <f t="shared" si="75"/>
        <v>42082.367222222216</v>
      </c>
      <c r="L2409" s="10">
        <f t="shared" si="76"/>
        <v>42105.041666666664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R2409" s="6">
        <f>E2409/N2409</f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0">
        <f t="shared" si="75"/>
        <v>41918.93237268518</v>
      </c>
      <c r="L2410" s="10">
        <f t="shared" si="76"/>
        <v>41948.974039351851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R2410" s="6">
        <f>E2410/N2410</f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0">
        <f t="shared" si="75"/>
        <v>42204.667534722219</v>
      </c>
      <c r="L2411" s="10">
        <f t="shared" si="76"/>
        <v>42234.667534722219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R2411" s="6">
        <f>E2411/N2411</f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0">
        <f t="shared" si="75"/>
        <v>42224.199942129628</v>
      </c>
      <c r="L2412" s="10">
        <f t="shared" si="76"/>
        <v>42254.199942129628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R2412" s="6">
        <v>0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0">
        <f t="shared" si="75"/>
        <v>42211.524097222216</v>
      </c>
      <c r="L2413" s="10">
        <f t="shared" si="76"/>
        <v>42241.524097222216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R2413" s="6">
        <f>E2413/N2413</f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0">
        <f t="shared" si="75"/>
        <v>42655.528622685182</v>
      </c>
      <c r="L2414" s="10">
        <f t="shared" si="76"/>
        <v>42700.570289351854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R2414" s="6">
        <v>0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0">
        <f t="shared" si="75"/>
        <v>41759.901412037034</v>
      </c>
      <c r="L2415" s="10">
        <f t="shared" si="76"/>
        <v>41790.770833333328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R2415" s="6">
        <f>E2415/N2415</f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0">
        <f t="shared" si="75"/>
        <v>42198.486805555549</v>
      </c>
      <c r="L2416" s="10">
        <f t="shared" si="76"/>
        <v>42237.957638888889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R2416" s="6">
        <f>E2416/N2416</f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0">
        <f t="shared" si="75"/>
        <v>42536.654467592591</v>
      </c>
      <c r="L2417" s="10">
        <f t="shared" si="76"/>
        <v>42566.654467592591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R2417" s="6">
        <f>E2417/N2417</f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0">
        <f t="shared" si="75"/>
        <v>42019.529432870368</v>
      </c>
      <c r="L2418" s="10">
        <f t="shared" si="76"/>
        <v>42077.416666666664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R2418" s="6">
        <f>E2418/N2418</f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0">
        <f t="shared" si="75"/>
        <v>41831.675775462958</v>
      </c>
      <c r="L2419" s="10">
        <f t="shared" si="76"/>
        <v>41861.675775462958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R2419" s="6">
        <v>0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0">
        <f t="shared" si="75"/>
        <v>42027.648657407401</v>
      </c>
      <c r="L2420" s="10">
        <f t="shared" si="76"/>
        <v>42087.606990740744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R2420" s="6">
        <f>E2420/N2420</f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0">
        <f t="shared" si="75"/>
        <v>41993.529965277776</v>
      </c>
      <c r="L2421" s="10">
        <f t="shared" si="76"/>
        <v>42053.529965277776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R2421" s="6">
        <v>0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0">
        <f t="shared" si="75"/>
        <v>41892.820543981477</v>
      </c>
      <c r="L2422" s="10">
        <f t="shared" si="76"/>
        <v>41952.862210648142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R2422" s="6">
        <f>E2422/N2422</f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0">
        <f t="shared" si="75"/>
        <v>42026.479120370372</v>
      </c>
      <c r="L2423" s="10">
        <f t="shared" si="76"/>
        <v>42056.479120370372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R2423" s="6">
        <f>E2423/N2423</f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0">
        <f t="shared" si="75"/>
        <v>42044.516620370363</v>
      </c>
      <c r="L2424" s="10">
        <f t="shared" si="76"/>
        <v>42074.474953703706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R2424" s="6">
        <f>E2424/N2424</f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0">
        <f t="shared" si="75"/>
        <v>41974.496412037035</v>
      </c>
      <c r="L2425" s="10">
        <f t="shared" si="76"/>
        <v>42004.496412037035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R2425" s="6">
        <f>E2425/N2425</f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0">
        <f t="shared" si="75"/>
        <v>41909.684120370366</v>
      </c>
      <c r="L2426" s="10">
        <f t="shared" si="76"/>
        <v>41939.684120370366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R2426" s="6">
        <f>E2426/N2426</f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0">
        <f t="shared" si="75"/>
        <v>42502.705428240741</v>
      </c>
      <c r="L2427" s="10">
        <f t="shared" si="76"/>
        <v>42517.711111111108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R2427" s="6">
        <f>E2427/N2427</f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0">
        <f t="shared" si="75"/>
        <v>42163.961712962962</v>
      </c>
      <c r="L2428" s="10">
        <f t="shared" si="76"/>
        <v>42223.961712962962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R2428" s="6">
        <v>0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0">
        <f t="shared" si="75"/>
        <v>42412.110335648147</v>
      </c>
      <c r="L2429" s="10">
        <f t="shared" si="76"/>
        <v>42452.068668981483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R2429" s="6">
        <f>E2429/N2429</f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0">
        <f t="shared" si="75"/>
        <v>42045.575821759259</v>
      </c>
      <c r="L2430" s="10">
        <f t="shared" si="76"/>
        <v>42075.534155092588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R2430" s="6">
        <f>E2430/N2430</f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0">
        <f t="shared" si="75"/>
        <v>42734.670902777776</v>
      </c>
      <c r="L2431" s="10">
        <f t="shared" si="76"/>
        <v>42771.488888888889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R2431" s="6">
        <f>E2431/N2431</f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0">
        <f t="shared" si="75"/>
        <v>42381.922499999993</v>
      </c>
      <c r="L2432" s="10">
        <f t="shared" si="76"/>
        <v>42411.922499999993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R2432" s="6">
        <f>E2432/N2432</f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0">
        <f t="shared" si="75"/>
        <v>42488.891354166662</v>
      </c>
      <c r="L2433" s="10">
        <f t="shared" si="76"/>
        <v>42548.891354166662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R2433" s="6">
        <f>E2433/N2433</f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0">
        <f t="shared" si="75"/>
        <v>42041.010381944441</v>
      </c>
      <c r="L2434" s="10">
        <f t="shared" si="76"/>
        <v>42071.010381944441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R2434" s="6">
        <f>E2434/N2434</f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0">
        <f t="shared" ref="K2435:K2498" si="77">(J2435/86400)+25569+(-5/24)</f>
        <v>42397.691469907404</v>
      </c>
      <c r="L2435" s="10">
        <f t="shared" ref="L2435:L2498" si="78">(I2435/86400)+25569+(-5/24)</f>
        <v>42427.691469907404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R2435" s="6">
        <v>0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0">
        <f t="shared" si="77"/>
        <v>42179.977708333332</v>
      </c>
      <c r="L2436" s="10">
        <f t="shared" si="78"/>
        <v>42219.977708333332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R2436" s="6">
        <f>E2436/N2436</f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0">
        <f t="shared" si="77"/>
        <v>42252.069282407407</v>
      </c>
      <c r="L2437" s="10">
        <f t="shared" si="78"/>
        <v>42282.069282407407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R2437" s="6">
        <f>E2437/N2437</f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0">
        <f t="shared" si="77"/>
        <v>42338.407060185178</v>
      </c>
      <c r="L2438" s="10">
        <f t="shared" si="78"/>
        <v>42398.407060185178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R2438" s="6">
        <f>E2438/N2438</f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0">
        <f t="shared" si="77"/>
        <v>42031.756805555553</v>
      </c>
      <c r="L2439" s="10">
        <f t="shared" si="78"/>
        <v>42080.541666666664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R2439" s="6">
        <v>0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0">
        <f t="shared" si="77"/>
        <v>42285.706736111104</v>
      </c>
      <c r="L2440" s="10">
        <f t="shared" si="78"/>
        <v>42345.748402777775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R2440" s="6">
        <f>E2440/N2440</f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0">
        <f t="shared" si="77"/>
        <v>42265.610289351847</v>
      </c>
      <c r="L2441" s="10">
        <f t="shared" si="78"/>
        <v>42295.610289351847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R2441" s="6">
        <v>0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0">
        <f t="shared" si="77"/>
        <v>42383.691122685188</v>
      </c>
      <c r="L2442" s="10">
        <f t="shared" si="78"/>
        <v>42413.691122685188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R2442" s="6">
        <f>E2442/N2442</f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0">
        <f t="shared" si="77"/>
        <v>42186.917291666665</v>
      </c>
      <c r="L2443" s="10">
        <f t="shared" si="78"/>
        <v>42207.999305555553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R2443" s="6">
        <f>E2443/N2443</f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0">
        <f t="shared" si="77"/>
        <v>42052.458657407406</v>
      </c>
      <c r="L2444" s="10">
        <f t="shared" si="78"/>
        <v>42082.416990740741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R2444" s="6">
        <f>E2444/N2444</f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0">
        <f t="shared" si="77"/>
        <v>41836.416921296295</v>
      </c>
      <c r="L2445" s="10">
        <f t="shared" si="78"/>
        <v>41866.416921296295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R2445" s="6">
        <f>E2445/N2445</f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0">
        <f t="shared" si="77"/>
        <v>42485.54619212963</v>
      </c>
      <c r="L2446" s="10">
        <f t="shared" si="78"/>
        <v>42515.54619212963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R2446" s="6">
        <f>E2446/N2446</f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0">
        <f t="shared" si="77"/>
        <v>42242.981724537036</v>
      </c>
      <c r="L2447" s="10">
        <f t="shared" si="78"/>
        <v>42272.981724537036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R2447" s="6">
        <f>E2447/N2447</f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0">
        <f t="shared" si="77"/>
        <v>42670.394340277773</v>
      </c>
      <c r="L2448" s="10">
        <f t="shared" si="78"/>
        <v>42700.436006944445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R2448" s="6">
        <f>E2448/N2448</f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0">
        <f t="shared" si="77"/>
        <v>42654.26149305555</v>
      </c>
      <c r="L2449" s="10">
        <f t="shared" si="78"/>
        <v>42685.958333333336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R2449" s="6">
        <f>E2449/N2449</f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0">
        <f t="shared" si="77"/>
        <v>42607.107789351845</v>
      </c>
      <c r="L2450" s="10">
        <f t="shared" si="78"/>
        <v>42613.025000000001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R2450" s="6">
        <f>E2450/N2450</f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0">
        <f t="shared" si="77"/>
        <v>41942.934201388889</v>
      </c>
      <c r="L2451" s="10">
        <f t="shared" si="78"/>
        <v>41972.975868055553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R2451" s="6">
        <f>E2451/N2451</f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0">
        <f t="shared" si="77"/>
        <v>41901.864074074074</v>
      </c>
      <c r="L2452" s="10">
        <f t="shared" si="78"/>
        <v>41939.924305555549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R2452" s="6">
        <f>E2452/N2452</f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0">
        <f t="shared" si="77"/>
        <v>42779.700115740743</v>
      </c>
      <c r="L2453" s="10">
        <f t="shared" si="78"/>
        <v>42799.700115740743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R2453" s="6">
        <f>E2453/N2453</f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0">
        <f t="shared" si="77"/>
        <v>42338.635416666664</v>
      </c>
      <c r="L2454" s="10">
        <f t="shared" si="78"/>
        <v>42367.749999999993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R2454" s="6">
        <f>E2454/N2454</f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0">
        <f t="shared" si="77"/>
        <v>42738.483900462961</v>
      </c>
      <c r="L2455" s="10">
        <f t="shared" si="78"/>
        <v>42768.483900462961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R2455" s="6">
        <f>E2455/N2455</f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0">
        <f t="shared" si="77"/>
        <v>42769.993148148147</v>
      </c>
      <c r="L2456" s="10">
        <f t="shared" si="78"/>
        <v>42804.993148148147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R2456" s="6">
        <f>E2456/N2456</f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0">
        <f t="shared" si="77"/>
        <v>42452.573495370372</v>
      </c>
      <c r="L2457" s="10">
        <f t="shared" si="78"/>
        <v>42480.573495370372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R2457" s="6">
        <f>E2457/N2457</f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0">
        <f t="shared" si="77"/>
        <v>42761.752766203703</v>
      </c>
      <c r="L2458" s="10">
        <f t="shared" si="78"/>
        <v>42791.752766203703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R2458" s="6">
        <f>E2458/N2458</f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0">
        <f t="shared" si="77"/>
        <v>42423.394166666665</v>
      </c>
      <c r="L2459" s="10">
        <f t="shared" si="78"/>
        <v>42453.352500000001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R2459" s="6">
        <f>E2459/N2459</f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0">
        <f t="shared" si="77"/>
        <v>42495.663402777776</v>
      </c>
      <c r="L2460" s="10">
        <f t="shared" si="78"/>
        <v>42530.583333333336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R2460" s="6">
        <f>E2460/N2460</f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0">
        <f t="shared" si="77"/>
        <v>42407.429224537038</v>
      </c>
      <c r="L2461" s="10">
        <f t="shared" si="78"/>
        <v>42452.387557870366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R2461" s="6">
        <f>E2461/N2461</f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0">
        <f t="shared" si="77"/>
        <v>42703.978784722225</v>
      </c>
      <c r="L2462" s="10">
        <f t="shared" si="78"/>
        <v>42737.970138888886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R2462" s="6">
        <f>E2462/N2462</f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0">
        <f t="shared" si="77"/>
        <v>40783.804363425923</v>
      </c>
      <c r="L2463" s="10">
        <f t="shared" si="78"/>
        <v>40816.916666666664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R2463" s="6">
        <f>E2463/N2463</f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0">
        <f t="shared" si="77"/>
        <v>41088.977962962963</v>
      </c>
      <c r="L2464" s="10">
        <f t="shared" si="78"/>
        <v>41108.977962962963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R2464" s="6">
        <f>E2464/N2464</f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0">
        <f t="shared" si="77"/>
        <v>41340.903067129628</v>
      </c>
      <c r="L2465" s="10">
        <f t="shared" si="78"/>
        <v>41380.583333333328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R2465" s="6">
        <f>E2465/N2465</f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0">
        <f t="shared" si="77"/>
        <v>42248.692094907405</v>
      </c>
      <c r="L2466" s="10">
        <f t="shared" si="78"/>
        <v>42277.603472222218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R2466" s="6">
        <f>E2466/N2466</f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0">
        <f t="shared" si="77"/>
        <v>41145.510972222219</v>
      </c>
      <c r="L2467" s="10">
        <f t="shared" si="78"/>
        <v>41175.510972222219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R2467" s="6">
        <f>E2467/N2467</f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0">
        <f t="shared" si="77"/>
        <v>41372.894131944442</v>
      </c>
      <c r="L2468" s="10">
        <f t="shared" si="78"/>
        <v>41402.894131944442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R2468" s="6">
        <f>E2468/N2468</f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0">
        <f t="shared" si="77"/>
        <v>41025.665868055556</v>
      </c>
      <c r="L2469" s="10">
        <f t="shared" si="78"/>
        <v>41039.5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R2469" s="6">
        <f>E2469/N2469</f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0">
        <f t="shared" si="77"/>
        <v>41173.945844907408</v>
      </c>
      <c r="L2470" s="10">
        <f t="shared" si="78"/>
        <v>41210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R2470" s="6">
        <f>E2470/N2470</f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0">
        <f t="shared" si="77"/>
        <v>40557.221400462957</v>
      </c>
      <c r="L2471" s="10">
        <f t="shared" si="78"/>
        <v>40582.221400462957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R2471" s="6">
        <f>E2471/N2471</f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0">
        <f t="shared" si="77"/>
        <v>41022.866377314815</v>
      </c>
      <c r="L2472" s="10">
        <f t="shared" si="78"/>
        <v>41052.866377314815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R2472" s="6">
        <f>E2472/N2472</f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0">
        <f t="shared" si="77"/>
        <v>40893.784629629627</v>
      </c>
      <c r="L2473" s="10">
        <f t="shared" si="78"/>
        <v>40933.784629629627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R2473" s="6">
        <f>E2473/N2473</f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0">
        <f t="shared" si="77"/>
        <v>40353.907175925924</v>
      </c>
      <c r="L2474" s="10">
        <f t="shared" si="78"/>
        <v>40424.835416666661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R2474" s="6">
        <f>E2474/N2474</f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0">
        <f t="shared" si="77"/>
        <v>41193.540150462963</v>
      </c>
      <c r="L2475" s="10">
        <f t="shared" si="78"/>
        <v>41223.581817129627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R2475" s="6">
        <f>E2475/N2475</f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0">
        <f t="shared" si="77"/>
        <v>40416.80296296296</v>
      </c>
      <c r="L2476" s="10">
        <f t="shared" si="78"/>
        <v>40461.80296296296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R2476" s="6">
        <f>E2476/N2476</f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0">
        <f t="shared" si="77"/>
        <v>40310.079340277771</v>
      </c>
      <c r="L2477" s="10">
        <f t="shared" si="78"/>
        <v>40369.708333333328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R2477" s="6">
        <f>E2477/N2477</f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0">
        <f t="shared" si="77"/>
        <v>41913.120023148142</v>
      </c>
      <c r="L2478" s="10">
        <f t="shared" si="78"/>
        <v>41946.161689814813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R2478" s="6">
        <f>E2478/N2478</f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0">
        <f t="shared" si="77"/>
        <v>41088.483159722222</v>
      </c>
      <c r="L2479" s="10">
        <f t="shared" si="78"/>
        <v>41133.483159722222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R2479" s="6">
        <f>E2479/N2479</f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0">
        <f t="shared" si="77"/>
        <v>41257.742048611108</v>
      </c>
      <c r="L2480" s="10">
        <f t="shared" si="78"/>
        <v>41287.742048611108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R2480" s="6">
        <f>E2480/N2480</f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0">
        <f t="shared" si="77"/>
        <v>41107.518449074072</v>
      </c>
      <c r="L2481" s="10">
        <f t="shared" si="78"/>
        <v>41117.875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R2481" s="6">
        <f>E2481/N2481</f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0">
        <f t="shared" si="77"/>
        <v>42227.727824074071</v>
      </c>
      <c r="L2482" s="10">
        <f t="shared" si="78"/>
        <v>42287.727824074071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R2482" s="6">
        <f>E2482/N2482</f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0">
        <f t="shared" si="77"/>
        <v>40999.437592592592</v>
      </c>
      <c r="L2483" s="10">
        <f t="shared" si="78"/>
        <v>41029.437592592592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R2483" s="6">
        <f>E2483/N2483</f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0">
        <f t="shared" si="77"/>
        <v>40711.573877314811</v>
      </c>
      <c r="L2484" s="10">
        <f t="shared" si="78"/>
        <v>40756.573877314811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R2484" s="6">
        <f>E2484/N2484</f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0">
        <f t="shared" si="77"/>
        <v>40970.541701388887</v>
      </c>
      <c r="L2485" s="10">
        <f t="shared" si="78"/>
        <v>41030.500034722216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R2485" s="6">
        <f>E2485/N2485</f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0">
        <f t="shared" si="77"/>
        <v>40771.708368055552</v>
      </c>
      <c r="L2486" s="10">
        <f t="shared" si="78"/>
        <v>40801.708368055552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R2486" s="6">
        <f>E2486/N2486</f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0">
        <f t="shared" si="77"/>
        <v>40793.790266203701</v>
      </c>
      <c r="L2487" s="10">
        <f t="shared" si="78"/>
        <v>40828.790266203701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R2487" s="6">
        <f>E2487/N2487</f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0">
        <f t="shared" si="77"/>
        <v>40991.499722222223</v>
      </c>
      <c r="L2488" s="10">
        <f t="shared" si="78"/>
        <v>41021.499722222223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R2488" s="6">
        <f>E2488/N2488</f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0">
        <f t="shared" si="77"/>
        <v>41025.874965277777</v>
      </c>
      <c r="L2489" s="10">
        <f t="shared" si="78"/>
        <v>41055.874965277777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R2489" s="6">
        <f>E2489/N2489</f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0">
        <f t="shared" si="77"/>
        <v>40833.424861111111</v>
      </c>
      <c r="L2490" s="10">
        <f t="shared" si="78"/>
        <v>40863.466527777775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R2490" s="6">
        <f>E2490/N2490</f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0">
        <f t="shared" si="77"/>
        <v>41373.481932870367</v>
      </c>
      <c r="L2491" s="10">
        <f t="shared" si="78"/>
        <v>41403.481932870367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R2491" s="6">
        <f>E2491/N2491</f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0">
        <f t="shared" si="77"/>
        <v>41023.01939814815</v>
      </c>
      <c r="L2492" s="10">
        <f t="shared" si="78"/>
        <v>41083.01939814815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R2492" s="6">
        <f>E2492/N2492</f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0">
        <f t="shared" si="77"/>
        <v>40542.630949074075</v>
      </c>
      <c r="L2493" s="10">
        <f t="shared" si="78"/>
        <v>40558.868750000001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R2493" s="6">
        <f>E2493/N2493</f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0">
        <f t="shared" si="77"/>
        <v>41024.777638888889</v>
      </c>
      <c r="L2494" s="10">
        <f t="shared" si="78"/>
        <v>41076.207638888889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R2494" s="6">
        <f>E2494/N2494</f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0">
        <f t="shared" si="77"/>
        <v>41347.959953703699</v>
      </c>
      <c r="L2495" s="10">
        <f t="shared" si="78"/>
        <v>41392.959953703699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R2495" s="6">
        <f>E2495/N2495</f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0">
        <f t="shared" si="77"/>
        <v>41022.436851851853</v>
      </c>
      <c r="L2496" s="10">
        <f t="shared" si="78"/>
        <v>41052.436851851853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R2496" s="6">
        <f>E2496/N2496</f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0">
        <f t="shared" si="77"/>
        <v>41036.738136574073</v>
      </c>
      <c r="L2497" s="10">
        <f t="shared" si="78"/>
        <v>41066.738136574073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R2497" s="6">
        <f>E2497/N2497</f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0">
        <f t="shared" si="77"/>
        <v>41327.788101851846</v>
      </c>
      <c r="L2498" s="10">
        <f t="shared" si="78"/>
        <v>41362.746435185181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R2498" s="6">
        <f>E2498/N2498</f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0">
        <f t="shared" ref="K2499:K2562" si="79">(J2499/86400)+25569+(-5/24)</f>
        <v>40730.670578703699</v>
      </c>
      <c r="L2499" s="10">
        <f t="shared" ref="L2499:L2562" si="80">(I2499/86400)+25569+(-5/24)</f>
        <v>40760.670578703699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R2499" s="6">
        <f>E2499/N2499</f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0">
        <f t="shared" si="79"/>
        <v>42017.759108796294</v>
      </c>
      <c r="L2500" s="10">
        <f t="shared" si="80"/>
        <v>42031.759108796294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R2500" s="6">
        <f>E2500/N2500</f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0">
        <f t="shared" si="79"/>
        <v>41226.440243055556</v>
      </c>
      <c r="L2501" s="10">
        <f t="shared" si="80"/>
        <v>41274.541666666664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R2501" s="6">
        <f>E2501/N2501</f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0">
        <f t="shared" si="79"/>
        <v>41053.564525462956</v>
      </c>
      <c r="L2502" s="10">
        <f t="shared" si="80"/>
        <v>41083.564525462956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R2502" s="6">
        <f>E2502/N2502</f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0">
        <f t="shared" si="79"/>
        <v>42244.568333333336</v>
      </c>
      <c r="L2503" s="10">
        <f t="shared" si="80"/>
        <v>42274.568333333336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R2503" s="6">
        <f>E2503/N2503</f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0">
        <f t="shared" si="79"/>
        <v>41858.617106481477</v>
      </c>
      <c r="L2504" s="10">
        <f t="shared" si="80"/>
        <v>41903.617106481477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R2504" s="6">
        <f>E2504/N2504</f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0">
        <f t="shared" si="79"/>
        <v>42498.691064814811</v>
      </c>
      <c r="L2505" s="10">
        <f t="shared" si="80"/>
        <v>42528.67083333333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R2505" s="6">
        <v>0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0">
        <f t="shared" si="79"/>
        <v>41927.807106481479</v>
      </c>
      <c r="L2506" s="10">
        <f t="shared" si="80"/>
        <v>41957.848773148151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R2506" s="6">
        <v>0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0">
        <f t="shared" si="79"/>
        <v>42046.847407407404</v>
      </c>
      <c r="L2507" s="10">
        <f t="shared" si="80"/>
        <v>42076.80574074074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R2507" s="6">
        <v>0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0">
        <f t="shared" si="79"/>
        <v>42258.088761574072</v>
      </c>
      <c r="L2508" s="10">
        <f t="shared" si="80"/>
        <v>42280.666666666664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R2508" s="6">
        <f>E2508/N2508</f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0">
        <f t="shared" si="79"/>
        <v>42104.864629629628</v>
      </c>
      <c r="L2509" s="10">
        <f t="shared" si="80"/>
        <v>42134.864629629628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R2509" s="6">
        <v>0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0">
        <f t="shared" si="79"/>
        <v>41835.743449074071</v>
      </c>
      <c r="L2510" s="10">
        <f t="shared" si="80"/>
        <v>41865.743449074071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R2510" s="6">
        <v>0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0">
        <f t="shared" si="79"/>
        <v>42058.601261574069</v>
      </c>
      <c r="L2511" s="10">
        <f t="shared" si="80"/>
        <v>42114.559594907405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R2511" s="6">
        <f>E2511/N2511</f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0">
        <f t="shared" si="79"/>
        <v>42078.789027777777</v>
      </c>
      <c r="L2512" s="10">
        <f t="shared" si="80"/>
        <v>42138.789027777777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R2512" s="6">
        <f>E2512/N2512</f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0">
        <f t="shared" si="79"/>
        <v>42371.238576388881</v>
      </c>
      <c r="L2513" s="10">
        <f t="shared" si="80"/>
        <v>42401.238576388881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R2513" s="6">
        <v>0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0">
        <f t="shared" si="79"/>
        <v>41971.668530092589</v>
      </c>
      <c r="L2514" s="10">
        <f t="shared" si="80"/>
        <v>41986.668530092589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R2514" s="6">
        <v>0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0">
        <f t="shared" si="79"/>
        <v>42731.798483796294</v>
      </c>
      <c r="L2515" s="10">
        <f t="shared" si="80"/>
        <v>42791.798483796294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R2515" s="6">
        <v>0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0">
        <f t="shared" si="79"/>
        <v>41854.181446759256</v>
      </c>
      <c r="L2516" s="10">
        <f t="shared" si="80"/>
        <v>41871.181446759256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R2516" s="6">
        <f>E2516/N2516</f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0">
        <f t="shared" si="79"/>
        <v>42027.63140046296</v>
      </c>
      <c r="L2517" s="10">
        <f t="shared" si="80"/>
        <v>42057.63140046296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R2517" s="6">
        <f>E2517/N2517</f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0">
        <f t="shared" si="79"/>
        <v>41942.445046296292</v>
      </c>
      <c r="L2518" s="10">
        <f t="shared" si="80"/>
        <v>41972.486712962964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R2518" s="6">
        <v>0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0">
        <f t="shared" si="79"/>
        <v>42052.594097222223</v>
      </c>
      <c r="L2519" s="10">
        <f t="shared" si="80"/>
        <v>42082.552430555552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R2519" s="6">
        <f>E2519/N2519</f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0">
        <f t="shared" si="79"/>
        <v>41926.472546296296</v>
      </c>
      <c r="L2520" s="10">
        <f t="shared" si="80"/>
        <v>41956.51421296296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R2520" s="6">
        <v>0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0">
        <f t="shared" si="79"/>
        <v>41808.946805555555</v>
      </c>
      <c r="L2521" s="10">
        <f t="shared" si="80"/>
        <v>41838.946805555555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R2521" s="6">
        <f>E2521/N2521</f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0">
        <f t="shared" si="79"/>
        <v>42612.392187500001</v>
      </c>
      <c r="L2522" s="10">
        <f t="shared" si="80"/>
        <v>42658.597916666666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R2522" s="6">
        <v>0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0">
        <f t="shared" si="79"/>
        <v>42269.75950231481</v>
      </c>
      <c r="L2523" s="10">
        <f t="shared" si="80"/>
        <v>42290.75950231481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R2523" s="6">
        <f>E2523/N2523</f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0">
        <f t="shared" si="79"/>
        <v>42460.365277777775</v>
      </c>
      <c r="L2524" s="10">
        <f t="shared" si="80"/>
        <v>42482.411111111105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R2524" s="6">
        <f>E2524/N2524</f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0">
        <f t="shared" si="79"/>
        <v>41930.767268518517</v>
      </c>
      <c r="L2525" s="10">
        <f t="shared" si="80"/>
        <v>41960.808935185181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R2525" s="6">
        <f>E2525/N2525</f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0">
        <f t="shared" si="79"/>
        <v>41961.599039351851</v>
      </c>
      <c r="L2526" s="10">
        <f t="shared" si="80"/>
        <v>41993.979166666664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R2526" s="6">
        <f>E2526/N2526</f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0">
        <f t="shared" si="79"/>
        <v>41058.636238425919</v>
      </c>
      <c r="L2527" s="10">
        <f t="shared" si="80"/>
        <v>41088.636238425919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R2527" s="6">
        <f>E2527/N2527</f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0">
        <f t="shared" si="79"/>
        <v>41952.882800925923</v>
      </c>
      <c r="L2528" s="10">
        <f t="shared" si="80"/>
        <v>41980.999305555553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R2528" s="6">
        <f>E2528/N2528</f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0">
        <f t="shared" si="79"/>
        <v>41546.542719907404</v>
      </c>
      <c r="L2529" s="10">
        <f t="shared" si="80"/>
        <v>41564.957638888889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R2529" s="6">
        <f>E2529/N2529</f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0">
        <f t="shared" si="79"/>
        <v>42217.626192129632</v>
      </c>
      <c r="L2530" s="10">
        <f t="shared" si="80"/>
        <v>42236.249999999993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R2530" s="6">
        <f>E2530/N2530</f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0">
        <f t="shared" si="79"/>
        <v>40947.872395833328</v>
      </c>
      <c r="L2531" s="10">
        <f t="shared" si="80"/>
        <v>40992.830729166664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R2531" s="6">
        <f>E2531/N2531</f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0">
        <f t="shared" si="79"/>
        <v>42081.656307870369</v>
      </c>
      <c r="L2532" s="10">
        <f t="shared" si="80"/>
        <v>42113.993055555555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R2532" s="6">
        <f>E2532/N2532</f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0">
        <f t="shared" si="79"/>
        <v>42208.471689814811</v>
      </c>
      <c r="L2533" s="10">
        <f t="shared" si="80"/>
        <v>42230.957638888889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R2533" s="6">
        <f>E2533/N2533</f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0">
        <f t="shared" si="79"/>
        <v>41107.640810185185</v>
      </c>
      <c r="L2534" s="10">
        <f t="shared" si="80"/>
        <v>41137.640810185185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R2534" s="6">
        <f>E2534/N2534</f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0">
        <f t="shared" si="79"/>
        <v>41304.542951388888</v>
      </c>
      <c r="L2535" s="10">
        <f t="shared" si="80"/>
        <v>41334.542453703703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R2535" s="6">
        <f>E2535/N2535</f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0">
        <f t="shared" si="79"/>
        <v>40127.492037037031</v>
      </c>
      <c r="L2536" s="10">
        <f t="shared" si="80"/>
        <v>40179.041666666664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R2536" s="6">
        <f>E2536/N2536</f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0">
        <f t="shared" si="79"/>
        <v>41943.582696759258</v>
      </c>
      <c r="L2537" s="10">
        <f t="shared" si="80"/>
        <v>41974.624363425923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R2537" s="6">
        <f>E2537/N2537</f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0">
        <f t="shared" si="79"/>
        <v>41463.89775462963</v>
      </c>
      <c r="L2538" s="10">
        <f t="shared" si="80"/>
        <v>41484.89775462963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R2538" s="6">
        <f>E2538/N2538</f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0">
        <f t="shared" si="79"/>
        <v>40696.440451388888</v>
      </c>
      <c r="L2539" s="10">
        <f t="shared" si="80"/>
        <v>40756.440451388888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R2539" s="6">
        <f>E2539/N2539</f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0">
        <f t="shared" si="79"/>
        <v>41298.301631944443</v>
      </c>
      <c r="L2540" s="10">
        <f t="shared" si="80"/>
        <v>41328.999305555553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R2540" s="6">
        <f>E2540/N2540</f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0">
        <f t="shared" si="79"/>
        <v>41977.693888888891</v>
      </c>
      <c r="L2541" s="10">
        <f t="shared" si="80"/>
        <v>42037.693888888891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R2541" s="6">
        <f>E2541/N2541</f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0">
        <f t="shared" si="79"/>
        <v>40785.466678240737</v>
      </c>
      <c r="L2542" s="10">
        <f t="shared" si="80"/>
        <v>40845.466678240737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R2542" s="6">
        <f>E2542/N2542</f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0">
        <f t="shared" si="79"/>
        <v>41483.240949074076</v>
      </c>
      <c r="L2543" s="10">
        <f t="shared" si="80"/>
        <v>41543.240949074076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R2543" s="6">
        <f>E2543/N2543</f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0">
        <f t="shared" si="79"/>
        <v>41509.218252314815</v>
      </c>
      <c r="L2544" s="10">
        <f t="shared" si="80"/>
        <v>41547.957638888889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R2544" s="6">
        <f>E2544/N2544</f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0">
        <f t="shared" si="79"/>
        <v>40513.899282407401</v>
      </c>
      <c r="L2545" s="10">
        <f t="shared" si="80"/>
        <v>40544.916666666664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R2545" s="6">
        <f>E2545/N2545</f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0">
        <f t="shared" si="79"/>
        <v>41068.3121412037</v>
      </c>
      <c r="L2546" s="10">
        <f t="shared" si="80"/>
        <v>41098.3121412037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R2546" s="6">
        <f>E2546/N2546</f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0">
        <f t="shared" si="79"/>
        <v>42026.929837962962</v>
      </c>
      <c r="L2547" s="10">
        <f t="shared" si="80"/>
        <v>42061.812499999993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R2547" s="6">
        <f>E2547/N2547</f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0">
        <f t="shared" si="79"/>
        <v>41524.650219907409</v>
      </c>
      <c r="L2548" s="10">
        <f t="shared" si="80"/>
        <v>41552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R2548" s="6">
        <f>E2548/N2548</f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0">
        <f t="shared" si="79"/>
        <v>40973.564849537033</v>
      </c>
      <c r="L2549" s="10">
        <f t="shared" si="80"/>
        <v>41003.523182870369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R2549" s="6">
        <f>E2549/N2549</f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0">
        <f t="shared" si="79"/>
        <v>42618.417094907403</v>
      </c>
      <c r="L2550" s="10">
        <f t="shared" si="80"/>
        <v>42642.977083333331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R2550" s="6">
        <f>E2550/N2550</f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0">
        <f t="shared" si="79"/>
        <v>41390.549421296295</v>
      </c>
      <c r="L2551" s="10">
        <f t="shared" si="80"/>
        <v>41425.5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R2551" s="6">
        <f>E2551/N2551</f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0">
        <f t="shared" si="79"/>
        <v>42228.425995370366</v>
      </c>
      <c r="L2552" s="10">
        <f t="shared" si="80"/>
        <v>42284.957638888889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R2552" s="6">
        <f>E2552/N2552</f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0">
        <f t="shared" si="79"/>
        <v>40961.043807870366</v>
      </c>
      <c r="L2553" s="10">
        <f t="shared" si="80"/>
        <v>40989.658333333333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R2553" s="6">
        <f>E2553/N2553</f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0">
        <f t="shared" si="79"/>
        <v>42769.601631944439</v>
      </c>
      <c r="L2554" s="10">
        <f t="shared" si="80"/>
        <v>42799.601631944439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R2554" s="6">
        <f>E2554/N2554</f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0">
        <f t="shared" si="79"/>
        <v>41112.990821759253</v>
      </c>
      <c r="L2555" s="10">
        <f t="shared" si="80"/>
        <v>41172.990821759253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R2555" s="6">
        <f>E2555/N2555</f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0">
        <f t="shared" si="79"/>
        <v>42124.869942129626</v>
      </c>
      <c r="L2556" s="10">
        <f t="shared" si="80"/>
        <v>42155.957638888889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R2556" s="6">
        <f>E2556/N2556</f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0">
        <f t="shared" si="79"/>
        <v>41026.44667824074</v>
      </c>
      <c r="L2557" s="10">
        <f t="shared" si="80"/>
        <v>41057.44667824074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R2557" s="6">
        <f>E2557/N2557</f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0">
        <f t="shared" si="79"/>
        <v>41222.783067129625</v>
      </c>
      <c r="L2558" s="10">
        <f t="shared" si="80"/>
        <v>41267.783067129625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R2558" s="6">
        <f>E2558/N2558</f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0">
        <f t="shared" si="79"/>
        <v>41744.536874999998</v>
      </c>
      <c r="L2559" s="10">
        <f t="shared" si="80"/>
        <v>41774.536874999998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R2559" s="6">
        <f>E2559/N2559</f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0">
        <f t="shared" si="79"/>
        <v>42093.651689814811</v>
      </c>
      <c r="L2560" s="10">
        <f t="shared" si="80"/>
        <v>42125.374305555553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R2560" s="6">
        <f>E2560/N2560</f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0">
        <f t="shared" si="79"/>
        <v>40829.665324074071</v>
      </c>
      <c r="L2561" s="10">
        <f t="shared" si="80"/>
        <v>40862.609027777777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R2561" s="6">
        <f>E2561/N2561</f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0">
        <f t="shared" si="79"/>
        <v>42039.742754629631</v>
      </c>
      <c r="L2562" s="10">
        <f t="shared" si="80"/>
        <v>42069.742754629631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R2562" s="6">
        <f>E2562/N2562</f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0">
        <f t="shared" ref="K2563:K2626" si="81">(J2563/86400)+25569+(-5/24)</f>
        <v>42260.320474537039</v>
      </c>
      <c r="L2563" s="10">
        <f t="shared" ref="L2563:L2626" si="82">(I2563/86400)+25569+(-5/24)</f>
        <v>42290.320474537039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R2563" s="6">
        <v>0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0">
        <f t="shared" si="81"/>
        <v>42594.316423611112</v>
      </c>
      <c r="L2564" s="10">
        <f t="shared" si="82"/>
        <v>42654.316423611112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R2564" s="6">
        <f>E2564/N2564</f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0">
        <f t="shared" si="81"/>
        <v>42154.931145833332</v>
      </c>
      <c r="L2565" s="10">
        <f t="shared" si="82"/>
        <v>42214.931145833332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R2565" s="6">
        <v>0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0">
        <f t="shared" si="81"/>
        <v>41821.83216435185</v>
      </c>
      <c r="L2566" s="10">
        <f t="shared" si="82"/>
        <v>41851.83216435185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R2566" s="6">
        <v>0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0">
        <f t="shared" si="81"/>
        <v>42440.442002314812</v>
      </c>
      <c r="L2567" s="10">
        <f t="shared" si="82"/>
        <v>42499.659722222219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R2567" s="6">
        <f>E2567/N2567</f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0">
        <f t="shared" si="81"/>
        <v>41842.772546296292</v>
      </c>
      <c r="L2568" s="10">
        <f t="shared" si="82"/>
        <v>41872.772546296292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R2568" s="6">
        <v>0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0">
        <f t="shared" si="81"/>
        <v>42087.670578703699</v>
      </c>
      <c r="L2569" s="10">
        <f t="shared" si="82"/>
        <v>42117.670578703699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R2569" s="6">
        <f>E2569/N2569</f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0">
        <f t="shared" si="81"/>
        <v>42584.45826388889</v>
      </c>
      <c r="L2570" s="10">
        <f t="shared" si="82"/>
        <v>42614.45826388889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R2570" s="6">
        <f>E2570/N2570</f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0">
        <f t="shared" si="81"/>
        <v>42233.897129629629</v>
      </c>
      <c r="L2571" s="10">
        <f t="shared" si="82"/>
        <v>42263.897129629629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R2571" s="6">
        <f>E2571/N2571</f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0">
        <f t="shared" si="81"/>
        <v>42744.694849537038</v>
      </c>
      <c r="L2572" s="10">
        <f t="shared" si="82"/>
        <v>42774.694849537038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R2572" s="6">
        <f>E2572/N2572</f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0">
        <f t="shared" si="81"/>
        <v>42449.133344907408</v>
      </c>
      <c r="L2573" s="10">
        <f t="shared" si="82"/>
        <v>42509.133344907408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R2573" s="6">
        <f>E2573/N2573</f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0">
        <f t="shared" si="81"/>
        <v>42076.911076388882</v>
      </c>
      <c r="L2574" s="10">
        <f t="shared" si="82"/>
        <v>42106.911076388882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R2574" s="6">
        <v>0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0">
        <f t="shared" si="81"/>
        <v>41829.383668981478</v>
      </c>
      <c r="L2575" s="10">
        <f t="shared" si="82"/>
        <v>41874.383668981478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R2575" s="6">
        <v>0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0">
        <f t="shared" si="81"/>
        <v>42487.617418981477</v>
      </c>
      <c r="L2576" s="10">
        <f t="shared" si="82"/>
        <v>42508.617418981477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R2576" s="6">
        <v>0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0">
        <f t="shared" si="81"/>
        <v>41985.900393518517</v>
      </c>
      <c r="L2577" s="10">
        <f t="shared" si="82"/>
        <v>42015.900393518517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R2577" s="6">
        <v>0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0">
        <f t="shared" si="81"/>
        <v>42059.801469907405</v>
      </c>
      <c r="L2578" s="10">
        <f t="shared" si="82"/>
        <v>42104.759803240733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R2578" s="6">
        <v>0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0">
        <f t="shared" si="81"/>
        <v>41830.612233796295</v>
      </c>
      <c r="L2579" s="10">
        <f t="shared" si="82"/>
        <v>41855.612233796295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R2579" s="6">
        <v>0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0">
        <f t="shared" si="81"/>
        <v>42237.814571759256</v>
      </c>
      <c r="L2580" s="10">
        <f t="shared" si="82"/>
        <v>42286.499999999993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R2580" s="6">
        <v>0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0">
        <f t="shared" si="81"/>
        <v>41837.621562499997</v>
      </c>
      <c r="L2581" s="10">
        <f t="shared" si="82"/>
        <v>41897.621562499997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R2581" s="6">
        <f>E2581/N2581</f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0">
        <f t="shared" si="81"/>
        <v>42110.118090277778</v>
      </c>
      <c r="L2582" s="10">
        <f t="shared" si="82"/>
        <v>42139.916666666664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R2582" s="6">
        <f>E2582/N2582</f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0">
        <f t="shared" si="81"/>
        <v>42294.420115740737</v>
      </c>
      <c r="L2583" s="10">
        <f t="shared" si="82"/>
        <v>42324.461782407401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R2583" s="6">
        <f>E2583/N2583</f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0">
        <f t="shared" si="81"/>
        <v>42642.780486111107</v>
      </c>
      <c r="L2584" s="10">
        <f t="shared" si="82"/>
        <v>42672.780486111107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R2584" s="6">
        <f>E2584/N2584</f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0">
        <f t="shared" si="81"/>
        <v>42019.561111111114</v>
      </c>
      <c r="L2585" s="10">
        <f t="shared" si="82"/>
        <v>42079.519444444442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R2585" s="6">
        <f>E2585/N2585</f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0">
        <f t="shared" si="81"/>
        <v>42139.964918981474</v>
      </c>
      <c r="L2586" s="10">
        <f t="shared" si="82"/>
        <v>42169.964918981474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R2586" s="6">
        <v>0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0">
        <f t="shared" si="81"/>
        <v>41795.754999999997</v>
      </c>
      <c r="L2587" s="10">
        <f t="shared" si="82"/>
        <v>41825.754999999997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R2587" s="6">
        <f>E2587/N2587</f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0">
        <f t="shared" si="81"/>
        <v>42333.121944444443</v>
      </c>
      <c r="L2588" s="10">
        <f t="shared" si="82"/>
        <v>42363.121944444443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R2588" s="6">
        <f>E2588/N2588</f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0">
        <f t="shared" si="81"/>
        <v>42338.467048611106</v>
      </c>
      <c r="L2589" s="10">
        <f t="shared" si="82"/>
        <v>42368.467048611106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R2589" s="6">
        <f>E2589/N2589</f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0">
        <f t="shared" si="81"/>
        <v>42042.467893518515</v>
      </c>
      <c r="L2590" s="10">
        <f t="shared" si="82"/>
        <v>42094.343055555553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R2590" s="6">
        <f>E2590/N2590</f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0">
        <f t="shared" si="81"/>
        <v>42422.327858796292</v>
      </c>
      <c r="L2591" s="10">
        <f t="shared" si="82"/>
        <v>42452.286192129628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R2591" s="6">
        <f>E2591/N2591</f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0">
        <f t="shared" si="81"/>
        <v>42388.380752314813</v>
      </c>
      <c r="L2592" s="10">
        <f t="shared" si="82"/>
        <v>42395.380752314813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R2592" s="6">
        <v>0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0">
        <f t="shared" si="81"/>
        <v>42382.698194444441</v>
      </c>
      <c r="L2593" s="10">
        <f t="shared" si="82"/>
        <v>42442.656527777777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R2593" s="6">
        <f>E2593/N2593</f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0">
        <f t="shared" si="81"/>
        <v>41887.592835648145</v>
      </c>
      <c r="L2594" s="10">
        <f t="shared" si="82"/>
        <v>41917.592835648145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R2594" s="6">
        <f>E2594/N2594</f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0">
        <f t="shared" si="81"/>
        <v>42089.636874999997</v>
      </c>
      <c r="L2595" s="10">
        <f t="shared" si="82"/>
        <v>42119.636874999997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R2595" s="6">
        <v>0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0">
        <f t="shared" si="81"/>
        <v>41828.759583333333</v>
      </c>
      <c r="L2596" s="10">
        <f t="shared" si="82"/>
        <v>41858.759583333333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R2596" s="6">
        <f>E2596/N2596</f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0">
        <f t="shared" si="81"/>
        <v>42760.035879629628</v>
      </c>
      <c r="L2597" s="10">
        <f t="shared" si="82"/>
        <v>42790.035879629628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R2597" s="6">
        <f>E2597/N2597</f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0">
        <f t="shared" si="81"/>
        <v>41828.45612268518</v>
      </c>
      <c r="L2598" s="10">
        <f t="shared" si="82"/>
        <v>41858.45612268518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R2598" s="6">
        <f>E2598/N2598</f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0">
        <f t="shared" si="81"/>
        <v>42510.133298611108</v>
      </c>
      <c r="L2599" s="10">
        <f t="shared" si="82"/>
        <v>42540.133298611108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R2599" s="6">
        <f>E2599/N2599</f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0">
        <f t="shared" si="81"/>
        <v>42240.631956018515</v>
      </c>
      <c r="L2600" s="10">
        <f t="shared" si="82"/>
        <v>42270.631956018515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R2600" s="6">
        <f>E2600/N2600</f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0">
        <f t="shared" si="81"/>
        <v>41809.545682870368</v>
      </c>
      <c r="L2601" s="10">
        <f t="shared" si="82"/>
        <v>41854.545682870368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R2601" s="6">
        <f>E2601/N2601</f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0">
        <f t="shared" si="81"/>
        <v>42394.692129629628</v>
      </c>
      <c r="L2602" s="10">
        <f t="shared" si="82"/>
        <v>42454.650462962956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R2602" s="6">
        <f>E2602/N2602</f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0">
        <f t="shared" si="81"/>
        <v>41150.693854166668</v>
      </c>
      <c r="L2603" s="10">
        <f t="shared" si="82"/>
        <v>41164.957638888889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R2603" s="6">
        <f>E2603/N2603</f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0">
        <f t="shared" si="81"/>
        <v>41915.538981481477</v>
      </c>
      <c r="L2604" s="10">
        <f t="shared" si="82"/>
        <v>41955.680555555555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R2604" s="6">
        <f>E2604/N2604</f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0">
        <f t="shared" si="81"/>
        <v>41617.704328703701</v>
      </c>
      <c r="L2605" s="10">
        <f t="shared" si="82"/>
        <v>41631.704328703701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R2605" s="6">
        <f>E2605/N2605</f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0">
        <f t="shared" si="81"/>
        <v>40997.842858796292</v>
      </c>
      <c r="L2606" s="10">
        <f t="shared" si="82"/>
        <v>41027.842858796292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R2606" s="6">
        <f>E2606/N2606</f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0">
        <f t="shared" si="81"/>
        <v>42508.33321759259</v>
      </c>
      <c r="L2607" s="10">
        <f t="shared" si="82"/>
        <v>42538.33321759259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R2607" s="6">
        <f>E2607/N2607</f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0">
        <f t="shared" si="81"/>
        <v>41726.504421296289</v>
      </c>
      <c r="L2608" s="10">
        <f t="shared" si="82"/>
        <v>41758.504421296289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R2608" s="6">
        <f>E2608/N2608</f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0">
        <f t="shared" si="81"/>
        <v>42184.666342592587</v>
      </c>
      <c r="L2609" s="10">
        <f t="shared" si="82"/>
        <v>42227.874999999993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R2609" s="6">
        <f>E2609/N2609</f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0">
        <f t="shared" si="81"/>
        <v>42767.593379629623</v>
      </c>
      <c r="L2610" s="10">
        <f t="shared" si="82"/>
        <v>42808.791666666664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R2610" s="6">
        <f>E2610/N2610</f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0">
        <f t="shared" si="81"/>
        <v>41075.02952546296</v>
      </c>
      <c r="L2611" s="10">
        <f t="shared" si="82"/>
        <v>41105.02952546296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R2611" s="6">
        <f>E2611/N2611</f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0">
        <f t="shared" si="81"/>
        <v>42564.672743055555</v>
      </c>
      <c r="L2612" s="10">
        <f t="shared" si="82"/>
        <v>42604.082638888889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R2612" s="6">
        <f>E2612/N2612</f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0">
        <f t="shared" si="81"/>
        <v>42704.127476851849</v>
      </c>
      <c r="L2613" s="10">
        <f t="shared" si="82"/>
        <v>42737.749305555553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R2613" s="6">
        <f>E2613/N2613</f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0">
        <f t="shared" si="81"/>
        <v>41981.934837962959</v>
      </c>
      <c r="L2614" s="10">
        <f t="shared" si="82"/>
        <v>42012.934837962959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R2614" s="6">
        <f>E2614/N2614</f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0">
        <f t="shared" si="81"/>
        <v>41143.609884259255</v>
      </c>
      <c r="L2615" s="10">
        <f t="shared" si="82"/>
        <v>41173.609884259255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R2615" s="6">
        <f>E2615/N2615</f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0">
        <f t="shared" si="81"/>
        <v>41730.500138888885</v>
      </c>
      <c r="L2616" s="10">
        <f t="shared" si="82"/>
        <v>41759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R2616" s="6">
        <f>E2616/N2616</f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0">
        <f t="shared" si="81"/>
        <v>42453.288935185185</v>
      </c>
      <c r="L2617" s="10">
        <f t="shared" si="82"/>
        <v>42490.291666666664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R2617" s="6">
        <f>E2617/N2617</f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0">
        <f t="shared" si="81"/>
        <v>42211.786215277774</v>
      </c>
      <c r="L2618" s="10">
        <f t="shared" si="82"/>
        <v>42241.786215277774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R2618" s="6">
        <f>E2618/N2618</f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0">
        <f t="shared" si="81"/>
        <v>41902.666099537033</v>
      </c>
      <c r="L2619" s="10">
        <f t="shared" si="82"/>
        <v>41932.666099537033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R2619" s="6">
        <f>E2619/N2619</f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0">
        <f t="shared" si="81"/>
        <v>42279.584039351852</v>
      </c>
      <c r="L2620" s="10">
        <f t="shared" si="82"/>
        <v>42339.625706018516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R2620" s="6">
        <f>E2620/N2620</f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0">
        <f t="shared" si="81"/>
        <v>42273.67597222222</v>
      </c>
      <c r="L2621" s="10">
        <f t="shared" si="82"/>
        <v>42300.249999999993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R2621" s="6">
        <f>E2621/N2621</f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0">
        <f t="shared" si="81"/>
        <v>42250.958819444444</v>
      </c>
      <c r="L2622" s="10">
        <f t="shared" si="82"/>
        <v>42287.833333333336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R2622" s="6">
        <f>E2622/N2622</f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0">
        <f t="shared" si="81"/>
        <v>42115.539212962962</v>
      </c>
      <c r="L2623" s="10">
        <f t="shared" si="82"/>
        <v>42145.539212962962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R2623" s="6">
        <f>E2623/N2623</f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0">
        <f t="shared" si="81"/>
        <v>42689.534907407404</v>
      </c>
      <c r="L2624" s="10">
        <f t="shared" si="82"/>
        <v>42734.534907407404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R2624" s="6">
        <f>E2624/N2624</f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0">
        <f t="shared" si="81"/>
        <v>42692.048217592594</v>
      </c>
      <c r="L2625" s="10">
        <f t="shared" si="82"/>
        <v>42706.048217592594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R2625" s="6">
        <f>E2625/N2625</f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0">
        <f t="shared" si="81"/>
        <v>41144.213217592587</v>
      </c>
      <c r="L2626" s="10">
        <f t="shared" si="82"/>
        <v>41165.213217592587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R2626" s="6">
        <f>E2626/N2626</f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0">
        <f t="shared" ref="K2627:K2690" si="83">(J2627/86400)+25569+(-5/24)</f>
        <v>42658.601944444446</v>
      </c>
      <c r="L2627" s="10">
        <f t="shared" ref="L2627:L2690" si="84">(I2627/86400)+25569+(-5/24)</f>
        <v>42683.643611111103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R2627" s="6">
        <f>E2627/N2627</f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0">
        <f t="shared" si="83"/>
        <v>42128.41978009259</v>
      </c>
      <c r="L2628" s="10">
        <f t="shared" si="84"/>
        <v>42158.41978009259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R2628" s="6">
        <f>E2628/N2628</f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0">
        <f t="shared" si="83"/>
        <v>42304.621076388888</v>
      </c>
      <c r="L2629" s="10">
        <f t="shared" si="84"/>
        <v>42334.662743055553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R2629" s="6">
        <f>E2629/N2629</f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0">
        <f t="shared" si="83"/>
        <v>41953.757719907408</v>
      </c>
      <c r="L2630" s="10">
        <f t="shared" si="84"/>
        <v>41973.757719907408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R2630" s="6">
        <f>E2630/N2630</f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0">
        <f t="shared" si="83"/>
        <v>42108.330115740733</v>
      </c>
      <c r="L2631" s="10">
        <f t="shared" si="84"/>
        <v>42138.330115740733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R2631" s="6">
        <f>E2631/N2631</f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0">
        <f t="shared" si="83"/>
        <v>42523.897129629629</v>
      </c>
      <c r="L2632" s="10">
        <f t="shared" si="84"/>
        <v>42551.208333333336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R2632" s="6">
        <f>E2632/N2632</f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0">
        <f t="shared" si="83"/>
        <v>42217.960960648146</v>
      </c>
      <c r="L2633" s="10">
        <f t="shared" si="84"/>
        <v>42245.960960648146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R2633" s="6">
        <f>E2633/N2633</f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0">
        <f t="shared" si="83"/>
        <v>42493.853460648148</v>
      </c>
      <c r="L2634" s="10">
        <f t="shared" si="84"/>
        <v>42518.853460648148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R2634" s="6">
        <f>E2634/N2634</f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0">
        <f t="shared" si="83"/>
        <v>41667.614953703705</v>
      </c>
      <c r="L2635" s="10">
        <f t="shared" si="84"/>
        <v>41697.75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R2635" s="6">
        <f>E2635/N2635</f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0">
        <f t="shared" si="83"/>
        <v>42612.448159722218</v>
      </c>
      <c r="L2636" s="10">
        <f t="shared" si="84"/>
        <v>42642.448159722218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R2636" s="6">
        <f>E2636/N2636</f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0">
        <f t="shared" si="83"/>
        <v>42037.742604166669</v>
      </c>
      <c r="L2637" s="10">
        <f t="shared" si="84"/>
        <v>42072.700937499998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R2637" s="6">
        <f>E2637/N2637</f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0">
        <f t="shared" si="83"/>
        <v>42636.406412037039</v>
      </c>
      <c r="L2638" s="10">
        <f t="shared" si="84"/>
        <v>42658.833333333336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R2638" s="6">
        <f>E2638/N2638</f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0">
        <f t="shared" si="83"/>
        <v>42639.341145833336</v>
      </c>
      <c r="L2639" s="10">
        <f t="shared" si="84"/>
        <v>42655.341145833336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R2639" s="6">
        <f>E2639/N2639</f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0">
        <f t="shared" si="83"/>
        <v>41989.70480324074</v>
      </c>
      <c r="L2640" s="10">
        <f t="shared" si="84"/>
        <v>42019.70480324074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R2640" s="6">
        <f>E2640/N2640</f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0">
        <f t="shared" si="83"/>
        <v>42024.656805555554</v>
      </c>
      <c r="L2641" s="10">
        <f t="shared" si="84"/>
        <v>42054.656805555554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R2641" s="6">
        <f>E2641/N2641</f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0">
        <f t="shared" si="83"/>
        <v>42102.952245370368</v>
      </c>
      <c r="L2642" s="10">
        <f t="shared" si="84"/>
        <v>42162.952245370368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R2642" s="6">
        <f>E2642/N2642</f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0">
        <f t="shared" si="83"/>
        <v>41880.618784722217</v>
      </c>
      <c r="L2643" s="10">
        <f t="shared" si="84"/>
        <v>41897.631249999999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R2643" s="6">
        <f>E2643/N2643</f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0">
        <f t="shared" si="83"/>
        <v>42536.03828703703</v>
      </c>
      <c r="L2644" s="10">
        <f t="shared" si="84"/>
        <v>42566.081249999996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R2644" s="6">
        <v>0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0">
        <f t="shared" si="83"/>
        <v>42689.374016203707</v>
      </c>
      <c r="L2645" s="10">
        <f t="shared" si="84"/>
        <v>42725.124305555553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R2645" s="6">
        <f>E2645/N2645</f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0">
        <f t="shared" si="83"/>
        <v>42774.583738425928</v>
      </c>
      <c r="L2646" s="10">
        <f t="shared" si="84"/>
        <v>42804.583738425928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R2646" s="6">
        <f>E2646/N2646</f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0">
        <f t="shared" si="83"/>
        <v>41921.634293981479</v>
      </c>
      <c r="L2647" s="10">
        <f t="shared" si="84"/>
        <v>41951.675960648143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R2647" s="6">
        <f>E2647/N2647</f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0">
        <f t="shared" si="83"/>
        <v>42226.10496527778</v>
      </c>
      <c r="L2648" s="10">
        <f t="shared" si="84"/>
        <v>42256.10496527778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R2648" s="6">
        <f>E2648/N2648</f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0">
        <f t="shared" si="83"/>
        <v>42200.053460648145</v>
      </c>
      <c r="L2649" s="10">
        <f t="shared" si="84"/>
        <v>42230.053460648145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R2649" s="6">
        <f>E2649/N2649</f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0">
        <f t="shared" si="83"/>
        <v>42408.506481481476</v>
      </c>
      <c r="L2650" s="10">
        <f t="shared" si="84"/>
        <v>42438.506481481476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R2650" s="6">
        <f>E2650/N2650</f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0">
        <f t="shared" si="83"/>
        <v>42341.788668981484</v>
      </c>
      <c r="L2651" s="10">
        <f t="shared" si="84"/>
        <v>42401.788668981484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R2651" s="6">
        <f>E2651/N2651</f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0">
        <f t="shared" si="83"/>
        <v>42695.416006944441</v>
      </c>
      <c r="L2652" s="10">
        <f t="shared" si="84"/>
        <v>42725.416006944441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R2652" s="6">
        <f>E2652/N2652</f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0">
        <f t="shared" si="83"/>
        <v>42327.597326388888</v>
      </c>
      <c r="L2653" s="10">
        <f t="shared" si="84"/>
        <v>42355.597326388888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R2653" s="6">
        <f>E2653/N2653</f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0">
        <f t="shared" si="83"/>
        <v>41952.950520833336</v>
      </c>
      <c r="L2654" s="10">
        <f t="shared" si="84"/>
        <v>41982.950520833336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R2654" s="6">
        <f>E2654/N2654</f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0">
        <f t="shared" si="83"/>
        <v>41771.443599537037</v>
      </c>
      <c r="L2655" s="10">
        <f t="shared" si="84"/>
        <v>41802.958333333328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R2655" s="6">
        <f>E2655/N2655</f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0">
        <f t="shared" si="83"/>
        <v>42055.392662037033</v>
      </c>
      <c r="L2656" s="10">
        <f t="shared" si="84"/>
        <v>42115.350995370369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R2656" s="6">
        <f>E2656/N2656</f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0">
        <f t="shared" si="83"/>
        <v>42381.657951388886</v>
      </c>
      <c r="L2657" s="10">
        <f t="shared" si="84"/>
        <v>42409.624999999993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R2657" s="6">
        <f>E2657/N2657</f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0">
        <f t="shared" si="83"/>
        <v>42767.480185185188</v>
      </c>
      <c r="L2658" s="10">
        <f t="shared" si="84"/>
        <v>42806.583333333336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R2658" s="6">
        <f>E2658/N2658</f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0">
        <f t="shared" si="83"/>
        <v>42551.720520833333</v>
      </c>
      <c r="L2659" s="10">
        <f t="shared" si="84"/>
        <v>42584.854166666664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R2659" s="6">
        <f>E2659/N2659</f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0">
        <f t="shared" si="83"/>
        <v>42551.675856481474</v>
      </c>
      <c r="L2660" s="10">
        <f t="shared" si="84"/>
        <v>42581.675856481474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R2660" s="6">
        <f>E2660/N2660</f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0">
        <f t="shared" si="83"/>
        <v>42081.861226851848</v>
      </c>
      <c r="L2661" s="10">
        <f t="shared" si="84"/>
        <v>42111.861226851848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R2661" s="6">
        <f>E2661/N2661</f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0">
        <f t="shared" si="83"/>
        <v>42272.504837962959</v>
      </c>
      <c r="L2662" s="10">
        <f t="shared" si="84"/>
        <v>42332.546504629623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R2662" s="6">
        <f>E2662/N2662</f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0">
        <f t="shared" si="83"/>
        <v>41542.750115740739</v>
      </c>
      <c r="L2663" s="10">
        <f t="shared" si="84"/>
        <v>41572.750115740739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R2663" s="6">
        <f>E2663/N2663</f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0">
        <f t="shared" si="83"/>
        <v>42207.538344907407</v>
      </c>
      <c r="L2664" s="10">
        <f t="shared" si="84"/>
        <v>42237.538344907407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R2664" s="6">
        <f>E2664/N2664</f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0">
        <f t="shared" si="83"/>
        <v>42222.41443287037</v>
      </c>
      <c r="L2665" s="10">
        <f t="shared" si="84"/>
        <v>42251.416666666664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R2665" s="6">
        <f>E2665/N2665</f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0">
        <f t="shared" si="83"/>
        <v>42312.817094907405</v>
      </c>
      <c r="L2666" s="10">
        <f t="shared" si="84"/>
        <v>42347.082638888889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R2666" s="6">
        <f>E2666/N2666</f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0">
        <f t="shared" si="83"/>
        <v>42083.687199074069</v>
      </c>
      <c r="L2667" s="10">
        <f t="shared" si="84"/>
        <v>42128.687199074069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R2667" s="6">
        <f>E2667/N2667</f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0">
        <f t="shared" si="83"/>
        <v>42235.55600694444</v>
      </c>
      <c r="L2668" s="10">
        <f t="shared" si="84"/>
        <v>42272.666666666664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R2668" s="6">
        <f>E2668/N2668</f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0">
        <f t="shared" si="83"/>
        <v>42380.717777777776</v>
      </c>
      <c r="L2669" s="10">
        <f t="shared" si="84"/>
        <v>42410.717777777776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R2669" s="6">
        <f>E2669/N2669</f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0">
        <f t="shared" si="83"/>
        <v>42275.380381944444</v>
      </c>
      <c r="L2670" s="10">
        <f t="shared" si="84"/>
        <v>42317.397222222215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R2670" s="6">
        <f>E2670/N2670</f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0">
        <f t="shared" si="83"/>
        <v>42318.827499999992</v>
      </c>
      <c r="L2671" s="10">
        <f t="shared" si="84"/>
        <v>42378.827499999992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R2671" s="6">
        <f>E2671/N2671</f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0">
        <f t="shared" si="83"/>
        <v>41820.812268518515</v>
      </c>
      <c r="L2672" s="10">
        <f t="shared" si="84"/>
        <v>41848.812268518515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R2672" s="6">
        <f>E2672/N2672</f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0">
        <f t="shared" si="83"/>
        <v>41962.54069444444</v>
      </c>
      <c r="L2673" s="10">
        <f t="shared" si="84"/>
        <v>41992.609722222223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R2673" s="6">
        <f>E2673/N2673</f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0">
        <f t="shared" si="83"/>
        <v>42344.675810185181</v>
      </c>
      <c r="L2674" s="10">
        <f t="shared" si="84"/>
        <v>42366.041666666664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R2674" s="6">
        <f>E2674/N2674</f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0">
        <f t="shared" si="83"/>
        <v>41912.333321759259</v>
      </c>
      <c r="L2675" s="10">
        <f t="shared" si="84"/>
        <v>41941.739583333328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R2675" s="6">
        <f>E2675/N2675</f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0">
        <f t="shared" si="83"/>
        <v>42529.424421296295</v>
      </c>
      <c r="L2676" s="10">
        <f t="shared" si="84"/>
        <v>42555.999305555553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R2676" s="6">
        <f>E2676/N2676</f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0">
        <f t="shared" si="83"/>
        <v>41923.649178240739</v>
      </c>
      <c r="L2677" s="10">
        <f t="shared" si="84"/>
        <v>41953.690844907404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R2677" s="6">
        <f>E2677/N2677</f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0">
        <f t="shared" si="83"/>
        <v>42482.416365740741</v>
      </c>
      <c r="L2678" s="10">
        <f t="shared" si="84"/>
        <v>42512.416365740741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R2678" s="6">
        <f>E2678/N2678</f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0">
        <f t="shared" si="83"/>
        <v>41792.821099537039</v>
      </c>
      <c r="L2679" s="10">
        <f t="shared" si="84"/>
        <v>41822.821099537039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R2679" s="6">
        <f>E2679/N2679</f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0">
        <f t="shared" si="83"/>
        <v>42241.589872685181</v>
      </c>
      <c r="L2680" s="10">
        <f t="shared" si="84"/>
        <v>42271.589872685181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R2680" s="6">
        <f>E2680/N2680</f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0">
        <f t="shared" si="83"/>
        <v>42032.792754629627</v>
      </c>
      <c r="L2681" s="10">
        <f t="shared" si="84"/>
        <v>42062.792754629627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R2681" s="6">
        <f>E2681/N2681</f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0">
        <f t="shared" si="83"/>
        <v>42436.003368055557</v>
      </c>
      <c r="L2682" s="10">
        <f t="shared" si="84"/>
        <v>42465.961701388886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R2682" s="6">
        <f>E2682/N2682</f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0">
        <f t="shared" si="83"/>
        <v>41805.686921296292</v>
      </c>
      <c r="L2683" s="10">
        <f t="shared" si="84"/>
        <v>41830.686921296292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R2683" s="6">
        <f>E2683/N2683</f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0">
        <f t="shared" si="83"/>
        <v>41932.663657407407</v>
      </c>
      <c r="L2684" s="10">
        <f t="shared" si="84"/>
        <v>41965.040972222218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R2684" s="6">
        <f>E2684/N2684</f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0">
        <f t="shared" si="83"/>
        <v>42034.546759259254</v>
      </c>
      <c r="L2685" s="10">
        <f t="shared" si="84"/>
        <v>42064.546759259254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R2685" s="6">
        <f>E2685/N2685</f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0">
        <f t="shared" si="83"/>
        <v>41820.706307870372</v>
      </c>
      <c r="L2686" s="10">
        <f t="shared" si="84"/>
        <v>41860.706307870372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R2686" s="6">
        <f>E2686/N2686</f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0">
        <f t="shared" si="83"/>
        <v>42061.487615740734</v>
      </c>
      <c r="L2687" s="10">
        <f t="shared" si="84"/>
        <v>42121.44594907407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R2687" s="6">
        <f>E2687/N2687</f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0">
        <f t="shared" si="83"/>
        <v>41892.766469907401</v>
      </c>
      <c r="L2688" s="10">
        <f t="shared" si="84"/>
        <v>41912.766469907401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R2688" s="6">
        <v>0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0">
        <f t="shared" si="83"/>
        <v>42154.431921296295</v>
      </c>
      <c r="L2689" s="10">
        <f t="shared" si="84"/>
        <v>42184.431921296295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R2689" s="6">
        <v>0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0">
        <f t="shared" si="83"/>
        <v>42027.910532407404</v>
      </c>
      <c r="L2690" s="10">
        <f t="shared" si="84"/>
        <v>42058.916666666664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R2690" s="6">
        <f>E2690/N2690</f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0">
        <f t="shared" ref="K2691:K2754" si="85">(J2691/86400)+25569+(-5/24)</f>
        <v>42551.75335648148</v>
      </c>
      <c r="L2691" s="10">
        <f t="shared" ref="L2691:L2754" si="86">(I2691/86400)+25569+(-5/24)</f>
        <v>42581.75335648148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R2691" s="6">
        <f>E2691/N2691</f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0">
        <f t="shared" si="85"/>
        <v>42112.89671296296</v>
      </c>
      <c r="L2692" s="10">
        <f t="shared" si="86"/>
        <v>42157.89671296296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R2692" s="6">
        <f>E2692/N2692</f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0">
        <f t="shared" si="85"/>
        <v>42089.515706018516</v>
      </c>
      <c r="L2693" s="10">
        <f t="shared" si="86"/>
        <v>42134.515706018516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R2693" s="6">
        <f>E2693/N2693</f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0">
        <f t="shared" si="85"/>
        <v>42058.125694444439</v>
      </c>
      <c r="L2694" s="10">
        <f t="shared" si="86"/>
        <v>42088.084027777775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R2694" s="6">
        <f>E2694/N2694</f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0">
        <f t="shared" si="85"/>
        <v>41833.930162037032</v>
      </c>
      <c r="L2695" s="10">
        <f t="shared" si="86"/>
        <v>41863.930162037032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R2695" s="6">
        <f>E2695/N2695</f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0">
        <f t="shared" si="85"/>
        <v>41877.932164351849</v>
      </c>
      <c r="L2696" s="10">
        <f t="shared" si="86"/>
        <v>41907.932164351849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R2696" s="6">
        <f>E2696/N2696</f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0">
        <f t="shared" si="85"/>
        <v>42047.973587962959</v>
      </c>
      <c r="L2697" s="10">
        <f t="shared" si="86"/>
        <v>42107.931921296295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R2697" s="6">
        <f>E2697/N2697</f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0">
        <f t="shared" si="85"/>
        <v>41964.636111111111</v>
      </c>
      <c r="L2698" s="10">
        <f t="shared" si="86"/>
        <v>41998.636111111111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R2698" s="6">
        <f>E2698/N2698</f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0">
        <f t="shared" si="85"/>
        <v>42187.731747685182</v>
      </c>
      <c r="L2699" s="10">
        <f t="shared" si="86"/>
        <v>42218.708333333336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R2699" s="6">
        <f>E2699/N2699</f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0">
        <f t="shared" si="85"/>
        <v>41787.689907407403</v>
      </c>
      <c r="L2700" s="10">
        <f t="shared" si="86"/>
        <v>41817.689907407403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R2700" s="6">
        <f>E2700/N2700</f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0">
        <f t="shared" si="85"/>
        <v>41829.688229166662</v>
      </c>
      <c r="L2701" s="10">
        <f t="shared" si="86"/>
        <v>41859.688229166662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R2701" s="6">
        <v>0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0">
        <f t="shared" si="85"/>
        <v>41870.666342592587</v>
      </c>
      <c r="L2702" s="10">
        <f t="shared" si="86"/>
        <v>41900.666342592587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R2702" s="6">
        <f>E2702/N2702</f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0">
        <f t="shared" si="85"/>
        <v>42801.566365740735</v>
      </c>
      <c r="L2703" s="10">
        <f t="shared" si="86"/>
        <v>42832.524699074071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R2703" s="6">
        <f>E2703/N2703</f>
        <v>34.130434782608695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0">
        <f t="shared" si="85"/>
        <v>42800.593483796292</v>
      </c>
      <c r="L2704" s="10">
        <f t="shared" si="86"/>
        <v>42830.551817129628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R2704" s="6">
        <f>E2704/N2704</f>
        <v>132.34615384615384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0">
        <f t="shared" si="85"/>
        <v>42756.481828703698</v>
      </c>
      <c r="L2705" s="10">
        <f t="shared" si="86"/>
        <v>42816.440162037034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R2705" s="6">
        <f>E2705/N2705</f>
        <v>922.22222222222217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0">
        <f t="shared" si="85"/>
        <v>42787.654097222221</v>
      </c>
      <c r="L2706" s="10">
        <f t="shared" si="86"/>
        <v>42830.61243055555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R2706" s="6">
        <f>E2706/N2706</f>
        <v>163.57142857142858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0">
        <f t="shared" si="85"/>
        <v>42773.70784722222</v>
      </c>
      <c r="L2707" s="10">
        <f t="shared" si="86"/>
        <v>42818.666180555556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R2707" s="6">
        <f>E2707/N2707</f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0">
        <f t="shared" si="85"/>
        <v>41899.086608796293</v>
      </c>
      <c r="L2708" s="10">
        <f t="shared" si="86"/>
        <v>41928.082638888889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R2708" s="6">
        <f>E2708/N2708</f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0">
        <f t="shared" si="85"/>
        <v>41391.574571759258</v>
      </c>
      <c r="L2709" s="10">
        <f t="shared" si="86"/>
        <v>41421.082638888889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R2709" s="6">
        <f>E2709/N2709</f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0">
        <f t="shared" si="85"/>
        <v>42512.489884259259</v>
      </c>
      <c r="L2710" s="10">
        <f t="shared" si="86"/>
        <v>42572.489884259259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R2710" s="6">
        <f>E2710/N2710</f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0">
        <f t="shared" si="85"/>
        <v>42611.941446759258</v>
      </c>
      <c r="L2711" s="10">
        <f t="shared" si="86"/>
        <v>42646.957638888889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R2711" s="6">
        <f>E2711/N2711</f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0">
        <f t="shared" si="85"/>
        <v>41828.021157407406</v>
      </c>
      <c r="L2712" s="10">
        <f t="shared" si="86"/>
        <v>41859.875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R2712" s="6">
        <f>E2712/N2712</f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0">
        <f t="shared" si="85"/>
        <v>41780.536921296291</v>
      </c>
      <c r="L2713" s="10">
        <f t="shared" si="86"/>
        <v>41810.709027777775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R2713" s="6">
        <f>E2713/N2713</f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0">
        <f t="shared" si="85"/>
        <v>41431.853703703702</v>
      </c>
      <c r="L2714" s="10">
        <f t="shared" si="86"/>
        <v>41468.541666666664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R2714" s="6">
        <f>E2714/N2714</f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0">
        <f t="shared" si="85"/>
        <v>42322.445416666662</v>
      </c>
      <c r="L2715" s="10">
        <f t="shared" si="86"/>
        <v>42362.445416666662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R2715" s="6">
        <f>E2715/N2715</f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0">
        <f t="shared" si="85"/>
        <v>42629.446712962956</v>
      </c>
      <c r="L2716" s="10">
        <f t="shared" si="86"/>
        <v>42657.749999999993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R2716" s="6">
        <f>E2716/N2716</f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0">
        <f t="shared" si="85"/>
        <v>42387.190138888887</v>
      </c>
      <c r="L2717" s="10">
        <f t="shared" si="86"/>
        <v>42421.190138888887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R2717" s="6">
        <f>E2717/N2717</f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0">
        <f t="shared" si="85"/>
        <v>42255.124918981477</v>
      </c>
      <c r="L2718" s="10">
        <f t="shared" si="86"/>
        <v>42285.124918981477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R2718" s="6">
        <f>E2718/N2718</f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0">
        <f t="shared" si="85"/>
        <v>41934.706585648142</v>
      </c>
      <c r="L2719" s="10">
        <f t="shared" si="86"/>
        <v>41979.748252314814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R2719" s="6">
        <f>E2719/N2719</f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0">
        <f t="shared" si="85"/>
        <v>42465.388252314813</v>
      </c>
      <c r="L2720" s="10">
        <f t="shared" si="86"/>
        <v>42493.749999999993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R2720" s="6">
        <f>E2720/N2720</f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0">
        <f t="shared" si="85"/>
        <v>42417.822847222218</v>
      </c>
      <c r="L2721" s="10">
        <f t="shared" si="86"/>
        <v>42477.781180555554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R2721" s="6">
        <f>E2721/N2721</f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0">
        <f t="shared" si="85"/>
        <v>42655.257557870369</v>
      </c>
      <c r="L2722" s="10">
        <f t="shared" si="86"/>
        <v>42685.299224537033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R2722" s="6">
        <f>E2722/N2722</f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0">
        <f t="shared" si="85"/>
        <v>41493.335625</v>
      </c>
      <c r="L2723" s="10">
        <f t="shared" si="86"/>
        <v>41523.583333333328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R2723" s="6">
        <f>E2723/N2723</f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0">
        <f t="shared" si="85"/>
        <v>42704.64876157407</v>
      </c>
      <c r="L2724" s="10">
        <f t="shared" si="86"/>
        <v>42764.64876157407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R2724" s="6">
        <f>E2724/N2724</f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0">
        <f t="shared" si="85"/>
        <v>41944.630648148144</v>
      </c>
      <c r="L2725" s="10">
        <f t="shared" si="86"/>
        <v>42004.672314814808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R2725" s="6">
        <f>E2725/N2725</f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0">
        <f t="shared" si="85"/>
        <v>42199.118738425925</v>
      </c>
      <c r="L2726" s="10">
        <f t="shared" si="86"/>
        <v>42231.118738425925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R2726" s="6">
        <f>E2726/N2726</f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0">
        <f t="shared" si="85"/>
        <v>42745.53628472222</v>
      </c>
      <c r="L2727" s="10">
        <f t="shared" si="86"/>
        <v>42795.53628472222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R2727" s="6">
        <f>E2727/N2727</f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0">
        <f t="shared" si="85"/>
        <v>42452.371655092589</v>
      </c>
      <c r="L2728" s="10">
        <f t="shared" si="86"/>
        <v>42482.371655092589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R2728" s="6">
        <f>E2728/N2728</f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0">
        <f t="shared" si="85"/>
        <v>42198.468321759261</v>
      </c>
      <c r="L2729" s="10">
        <f t="shared" si="86"/>
        <v>42223.468321759261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R2729" s="6">
        <f>E2729/N2729</f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0">
        <f t="shared" si="85"/>
        <v>42333.391597222224</v>
      </c>
      <c r="L2730" s="10">
        <f t="shared" si="86"/>
        <v>42368.391597222224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R2730" s="6">
        <f>E2730/N2730</f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0">
        <f t="shared" si="85"/>
        <v>42095.032372685186</v>
      </c>
      <c r="L2731" s="10">
        <f t="shared" si="86"/>
        <v>42125.032372685186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R2731" s="6">
        <f>E2731/N2731</f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0">
        <f t="shared" si="85"/>
        <v>41351.333043981482</v>
      </c>
      <c r="L2732" s="10">
        <f t="shared" si="86"/>
        <v>41386.333043981482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R2732" s="6">
        <f>E2732/N2732</f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0">
        <f t="shared" si="85"/>
        <v>41872.317384259259</v>
      </c>
      <c r="L2733" s="10">
        <f t="shared" si="86"/>
        <v>41929.958333333328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R2733" s="6">
        <f>E2733/N2733</f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0">
        <f t="shared" si="85"/>
        <v>41389.599861111106</v>
      </c>
      <c r="L2734" s="10">
        <f t="shared" si="86"/>
        <v>41421.791666666664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R2734" s="6">
        <f>E2734/N2734</f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0">
        <f t="shared" si="85"/>
        <v>42044.064513888887</v>
      </c>
      <c r="L2735" s="10">
        <f t="shared" si="86"/>
        <v>42104.022847222215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R2735" s="6">
        <f>E2735/N2735</f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0">
        <f t="shared" si="85"/>
        <v>42626.460555555554</v>
      </c>
      <c r="L2736" s="10">
        <f t="shared" si="86"/>
        <v>42656.707638888889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R2736" s="6">
        <f>E2736/N2736</f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0">
        <f t="shared" si="85"/>
        <v>41315.912615740737</v>
      </c>
      <c r="L2737" s="10">
        <f t="shared" si="86"/>
        <v>41346.625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R2737" s="6">
        <f>E2737/N2737</f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0">
        <f t="shared" si="85"/>
        <v>41722.458020833328</v>
      </c>
      <c r="L2738" s="10">
        <f t="shared" si="86"/>
        <v>41752.458020833328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R2738" s="6">
        <f>E2738/N2738</f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0">
        <f t="shared" si="85"/>
        <v>41611.709340277775</v>
      </c>
      <c r="L2739" s="10">
        <f t="shared" si="86"/>
        <v>41654.583333333328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R2739" s="6">
        <f>E2739/N2739</f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0">
        <f t="shared" si="85"/>
        <v>42619.935231481482</v>
      </c>
      <c r="L2740" s="10">
        <f t="shared" si="86"/>
        <v>42679.935231481482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R2740" s="6">
        <f>E2740/N2740</f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0">
        <f t="shared" si="85"/>
        <v>41719.679594907408</v>
      </c>
      <c r="L2741" s="10">
        <f t="shared" si="86"/>
        <v>41764.679594907408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R2741" s="6">
        <f>E2741/N2741</f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0">
        <f t="shared" si="85"/>
        <v>42044.823518518511</v>
      </c>
      <c r="L2742" s="10">
        <f t="shared" si="86"/>
        <v>42074.781851851854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R2742" s="6">
        <f>E2742/N2742</f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0">
        <f t="shared" si="85"/>
        <v>41911.449097222219</v>
      </c>
      <c r="L2743" s="10">
        <f t="shared" si="86"/>
        <v>41931.879861111105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R2743" s="6">
        <f>E2743/N2743</f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0">
        <f t="shared" si="85"/>
        <v>41030.511423611111</v>
      </c>
      <c r="L2744" s="10">
        <f t="shared" si="86"/>
        <v>41044.511423611111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R2744" s="6">
        <f>E2744/N2744</f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0">
        <f t="shared" si="85"/>
        <v>42632.120451388888</v>
      </c>
      <c r="L2745" s="10">
        <f t="shared" si="86"/>
        <v>42662.120451388888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R2745" s="6">
        <v>0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0">
        <f t="shared" si="85"/>
        <v>40937.854143518518</v>
      </c>
      <c r="L2746" s="10">
        <f t="shared" si="86"/>
        <v>40967.854143518518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R2746" s="6">
        <f>E2746/N2746</f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0">
        <f t="shared" si="85"/>
        <v>41044.779722222222</v>
      </c>
      <c r="L2747" s="10">
        <f t="shared" si="86"/>
        <v>41104.779722222222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R2747" s="6">
        <f>E2747/N2747</f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0">
        <f t="shared" si="85"/>
        <v>41850.57304398148</v>
      </c>
      <c r="L2748" s="10">
        <f t="shared" si="86"/>
        <v>41880.57304398148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R2748" s="6">
        <f>E2748/N2748</f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0">
        <f t="shared" si="85"/>
        <v>41044.439780092587</v>
      </c>
      <c r="L2749" s="10">
        <f t="shared" si="86"/>
        <v>41075.923611111109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R2749" s="6">
        <f>E2749/N2749</f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0">
        <f t="shared" si="85"/>
        <v>42585.502337962964</v>
      </c>
      <c r="L2750" s="10">
        <f t="shared" si="86"/>
        <v>42615.502337962964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R2750" s="6">
        <f>E2750/N2750</f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0">
        <f t="shared" si="85"/>
        <v>42068.59070601852</v>
      </c>
      <c r="L2751" s="10">
        <f t="shared" si="86"/>
        <v>42098.549039351848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R2751" s="6">
        <f>E2751/N2751</f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0">
        <f t="shared" si="85"/>
        <v>41078.691493055558</v>
      </c>
      <c r="L2752" s="10">
        <f t="shared" si="86"/>
        <v>41090.625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R2752" s="6">
        <v>0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0">
        <f t="shared" si="85"/>
        <v>41747.678726851846</v>
      </c>
      <c r="L2753" s="10">
        <f t="shared" si="86"/>
        <v>41807.678726851846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R2753" s="6">
        <v>0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0">
        <f t="shared" si="85"/>
        <v>40855.556759259256</v>
      </c>
      <c r="L2754" s="10">
        <f t="shared" si="86"/>
        <v>40895.556759259256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R2754" s="6">
        <f>E2754/N2754</f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0">
        <f t="shared" ref="K2755:K2818" si="87">(J2755/86400)+25569+(-5/24)</f>
        <v>41117.692395833328</v>
      </c>
      <c r="L2755" s="10">
        <f t="shared" ref="L2755:L2818" si="88">(I2755/86400)+25569+(-5/24)</f>
        <v>41147.692395833328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R2755" s="6">
        <f>E2755/N2755</f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0">
        <f t="shared" si="87"/>
        <v>41863.427673611106</v>
      </c>
      <c r="L2756" s="10">
        <f t="shared" si="88"/>
        <v>41893.427673611106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R2756" s="6">
        <v>0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0">
        <f t="shared" si="87"/>
        <v>42072.582488425927</v>
      </c>
      <c r="L2757" s="10">
        <f t="shared" si="88"/>
        <v>42102.582488425927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R2757" s="6">
        <f>E2757/N2757</f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0">
        <f t="shared" si="87"/>
        <v>41620.692141203697</v>
      </c>
      <c r="L2758" s="10">
        <f t="shared" si="88"/>
        <v>41650.692141203697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R2758" s="6">
        <f>E2758/N2758</f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0">
        <f t="shared" si="87"/>
        <v>42573.448287037034</v>
      </c>
      <c r="L2759" s="10">
        <f t="shared" si="88"/>
        <v>42588.448287037034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R2759" s="6">
        <f>E2759/N2759</f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0">
        <f t="shared" si="87"/>
        <v>42639.23359953703</v>
      </c>
      <c r="L2760" s="10">
        <f t="shared" si="88"/>
        <v>42653.23359953703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R2760" s="6">
        <f>E2760/N2760</f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0">
        <f t="shared" si="87"/>
        <v>42524.158171296294</v>
      </c>
      <c r="L2761" s="10">
        <f t="shared" si="88"/>
        <v>42567.158171296294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R2761" s="6">
        <f>E2761/N2761</f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0">
        <f t="shared" si="87"/>
        <v>41415.252986111111</v>
      </c>
      <c r="L2762" s="10">
        <f t="shared" si="88"/>
        <v>41445.252986111111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R2762" s="6">
        <v>0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0">
        <f t="shared" si="87"/>
        <v>41246.85524305555</v>
      </c>
      <c r="L2763" s="10">
        <f t="shared" si="88"/>
        <v>41276.85524305555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R2763" s="6">
        <f>E2763/N2763</f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0">
        <f t="shared" si="87"/>
        <v>40926.828645833331</v>
      </c>
      <c r="L2764" s="10">
        <f t="shared" si="88"/>
        <v>40986.786979166667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R2764" s="6">
        <f>E2764/N2764</f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0">
        <f t="shared" si="87"/>
        <v>41373.371342592589</v>
      </c>
      <c r="L2765" s="10">
        <f t="shared" si="88"/>
        <v>41418.371342592589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R2765" s="6">
        <f>E2765/N2765</f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0">
        <f t="shared" si="87"/>
        <v>41030.083692129629</v>
      </c>
      <c r="L2766" s="10">
        <f t="shared" si="88"/>
        <v>41059.583333333328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R2766" s="6">
        <f>E2766/N2766</f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0">
        <f t="shared" si="87"/>
        <v>41194.370694444442</v>
      </c>
      <c r="L2767" s="10">
        <f t="shared" si="88"/>
        <v>41210.370694444442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R2767" s="6">
        <v>0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0">
        <f t="shared" si="87"/>
        <v>40736.459699074076</v>
      </c>
      <c r="L2768" s="10">
        <f t="shared" si="88"/>
        <v>40766.459699074076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R2768" s="6">
        <f>E2768/N2768</f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0">
        <f t="shared" si="87"/>
        <v>42172.750578703701</v>
      </c>
      <c r="L2769" s="10">
        <f t="shared" si="88"/>
        <v>42232.750578703701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R2769" s="6">
        <f>E2769/N2769</f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0">
        <f t="shared" si="87"/>
        <v>40967.4065162037</v>
      </c>
      <c r="L2770" s="10">
        <f t="shared" si="88"/>
        <v>40997.364849537036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R2770" s="6">
        <f>E2770/N2770</f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0">
        <f t="shared" si="87"/>
        <v>41745.617939814816</v>
      </c>
      <c r="L2771" s="10">
        <f t="shared" si="88"/>
        <v>41795.617939814816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R2771" s="6">
        <f>E2771/N2771</f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0">
        <f t="shared" si="87"/>
        <v>41686.496874999997</v>
      </c>
      <c r="L2772" s="10">
        <f t="shared" si="88"/>
        <v>41716.455208333333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R2772" s="6">
        <f>E2772/N2772</f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0">
        <f t="shared" si="87"/>
        <v>41257.323379629626</v>
      </c>
      <c r="L2773" s="10">
        <f t="shared" si="88"/>
        <v>41306.5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R2773" s="6">
        <v>0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0">
        <f t="shared" si="87"/>
        <v>41537.660810185182</v>
      </c>
      <c r="L2774" s="10">
        <f t="shared" si="88"/>
        <v>41552.660810185182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R2774" s="6">
        <v>0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0">
        <f t="shared" si="87"/>
        <v>42474.656493055554</v>
      </c>
      <c r="L2775" s="10">
        <f t="shared" si="88"/>
        <v>42484.656493055554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R2775" s="6">
        <f>E2775/N2775</f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0">
        <f t="shared" si="87"/>
        <v>41310.918148148143</v>
      </c>
      <c r="L2776" s="10">
        <f t="shared" si="88"/>
        <v>41340.918148148143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R2776" s="6">
        <f>E2776/N2776</f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0">
        <f t="shared" si="87"/>
        <v>40862.805023148147</v>
      </c>
      <c r="L2777" s="10">
        <f t="shared" si="88"/>
        <v>40892.805023148147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R2777" s="6">
        <f>E2777/N2777</f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0">
        <f t="shared" si="87"/>
        <v>42136.088842592588</v>
      </c>
      <c r="L2778" s="10">
        <f t="shared" si="88"/>
        <v>42167.088842592588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R2778" s="6">
        <f>E2778/N2778</f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0">
        <f t="shared" si="87"/>
        <v>42172.460694444446</v>
      </c>
      <c r="L2779" s="10">
        <f t="shared" si="88"/>
        <v>42202.460694444446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R2779" s="6">
        <f>E2779/N2779</f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0">
        <f t="shared" si="87"/>
        <v>41846.769745370366</v>
      </c>
      <c r="L2780" s="10">
        <f t="shared" si="88"/>
        <v>41876.769745370366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R2780" s="6">
        <f>E2780/N2780</f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0">
        <f t="shared" si="87"/>
        <v>42300.377557870372</v>
      </c>
      <c r="L2781" s="10">
        <f t="shared" si="88"/>
        <v>42330.419224537036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R2781" s="6">
        <f>E2781/N2781</f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0">
        <f t="shared" si="87"/>
        <v>42774.239444444444</v>
      </c>
      <c r="L2782" s="10">
        <f t="shared" si="88"/>
        <v>42804.239444444444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R2782" s="6">
        <v>0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0">
        <f t="shared" si="87"/>
        <v>42018.733263888884</v>
      </c>
      <c r="L2783" s="10">
        <f t="shared" si="88"/>
        <v>42047.083333333336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R2783" s="6">
        <f>E2783/N2783</f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0">
        <f t="shared" si="87"/>
        <v>42026.716643518514</v>
      </c>
      <c r="L2784" s="10">
        <f t="shared" si="88"/>
        <v>42051.999305555553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R2784" s="6">
        <f>E2784/N2784</f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0">
        <f t="shared" si="87"/>
        <v>42103.326921296299</v>
      </c>
      <c r="L2785" s="10">
        <f t="shared" si="88"/>
        <v>42117.326921296299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R2785" s="6">
        <f>E2785/N2785</f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0">
        <f t="shared" si="87"/>
        <v>41920.579201388886</v>
      </c>
      <c r="L2786" s="10">
        <f t="shared" si="88"/>
        <v>41941.579201388886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R2786" s="6">
        <f>E2786/N2786</f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0">
        <f t="shared" si="87"/>
        <v>42557.981099537035</v>
      </c>
      <c r="L2787" s="10">
        <f t="shared" si="88"/>
        <v>42587.666666666664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R2787" s="6">
        <f>E2787/N2787</f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0">
        <f t="shared" si="87"/>
        <v>41815.360879629625</v>
      </c>
      <c r="L2788" s="10">
        <f t="shared" si="88"/>
        <v>41829.360879629625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R2788" s="6">
        <f>E2788/N2788</f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0">
        <f t="shared" si="87"/>
        <v>41807.990185185183</v>
      </c>
      <c r="L2789" s="10">
        <f t="shared" si="88"/>
        <v>41837.990185185183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R2789" s="6">
        <f>E2789/N2789</f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0">
        <f t="shared" si="87"/>
        <v>42550.49355324074</v>
      </c>
      <c r="L2790" s="10">
        <f t="shared" si="88"/>
        <v>42580.49355324074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R2790" s="6">
        <f>E2790/N2790</f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0">
        <f t="shared" si="87"/>
        <v>42055.804791666662</v>
      </c>
      <c r="L2791" s="10">
        <f t="shared" si="88"/>
        <v>42074.958333333336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R2791" s="6">
        <f>E2791/N2791</f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0">
        <f t="shared" si="87"/>
        <v>42016.730358796289</v>
      </c>
      <c r="L2792" s="10">
        <f t="shared" si="88"/>
        <v>42046.730358796289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R2792" s="6">
        <f>E2792/N2792</f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0">
        <f t="shared" si="87"/>
        <v>42591.691655092589</v>
      </c>
      <c r="L2793" s="10">
        <f t="shared" si="88"/>
        <v>42621.958333333336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R2793" s="6">
        <f>E2793/N2793</f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0">
        <f t="shared" si="87"/>
        <v>42183.022673611107</v>
      </c>
      <c r="L2794" s="10">
        <f t="shared" si="88"/>
        <v>42228.022673611107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R2794" s="6">
        <f>E2794/N2794</f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0">
        <f t="shared" si="87"/>
        <v>42176.210706018515</v>
      </c>
      <c r="L2795" s="10">
        <f t="shared" si="88"/>
        <v>42206.210706018515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R2795" s="6">
        <f>E2795/N2795</f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0">
        <f t="shared" si="87"/>
        <v>42416.48332175926</v>
      </c>
      <c r="L2796" s="10">
        <f t="shared" si="88"/>
        <v>42432.583333333336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R2796" s="6">
        <f>E2796/N2796</f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0">
        <f t="shared" si="87"/>
        <v>41780.317604166667</v>
      </c>
      <c r="L2797" s="10">
        <f t="shared" si="88"/>
        <v>41796.75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R2797" s="6">
        <f>E2797/N2797</f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0">
        <f t="shared" si="87"/>
        <v>41795.319768518515</v>
      </c>
      <c r="L2798" s="10">
        <f t="shared" si="88"/>
        <v>41825.319768518515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R2798" s="6">
        <f>E2798/N2798</f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0">
        <f t="shared" si="87"/>
        <v>41798.731944444444</v>
      </c>
      <c r="L2799" s="10">
        <f t="shared" si="88"/>
        <v>41828.731944444444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R2799" s="6">
        <f>E2799/N2799</f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0">
        <f t="shared" si="87"/>
        <v>42201.466678240737</v>
      </c>
      <c r="L2800" s="10">
        <f t="shared" si="88"/>
        <v>42216.458333333336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R2800" s="6">
        <f>E2800/N2800</f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0">
        <f t="shared" si="87"/>
        <v>42507.05636574074</v>
      </c>
      <c r="L2801" s="10">
        <f t="shared" si="88"/>
        <v>42538.458333333336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R2801" s="6">
        <f>E2801/N2801</f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0">
        <f t="shared" si="87"/>
        <v>41948.344513888886</v>
      </c>
      <c r="L2802" s="10">
        <f t="shared" si="88"/>
        <v>42008.344513888886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R2802" s="6">
        <f>E2802/N2802</f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0">
        <f t="shared" si="87"/>
        <v>41900.034826388888</v>
      </c>
      <c r="L2803" s="10">
        <f t="shared" si="88"/>
        <v>41922.25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R2803" s="6">
        <f>E2803/N2803</f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0">
        <f t="shared" si="87"/>
        <v>42192.438738425924</v>
      </c>
      <c r="L2804" s="10">
        <f t="shared" si="88"/>
        <v>42222.438738425924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R2804" s="6">
        <f>E2804/N2804</f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0">
        <f t="shared" si="87"/>
        <v>42157.857361111113</v>
      </c>
      <c r="L2805" s="10">
        <f t="shared" si="88"/>
        <v>42200.791666666664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R2805" s="6">
        <f>E2805/N2805</f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0">
        <f t="shared" si="87"/>
        <v>41881.245254629626</v>
      </c>
      <c r="L2806" s="10">
        <f t="shared" si="88"/>
        <v>41911.245254629626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R2806" s="6">
        <f>E2806/N2806</f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0">
        <f t="shared" si="87"/>
        <v>42213.2971412037</v>
      </c>
      <c r="L2807" s="10">
        <f t="shared" si="88"/>
        <v>42238.2971412037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R2807" s="6">
        <f>E2807/N2807</f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0">
        <f t="shared" si="87"/>
        <v>42185.058912037035</v>
      </c>
      <c r="L2808" s="10">
        <f t="shared" si="88"/>
        <v>42221.249999999993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R2808" s="6">
        <f>E2808/N2808</f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0">
        <f t="shared" si="87"/>
        <v>42154.664791666662</v>
      </c>
      <c r="L2809" s="10">
        <f t="shared" si="88"/>
        <v>42184.664791666662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R2809" s="6">
        <f>E2809/N2809</f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0">
        <f t="shared" si="87"/>
        <v>42208.638136574074</v>
      </c>
      <c r="L2810" s="10">
        <f t="shared" si="88"/>
        <v>42238.638136574074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R2810" s="6">
        <f>E2810/N2810</f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0">
        <f t="shared" si="87"/>
        <v>42451.288483796299</v>
      </c>
      <c r="L2811" s="10">
        <f t="shared" si="88"/>
        <v>42459.402083333327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R2811" s="6">
        <f>E2811/N2811</f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0">
        <f t="shared" si="87"/>
        <v>41758.931296296294</v>
      </c>
      <c r="L2812" s="10">
        <f t="shared" si="88"/>
        <v>41790.957638888889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R2812" s="6">
        <f>E2812/N2812</f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0">
        <f t="shared" si="87"/>
        <v>42028.288229166668</v>
      </c>
      <c r="L2813" s="10">
        <f t="shared" si="88"/>
        <v>42058.288229166668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R2813" s="6">
        <f>E2813/N2813</f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0">
        <f t="shared" si="87"/>
        <v>42054.535856481474</v>
      </c>
      <c r="L2814" s="10">
        <f t="shared" si="88"/>
        <v>42099.958333333336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R2814" s="6">
        <f>E2814/N2814</f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0">
        <f t="shared" si="87"/>
        <v>42693.534270833326</v>
      </c>
      <c r="L2815" s="10">
        <f t="shared" si="88"/>
        <v>42718.534270833326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R2815" s="6">
        <f>E2815/N2815</f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0">
        <f t="shared" si="87"/>
        <v>42103.191145833327</v>
      </c>
      <c r="L2816" s="10">
        <f t="shared" si="88"/>
        <v>42133.191145833327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R2816" s="6">
        <f>E2816/N2816</f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0">
        <f t="shared" si="87"/>
        <v>42559.568391203698</v>
      </c>
      <c r="L2817" s="10">
        <f t="shared" si="88"/>
        <v>42589.568391203698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R2817" s="6">
        <f>E2817/N2817</f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0">
        <f t="shared" si="87"/>
        <v>42188.259166666663</v>
      </c>
      <c r="L2818" s="10">
        <f t="shared" si="88"/>
        <v>42218.458333333336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R2818" s="6">
        <f>E2818/N2818</f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0">
        <f t="shared" ref="K2819:K2882" si="89">(J2819/86400)+25569+(-5/24)</f>
        <v>42023.42664351852</v>
      </c>
      <c r="L2819" s="10">
        <f t="shared" ref="L2819:L2882" si="90">(I2819/86400)+25569+(-5/24)</f>
        <v>42063.42664351852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R2819" s="6">
        <f>E2819/N2819</f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0">
        <f t="shared" si="89"/>
        <v>42250.389884259253</v>
      </c>
      <c r="L2820" s="10">
        <f t="shared" si="90"/>
        <v>42270.389884259253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R2820" s="6">
        <f>E2820/N2820</f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0">
        <f t="shared" si="89"/>
        <v>42139.317233796297</v>
      </c>
      <c r="L2821" s="10">
        <f t="shared" si="90"/>
        <v>42169.317233796297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R2821" s="6">
        <f>E2821/N2821</f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0">
        <f t="shared" si="89"/>
        <v>42401.402650462966</v>
      </c>
      <c r="L2822" s="10">
        <f t="shared" si="90"/>
        <v>42425.791666666664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R2822" s="6">
        <f>E2822/N2822</f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0">
        <f t="shared" si="89"/>
        <v>41875.714525462965</v>
      </c>
      <c r="L2823" s="10">
        <f t="shared" si="90"/>
        <v>41905.714525462965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R2823" s="6">
        <f>E2823/N2823</f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0">
        <f t="shared" si="89"/>
        <v>42060.475601851846</v>
      </c>
      <c r="L2824" s="10">
        <f t="shared" si="90"/>
        <v>42090.433935185181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R2824" s="6">
        <f>E2824/N2824</f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0">
        <f t="shared" si="89"/>
        <v>42066.803310185183</v>
      </c>
      <c r="L2825" s="10">
        <f t="shared" si="90"/>
        <v>42094.749305555553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R2825" s="6">
        <f>E2825/N2825</f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0">
        <f t="shared" si="89"/>
        <v>42136.0624537037</v>
      </c>
      <c r="L2826" s="10">
        <f t="shared" si="90"/>
        <v>42167.863194444442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R2826" s="6">
        <f>E2826/N2826</f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0">
        <f t="shared" si="89"/>
        <v>42312.584328703706</v>
      </c>
      <c r="L2827" s="10">
        <f t="shared" si="90"/>
        <v>42342.584328703706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R2827" s="6">
        <f>E2827/N2827</f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0">
        <f t="shared" si="89"/>
        <v>42170.826527777775</v>
      </c>
      <c r="L2828" s="10">
        <f t="shared" si="90"/>
        <v>42195.083333333336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R2828" s="6">
        <f>E2828/N2828</f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0">
        <f t="shared" si="89"/>
        <v>42494.475300925922</v>
      </c>
      <c r="L2829" s="10">
        <f t="shared" si="90"/>
        <v>42524.479166666664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R2829" s="6">
        <f>E2829/N2829</f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0">
        <f t="shared" si="89"/>
        <v>42254.056354166663</v>
      </c>
      <c r="L2830" s="10">
        <f t="shared" si="90"/>
        <v>42279.749999999993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R2830" s="6">
        <f>E2830/N2830</f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0">
        <f t="shared" si="89"/>
        <v>42495.225902777776</v>
      </c>
      <c r="L2831" s="10">
        <f t="shared" si="90"/>
        <v>42523.225902777776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R2831" s="6">
        <f>E2831/N2831</f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0">
        <f t="shared" si="89"/>
        <v>41758.631342592591</v>
      </c>
      <c r="L2832" s="10">
        <f t="shared" si="90"/>
        <v>41770.957638888889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R2832" s="6">
        <f>E2832/N2832</f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0">
        <f t="shared" si="89"/>
        <v>42171.616550925923</v>
      </c>
      <c r="L2833" s="10">
        <f t="shared" si="90"/>
        <v>42201.616550925923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R2833" s="6">
        <f>E2833/N2833</f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0">
        <f t="shared" si="89"/>
        <v>41938.501087962963</v>
      </c>
      <c r="L2834" s="10">
        <f t="shared" si="90"/>
        <v>41966.708333333336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R2834" s="6">
        <f>E2834/N2834</f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0">
        <f t="shared" si="89"/>
        <v>42267.919363425921</v>
      </c>
      <c r="L2835" s="10">
        <f t="shared" si="90"/>
        <v>42287.874999999993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R2835" s="6">
        <f>E2835/N2835</f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0">
        <f t="shared" si="89"/>
        <v>42019.751504629625</v>
      </c>
      <c r="L2836" s="10">
        <f t="shared" si="90"/>
        <v>42034.751504629625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R2836" s="6">
        <f>E2836/N2836</f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0">
        <f t="shared" si="89"/>
        <v>42313.495567129627</v>
      </c>
      <c r="L2837" s="10">
        <f t="shared" si="90"/>
        <v>42342.791666666664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R2837" s="6">
        <f>E2837/N2837</f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0">
        <f t="shared" si="89"/>
        <v>42746.053449074076</v>
      </c>
      <c r="L2838" s="10">
        <f t="shared" si="90"/>
        <v>42783.999305555553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R2838" s="6">
        <f>E2838/N2838</f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0">
        <f t="shared" si="89"/>
        <v>42307.700046296297</v>
      </c>
      <c r="L2839" s="10">
        <f t="shared" si="90"/>
        <v>42347.741712962961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R2839" s="6">
        <f>E2839/N2839</f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0">
        <f t="shared" si="89"/>
        <v>41842.399259259255</v>
      </c>
      <c r="L2840" s="10">
        <f t="shared" si="90"/>
        <v>41864.708333333328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R2840" s="6">
        <f>E2840/N2840</f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0">
        <f t="shared" si="89"/>
        <v>41853.031874999993</v>
      </c>
      <c r="L2841" s="10">
        <f t="shared" si="90"/>
        <v>41875.999305555553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R2841" s="6">
        <f>E2841/N2841</f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0">
        <f t="shared" si="89"/>
        <v>42059.827303240738</v>
      </c>
      <c r="L2842" s="10">
        <f t="shared" si="90"/>
        <v>42081.499999999993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R2842" s="6">
        <f>E2842/N2842</f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0">
        <f t="shared" si="89"/>
        <v>42291.531215277777</v>
      </c>
      <c r="L2843" s="10">
        <f t="shared" si="90"/>
        <v>42351.572881944441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R2843" s="6">
        <f>E2843/N2843</f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0">
        <f t="shared" si="89"/>
        <v>41784.744155092594</v>
      </c>
      <c r="L2844" s="10">
        <f t="shared" si="90"/>
        <v>41811.25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R2844" s="6">
        <v>0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0">
        <f t="shared" si="89"/>
        <v>42492.529513888883</v>
      </c>
      <c r="L2845" s="10">
        <f t="shared" si="90"/>
        <v>42533.958333333336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R2845" s="6">
        <v>0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0">
        <f t="shared" si="89"/>
        <v>42709.337731481479</v>
      </c>
      <c r="L2846" s="10">
        <f t="shared" si="90"/>
        <v>42739.337731481479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R2846" s="6">
        <f>E2846/N2846</f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0">
        <f t="shared" si="89"/>
        <v>42102.808252314811</v>
      </c>
      <c r="L2847" s="10">
        <f t="shared" si="90"/>
        <v>42162.808252314811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R2847" s="6">
        <f>E2847/N2847</f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0">
        <f t="shared" si="89"/>
        <v>42108.483726851853</v>
      </c>
      <c r="L2848" s="10">
        <f t="shared" si="90"/>
        <v>42153.483726851853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R2848" s="6">
        <v>0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0">
        <f t="shared" si="89"/>
        <v>42453.597974537035</v>
      </c>
      <c r="L2849" s="10">
        <f t="shared" si="90"/>
        <v>42513.597974537035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R2849" s="6">
        <v>0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0">
        <f t="shared" si="89"/>
        <v>42123.440497685187</v>
      </c>
      <c r="L2850" s="10">
        <f t="shared" si="90"/>
        <v>42153.440497685187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R2850" s="6">
        <f>E2850/N2850</f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0">
        <f t="shared" si="89"/>
        <v>42453.219907407409</v>
      </c>
      <c r="L2851" s="10">
        <f t="shared" si="90"/>
        <v>42483.219907407409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R2851" s="6">
        <f>E2851/N2851</f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0">
        <f t="shared" si="89"/>
        <v>41857.798738425925</v>
      </c>
      <c r="L2852" s="10">
        <f t="shared" si="90"/>
        <v>41887.798738425925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R2852" s="6">
        <f>E2852/N2852</f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0">
        <f t="shared" si="89"/>
        <v>42389.794317129628</v>
      </c>
      <c r="L2853" s="10">
        <f t="shared" si="90"/>
        <v>42398.761805555558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R2853" s="6">
        <v>0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0">
        <f t="shared" si="89"/>
        <v>41780.836840277778</v>
      </c>
      <c r="L2854" s="10">
        <f t="shared" si="90"/>
        <v>41810.836840277778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R2854" s="6">
        <f>E2854/N2854</f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0">
        <f t="shared" si="89"/>
        <v>41835.98260416666</v>
      </c>
      <c r="L2855" s="10">
        <f t="shared" si="90"/>
        <v>41895.98260416666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R2855" s="6">
        <v>0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0">
        <f t="shared" si="89"/>
        <v>42111.508321759255</v>
      </c>
      <c r="L2856" s="10">
        <f t="shared" si="90"/>
        <v>42131.508321759255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R2856" s="6">
        <f>E2856/N2856</f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0">
        <f t="shared" si="89"/>
        <v>42369.799432870372</v>
      </c>
      <c r="L2857" s="10">
        <f t="shared" si="90"/>
        <v>42398.773611111108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R2857" s="6">
        <f>E2857/N2857</f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0">
        <f t="shared" si="89"/>
        <v>42164.829247685186</v>
      </c>
      <c r="L2858" s="10">
        <f t="shared" si="90"/>
        <v>42224.69027777778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R2858" s="6">
        <f>E2858/N2858</f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0">
        <f t="shared" si="89"/>
        <v>42726.711747685178</v>
      </c>
      <c r="L2859" s="10">
        <f t="shared" si="90"/>
        <v>42786.541666666664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R2859" s="6">
        <f>E2859/N2859</f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0">
        <f t="shared" si="89"/>
        <v>41954.336747685178</v>
      </c>
      <c r="L2860" s="10">
        <f t="shared" si="90"/>
        <v>41978.269444444442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R2860" s="6">
        <v>0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0">
        <f t="shared" si="89"/>
        <v>42233.153981481482</v>
      </c>
      <c r="L2861" s="10">
        <f t="shared" si="90"/>
        <v>42293.153981481482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R2861" s="6">
        <f>E2861/N2861</f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0">
        <f t="shared" si="89"/>
        <v>42480.592314814814</v>
      </c>
      <c r="L2862" s="10">
        <f t="shared" si="90"/>
        <v>42540.592314814814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R2862" s="6">
        <f>E2862/N2862</f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0">
        <f t="shared" si="89"/>
        <v>42257.3825</v>
      </c>
      <c r="L2863" s="10">
        <f t="shared" si="90"/>
        <v>42271.3825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R2863" s="6">
        <f>E2863/N2863</f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0">
        <f t="shared" si="89"/>
        <v>41784.581354166665</v>
      </c>
      <c r="L2864" s="10">
        <f t="shared" si="90"/>
        <v>41814.581354166665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R2864" s="6">
        <f>E2864/N2864</f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0">
        <f t="shared" si="89"/>
        <v>41831.46670138889</v>
      </c>
      <c r="L2865" s="10">
        <f t="shared" si="90"/>
        <v>41891.46670138889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R2865" s="6">
        <f>E2865/N2865</f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0">
        <f t="shared" si="89"/>
        <v>42172.405173611107</v>
      </c>
      <c r="L2866" s="10">
        <f t="shared" si="90"/>
        <v>42202.345833333333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R2866" s="6">
        <f>E2866/N2866</f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0">
        <f t="shared" si="89"/>
        <v>41949.905775462961</v>
      </c>
      <c r="L2867" s="10">
        <f t="shared" si="90"/>
        <v>42009.905775462961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R2867" s="6">
        <v>0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0">
        <f t="shared" si="89"/>
        <v>42627.746770833335</v>
      </c>
      <c r="L2868" s="10">
        <f t="shared" si="90"/>
        <v>42657.708333333336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R2868" s="6">
        <f>E2868/N2868</f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0">
        <f t="shared" si="89"/>
        <v>42530.986944444441</v>
      </c>
      <c r="L2869" s="10">
        <f t="shared" si="90"/>
        <v>42554.958333333336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R2869" s="6">
        <f>E2869/N2869</f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0">
        <f t="shared" si="89"/>
        <v>42618.618680555555</v>
      </c>
      <c r="L2870" s="10">
        <f t="shared" si="90"/>
        <v>42648.618680555555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R2870" s="6">
        <f>E2870/N2870</f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0">
        <f t="shared" si="89"/>
        <v>42540.385196759256</v>
      </c>
      <c r="L2871" s="10">
        <f t="shared" si="90"/>
        <v>42570.385196759256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R2871" s="6">
        <f>E2871/N2871</f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0">
        <f t="shared" si="89"/>
        <v>41745.981076388889</v>
      </c>
      <c r="L2872" s="10">
        <f t="shared" si="90"/>
        <v>41775.981076388889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R2872" s="6">
        <f>E2872/N2872</f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0">
        <f t="shared" si="89"/>
        <v>41974.530243055553</v>
      </c>
      <c r="L2873" s="10">
        <f t="shared" si="90"/>
        <v>41994.530243055553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R2873" s="6">
        <f>E2873/N2873</f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0">
        <f t="shared" si="89"/>
        <v>42114.907847222225</v>
      </c>
      <c r="L2874" s="10">
        <f t="shared" si="90"/>
        <v>42174.907847222225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R2874" s="6">
        <v>0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0">
        <f t="shared" si="89"/>
        <v>42002.609155092585</v>
      </c>
      <c r="L2875" s="10">
        <f t="shared" si="90"/>
        <v>42032.609155092585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R2875" s="6">
        <f>E2875/N2875</f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0">
        <f t="shared" si="89"/>
        <v>42722.636412037034</v>
      </c>
      <c r="L2876" s="10">
        <f t="shared" si="90"/>
        <v>42752.636412037034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R2876" s="6">
        <f>E2876/N2876</f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0">
        <f t="shared" si="89"/>
        <v>42464.920057870368</v>
      </c>
      <c r="L2877" s="10">
        <f t="shared" si="90"/>
        <v>42494.920057870368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R2877" s="6">
        <f>E2877/N2877</f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0">
        <f t="shared" si="89"/>
        <v>42171.535636574066</v>
      </c>
      <c r="L2878" s="10">
        <f t="shared" si="90"/>
        <v>42201.535636574066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R2878" s="6">
        <v>0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0">
        <f t="shared" si="89"/>
        <v>42672.746805555558</v>
      </c>
      <c r="L2879" s="10">
        <f t="shared" si="90"/>
        <v>42704.499999999993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R2879" s="6">
        <f>E2879/N2879</f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0">
        <f t="shared" si="89"/>
        <v>42128.407349537032</v>
      </c>
      <c r="L2880" s="10">
        <f t="shared" si="90"/>
        <v>42188.407349537032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R2880" s="6">
        <f>E2880/N2880</f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0">
        <f t="shared" si="89"/>
        <v>42359.516909722217</v>
      </c>
      <c r="L2881" s="10">
        <f t="shared" si="90"/>
        <v>42389.516909722217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R2881" s="6">
        <f>E2881/N2881</f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0">
        <f t="shared" si="89"/>
        <v>42192.69736111111</v>
      </c>
      <c r="L2882" s="10">
        <f t="shared" si="90"/>
        <v>42236.503472222219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R2882" s="6">
        <f>E2882/N2882</f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0">
        <f t="shared" ref="K2883:K2946" si="91">(J2883/86400)+25569+(-5/24)</f>
        <v>41916.389305555553</v>
      </c>
      <c r="L2883" s="10">
        <f t="shared" ref="L2883:L2946" si="92">(I2883/86400)+25569+(-5/24)</f>
        <v>41976.430972222217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R2883" s="6">
        <v>0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0">
        <f t="shared" si="91"/>
        <v>42461.387939814813</v>
      </c>
      <c r="L2884" s="10">
        <f t="shared" si="92"/>
        <v>42491.387939814813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R2884" s="6">
        <f>E2884/N2884</f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0">
        <f t="shared" si="91"/>
        <v>42370.694872685184</v>
      </c>
      <c r="L2885" s="10">
        <f t="shared" si="92"/>
        <v>42405.999305555553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R2885" s="6">
        <f>E2885/N2885</f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0">
        <f t="shared" si="91"/>
        <v>41948.518923611111</v>
      </c>
      <c r="L2886" s="10">
        <f t="shared" si="92"/>
        <v>41978.518923611111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R2886" s="6">
        <f>E2886/N2886</f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0">
        <f t="shared" si="91"/>
        <v>42046.868067129624</v>
      </c>
      <c r="L2887" s="10">
        <f t="shared" si="92"/>
        <v>42076.82640046296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R2887" s="6">
        <f>E2887/N2887</f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0">
        <f t="shared" si="91"/>
        <v>42261.424583333333</v>
      </c>
      <c r="L2888" s="10">
        <f t="shared" si="92"/>
        <v>42265.957638888889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R2888" s="6">
        <f>E2888/N2888</f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0">
        <f t="shared" si="91"/>
        <v>41985.219027777777</v>
      </c>
      <c r="L2889" s="10">
        <f t="shared" si="92"/>
        <v>42015.219027777777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R2889" s="6">
        <f>E2889/N2889</f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0">
        <f t="shared" si="91"/>
        <v>41922.326851851853</v>
      </c>
      <c r="L2890" s="10">
        <f t="shared" si="92"/>
        <v>41929.999305555553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R2890" s="6">
        <v>0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0">
        <f t="shared" si="91"/>
        <v>41850.654918981476</v>
      </c>
      <c r="L2891" s="10">
        <f t="shared" si="92"/>
        <v>41880.654918981476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R2891" s="6">
        <f>E2891/N2891</f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0">
        <f t="shared" si="91"/>
        <v>41831.534629629627</v>
      </c>
      <c r="L2892" s="10">
        <f t="shared" si="92"/>
        <v>41859.916666666664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R2892" s="6">
        <f>E2892/N2892</f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0">
        <f t="shared" si="91"/>
        <v>42415.675092592595</v>
      </c>
      <c r="L2893" s="10">
        <f t="shared" si="92"/>
        <v>42475.633425925924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R2893" s="6">
        <f>E2893/N2893</f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0">
        <f t="shared" si="91"/>
        <v>41869.505833333329</v>
      </c>
      <c r="L2894" s="10">
        <f t="shared" si="92"/>
        <v>41876.666666666664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R2894" s="6">
        <f>E2894/N2894</f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0">
        <f t="shared" si="91"/>
        <v>41953.564756944441</v>
      </c>
      <c r="L2895" s="10">
        <f t="shared" si="92"/>
        <v>42012.874999999993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R2895" s="6">
        <f>E2895/N2895</f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0">
        <f t="shared" si="91"/>
        <v>42037.777951388889</v>
      </c>
      <c r="L2896" s="10">
        <f t="shared" si="92"/>
        <v>42097.736284722218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R2896" s="6">
        <v>0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0">
        <f t="shared" si="91"/>
        <v>41811.347129629627</v>
      </c>
      <c r="L2897" s="10">
        <f t="shared" si="92"/>
        <v>41812.666666666664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R2897" s="6">
        <f>E2897/N2897</f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0">
        <f t="shared" si="91"/>
        <v>42701.700474537036</v>
      </c>
      <c r="L2898" s="10">
        <f t="shared" si="92"/>
        <v>42716.041666666664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R2898" s="6">
        <f>E2898/N2898</f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0">
        <f t="shared" si="91"/>
        <v>42258.438171296293</v>
      </c>
      <c r="L2899" s="10">
        <f t="shared" si="92"/>
        <v>42288.436863425923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R2899" s="6">
        <f>E2899/N2899</f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0">
        <f t="shared" si="91"/>
        <v>42278.456631944442</v>
      </c>
      <c r="L2900" s="10">
        <f t="shared" si="92"/>
        <v>42308.456631944442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R2900" s="6">
        <f>E2900/N2900</f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0">
        <f t="shared" si="91"/>
        <v>42514.869884259257</v>
      </c>
      <c r="L2901" s="10">
        <f t="shared" si="92"/>
        <v>42574.869884259257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R2901" s="6">
        <v>0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0">
        <f t="shared" si="91"/>
        <v>41830.025833333333</v>
      </c>
      <c r="L2902" s="10">
        <f t="shared" si="92"/>
        <v>41860.025833333333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R2902" s="6">
        <f>E2902/N2902</f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0">
        <f t="shared" si="91"/>
        <v>41982.696053240739</v>
      </c>
      <c r="L2903" s="10">
        <f t="shared" si="92"/>
        <v>42042.696053240739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R2903" s="6">
        <f>E2903/N2903</f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0">
        <f t="shared" si="91"/>
        <v>42210.231435185182</v>
      </c>
      <c r="L2904" s="10">
        <f t="shared" si="92"/>
        <v>42240.231435185182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R2904" s="6">
        <f>E2904/N2904</f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0">
        <f t="shared" si="91"/>
        <v>42195.95854166666</v>
      </c>
      <c r="L2905" s="10">
        <f t="shared" si="92"/>
        <v>42255.95854166666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R2905" s="6">
        <f>E2905/N2905</f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0">
        <f t="shared" si="91"/>
        <v>41940.759618055556</v>
      </c>
      <c r="L2906" s="10">
        <f t="shared" si="92"/>
        <v>41952.291666666664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R2906" s="6">
        <f>E2906/N2906</f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0">
        <f t="shared" si="91"/>
        <v>42605.848530092589</v>
      </c>
      <c r="L2907" s="10">
        <f t="shared" si="92"/>
        <v>42619.848530092589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R2907" s="6">
        <f>E2907/N2907</f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0">
        <f t="shared" si="91"/>
        <v>42199.440578703703</v>
      </c>
      <c r="L2908" s="10">
        <f t="shared" si="92"/>
        <v>42216.833333333336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R2908" s="6">
        <f>E2908/N2908</f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0">
        <f t="shared" si="91"/>
        <v>42444.669409722221</v>
      </c>
      <c r="L2909" s="10">
        <f t="shared" si="92"/>
        <v>42504.669409722221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R2909" s="6">
        <f>E2909/N2909</f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0">
        <f t="shared" si="91"/>
        <v>42499.523368055554</v>
      </c>
      <c r="L2910" s="10">
        <f t="shared" si="92"/>
        <v>42529.523368055554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R2910" s="6">
        <f>E2910/N2910</f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0">
        <f t="shared" si="91"/>
        <v>41929.057881944442</v>
      </c>
      <c r="L2911" s="10">
        <f t="shared" si="92"/>
        <v>41968.615277777775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R2911" s="6">
        <f>E2911/N2911</f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0">
        <f t="shared" si="91"/>
        <v>42107.632951388885</v>
      </c>
      <c r="L2912" s="10">
        <f t="shared" si="92"/>
        <v>42167.632951388885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R2912" s="6">
        <f>E2912/N2912</f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0">
        <f t="shared" si="91"/>
        <v>42142.560486111113</v>
      </c>
      <c r="L2913" s="10">
        <f t="shared" si="92"/>
        <v>42182.560486111113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R2913" s="6">
        <f>E2913/N2913</f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0">
        <f t="shared" si="91"/>
        <v>42353.923310185179</v>
      </c>
      <c r="L2914" s="10">
        <f t="shared" si="92"/>
        <v>42383.923310185179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R2914" s="6">
        <f>E2914/N2914</f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0">
        <f t="shared" si="91"/>
        <v>41828.714571759258</v>
      </c>
      <c r="L2915" s="10">
        <f t="shared" si="92"/>
        <v>41888.714571759258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R2915" s="6">
        <f>E2915/N2915</f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0">
        <f t="shared" si="91"/>
        <v>42017.699004629627</v>
      </c>
      <c r="L2916" s="10">
        <f t="shared" si="92"/>
        <v>42077.657337962963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R2916" s="6">
        <f>E2916/N2916</f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0">
        <f t="shared" si="91"/>
        <v>42415.189699074072</v>
      </c>
      <c r="L2917" s="10">
        <f t="shared" si="92"/>
        <v>42445.1480324074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R2917" s="6">
        <f>E2917/N2917</f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0">
        <f t="shared" si="91"/>
        <v>41755.268391203703</v>
      </c>
      <c r="L2918" s="10">
        <f t="shared" si="92"/>
        <v>41778.268391203703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R2918" s="6">
        <f>E2918/N2918</f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0">
        <f t="shared" si="91"/>
        <v>42245.026006944441</v>
      </c>
      <c r="L2919" s="10">
        <f t="shared" si="92"/>
        <v>42263.026006944441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R2919" s="6">
        <f>E2919/N2919</f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0">
        <f t="shared" si="91"/>
        <v>42278.421377314815</v>
      </c>
      <c r="L2920" s="10">
        <f t="shared" si="92"/>
        <v>42306.421377314815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R2920" s="6">
        <f>E2920/N2920</f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0">
        <f t="shared" si="91"/>
        <v>41826.411215277774</v>
      </c>
      <c r="L2921" s="10">
        <f t="shared" si="92"/>
        <v>41856.411215277774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R2921" s="6">
        <f>E2921/N2921</f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0">
        <f t="shared" si="91"/>
        <v>42058.584143518521</v>
      </c>
      <c r="L2922" s="10">
        <f t="shared" si="92"/>
        <v>42088.54247685185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R2922" s="6">
        <f>E2922/N2922</f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0">
        <f t="shared" si="91"/>
        <v>41877.678287037037</v>
      </c>
      <c r="L2923" s="10">
        <f t="shared" si="92"/>
        <v>41907.678287037037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R2923" s="6">
        <f>E2923/N2923</f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0">
        <f t="shared" si="91"/>
        <v>42097.665821759256</v>
      </c>
      <c r="L2924" s="10">
        <f t="shared" si="92"/>
        <v>42142.665821759256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R2924" s="6">
        <f>E2924/N2924</f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0">
        <f t="shared" si="91"/>
        <v>42012.944201388884</v>
      </c>
      <c r="L2925" s="10">
        <f t="shared" si="92"/>
        <v>42027.916666666664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R2925" s="6">
        <f>E2925/N2925</f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0">
        <f t="shared" si="91"/>
        <v>42103.348495370366</v>
      </c>
      <c r="L2926" s="10">
        <f t="shared" si="92"/>
        <v>42132.957638888889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R2926" s="6">
        <f>E2926/N2926</f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0">
        <f t="shared" si="91"/>
        <v>41863.375787037039</v>
      </c>
      <c r="L2927" s="10">
        <f t="shared" si="92"/>
        <v>41893.375787037039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R2927" s="6">
        <f>E2927/N2927</f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0">
        <f t="shared" si="91"/>
        <v>42044.557627314811</v>
      </c>
      <c r="L2928" s="10">
        <f t="shared" si="92"/>
        <v>42058.557627314811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R2928" s="6">
        <f>E2928/N2928</f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0">
        <f t="shared" si="91"/>
        <v>41806.460983796293</v>
      </c>
      <c r="L2929" s="10">
        <f t="shared" si="92"/>
        <v>41835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R2929" s="6">
        <f>E2929/N2929</f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0">
        <f t="shared" si="91"/>
        <v>42403.789884259262</v>
      </c>
      <c r="L2930" s="10">
        <f t="shared" si="92"/>
        <v>42433.789884259262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R2930" s="6">
        <f>E2930/N2930</f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0">
        <f t="shared" si="91"/>
        <v>41754.355995370366</v>
      </c>
      <c r="L2931" s="10">
        <f t="shared" si="92"/>
        <v>41784.355995370366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R2931" s="6">
        <f>E2931/N2931</f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0">
        <f t="shared" si="91"/>
        <v>42101.375740740739</v>
      </c>
      <c r="L2932" s="10">
        <f t="shared" si="92"/>
        <v>42131.375740740739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R2932" s="6">
        <f>E2932/N2932</f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0">
        <f t="shared" si="91"/>
        <v>41872.082905092589</v>
      </c>
      <c r="L2933" s="10">
        <f t="shared" si="92"/>
        <v>41897.047222222223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R2933" s="6">
        <f>E2933/N2933</f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0">
        <f t="shared" si="91"/>
        <v>42024.956446759257</v>
      </c>
      <c r="L2934" s="10">
        <f t="shared" si="92"/>
        <v>42056.249999999993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R2934" s="6">
        <f>E2934/N2934</f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0">
        <f t="shared" si="91"/>
        <v>42495.748298611106</v>
      </c>
      <c r="L2935" s="10">
        <f t="shared" si="92"/>
        <v>42525.748298611106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R2935" s="6">
        <f>E2935/N2935</f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0">
        <f t="shared" si="91"/>
        <v>41775.427824074075</v>
      </c>
      <c r="L2936" s="10">
        <f t="shared" si="92"/>
        <v>41805.427824074075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R2936" s="6">
        <f>E2936/N2936</f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0">
        <f t="shared" si="91"/>
        <v>42553.375092592592</v>
      </c>
      <c r="L2937" s="10">
        <f t="shared" si="92"/>
        <v>42611.499999999993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R2937" s="6">
        <f>E2937/N2937</f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0">
        <f t="shared" si="91"/>
        <v>41912.442395833328</v>
      </c>
      <c r="L2938" s="10">
        <f t="shared" si="92"/>
        <v>41924.999305555553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R2938" s="6">
        <f>E2938/N2938</f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0">
        <f t="shared" si="91"/>
        <v>41803.248993055553</v>
      </c>
      <c r="L2939" s="10">
        <f t="shared" si="92"/>
        <v>41833.248993055553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R2939" s="6">
        <f>E2939/N2939</f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0">
        <f t="shared" si="91"/>
        <v>42004.495532407404</v>
      </c>
      <c r="L2940" s="10">
        <f t="shared" si="92"/>
        <v>42034.495532407404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R2940" s="6">
        <f>E2940/N2940</f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0">
        <f t="shared" si="91"/>
        <v>41845.60083333333</v>
      </c>
      <c r="L2941" s="10">
        <f t="shared" si="92"/>
        <v>41878.833333333328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R2941" s="6">
        <f>E2941/N2941</f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0">
        <f t="shared" si="91"/>
        <v>41982.565023148149</v>
      </c>
      <c r="L2942" s="10">
        <f t="shared" si="92"/>
        <v>42022.565023148149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R2942" s="6">
        <f>E2942/N2942</f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0">
        <f t="shared" si="91"/>
        <v>42034.751793981479</v>
      </c>
      <c r="L2943" s="10">
        <f t="shared" si="92"/>
        <v>42064.751793981479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R2943" s="6">
        <f>E2943/N2943</f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0">
        <f t="shared" si="91"/>
        <v>42334.595590277771</v>
      </c>
      <c r="L2944" s="10">
        <f t="shared" si="92"/>
        <v>42354.637499999997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R2944" s="6">
        <f>E2944/N2944</f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0">
        <f t="shared" si="91"/>
        <v>42076.921064814807</v>
      </c>
      <c r="L2945" s="10">
        <f t="shared" si="92"/>
        <v>42106.921064814807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R2945" s="6">
        <v>0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0">
        <f t="shared" si="91"/>
        <v>42132.705995370365</v>
      </c>
      <c r="L2946" s="10">
        <f t="shared" si="92"/>
        <v>42162.705995370365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R2946" s="6">
        <f>E2946/N2946</f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0">
        <f t="shared" ref="K2947:K3010" si="93">(J2947/86400)+25569+(-5/24)</f>
        <v>42117.931250000001</v>
      </c>
      <c r="L2947" s="10">
        <f t="shared" ref="L2947:L3010" si="94">(I2947/86400)+25569+(-5/24)</f>
        <v>42147.931250000001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R2947" s="6">
        <v>0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0">
        <f t="shared" si="93"/>
        <v>42567.322824074072</v>
      </c>
      <c r="L2948" s="10">
        <f t="shared" si="94"/>
        <v>42597.322824074072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R2948" s="6">
        <f>E2948/N2948</f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0">
        <f t="shared" si="93"/>
        <v>42649.353784722225</v>
      </c>
      <c r="L2949" s="10">
        <f t="shared" si="94"/>
        <v>42698.507638888885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R2949" s="6">
        <f>E2949/N2949</f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0">
        <f t="shared" si="93"/>
        <v>42097.440891203696</v>
      </c>
      <c r="L2950" s="10">
        <f t="shared" si="94"/>
        <v>42157.440891203696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R2950" s="6">
        <f>E2950/N2950</f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0">
        <f t="shared" si="93"/>
        <v>42297.61478009259</v>
      </c>
      <c r="L2951" s="10">
        <f t="shared" si="94"/>
        <v>42327.656446759262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R2951" s="6">
        <f>E2951/N2951</f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0">
        <f t="shared" si="93"/>
        <v>42362.156851851854</v>
      </c>
      <c r="L2952" s="10">
        <f t="shared" si="94"/>
        <v>42392.156851851854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R2952" s="6">
        <v>0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0">
        <f t="shared" si="93"/>
        <v>41872.594594907401</v>
      </c>
      <c r="L2953" s="10">
        <f t="shared" si="94"/>
        <v>41917.594594907401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R2953" s="6">
        <f>E2953/N2953</f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0">
        <f t="shared" si="93"/>
        <v>42628.481932870367</v>
      </c>
      <c r="L2954" s="10">
        <f t="shared" si="94"/>
        <v>42659.958333333336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R2954" s="6">
        <f>E2954/N2954</f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0">
        <f t="shared" si="93"/>
        <v>42255.583576388883</v>
      </c>
      <c r="L2955" s="10">
        <f t="shared" si="94"/>
        <v>42285.583576388883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R2955" s="6">
        <f>E2955/N2955</f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0">
        <f t="shared" si="93"/>
        <v>42790.375034722216</v>
      </c>
      <c r="L2956" s="10">
        <f t="shared" si="94"/>
        <v>42810.333368055552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R2956" s="6">
        <v>0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0">
        <f t="shared" si="93"/>
        <v>42141.532974537033</v>
      </c>
      <c r="L2957" s="10">
        <f t="shared" si="94"/>
        <v>42171.532974537033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R2957" s="6">
        <f>E2957/N2957</f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0">
        <f t="shared" si="93"/>
        <v>42464.750578703701</v>
      </c>
      <c r="L2958" s="10">
        <f t="shared" si="94"/>
        <v>42494.750578703701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R2958" s="6">
        <f>E2958/N2958</f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0">
        <f t="shared" si="93"/>
        <v>42030.80291666666</v>
      </c>
      <c r="L2959" s="10">
        <f t="shared" si="94"/>
        <v>42090.761249999996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R2959" s="6">
        <f>E2959/N2959</f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0">
        <f t="shared" si="93"/>
        <v>42438.570798611108</v>
      </c>
      <c r="L2960" s="10">
        <f t="shared" si="94"/>
        <v>42498.529131944444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R2960" s="6">
        <v>0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0">
        <f t="shared" si="93"/>
        <v>42497.800057870372</v>
      </c>
      <c r="L2961" s="10">
        <f t="shared" si="94"/>
        <v>42527.800057870372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s="6">
        <v>0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0">
        <f t="shared" si="93"/>
        <v>41863.54887731481</v>
      </c>
      <c r="L2962" s="10">
        <f t="shared" si="94"/>
        <v>41893.54887731481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R2962" s="6">
        <v>0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0">
        <f t="shared" si="93"/>
        <v>42061.004155092589</v>
      </c>
      <c r="L2963" s="10">
        <f t="shared" si="94"/>
        <v>42088.958333333336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R2963" s="6">
        <f>E2963/N2963</f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0">
        <f t="shared" si="93"/>
        <v>42036.035949074074</v>
      </c>
      <c r="L2964" s="10">
        <f t="shared" si="94"/>
        <v>42064.082638888889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R2964" s="6">
        <f>E2964/N2964</f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0">
        <f t="shared" si="93"/>
        <v>42157.26185185185</v>
      </c>
      <c r="L2965" s="10">
        <f t="shared" si="94"/>
        <v>42187.26185185185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R2965" s="6">
        <f>E2965/N2965</f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0">
        <f t="shared" si="93"/>
        <v>41827.701608796291</v>
      </c>
      <c r="L2966" s="10">
        <f t="shared" si="94"/>
        <v>41857.688888888886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R2966" s="6">
        <f>E2966/N2966</f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0">
        <f t="shared" si="93"/>
        <v>42162.521215277775</v>
      </c>
      <c r="L2967" s="10">
        <f t="shared" si="94"/>
        <v>42192.521215277775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R2967" s="6">
        <f>E2967/N2967</f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0">
        <f t="shared" si="93"/>
        <v>42233.530231481483</v>
      </c>
      <c r="L2968" s="10">
        <f t="shared" si="94"/>
        <v>42263.530231481483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R2968" s="6">
        <f>E2968/N2968</f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0">
        <f t="shared" si="93"/>
        <v>42041.989490740736</v>
      </c>
      <c r="L2969" s="10">
        <f t="shared" si="94"/>
        <v>42071.947824074072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R2969" s="6">
        <f>E2969/N2969</f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0">
        <f t="shared" si="93"/>
        <v>42585.315509259257</v>
      </c>
      <c r="L2970" s="10">
        <f t="shared" si="94"/>
        <v>42598.957638888889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R2970" s="6">
        <f>E2970/N2970</f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0">
        <f t="shared" si="93"/>
        <v>42097.578159722216</v>
      </c>
      <c r="L2971" s="10">
        <f t="shared" si="94"/>
        <v>42127.743750000001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R2971" s="6">
        <f>E2971/N2971</f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0">
        <f t="shared" si="93"/>
        <v>41808.461238425924</v>
      </c>
      <c r="L2972" s="10">
        <f t="shared" si="94"/>
        <v>41838.461238425924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R2972" s="6">
        <f>E2972/N2972</f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0">
        <f t="shared" si="93"/>
        <v>41852.449976851851</v>
      </c>
      <c r="L2973" s="10">
        <f t="shared" si="94"/>
        <v>41882.449976851851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R2973" s="6">
        <f>E2973/N2973</f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0">
        <f t="shared" si="93"/>
        <v>42693.90185185185</v>
      </c>
      <c r="L2974" s="10">
        <f t="shared" si="94"/>
        <v>42708.833333333336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R2974" s="6">
        <f>E2974/N2974</f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0">
        <f t="shared" si="93"/>
        <v>42341.610046296293</v>
      </c>
      <c r="L2975" s="10">
        <f t="shared" si="94"/>
        <v>42369.958333333336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R2975" s="6">
        <f>E2975/N2975</f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0">
        <f t="shared" si="93"/>
        <v>41879.852673611109</v>
      </c>
      <c r="L2976" s="10">
        <f t="shared" si="94"/>
        <v>41907.857638888883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R2976" s="6">
        <f>E2976/N2976</f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0">
        <f t="shared" si="93"/>
        <v>41941.475532407407</v>
      </c>
      <c r="L2977" s="10">
        <f t="shared" si="94"/>
        <v>41969.916666666664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R2977" s="6">
        <f>E2977/N2977</f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0">
        <f t="shared" si="93"/>
        <v>42425.522337962961</v>
      </c>
      <c r="L2978" s="10">
        <f t="shared" si="94"/>
        <v>42442.291666666664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R2978" s="6">
        <f>E2978/N2978</f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0">
        <f t="shared" si="93"/>
        <v>42026.672847222224</v>
      </c>
      <c r="L2979" s="10">
        <f t="shared" si="94"/>
        <v>42085.884722222218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R2979" s="6">
        <f>E2979/N2979</f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0">
        <f t="shared" si="93"/>
        <v>41922.432256944441</v>
      </c>
      <c r="L2980" s="10">
        <f t="shared" si="94"/>
        <v>41932.040972222218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R2980" s="6">
        <f>E2980/N2980</f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0">
        <f t="shared" si="93"/>
        <v>41993.616006944438</v>
      </c>
      <c r="L2981" s="10">
        <f t="shared" si="94"/>
        <v>42010.041666666664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R2981" s="6">
        <f>E2981/N2981</f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0">
        <f t="shared" si="93"/>
        <v>42219.70752314815</v>
      </c>
      <c r="L2982" s="10">
        <f t="shared" si="94"/>
        <v>42239.874999999993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R2982" s="6">
        <f>E2982/N2982</f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0">
        <f t="shared" si="93"/>
        <v>42225.351342592585</v>
      </c>
      <c r="L2983" s="10">
        <f t="shared" si="94"/>
        <v>42270.351342592585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R2983" s="6">
        <f>E2983/N2983</f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0">
        <f t="shared" si="93"/>
        <v>42381.478506944441</v>
      </c>
      <c r="L2984" s="10">
        <f t="shared" si="94"/>
        <v>42411.478506944441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R2984" s="6">
        <f>E2984/N2984</f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0">
        <f t="shared" si="93"/>
        <v>41894.424027777779</v>
      </c>
      <c r="L2985" s="10">
        <f t="shared" si="94"/>
        <v>41954.465694444443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R2985" s="6">
        <f>E2985/N2985</f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0">
        <f t="shared" si="93"/>
        <v>42576.070381944439</v>
      </c>
      <c r="L2986" s="10">
        <f t="shared" si="94"/>
        <v>42606.070381944439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R2986" s="6">
        <f>E2986/N2986</f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0">
        <f t="shared" si="93"/>
        <v>42654.765370370369</v>
      </c>
      <c r="L2987" s="10">
        <f t="shared" si="94"/>
        <v>42673.958333333336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R2987" s="6">
        <f>E2987/N2987</f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0">
        <f t="shared" si="93"/>
        <v>42431.29173611111</v>
      </c>
      <c r="L2988" s="10">
        <f t="shared" si="94"/>
        <v>42491.250069444439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R2988" s="6">
        <f>E2988/N2988</f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0">
        <f t="shared" si="93"/>
        <v>42627.098969907405</v>
      </c>
      <c r="L2989" s="10">
        <f t="shared" si="94"/>
        <v>42655.791666666664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R2989" s="6">
        <f>E2989/N2989</f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0">
        <f t="shared" si="93"/>
        <v>42511.153715277775</v>
      </c>
      <c r="L2990" s="10">
        <f t="shared" si="94"/>
        <v>42541.153715277775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R2990" s="6">
        <f>E2990/N2990</f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0">
        <f t="shared" si="93"/>
        <v>42336.812060185184</v>
      </c>
      <c r="L2991" s="10">
        <f t="shared" si="94"/>
        <v>42358.999305555553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R2991" s="6">
        <f>E2991/N2991</f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0">
        <f t="shared" si="93"/>
        <v>42341.365972222215</v>
      </c>
      <c r="L2992" s="10">
        <f t="shared" si="94"/>
        <v>42376.365972222215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R2992" s="6">
        <f>E2992/N2992</f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0">
        <f t="shared" si="93"/>
        <v>42740.628819444442</v>
      </c>
      <c r="L2993" s="10">
        <f t="shared" si="94"/>
        <v>42762.628819444442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R2993" s="6">
        <f>E2993/N2993</f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0">
        <f t="shared" si="93"/>
        <v>42622.559143518512</v>
      </c>
      <c r="L2994" s="10">
        <f t="shared" si="94"/>
        <v>42652.559143518512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R2994" s="6">
        <f>E2994/N2994</f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0">
        <f t="shared" si="93"/>
        <v>42390.63040509259</v>
      </c>
      <c r="L2995" s="10">
        <f t="shared" si="94"/>
        <v>42420.63040509259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R2995" s="6">
        <f>E2995/N2995</f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0">
        <f t="shared" si="93"/>
        <v>41885.270509259259</v>
      </c>
      <c r="L2996" s="10">
        <f t="shared" si="94"/>
        <v>41915.270509259259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R2996" s="6">
        <f>E2996/N2996</f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0">
        <f t="shared" si="93"/>
        <v>42724.456840277773</v>
      </c>
      <c r="L2997" s="10">
        <f t="shared" si="94"/>
        <v>42754.456840277773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R2997" s="6">
        <f>E2997/N2997</f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0">
        <f t="shared" si="93"/>
        <v>42090.704166666663</v>
      </c>
      <c r="L2998" s="10">
        <f t="shared" si="94"/>
        <v>42150.704166666663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R2998" s="6">
        <f>E2998/N2998</f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0">
        <f t="shared" si="93"/>
        <v>42775.525381944441</v>
      </c>
      <c r="L2999" s="10">
        <f t="shared" si="94"/>
        <v>42792.999305555553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R2999" s="6">
        <f>E2999/N2999</f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0">
        <f t="shared" si="93"/>
        <v>41777.985289351847</v>
      </c>
      <c r="L3000" s="10">
        <f t="shared" si="94"/>
        <v>41805.975694444445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R3000" s="6">
        <f>E3000/N3000</f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0">
        <f t="shared" si="93"/>
        <v>42780.531944444439</v>
      </c>
      <c r="L3001" s="10">
        <f t="shared" si="94"/>
        <v>42794.874999999993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R3001" s="6">
        <f>E3001/N3001</f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0">
        <f t="shared" si="93"/>
        <v>42752.61886574074</v>
      </c>
      <c r="L3002" s="10">
        <f t="shared" si="94"/>
        <v>42766.541666666664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R3002" s="6">
        <f>E3002/N3002</f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0">
        <f t="shared" si="93"/>
        <v>42534.687291666669</v>
      </c>
      <c r="L3003" s="10">
        <f t="shared" si="94"/>
        <v>42564.687291666669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R3003" s="6">
        <f>E3003/N3003</f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0">
        <f t="shared" si="93"/>
        <v>41239.627916666665</v>
      </c>
      <c r="L3004" s="10">
        <f t="shared" si="94"/>
        <v>41269.627916666665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R3004" s="6">
        <f>E3004/N3004</f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0">
        <f t="shared" si="93"/>
        <v>42398.640925925924</v>
      </c>
      <c r="L3005" s="10">
        <f t="shared" si="94"/>
        <v>42430.040972222218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R3005" s="6">
        <f>E3005/N3005</f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0">
        <f t="shared" si="93"/>
        <v>41928.672731481478</v>
      </c>
      <c r="L3006" s="10">
        <f t="shared" si="94"/>
        <v>41958.714398148142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R3006" s="6">
        <f>E3006/N3006</f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0">
        <f t="shared" si="93"/>
        <v>41888.466493055552</v>
      </c>
      <c r="L3007" s="10">
        <f t="shared" si="94"/>
        <v>41918.466493055552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R3007" s="6">
        <f>E3007/N3007</f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0">
        <f t="shared" si="93"/>
        <v>41957.54850694444</v>
      </c>
      <c r="L3008" s="10">
        <f t="shared" si="94"/>
        <v>41987.54850694444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R3008" s="6">
        <f>E3008/N3008</f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0">
        <f t="shared" si="93"/>
        <v>42098.007905092592</v>
      </c>
      <c r="L3009" s="10">
        <f t="shared" si="94"/>
        <v>42119.007905092592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R3009" s="6">
        <f>E3009/N3009</f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0">
        <f t="shared" si="93"/>
        <v>42360.003692129627</v>
      </c>
      <c r="L3010" s="10">
        <f t="shared" si="94"/>
        <v>42390.003692129627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R3010" s="6">
        <f>E3010/N3010</f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0">
        <f t="shared" ref="K3011:K3074" si="95">(J3011/86400)+25569+(-5/24)</f>
        <v>41939.361574074072</v>
      </c>
      <c r="L3011" s="10">
        <f t="shared" ref="L3011:L3074" si="96">(I3011/86400)+25569+(-5/24)</f>
        <v>41969.403240740743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R3011" s="6">
        <f>E3011/N3011</f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0">
        <f t="shared" si="95"/>
        <v>41996.624062499999</v>
      </c>
      <c r="L3012" s="10">
        <f t="shared" si="96"/>
        <v>42056.624062499999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R3012" s="6">
        <f>E3012/N3012</f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0">
        <f t="shared" si="95"/>
        <v>42334.260601851849</v>
      </c>
      <c r="L3013" s="10">
        <f t="shared" si="96"/>
        <v>42361.749305555553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R3013" s="6">
        <f>E3013/N3013</f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0">
        <f t="shared" si="95"/>
        <v>42024.494560185187</v>
      </c>
      <c r="L3014" s="10">
        <f t="shared" si="96"/>
        <v>42045.494560185187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R3014" s="6">
        <f>E3014/N3014</f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0">
        <f t="shared" si="95"/>
        <v>42146.627881944441</v>
      </c>
      <c r="L3015" s="10">
        <f t="shared" si="96"/>
        <v>42176.627881944441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R3015" s="6">
        <f>E3015/N3015</f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0">
        <f t="shared" si="95"/>
        <v>41919.915277777771</v>
      </c>
      <c r="L3016" s="10">
        <f t="shared" si="96"/>
        <v>41948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R3016" s="6">
        <f>E3016/N3016</f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0">
        <f t="shared" si="95"/>
        <v>41785.518958333334</v>
      </c>
      <c r="L3017" s="10">
        <f t="shared" si="96"/>
        <v>41800.958333333328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R3017" s="6">
        <f>E3017/N3017</f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0">
        <f t="shared" si="95"/>
        <v>41778.339722222219</v>
      </c>
      <c r="L3018" s="10">
        <f t="shared" si="96"/>
        <v>41838.339722222219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R3018" s="6">
        <f>E3018/N3018</f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0">
        <f t="shared" si="95"/>
        <v>41841.641701388886</v>
      </c>
      <c r="L3019" s="10">
        <f t="shared" si="96"/>
        <v>41871.641701388886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R3019" s="6">
        <f>E3019/N3019</f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0">
        <f t="shared" si="95"/>
        <v>42163.09</v>
      </c>
      <c r="L3020" s="10">
        <f t="shared" si="96"/>
        <v>42205.708333333336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R3020" s="6">
        <f>E3020/N3020</f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0">
        <f t="shared" si="95"/>
        <v>41758.625231481477</v>
      </c>
      <c r="L3021" s="10">
        <f t="shared" si="96"/>
        <v>41785.916666666664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R3021" s="6">
        <f>E3021/N3021</f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0">
        <f t="shared" si="95"/>
        <v>42170.638113425921</v>
      </c>
      <c r="L3022" s="10">
        <f t="shared" si="96"/>
        <v>42230.638113425921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R3022" s="6">
        <f>E3022/N3022</f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0">
        <f t="shared" si="95"/>
        <v>42660.410520833328</v>
      </c>
      <c r="L3023" s="10">
        <f t="shared" si="96"/>
        <v>42696.040972222218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R3023" s="6">
        <f>E3023/N3023</f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0">
        <f t="shared" si="95"/>
        <v>42564.745474537034</v>
      </c>
      <c r="L3024" s="10">
        <f t="shared" si="96"/>
        <v>42609.745474537034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R3024" s="6">
        <f>E3024/N3024</f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0">
        <f t="shared" si="95"/>
        <v>42121.467430555553</v>
      </c>
      <c r="L3025" s="10">
        <f t="shared" si="96"/>
        <v>42166.467430555553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R3025" s="6">
        <f>E3025/N3025</f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0">
        <f t="shared" si="95"/>
        <v>41158.785590277774</v>
      </c>
      <c r="L3026" s="10">
        <f t="shared" si="96"/>
        <v>41188.785590277774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R3026" s="6">
        <f>E3026/N3026</f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0">
        <f t="shared" si="95"/>
        <v>41761.301076388889</v>
      </c>
      <c r="L3027" s="10">
        <f t="shared" si="96"/>
        <v>41789.458333333328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R3027" s="6">
        <f>E3027/N3027</f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0">
        <f t="shared" si="95"/>
        <v>42783.251064814809</v>
      </c>
      <c r="L3028" s="10">
        <f t="shared" si="96"/>
        <v>42797.251064814809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R3028" s="6">
        <f>E3028/N3028</f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0">
        <f t="shared" si="95"/>
        <v>42053.49596064815</v>
      </c>
      <c r="L3029" s="10">
        <f t="shared" si="96"/>
        <v>42083.454293981478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R3029" s="6">
        <f>E3029/N3029</f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0">
        <f t="shared" si="95"/>
        <v>42567.055844907409</v>
      </c>
      <c r="L3030" s="10">
        <f t="shared" si="96"/>
        <v>42597.055844907409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R3030" s="6">
        <f>E3030/N3030</f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0">
        <f t="shared" si="95"/>
        <v>41932.500543981478</v>
      </c>
      <c r="L3031" s="10">
        <f t="shared" si="96"/>
        <v>41960.982638888883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R3031" s="6">
        <f>E3031/N3031</f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0">
        <f t="shared" si="95"/>
        <v>42233.5390162037</v>
      </c>
      <c r="L3032" s="10">
        <f t="shared" si="96"/>
        <v>42263.5390162037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R3032" s="6">
        <f>E3032/N3032</f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0">
        <f t="shared" si="95"/>
        <v>42597.674155092587</v>
      </c>
      <c r="L3033" s="10">
        <f t="shared" si="96"/>
        <v>42657.674155092587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R3033" s="6">
        <f>E3033/N3033</f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0">
        <f t="shared" si="95"/>
        <v>42227.836331018516</v>
      </c>
      <c r="L3034" s="10">
        <f t="shared" si="96"/>
        <v>42257.836331018516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R3034" s="6">
        <f>E3034/N3034</f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0">
        <f t="shared" si="95"/>
        <v>42569.901909722219</v>
      </c>
      <c r="L3035" s="10">
        <f t="shared" si="96"/>
        <v>42599.901909722219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R3035" s="6">
        <f>E3035/N3035</f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0">
        <f t="shared" si="95"/>
        <v>42644.327025462961</v>
      </c>
      <c r="L3036" s="10">
        <f t="shared" si="96"/>
        <v>42674.957638888889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R3036" s="6">
        <f>E3036/N3036</f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0">
        <f t="shared" si="95"/>
        <v>41368.351956018516</v>
      </c>
      <c r="L3037" s="10">
        <f t="shared" si="96"/>
        <v>41398.351956018516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R3037" s="6">
        <f>E3037/N3037</f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0">
        <f t="shared" si="95"/>
        <v>41466.576898148145</v>
      </c>
      <c r="L3038" s="10">
        <f t="shared" si="96"/>
        <v>41502.290972222218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R3038" s="6">
        <f>E3038/N3038</f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0">
        <f t="shared" si="95"/>
        <v>40378.684872685182</v>
      </c>
      <c r="L3039" s="10">
        <f t="shared" si="96"/>
        <v>40452.999305555553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R3039" s="6">
        <f>E3039/N3039</f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0">
        <f t="shared" si="95"/>
        <v>42373.043946759259</v>
      </c>
      <c r="L3040" s="10">
        <f t="shared" si="96"/>
        <v>42433.043946759259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R3040" s="6">
        <f>E3040/N3040</f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0">
        <f t="shared" si="95"/>
        <v>41610.586087962962</v>
      </c>
      <c r="L3041" s="10">
        <f t="shared" si="96"/>
        <v>41637.124305555553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R3041" s="6">
        <f>E3041/N3041</f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0">
        <f t="shared" si="95"/>
        <v>42177.583576388883</v>
      </c>
      <c r="L3042" s="10">
        <f t="shared" si="96"/>
        <v>42181.749999999993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R3042" s="6">
        <f>E3042/N3042</f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0">
        <f t="shared" si="95"/>
        <v>42359.660277777781</v>
      </c>
      <c r="L3043" s="10">
        <f t="shared" si="96"/>
        <v>42389.660277777781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R3043" s="6">
        <f>E3043/N3043</f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0">
        <f t="shared" si="95"/>
        <v>42253.479710648149</v>
      </c>
      <c r="L3044" s="10">
        <f t="shared" si="96"/>
        <v>42283.479710648149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R3044" s="6">
        <f>E3044/N3044</f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0">
        <f t="shared" si="95"/>
        <v>42082.862256944441</v>
      </c>
      <c r="L3045" s="10">
        <f t="shared" si="96"/>
        <v>42109.909722222219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R3045" s="6">
        <f>E3045/N3045</f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0">
        <f t="shared" si="95"/>
        <v>42387.518495370365</v>
      </c>
      <c r="L3046" s="10">
        <f t="shared" si="96"/>
        <v>42402.518495370365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R3046" s="6">
        <f>E3046/N3046</f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0">
        <f t="shared" si="95"/>
        <v>41842.947395833333</v>
      </c>
      <c r="L3047" s="10">
        <f t="shared" si="96"/>
        <v>41872.947395833333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R3047" s="6">
        <f>E3047/N3047</f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0">
        <f t="shared" si="95"/>
        <v>41862.59474537037</v>
      </c>
      <c r="L3048" s="10">
        <f t="shared" si="96"/>
        <v>41891.994444444441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R3048" s="6">
        <f>E3048/N3048</f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0">
        <f t="shared" si="95"/>
        <v>42443.780717592592</v>
      </c>
      <c r="L3049" s="10">
        <f t="shared" si="96"/>
        <v>42487.344444444439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R3049" s="6">
        <f>E3049/N3049</f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0">
        <f t="shared" si="95"/>
        <v>41975.692847222221</v>
      </c>
      <c r="L3050" s="10">
        <f t="shared" si="96"/>
        <v>42004.681944444441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R3050" s="6">
        <f>E3050/N3050</f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0">
        <f t="shared" si="95"/>
        <v>42138.806192129625</v>
      </c>
      <c r="L3051" s="10">
        <f t="shared" si="96"/>
        <v>42168.806192129625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R3051" s="6">
        <f>E3051/N3051</f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0">
        <f t="shared" si="95"/>
        <v>42464.960185185184</v>
      </c>
      <c r="L3052" s="10">
        <f t="shared" si="96"/>
        <v>42494.960185185184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R3052" s="6">
        <f>E3052/N3052</f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0">
        <f t="shared" si="95"/>
        <v>42744.207696759258</v>
      </c>
      <c r="L3053" s="10">
        <f t="shared" si="96"/>
        <v>42774.207696759258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R3053" s="6">
        <f>E3053/N3053</f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0">
        <f t="shared" si="95"/>
        <v>42122.461736111109</v>
      </c>
      <c r="L3054" s="10">
        <f t="shared" si="96"/>
        <v>42152.457638888889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R3054" s="6">
        <f>E3054/N3054</f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0">
        <f t="shared" si="95"/>
        <v>41862.553391203699</v>
      </c>
      <c r="L3055" s="10">
        <f t="shared" si="96"/>
        <v>41913.957638888889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R3055" s="6">
        <f>E3055/N3055</f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0">
        <f t="shared" si="95"/>
        <v>42027.624467592592</v>
      </c>
      <c r="L3056" s="10">
        <f t="shared" si="96"/>
        <v>42064.836111111108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R3056" s="6">
        <v>0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0">
        <f t="shared" si="95"/>
        <v>41953.749884259254</v>
      </c>
      <c r="L3057" s="10">
        <f t="shared" si="96"/>
        <v>42013.749884259254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R3057" s="6">
        <f>E3057/N3057</f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0">
        <f t="shared" si="95"/>
        <v>41851.428055555552</v>
      </c>
      <c r="L3058" s="10">
        <f t="shared" si="96"/>
        <v>41911.428055555552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R3058" s="6">
        <v>0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0">
        <f t="shared" si="95"/>
        <v>42433.442256944443</v>
      </c>
      <c r="L3059" s="10">
        <f t="shared" si="96"/>
        <v>42463.400590277779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R3059" s="6">
        <v>0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0">
        <f t="shared" si="95"/>
        <v>42460.165972222218</v>
      </c>
      <c r="L3060" s="10">
        <f t="shared" si="96"/>
        <v>42510.165972222218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R3060" s="6">
        <f>E3060/N3060</f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0">
        <f t="shared" si="95"/>
        <v>41829.727384259255</v>
      </c>
      <c r="L3061" s="10">
        <f t="shared" si="96"/>
        <v>41859.727384259255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R3061" s="6">
        <f>E3061/N3061</f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0">
        <f t="shared" si="95"/>
        <v>42245.066365740735</v>
      </c>
      <c r="L3062" s="10">
        <f t="shared" si="96"/>
        <v>42275.066365740735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R3062" s="6">
        <f>E3062/N3062</f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0">
        <f t="shared" si="95"/>
        <v>41834.575787037036</v>
      </c>
      <c r="L3063" s="10">
        <f t="shared" si="96"/>
        <v>41864.575787037036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R3063" s="6">
        <v>0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0">
        <f t="shared" si="95"/>
        <v>42248.3274537037</v>
      </c>
      <c r="L3064" s="10">
        <f t="shared" si="96"/>
        <v>42277.541666666664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R3064" s="6">
        <f>E3064/N3064</f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0">
        <f t="shared" si="95"/>
        <v>42630.714560185188</v>
      </c>
      <c r="L3065" s="10">
        <f t="shared" si="96"/>
        <v>42665.714560185188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R3065" s="6">
        <f>E3065/N3065</f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0">
        <f t="shared" si="95"/>
        <v>42298.9218287037</v>
      </c>
      <c r="L3066" s="10">
        <f t="shared" si="96"/>
        <v>42330.082638888889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R3066" s="6">
        <f>E3066/N3066</f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0">
        <f t="shared" si="95"/>
        <v>41824.846898148149</v>
      </c>
      <c r="L3067" s="10">
        <f t="shared" si="96"/>
        <v>41849.846898148149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R3067" s="6">
        <f>E3067/N3067</f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0">
        <f t="shared" si="95"/>
        <v>42531.020104166666</v>
      </c>
      <c r="L3068" s="10">
        <f t="shared" si="96"/>
        <v>42561.020104166666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R3068" s="6">
        <f>E3068/N3068</f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0">
        <f t="shared" si="95"/>
        <v>42226.730081018519</v>
      </c>
      <c r="L3069" s="10">
        <f t="shared" si="96"/>
        <v>42256.730081018519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R3069" s="6">
        <f>E3069/N3069</f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0">
        <f t="shared" si="95"/>
        <v>42263.483240740738</v>
      </c>
      <c r="L3070" s="10">
        <f t="shared" si="96"/>
        <v>42293.483240740738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R3070" s="6">
        <f>E3070/N3070</f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0">
        <f t="shared" si="95"/>
        <v>41957.625393518516</v>
      </c>
      <c r="L3071" s="10">
        <f t="shared" si="96"/>
        <v>41987.625393518516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R3071" s="6">
        <f>E3071/N3071</f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0">
        <f t="shared" si="95"/>
        <v>42690.525104166663</v>
      </c>
      <c r="L3072" s="10">
        <f t="shared" si="96"/>
        <v>42711.525104166663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R3072" s="6">
        <f>E3072/N3072</f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0">
        <f t="shared" si="95"/>
        <v>42097.524085648147</v>
      </c>
      <c r="L3073" s="10">
        <f t="shared" si="96"/>
        <v>42115.040972222218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R3073" s="6">
        <f>E3073/N3073</f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0">
        <f t="shared" si="95"/>
        <v>42658.482199074067</v>
      </c>
      <c r="L3074" s="10">
        <f t="shared" si="96"/>
        <v>42672.865277777775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R3074" s="6">
        <f>E3074/N3074</f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0">
        <f t="shared" ref="K3075:K3138" si="97">(J3075/86400)+25569+(-5/24)</f>
        <v>42111.475694444445</v>
      </c>
      <c r="L3075" s="10">
        <f t="shared" ref="L3075:L3138" si="98">(I3075/86400)+25569+(-5/24)</f>
        <v>42169.59652777778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R3075" s="6">
        <f>E3075/N3075</f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0">
        <f t="shared" si="97"/>
        <v>42409.362951388888</v>
      </c>
      <c r="L3076" s="10">
        <f t="shared" si="98"/>
        <v>42439.362951388888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R3076" s="6">
        <f>E3076/N3076</f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0">
        <f t="shared" si="97"/>
        <v>42550.89398148148</v>
      </c>
      <c r="L3077" s="10">
        <f t="shared" si="98"/>
        <v>42600.89398148148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R3077" s="6">
        <f>E3077/N3077</f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0">
        <f t="shared" si="97"/>
        <v>42226.443553240737</v>
      </c>
      <c r="L3078" s="10">
        <f t="shared" si="98"/>
        <v>42286.443553240737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R3078" s="6">
        <f>E3078/N3078</f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0">
        <f t="shared" si="97"/>
        <v>42766.74858796296</v>
      </c>
      <c r="L3079" s="10">
        <f t="shared" si="98"/>
        <v>42796.74858796296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R3079" s="6">
        <f>E3079/N3079</f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0">
        <f t="shared" si="97"/>
        <v>42030.930497685178</v>
      </c>
      <c r="L3080" s="10">
        <f t="shared" si="98"/>
        <v>42060.930497685178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R3080" s="6">
        <f>E3080/N3080</f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0">
        <f t="shared" si="97"/>
        <v>42055.50503472222</v>
      </c>
      <c r="L3081" s="10">
        <f t="shared" si="98"/>
        <v>42085.463368055549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R3081" s="6">
        <f>E3081/N3081</f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0">
        <f t="shared" si="97"/>
        <v>41939.8199537037</v>
      </c>
      <c r="L3082" s="10">
        <f t="shared" si="98"/>
        <v>41999.861620370364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R3082" s="6">
        <f>E3082/N3082</f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0">
        <f t="shared" si="97"/>
        <v>42236.973275462959</v>
      </c>
      <c r="L3083" s="10">
        <f t="shared" si="98"/>
        <v>42266.973275462959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R3083" s="6">
        <f>E3083/N3083</f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0">
        <f t="shared" si="97"/>
        <v>42293.714652777773</v>
      </c>
      <c r="L3084" s="10">
        <f t="shared" si="98"/>
        <v>42323.756319444445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R3084" s="6">
        <v>0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0">
        <f t="shared" si="97"/>
        <v>41853.355069444442</v>
      </c>
      <c r="L3085" s="10">
        <f t="shared" si="98"/>
        <v>41883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R3085" s="6">
        <f>E3085/N3085</f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0">
        <f t="shared" si="97"/>
        <v>42100.515405092585</v>
      </c>
      <c r="L3086" s="10">
        <f t="shared" si="98"/>
        <v>42129.574999999997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R3086" s="6">
        <f>E3086/N3086</f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0">
        <f t="shared" si="97"/>
        <v>42246.675451388888</v>
      </c>
      <c r="L3087" s="10">
        <f t="shared" si="98"/>
        <v>42276.675451388888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R3087" s="6">
        <f>E3087/N3087</f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0">
        <f t="shared" si="97"/>
        <v>42173.462488425925</v>
      </c>
      <c r="L3088" s="10">
        <f t="shared" si="98"/>
        <v>42233.462488425925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R3088" s="6">
        <f>E3088/N3088</f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0">
        <f t="shared" si="97"/>
        <v>42664.942013888889</v>
      </c>
      <c r="L3089" s="10">
        <f t="shared" si="98"/>
        <v>42724.983680555553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R3089" s="6">
        <f>E3089/N3089</f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0">
        <f t="shared" si="97"/>
        <v>41981.363969907405</v>
      </c>
      <c r="L3090" s="10">
        <f t="shared" si="98"/>
        <v>42012.361805555549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R3090" s="6">
        <f>E3090/N3090</f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0">
        <f t="shared" si="97"/>
        <v>42528.334293981483</v>
      </c>
      <c r="L3091" s="10">
        <f t="shared" si="98"/>
        <v>42559.874305555553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R3091" s="6">
        <f>E3091/N3091</f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0">
        <f t="shared" si="97"/>
        <v>42065.610474537032</v>
      </c>
      <c r="L3092" s="10">
        <f t="shared" si="98"/>
        <v>42125.568807870368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R3092" s="6">
        <f>E3092/N3092</f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0">
        <f t="shared" si="97"/>
        <v>42566.740081018514</v>
      </c>
      <c r="L3093" s="10">
        <f t="shared" si="98"/>
        <v>42596.740081018514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R3093" s="6">
        <f>E3093/N3093</f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0">
        <f t="shared" si="97"/>
        <v>42255.41101851852</v>
      </c>
      <c r="L3094" s="10">
        <f t="shared" si="98"/>
        <v>42292.708333333336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R3094" s="6">
        <f>E3094/N3094</f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0">
        <f t="shared" si="97"/>
        <v>41760.700706018521</v>
      </c>
      <c r="L3095" s="10">
        <f t="shared" si="98"/>
        <v>41790.957638888889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R3095" s="6">
        <f>E3095/N3095</f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0">
        <f t="shared" si="97"/>
        <v>42207.587453703702</v>
      </c>
      <c r="L3096" s="10">
        <f t="shared" si="98"/>
        <v>42267.587453703702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R3096" s="6">
        <f>E3096/N3096</f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0">
        <f t="shared" si="97"/>
        <v>42522.81689814815</v>
      </c>
      <c r="L3097" s="10">
        <f t="shared" si="98"/>
        <v>42582.81689814815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R3097" s="6">
        <f>E3097/N3097</f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0">
        <f t="shared" si="97"/>
        <v>42114.617199074077</v>
      </c>
      <c r="L3098" s="10">
        <f t="shared" si="98"/>
        <v>42144.617199074077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R3098" s="6">
        <f>E3098/N3098</f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0">
        <f t="shared" si="97"/>
        <v>42629.29515046296</v>
      </c>
      <c r="L3099" s="10">
        <f t="shared" si="98"/>
        <v>42650.374999999993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R3099" s="6">
        <f>E3099/N3099</f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0">
        <f t="shared" si="97"/>
        <v>42359.58390046296</v>
      </c>
      <c r="L3100" s="10">
        <f t="shared" si="98"/>
        <v>42407.803472222215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R3100" s="6">
        <f>E3100/N3100</f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0">
        <f t="shared" si="97"/>
        <v>42381.981377314813</v>
      </c>
      <c r="L3101" s="10">
        <f t="shared" si="98"/>
        <v>42411.981377314813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R3101" s="6">
        <f>E3101/N3101</f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0">
        <f t="shared" si="97"/>
        <v>41902.4140625</v>
      </c>
      <c r="L3102" s="10">
        <f t="shared" si="98"/>
        <v>41932.4140625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R3102" s="6">
        <f>E3102/N3102</f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0">
        <f t="shared" si="97"/>
        <v>42171.175196759257</v>
      </c>
      <c r="L3103" s="10">
        <f t="shared" si="98"/>
        <v>42201.12222222222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R3103" s="6">
        <f>E3103/N3103</f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0">
        <f t="shared" si="97"/>
        <v>42555.132152777776</v>
      </c>
      <c r="L3104" s="10">
        <f t="shared" si="98"/>
        <v>42605.132152777776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R3104" s="6">
        <f>E3104/N3104</f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0">
        <f t="shared" si="97"/>
        <v>42106.94798611111</v>
      </c>
      <c r="L3105" s="10">
        <f t="shared" si="98"/>
        <v>42166.94798611111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R3105" s="6">
        <f>E3105/N3105</f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0">
        <f t="shared" si="97"/>
        <v>42006.70035879629</v>
      </c>
      <c r="L3106" s="10">
        <f t="shared" si="98"/>
        <v>42037.874999999993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R3106" s="6">
        <f>E3106/N3106</f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0">
        <f t="shared" si="97"/>
        <v>41876.510601851849</v>
      </c>
      <c r="L3107" s="10">
        <f t="shared" si="98"/>
        <v>41931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R3107" s="6">
        <f>E3107/N3107</f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0">
        <f t="shared" si="97"/>
        <v>42241.220787037033</v>
      </c>
      <c r="L3108" s="10">
        <f t="shared" si="98"/>
        <v>42263.708333333336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R3108" s="6">
        <f>E3108/N3108</f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0">
        <f t="shared" si="97"/>
        <v>42128.605914351851</v>
      </c>
      <c r="L3109" s="10">
        <f t="shared" si="98"/>
        <v>42135.605914351851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R3109" s="6">
        <f>E3109/N3109</f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0">
        <f t="shared" si="97"/>
        <v>42062.47215277778</v>
      </c>
      <c r="L3110" s="10">
        <f t="shared" si="98"/>
        <v>42122.430486111109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R3110" s="6">
        <f>E3110/N3110</f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0">
        <f t="shared" si="97"/>
        <v>41843.916782407403</v>
      </c>
      <c r="L3111" s="10">
        <f t="shared" si="98"/>
        <v>41878.916782407403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R3111" s="6">
        <f>E3111/N3111</f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0">
        <f t="shared" si="97"/>
        <v>42744.823136574072</v>
      </c>
      <c r="L3112" s="10">
        <f t="shared" si="98"/>
        <v>42784.823136574072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R3112" s="6">
        <f>E3112/N3112</f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0">
        <f t="shared" si="97"/>
        <v>41885.386805555558</v>
      </c>
      <c r="L3113" s="10">
        <f t="shared" si="98"/>
        <v>41916.386805555558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R3113" s="6">
        <f>E3113/N3113</f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0">
        <f t="shared" si="97"/>
        <v>42614.913587962961</v>
      </c>
      <c r="L3114" s="10">
        <f t="shared" si="98"/>
        <v>42674.913587962961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R3114" s="6">
        <f>E3114/N3114</f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0">
        <f t="shared" si="97"/>
        <v>42081.522939814815</v>
      </c>
      <c r="L3115" s="10">
        <f t="shared" si="98"/>
        <v>42111.522939814815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R3115" s="6">
        <f>E3115/N3115</f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0">
        <f t="shared" si="97"/>
        <v>41843.42418981481</v>
      </c>
      <c r="L3116" s="10">
        <f t="shared" si="98"/>
        <v>41903.42418981481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R3116" s="6">
        <v>0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0">
        <f t="shared" si="97"/>
        <v>42496.238738425927</v>
      </c>
      <c r="L3117" s="10">
        <f t="shared" si="98"/>
        <v>42526.238738425927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R3117" s="6">
        <f>E3117/N3117</f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0">
        <f t="shared" si="97"/>
        <v>42081.30700231481</v>
      </c>
      <c r="L3118" s="10">
        <f t="shared" si="98"/>
        <v>42095.30700231481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R3118" s="6">
        <f>E3118/N3118</f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0">
        <f t="shared" si="97"/>
        <v>42509.166203703702</v>
      </c>
      <c r="L3119" s="10">
        <f t="shared" si="98"/>
        <v>42517.341666666667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R3119" s="6">
        <f>E3119/N3119</f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0">
        <f t="shared" si="97"/>
        <v>42534.441238425927</v>
      </c>
      <c r="L3120" s="10">
        <f t="shared" si="98"/>
        <v>42553.441238425927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R3120" s="6">
        <f>E3120/N3120</f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0">
        <f t="shared" si="97"/>
        <v>42059.837175925924</v>
      </c>
      <c r="L3121" s="10">
        <f t="shared" si="98"/>
        <v>42089.795509259253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R3121" s="6">
        <f>E3121/N3121</f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0">
        <f t="shared" si="97"/>
        <v>42435.733749999992</v>
      </c>
      <c r="L3122" s="10">
        <f t="shared" si="98"/>
        <v>42495.692083333335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R3122" s="6">
        <f>E3122/N3122</f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0">
        <f t="shared" si="97"/>
        <v>41848.471469907403</v>
      </c>
      <c r="L3123" s="10">
        <f t="shared" si="98"/>
        <v>41908.471469907403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R3123" s="6">
        <f>E3123/N3123</f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0">
        <f t="shared" si="97"/>
        <v>42678.723749999997</v>
      </c>
      <c r="L3124" s="10">
        <f t="shared" si="98"/>
        <v>42683.765416666669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R3124" s="6">
        <f>E3124/N3124</f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0">
        <f t="shared" si="97"/>
        <v>42530.784699074073</v>
      </c>
      <c r="L3125" s="10">
        <f t="shared" si="98"/>
        <v>42560.784699074073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R3125" s="6">
        <f>E3125/N3125</f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0">
        <f t="shared" si="97"/>
        <v>41977.571770833332</v>
      </c>
      <c r="L3126" s="10">
        <f t="shared" si="98"/>
        <v>42037.571770833332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R3126" s="6">
        <f>E3126/N3126</f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0">
        <f t="shared" si="97"/>
        <v>42345.998518518514</v>
      </c>
      <c r="L3127" s="10">
        <f t="shared" si="98"/>
        <v>42375.998518518514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R3127" s="6">
        <v>0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0">
        <f t="shared" si="97"/>
        <v>42426.809745370367</v>
      </c>
      <c r="L3128" s="10">
        <f t="shared" si="98"/>
        <v>42456.768078703702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R3128" s="6">
        <f>E3128/N3128</f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0">
        <f t="shared" si="97"/>
        <v>42034.648483796293</v>
      </c>
      <c r="L3129" s="10">
        <f t="shared" si="98"/>
        <v>42064.648483796293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R3129" s="6">
        <v>0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0">
        <f t="shared" si="97"/>
        <v>42780.617372685178</v>
      </c>
      <c r="L3130" s="10">
        <f t="shared" si="98"/>
        <v>42810.575706018521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R3130" s="6">
        <f>E3130/N3130</f>
        <v>139.23931623931625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0">
        <f t="shared" si="97"/>
        <v>42803.634479166663</v>
      </c>
      <c r="L3131" s="10">
        <f t="shared" si="98"/>
        <v>42843.592812499999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R3131" s="6">
        <f>E3131/N3131</f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0">
        <f t="shared" si="97"/>
        <v>42808.431898148141</v>
      </c>
      <c r="L3132" s="10">
        <f t="shared" si="98"/>
        <v>42838.999305555553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R3132" s="6">
        <f>E3132/N3132</f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0">
        <f t="shared" si="97"/>
        <v>42803.370891203704</v>
      </c>
      <c r="L3133" s="10">
        <f t="shared" si="98"/>
        <v>42833.329224537032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R3133" s="6">
        <f>E3133/N3133</f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0">
        <f t="shared" si="97"/>
        <v>42786.141898148147</v>
      </c>
      <c r="L3134" s="10">
        <f t="shared" si="98"/>
        <v>42846.100231481476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R3134" s="6">
        <f>E3134/N3134</f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0">
        <f t="shared" si="97"/>
        <v>42788.356874999998</v>
      </c>
      <c r="L3135" s="10">
        <f t="shared" si="98"/>
        <v>42818.315208333333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R3135" s="6">
        <f>E3135/N3135</f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0">
        <f t="shared" si="97"/>
        <v>42800.511793981474</v>
      </c>
      <c r="L3136" s="10">
        <f t="shared" si="98"/>
        <v>42821.470127314817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R3136" s="6">
        <f>E3136/N3136</f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0">
        <f t="shared" si="97"/>
        <v>42806.943530092591</v>
      </c>
      <c r="L3137" s="10">
        <f t="shared" si="98"/>
        <v>42828.943530092591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R3137" s="6">
        <f>E3137/N3137</f>
        <v>23.142857142857142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0">
        <f t="shared" si="97"/>
        <v>42789.25409722222</v>
      </c>
      <c r="L3138" s="10">
        <f t="shared" si="98"/>
        <v>42825.749305555553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R3138" s="6">
        <f>E3138/N3138</f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0">
        <f t="shared" ref="K3139:K3202" si="99">(J3139/86400)+25569+(-5/24)</f>
        <v>42807.676724537036</v>
      </c>
      <c r="L3139" s="10">
        <f t="shared" ref="L3139:L3202" si="100">(I3139/86400)+25569+(-5/24)</f>
        <v>42858.591666666667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R3139" s="6">
        <f>E3139/N3139</f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0">
        <f t="shared" si="99"/>
        <v>42809.437581018516</v>
      </c>
      <c r="L3140" s="10">
        <f t="shared" si="100"/>
        <v>42828.437581018516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R3140" s="6">
        <v>0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0">
        <f t="shared" si="99"/>
        <v>42785.062037037038</v>
      </c>
      <c r="L3141" s="10">
        <f t="shared" si="100"/>
        <v>42818.981249999997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R3141" s="6">
        <f>E3141/N3141</f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0">
        <f t="shared" si="99"/>
        <v>42802.510451388887</v>
      </c>
      <c r="L3142" s="10">
        <f t="shared" si="100"/>
        <v>42832.468784722216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R3142" s="6">
        <f>E3142/N3142</f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0">
        <f t="shared" si="99"/>
        <v>42800.544999999998</v>
      </c>
      <c r="L3143" s="10">
        <f t="shared" si="100"/>
        <v>42841.624999999993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R3143" s="6">
        <f>E3143/N3143</f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0">
        <f t="shared" si="99"/>
        <v>42783.304849537039</v>
      </c>
      <c r="L3144" s="10">
        <f t="shared" si="100"/>
        <v>42813.263182870367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R3144" s="6">
        <f>E3144/N3144</f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0">
        <f t="shared" si="99"/>
        <v>42808.149953703702</v>
      </c>
      <c r="L3145" s="10">
        <f t="shared" si="100"/>
        <v>42834.149953703702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R3145" s="6">
        <v>0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0">
        <f t="shared" si="99"/>
        <v>42796.329942129632</v>
      </c>
      <c r="L3146" s="10">
        <f t="shared" si="100"/>
        <v>42813.041666666664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R3146" s="6">
        <f>E3146/N3146</f>
        <v>251.33333333333334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0">
        <f t="shared" si="99"/>
        <v>42761.832569444443</v>
      </c>
      <c r="L3147" s="10">
        <f t="shared" si="100"/>
        <v>42821.790902777771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R3147" s="6">
        <v>0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0">
        <f t="shared" si="99"/>
        <v>42796.474143518521</v>
      </c>
      <c r="L3148" s="10">
        <f t="shared" si="100"/>
        <v>42841.432476851849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R3148" s="6">
        <f>E3148/N3148</f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0">
        <f t="shared" si="99"/>
        <v>41909.761053240734</v>
      </c>
      <c r="L3149" s="10">
        <f t="shared" si="100"/>
        <v>41949.802719907406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R3149" s="6">
        <f>E3149/N3149</f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0">
        <f t="shared" si="99"/>
        <v>41891.456990740735</v>
      </c>
      <c r="L3150" s="10">
        <f t="shared" si="100"/>
        <v>41912.958333333328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R3150" s="6">
        <f>E3150/N3150</f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0">
        <f t="shared" si="99"/>
        <v>41225.809027777774</v>
      </c>
      <c r="L3151" s="10">
        <f t="shared" si="100"/>
        <v>41249.875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R3151" s="6">
        <f>E3151/N3151</f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0">
        <f t="shared" si="99"/>
        <v>40478.055590277778</v>
      </c>
      <c r="L3152" s="10">
        <f t="shared" si="100"/>
        <v>40567.958333333328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R3152" s="6">
        <f>E3152/N3152</f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0">
        <f t="shared" si="99"/>
        <v>41862.631643518514</v>
      </c>
      <c r="L3153" s="10">
        <f t="shared" si="100"/>
        <v>41892.631643518514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R3153" s="6">
        <f>E3153/N3153</f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0">
        <f t="shared" si="99"/>
        <v>41550.659340277773</v>
      </c>
      <c r="L3154" s="10">
        <f t="shared" si="100"/>
        <v>41580.659340277773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R3154" s="6">
        <f>E3154/N3154</f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0">
        <f t="shared" si="99"/>
        <v>40632.946030092593</v>
      </c>
      <c r="L3155" s="10">
        <f t="shared" si="100"/>
        <v>40663.999305555553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R3155" s="6">
        <f>E3155/N3155</f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0">
        <f t="shared" si="99"/>
        <v>40970.667337962957</v>
      </c>
      <c r="L3156" s="10">
        <f t="shared" si="100"/>
        <v>41000.625671296293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R3156" s="6">
        <f>E3156/N3156</f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0">
        <f t="shared" si="99"/>
        <v>41233.290798611109</v>
      </c>
      <c r="L3157" s="10">
        <f t="shared" si="100"/>
        <v>41263.290798611109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R3157" s="6">
        <f>E3157/N3157</f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0">
        <f t="shared" si="99"/>
        <v>41026.744722222218</v>
      </c>
      <c r="L3158" s="10">
        <f t="shared" si="100"/>
        <v>41061.744722222218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R3158" s="6">
        <f>E3158/N3158</f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0">
        <f t="shared" si="99"/>
        <v>41829.579918981479</v>
      </c>
      <c r="L3159" s="10">
        <f t="shared" si="100"/>
        <v>41839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R3159" s="6">
        <f>E3159/N3159</f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0">
        <f t="shared" si="99"/>
        <v>41447.631388888891</v>
      </c>
      <c r="L3160" s="10">
        <f t="shared" si="100"/>
        <v>41477.631388888891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R3160" s="6">
        <f>E3160/N3160</f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0">
        <f t="shared" si="99"/>
        <v>40883.858344907407</v>
      </c>
      <c r="L3161" s="10">
        <f t="shared" si="100"/>
        <v>40926.75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R3161" s="6">
        <f>E3161/N3161</f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0">
        <f t="shared" si="99"/>
        <v>41841.056562499994</v>
      </c>
      <c r="L3162" s="10">
        <f t="shared" si="100"/>
        <v>41863.999305555553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R3162" s="6">
        <f>E3162/N3162</f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0">
        <f t="shared" si="99"/>
        <v>41897.327800925923</v>
      </c>
      <c r="L3163" s="10">
        <f t="shared" si="100"/>
        <v>41927.327800925923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R3163" s="6">
        <f>E3163/N3163</f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0">
        <f t="shared" si="99"/>
        <v>41799.47756944444</v>
      </c>
      <c r="L3164" s="10">
        <f t="shared" si="100"/>
        <v>41826.875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R3164" s="6">
        <f>E3164/N3164</f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0">
        <f t="shared" si="99"/>
        <v>41775.545428240737</v>
      </c>
      <c r="L3165" s="10">
        <f t="shared" si="100"/>
        <v>41805.545428240737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R3165" s="6">
        <f>E3165/N3165</f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0">
        <f t="shared" si="99"/>
        <v>41766.597395833327</v>
      </c>
      <c r="L3166" s="10">
        <f t="shared" si="100"/>
        <v>41799.597395833327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R3166" s="6">
        <f>E3166/N3166</f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0">
        <f t="shared" si="99"/>
        <v>40643.950925925921</v>
      </c>
      <c r="L3167" s="10">
        <f t="shared" si="100"/>
        <v>40665.957638888889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R3167" s="6">
        <f>E3167/N3167</f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0">
        <f t="shared" si="99"/>
        <v>41940.483252314814</v>
      </c>
      <c r="L3168" s="10">
        <f t="shared" si="100"/>
        <v>41969.124305555553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R3168" s="6">
        <f>E3168/N3168</f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0">
        <f t="shared" si="99"/>
        <v>41838.967372685183</v>
      </c>
      <c r="L3169" s="10">
        <f t="shared" si="100"/>
        <v>41852.967372685183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R3169" s="6">
        <f>E3169/N3169</f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0">
        <f t="shared" si="99"/>
        <v>41771.897604166668</v>
      </c>
      <c r="L3170" s="10">
        <f t="shared" si="100"/>
        <v>41803.708333333328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R3170" s="6">
        <f>E3170/N3170</f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0">
        <f t="shared" si="99"/>
        <v>41591.529641203699</v>
      </c>
      <c r="L3171" s="10">
        <f t="shared" si="100"/>
        <v>41620.999305555553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R3171" s="6">
        <f>E3171/N3171</f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0">
        <f t="shared" si="99"/>
        <v>41788.872037037036</v>
      </c>
      <c r="L3172" s="10">
        <f t="shared" si="100"/>
        <v>41821.958333333328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R3172" s="6">
        <f>E3172/N3172</f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0">
        <f t="shared" si="99"/>
        <v>42466.399976851848</v>
      </c>
      <c r="L3173" s="10">
        <f t="shared" si="100"/>
        <v>42496.399976851848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R3173" s="6">
        <f>E3173/N3173</f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0">
        <f t="shared" si="99"/>
        <v>40923.521620370368</v>
      </c>
      <c r="L3174" s="10">
        <f t="shared" si="100"/>
        <v>40953.521620370368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R3174" s="6">
        <f>E3174/N3174</f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0">
        <f t="shared" si="99"/>
        <v>41878.670046296298</v>
      </c>
      <c r="L3175" s="10">
        <f t="shared" si="100"/>
        <v>41908.670046296298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R3175" s="6">
        <f>E3175/N3175</f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0">
        <f t="shared" si="99"/>
        <v>41862.656342592592</v>
      </c>
      <c r="L3176" s="10">
        <f t="shared" si="100"/>
        <v>41876.656342592592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R3176" s="6">
        <f>E3176/N3176</f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0">
        <f t="shared" si="99"/>
        <v>40531.678553240738</v>
      </c>
      <c r="L3177" s="10">
        <f t="shared" si="100"/>
        <v>40591.678553240738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R3177" s="6">
        <f>E3177/N3177</f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0">
        <f t="shared" si="99"/>
        <v>41477.722581018512</v>
      </c>
      <c r="L3178" s="10">
        <f t="shared" si="100"/>
        <v>41504.416666666664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R3178" s="6">
        <f>E3178/N3178</f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0">
        <f t="shared" si="99"/>
        <v>41781.458437499998</v>
      </c>
      <c r="L3179" s="10">
        <f t="shared" si="100"/>
        <v>41811.458437499998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R3179" s="6">
        <f>E3179/N3179</f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0">
        <f t="shared" si="99"/>
        <v>41806.396701388883</v>
      </c>
      <c r="L3180" s="10">
        <f t="shared" si="100"/>
        <v>41836.396701388883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R3180" s="6">
        <f>E3180/N3180</f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0">
        <f t="shared" si="99"/>
        <v>41375.49387731481</v>
      </c>
      <c r="L3181" s="10">
        <f t="shared" si="100"/>
        <v>41400.49387731481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R3181" s="6">
        <f>E3181/N3181</f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0">
        <f t="shared" si="99"/>
        <v>41780.204270833332</v>
      </c>
      <c r="L3182" s="10">
        <f t="shared" si="100"/>
        <v>41810.204270833332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R3182" s="6">
        <f>E3182/N3182</f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0">
        <f t="shared" si="99"/>
        <v>41779.101701388885</v>
      </c>
      <c r="L3183" s="10">
        <f t="shared" si="100"/>
        <v>41805.458333333328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R3183" s="6">
        <f>E3183/N3183</f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0">
        <f t="shared" si="99"/>
        <v>40883.740983796291</v>
      </c>
      <c r="L3184" s="10">
        <f t="shared" si="100"/>
        <v>40939.5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R3184" s="6">
        <f>E3184/N3184</f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0">
        <f t="shared" si="99"/>
        <v>41491.586446759255</v>
      </c>
      <c r="L3185" s="10">
        <f t="shared" si="100"/>
        <v>41509.586446759255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R3185" s="6">
        <f>E3185/N3185</f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0">
        <f t="shared" si="99"/>
        <v>41791.785081018512</v>
      </c>
      <c r="L3186" s="10">
        <f t="shared" si="100"/>
        <v>41821.785081018512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R3186" s="6">
        <f>E3186/N3186</f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0">
        <f t="shared" si="99"/>
        <v>41829.768993055557</v>
      </c>
      <c r="L3187" s="10">
        <f t="shared" si="100"/>
        <v>41836.768993055557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R3187" s="6">
        <f>E3187/N3187</f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0">
        <f t="shared" si="99"/>
        <v>41868.715717592589</v>
      </c>
      <c r="L3188" s="10">
        <f t="shared" si="100"/>
        <v>41898.666666666664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R3188" s="6">
        <f>E3188/N3188</f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0">
        <f t="shared" si="99"/>
        <v>41835.458020833328</v>
      </c>
      <c r="L3189" s="10">
        <f t="shared" si="100"/>
        <v>41855.458020833328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R3189" s="6">
        <f>E3189/N3189</f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0">
        <f t="shared" si="99"/>
        <v>42144.207199074073</v>
      </c>
      <c r="L3190" s="10">
        <f t="shared" si="100"/>
        <v>42165.207199074073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R3190" s="6">
        <f>E3190/N3190</f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0">
        <f t="shared" si="99"/>
        <v>42118.138101851851</v>
      </c>
      <c r="L3191" s="10">
        <f t="shared" si="100"/>
        <v>42148.138101851851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R3191" s="6">
        <f>E3191/N3191</f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0">
        <f t="shared" si="99"/>
        <v>42682.942997685182</v>
      </c>
      <c r="L3192" s="10">
        <f t="shared" si="100"/>
        <v>42712.984664351847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R3192" s="6">
        <v>0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0">
        <f t="shared" si="99"/>
        <v>42538.547094907401</v>
      </c>
      <c r="L3193" s="10">
        <f t="shared" si="100"/>
        <v>42598.547094907401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R3193" s="6">
        <f>E3193/N3193</f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0">
        <f t="shared" si="99"/>
        <v>42018.732164351844</v>
      </c>
      <c r="L3194" s="10">
        <f t="shared" si="100"/>
        <v>42063.708333333336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R3194" s="6">
        <f>E3194/N3194</f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0">
        <f t="shared" si="99"/>
        <v>42010.759907407402</v>
      </c>
      <c r="L3195" s="10">
        <f t="shared" si="100"/>
        <v>42055.759907407402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R3195" s="6">
        <f>E3195/N3195</f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0">
        <f t="shared" si="99"/>
        <v>42181.854143518511</v>
      </c>
      <c r="L3196" s="10">
        <f t="shared" si="100"/>
        <v>42211.854143518511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R3196" s="6">
        <v>0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0">
        <f t="shared" si="99"/>
        <v>42017.385902777773</v>
      </c>
      <c r="L3197" s="10">
        <f t="shared" si="100"/>
        <v>42047.385902777773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R3197" s="6">
        <f>E3197/N3197</f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0">
        <f t="shared" si="99"/>
        <v>42157.389756944445</v>
      </c>
      <c r="L3198" s="10">
        <f t="shared" si="100"/>
        <v>42217.374999999993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R3198" s="6">
        <f>E3198/N3198</f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0">
        <f t="shared" si="99"/>
        <v>42009.28493055555</v>
      </c>
      <c r="L3199" s="10">
        <f t="shared" si="100"/>
        <v>42039.28493055555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R3199" s="6">
        <f>E3199/N3199</f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0">
        <f t="shared" si="99"/>
        <v>42013.216168981475</v>
      </c>
      <c r="L3200" s="10">
        <f t="shared" si="100"/>
        <v>42051.216168981475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R3200" s="6">
        <f>E3200/N3200</f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0">
        <f t="shared" si="99"/>
        <v>41858.553449074076</v>
      </c>
      <c r="L3201" s="10">
        <f t="shared" si="100"/>
        <v>41888.666666666664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R3201" s="6">
        <f>E3201/N3201</f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0">
        <f t="shared" si="99"/>
        <v>42460.112280092588</v>
      </c>
      <c r="L3202" s="10">
        <f t="shared" si="100"/>
        <v>42490.023611111108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R3202" s="6">
        <f>E3202/N3202</f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0">
        <f t="shared" ref="K3203:K3266" si="101">(J3203/86400)+25569+(-5/24)</f>
        <v>41861.558761574073</v>
      </c>
      <c r="L3203" s="10">
        <f t="shared" ref="L3203:L3266" si="102">(I3203/86400)+25569+(-5/24)</f>
        <v>41882.558761574073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R3203" s="6">
        <f>E3203/N3203</f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0">
        <f t="shared" si="101"/>
        <v>42293.645208333335</v>
      </c>
      <c r="L3204" s="10">
        <f t="shared" si="102"/>
        <v>42352.040972222218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R3204" s="6">
        <f>E3204/N3204</f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0">
        <f t="shared" si="101"/>
        <v>42242.780347222222</v>
      </c>
      <c r="L3205" s="10">
        <f t="shared" si="102"/>
        <v>42272.780347222222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R3205" s="6">
        <f>E3205/N3205</f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0">
        <f t="shared" si="101"/>
        <v>42172.477766203701</v>
      </c>
      <c r="L3206" s="10">
        <f t="shared" si="102"/>
        <v>42202.468055555553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R3206" s="6">
        <v>0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0">
        <f t="shared" si="101"/>
        <v>42095.166342592587</v>
      </c>
      <c r="L3207" s="10">
        <f t="shared" si="102"/>
        <v>42125.166342592587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R3207" s="6">
        <f>E3207/N3207</f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0">
        <f t="shared" si="101"/>
        <v>42236.067719907405</v>
      </c>
      <c r="L3208" s="10">
        <f t="shared" si="102"/>
        <v>42266.067719907405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R3208" s="6">
        <v>0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0">
        <f t="shared" si="101"/>
        <v>42057.069525462961</v>
      </c>
      <c r="L3209" s="10">
        <f t="shared" si="102"/>
        <v>42117.027858796289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R3209" s="6">
        <f>E3209/N3209</f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0">
        <f t="shared" si="101"/>
        <v>41827.396724537037</v>
      </c>
      <c r="L3210" s="10">
        <f t="shared" si="102"/>
        <v>41848.396724537037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R3210" s="6">
        <f>E3210/N3210</f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0">
        <f t="shared" si="101"/>
        <v>41778.42891203703</v>
      </c>
      <c r="L3211" s="10">
        <f t="shared" si="102"/>
        <v>41810.75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R3211" s="6">
        <f>E3211/N3211</f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0">
        <f t="shared" si="101"/>
        <v>41013.728229166663</v>
      </c>
      <c r="L3212" s="10">
        <f t="shared" si="102"/>
        <v>41060.957638888889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R3212" s="6">
        <f>E3212/N3212</f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0">
        <f t="shared" si="101"/>
        <v>41834.378240740734</v>
      </c>
      <c r="L3213" s="10">
        <f t="shared" si="102"/>
        <v>41865.875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R3213" s="6">
        <f>E3213/N3213</f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0">
        <f t="shared" si="101"/>
        <v>41829.587395833332</v>
      </c>
      <c r="L3214" s="10">
        <f t="shared" si="102"/>
        <v>41859.587395833332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R3214" s="6">
        <f>E3214/N3214</f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0">
        <f t="shared" si="101"/>
        <v>42171.555081018516</v>
      </c>
      <c r="L3215" s="10">
        <f t="shared" si="102"/>
        <v>42211.555081018516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R3215" s="6">
        <f>E3215/N3215</f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0">
        <f t="shared" si="101"/>
        <v>42337.584178240737</v>
      </c>
      <c r="L3216" s="10">
        <f t="shared" si="102"/>
        <v>42374.788194444445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R3216" s="6">
        <f>E3216/N3216</f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0">
        <f t="shared" si="101"/>
        <v>42219.456840277773</v>
      </c>
      <c r="L3217" s="10">
        <f t="shared" si="102"/>
        <v>42256.957638888889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R3217" s="6">
        <f>E3217/N3217</f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0">
        <f t="shared" si="101"/>
        <v>42165.254293981481</v>
      </c>
      <c r="L3218" s="10">
        <f t="shared" si="102"/>
        <v>42196.395833333336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R3218" s="6">
        <f>E3218/N3218</f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0">
        <f t="shared" si="101"/>
        <v>42648.337777777771</v>
      </c>
      <c r="L3219" s="10">
        <f t="shared" si="102"/>
        <v>42678.337777777771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R3219" s="6">
        <f>E3219/N3219</f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0">
        <f t="shared" si="101"/>
        <v>41970.793819444443</v>
      </c>
      <c r="L3220" s="10">
        <f t="shared" si="102"/>
        <v>42003.791666666664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R3220" s="6">
        <f>E3220/N3220</f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0">
        <f t="shared" si="101"/>
        <v>42050.77484953704</v>
      </c>
      <c r="L3221" s="10">
        <f t="shared" si="102"/>
        <v>42085.733182870368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R3221" s="6">
        <f>E3221/N3221</f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0">
        <f t="shared" si="101"/>
        <v>42772.625046296293</v>
      </c>
      <c r="L3222" s="10">
        <f t="shared" si="102"/>
        <v>42806.666666666664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R3222" s="6">
        <f>E3222/N3222</f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0">
        <f t="shared" si="101"/>
        <v>42155.488460648143</v>
      </c>
      <c r="L3223" s="10">
        <f t="shared" si="102"/>
        <v>42190.488460648143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R3223" s="6">
        <f>E3223/N3223</f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0">
        <f t="shared" si="101"/>
        <v>42270.373807870368</v>
      </c>
      <c r="L3224" s="10">
        <f t="shared" si="102"/>
        <v>42301.686805555553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R3224" s="6">
        <f>E3224/N3224</f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0">
        <f t="shared" si="101"/>
        <v>42206.627037037033</v>
      </c>
      <c r="L3225" s="10">
        <f t="shared" si="102"/>
        <v>42236.627037037033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R3225" s="6">
        <f>E3225/N3225</f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0">
        <f t="shared" si="101"/>
        <v>42697.642511574071</v>
      </c>
      <c r="L3226" s="10">
        <f t="shared" si="102"/>
        <v>42744.999999999993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R3226" s="6">
        <f>E3226/N3226</f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0">
        <f t="shared" si="101"/>
        <v>42503.351134259261</v>
      </c>
      <c r="L3227" s="10">
        <f t="shared" si="102"/>
        <v>42524.666666666664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R3227" s="6">
        <f>E3227/N3227</f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0">
        <f t="shared" si="101"/>
        <v>42277.375138888885</v>
      </c>
      <c r="L3228" s="10">
        <f t="shared" si="102"/>
        <v>42307.375138888885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R3228" s="6">
        <f>E3228/N3228</f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0">
        <f t="shared" si="101"/>
        <v>42722.674027777779</v>
      </c>
      <c r="L3229" s="10">
        <f t="shared" si="102"/>
        <v>42752.674027777779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R3229" s="6">
        <f>E3229/N3229</f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0">
        <f t="shared" si="101"/>
        <v>42323.500972222224</v>
      </c>
      <c r="L3230" s="10">
        <f t="shared" si="102"/>
        <v>42354.999305555553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R3230" s="6">
        <f>E3230/N3230</f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0">
        <f t="shared" si="101"/>
        <v>41933.083310185182</v>
      </c>
      <c r="L3231" s="10">
        <f t="shared" si="102"/>
        <v>41963.124976851854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R3231" s="6">
        <f>E3231/N3231</f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0">
        <f t="shared" si="101"/>
        <v>41897.959791666661</v>
      </c>
      <c r="L3232" s="10">
        <f t="shared" si="102"/>
        <v>41912.957638888889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R3232" s="6">
        <f>E3232/N3232</f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0">
        <f t="shared" si="101"/>
        <v>42446.735497685186</v>
      </c>
      <c r="L3233" s="10">
        <f t="shared" si="102"/>
        <v>42476.735497685186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R3233" s="6">
        <f>E3233/N3233</f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0">
        <f t="shared" si="101"/>
        <v>42463.605520833335</v>
      </c>
      <c r="L3234" s="10">
        <f t="shared" si="102"/>
        <v>42493.957638888889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R3234" s="6">
        <f>E3234/N3234</f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0">
        <f t="shared" si="101"/>
        <v>42766.596701388888</v>
      </c>
      <c r="L3235" s="10">
        <f t="shared" si="102"/>
        <v>42796.596701388888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R3235" s="6">
        <f>E3235/N3235</f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0">
        <f t="shared" si="101"/>
        <v>42734.581111111103</v>
      </c>
      <c r="L3236" s="10">
        <f t="shared" si="102"/>
        <v>42767.771527777775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R3236" s="6">
        <f>E3236/N3236</f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0">
        <f t="shared" si="101"/>
        <v>42522.139479166661</v>
      </c>
      <c r="L3237" s="10">
        <f t="shared" si="102"/>
        <v>42552.139479166661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R3237" s="6">
        <f>E3237/N3237</f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0">
        <f t="shared" si="101"/>
        <v>42702.708715277775</v>
      </c>
      <c r="L3238" s="10">
        <f t="shared" si="102"/>
        <v>42732.708715277775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R3238" s="6">
        <f>E3238/N3238</f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0">
        <f t="shared" si="101"/>
        <v>42252.266018518516</v>
      </c>
      <c r="L3239" s="10">
        <f t="shared" si="102"/>
        <v>42275.957638888889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R3239" s="6">
        <f>E3239/N3239</f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0">
        <f t="shared" si="101"/>
        <v>42156.302060185182</v>
      </c>
      <c r="L3240" s="10">
        <f t="shared" si="102"/>
        <v>42186.302060185182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R3240" s="6">
        <f>E3240/N3240</f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0">
        <f t="shared" si="101"/>
        <v>42277.880706018514</v>
      </c>
      <c r="L3241" s="10">
        <f t="shared" si="102"/>
        <v>42302.790972222218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R3241" s="6">
        <f>E3241/N3241</f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0">
        <f t="shared" si="101"/>
        <v>42754.485509259255</v>
      </c>
      <c r="L3242" s="10">
        <f t="shared" si="102"/>
        <v>42782.749999999993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R3242" s="6">
        <f>E3242/N3242</f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0">
        <f t="shared" si="101"/>
        <v>41893.116550925923</v>
      </c>
      <c r="L3243" s="10">
        <f t="shared" si="102"/>
        <v>41926.082638888889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R3243" s="6">
        <f>E3243/N3243</f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0">
        <f t="shared" si="101"/>
        <v>41871.547361111108</v>
      </c>
      <c r="L3244" s="10">
        <f t="shared" si="102"/>
        <v>41901.547361111108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R3244" s="6">
        <f>E3244/N3244</f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0">
        <f t="shared" si="101"/>
        <v>42261.888449074067</v>
      </c>
      <c r="L3245" s="10">
        <f t="shared" si="102"/>
        <v>42285.791666666664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R3245" s="6">
        <f>E3245/N3245</f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0">
        <f t="shared" si="101"/>
        <v>42675.485902777778</v>
      </c>
      <c r="L3246" s="10">
        <f t="shared" si="102"/>
        <v>42705.527569444443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R3246" s="6">
        <f>E3246/N3246</f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0">
        <f t="shared" si="101"/>
        <v>42135.391874999994</v>
      </c>
      <c r="L3247" s="10">
        <f t="shared" si="102"/>
        <v>42166.874999999993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R3247" s="6">
        <f>E3247/N3247</f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0">
        <f t="shared" si="101"/>
        <v>42230.263888888883</v>
      </c>
      <c r="L3248" s="10">
        <f t="shared" si="102"/>
        <v>42258.957638888889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R3248" s="6">
        <f>E3248/N3248</f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0">
        <f t="shared" si="101"/>
        <v>42167.22583333333</v>
      </c>
      <c r="L3249" s="10">
        <f t="shared" si="102"/>
        <v>42197.22583333333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R3249" s="6">
        <f>E3249/N3249</f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0">
        <f t="shared" si="101"/>
        <v>42068.68005787037</v>
      </c>
      <c r="L3250" s="10">
        <f t="shared" si="102"/>
        <v>42098.638391203705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R3250" s="6">
        <f>E3250/N3250</f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0">
        <f t="shared" si="101"/>
        <v>42145.538356481477</v>
      </c>
      <c r="L3251" s="10">
        <f t="shared" si="102"/>
        <v>42175.538356481477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R3251" s="6">
        <f>E3251/N3251</f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0">
        <f t="shared" si="101"/>
        <v>41918.533842592587</v>
      </c>
      <c r="L3252" s="10">
        <f t="shared" si="102"/>
        <v>41948.575509259259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R3252" s="6">
        <f>E3252/N3252</f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0">
        <f t="shared" si="101"/>
        <v>42146.52275462963</v>
      </c>
      <c r="L3253" s="10">
        <f t="shared" si="102"/>
        <v>42176.52275462963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R3253" s="6">
        <f>E3253/N3253</f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0">
        <f t="shared" si="101"/>
        <v>42590.264351851853</v>
      </c>
      <c r="L3254" s="10">
        <f t="shared" si="102"/>
        <v>42620.264351851853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R3254" s="6">
        <f>E3254/N3254</f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0">
        <f t="shared" si="101"/>
        <v>42602.368379629632</v>
      </c>
      <c r="L3255" s="10">
        <f t="shared" si="102"/>
        <v>42620.947916666664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R3255" s="6">
        <f>E3255/N3255</f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0">
        <f t="shared" si="101"/>
        <v>42058.877418981479</v>
      </c>
      <c r="L3256" s="10">
        <f t="shared" si="102"/>
        <v>42088.835752314808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R3256" s="6">
        <f>E3256/N3256</f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0">
        <f t="shared" si="101"/>
        <v>41889.559895833328</v>
      </c>
      <c r="L3257" s="10">
        <f t="shared" si="102"/>
        <v>41919.559895833328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R3257" s="6">
        <f>E3257/N3257</f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0">
        <f t="shared" si="101"/>
        <v>42144.365474537037</v>
      </c>
      <c r="L3258" s="10">
        <f t="shared" si="102"/>
        <v>42165.957638888889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R3258" s="6">
        <f>E3258/N3258</f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0">
        <f t="shared" si="101"/>
        <v>42758.351296296292</v>
      </c>
      <c r="L3259" s="10">
        <f t="shared" si="102"/>
        <v>42788.351296296292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R3259" s="6">
        <f>E3259/N3259</f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0">
        <f t="shared" si="101"/>
        <v>41982.678946759253</v>
      </c>
      <c r="L3260" s="10">
        <f t="shared" si="102"/>
        <v>42012.678946759253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R3260" s="6">
        <f>E3260/N3260</f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0">
        <f t="shared" si="101"/>
        <v>42614.552604166667</v>
      </c>
      <c r="L3261" s="10">
        <f t="shared" si="102"/>
        <v>42643.957638888889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R3261" s="6">
        <f>E3261/N3261</f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0">
        <f t="shared" si="101"/>
        <v>42303.464328703696</v>
      </c>
      <c r="L3262" s="10">
        <f t="shared" si="102"/>
        <v>42338.505995370368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R3262" s="6">
        <f>E3262/N3262</f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0">
        <f t="shared" si="101"/>
        <v>42171.517083333332</v>
      </c>
      <c r="L3263" s="10">
        <f t="shared" si="102"/>
        <v>42201.517083333332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R3263" s="6">
        <f>E3263/N3263</f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0">
        <f t="shared" si="101"/>
        <v>41964.107199074067</v>
      </c>
      <c r="L3264" s="10">
        <f t="shared" si="102"/>
        <v>41994.958333333336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R3264" s="6">
        <f>E3264/N3264</f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0">
        <f t="shared" si="101"/>
        <v>42284.30773148148</v>
      </c>
      <c r="L3265" s="10">
        <f t="shared" si="102"/>
        <v>42307.666666666664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R3265" s="6">
        <f>E3265/N3265</f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0">
        <f t="shared" si="101"/>
        <v>42016.591874999998</v>
      </c>
      <c r="L3266" s="10">
        <f t="shared" si="102"/>
        <v>42032.708333333336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R3266" s="6">
        <f>E3266/N3266</f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0">
        <f t="shared" ref="K3267:K3330" si="103">(J3267/86400)+25569+(-5/24)</f>
        <v>42311.503645833327</v>
      </c>
      <c r="L3267" s="10">
        <f t="shared" ref="L3267:L3330" si="104">(I3267/86400)+25569+(-5/24)</f>
        <v>42341.499999999993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R3267" s="6">
        <f>E3267/N3267</f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0">
        <f t="shared" si="103"/>
        <v>42136.327800925923</v>
      </c>
      <c r="L3268" s="10">
        <f t="shared" si="104"/>
        <v>42167.666666666664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R3268" s="6">
        <f>E3268/N3268</f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0">
        <f t="shared" si="103"/>
        <v>42172.549305555549</v>
      </c>
      <c r="L3269" s="10">
        <f t="shared" si="104"/>
        <v>42202.549305555549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R3269" s="6">
        <f>E3269/N3269</f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0">
        <f t="shared" si="103"/>
        <v>42590.695925925924</v>
      </c>
      <c r="L3270" s="10">
        <f t="shared" si="104"/>
        <v>42606.695925925924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R3270" s="6">
        <f>E3270/N3270</f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0">
        <f t="shared" si="103"/>
        <v>42137.187465277777</v>
      </c>
      <c r="L3271" s="10">
        <f t="shared" si="104"/>
        <v>42171.249999999993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R3271" s="6">
        <f>E3271/N3271</f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0">
        <f t="shared" si="103"/>
        <v>42167.324826388889</v>
      </c>
      <c r="L3272" s="10">
        <f t="shared" si="104"/>
        <v>42197.324826388889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R3272" s="6">
        <f>E3272/N3272</f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0">
        <f t="shared" si="103"/>
        <v>41915.22887731481</v>
      </c>
      <c r="L3273" s="10">
        <f t="shared" si="104"/>
        <v>41945.270543981482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R3273" s="6">
        <f>E3273/N3273</f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0">
        <f t="shared" si="103"/>
        <v>42284.291770833333</v>
      </c>
      <c r="L3274" s="10">
        <f t="shared" si="104"/>
        <v>42314.333437499998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R3274" s="6">
        <f>E3274/N3274</f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0">
        <f t="shared" si="103"/>
        <v>42611.5930787037</v>
      </c>
      <c r="L3275" s="10">
        <f t="shared" si="104"/>
        <v>42627.583333333336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R3275" s="6">
        <f>E3275/N3275</f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0">
        <f t="shared" si="103"/>
        <v>42400.496203703697</v>
      </c>
      <c r="L3276" s="10">
        <f t="shared" si="104"/>
        <v>42444.666666666664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R3276" s="6">
        <f>E3276/N3276</f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0">
        <f t="shared" si="103"/>
        <v>42017.672118055554</v>
      </c>
      <c r="L3277" s="10">
        <f t="shared" si="104"/>
        <v>42043.979166666664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R3277" s="6">
        <f>E3277/N3277</f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0">
        <f t="shared" si="103"/>
        <v>42426.741655092592</v>
      </c>
      <c r="L3278" s="10">
        <f t="shared" si="104"/>
        <v>42460.957638888889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R3278" s="6">
        <f>E3278/N3278</f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0">
        <f t="shared" si="103"/>
        <v>41931.474606481475</v>
      </c>
      <c r="L3279" s="10">
        <f t="shared" si="104"/>
        <v>41961.516273148147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R3279" s="6">
        <f>E3279/N3279</f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0">
        <f t="shared" si="103"/>
        <v>42124.640081018515</v>
      </c>
      <c r="L3280" s="10">
        <f t="shared" si="104"/>
        <v>42154.640081018515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R3280" s="6">
        <f>E3280/N3280</f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0">
        <f t="shared" si="103"/>
        <v>42430.894201388888</v>
      </c>
      <c r="L3281" s="10">
        <f t="shared" si="104"/>
        <v>42460.852534722224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R3281" s="6">
        <f>E3281/N3281</f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0">
        <f t="shared" si="103"/>
        <v>42121.548587962963</v>
      </c>
      <c r="L3282" s="10">
        <f t="shared" si="104"/>
        <v>42155.999999999993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R3282" s="6">
        <f>E3282/N3282</f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0">
        <f t="shared" si="103"/>
        <v>42218.811400462961</v>
      </c>
      <c r="L3283" s="10">
        <f t="shared" si="104"/>
        <v>42248.811400462961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R3283" s="6">
        <f>E3283/N3283</f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0">
        <f t="shared" si="103"/>
        <v>42444.985972222225</v>
      </c>
      <c r="L3284" s="10">
        <f t="shared" si="104"/>
        <v>42488.985972222225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R3284" s="6">
        <f>E3284/N3284</f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0">
        <f t="shared" si="103"/>
        <v>42379.535856481474</v>
      </c>
      <c r="L3285" s="10">
        <f t="shared" si="104"/>
        <v>42410.666666666664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R3285" s="6">
        <f>E3285/N3285</f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0">
        <f t="shared" si="103"/>
        <v>42380.676539351851</v>
      </c>
      <c r="L3286" s="10">
        <f t="shared" si="104"/>
        <v>42398.040972222218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R3286" s="6">
        <f>E3286/N3286</f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0">
        <f t="shared" si="103"/>
        <v>42762.734097222223</v>
      </c>
      <c r="L3287" s="10">
        <f t="shared" si="104"/>
        <v>42793.999999999993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R3287" s="6">
        <f>E3287/N3287</f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0">
        <f t="shared" si="103"/>
        <v>42567.631736111107</v>
      </c>
      <c r="L3288" s="10">
        <f t="shared" si="104"/>
        <v>42597.631736111107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R3288" s="6">
        <f>E3288/N3288</f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0">
        <f t="shared" si="103"/>
        <v>42311.541990740741</v>
      </c>
      <c r="L3289" s="10">
        <f t="shared" si="104"/>
        <v>42336.541990740741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R3289" s="6">
        <f>E3289/N3289</f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0">
        <f t="shared" si="103"/>
        <v>42505.566145833327</v>
      </c>
      <c r="L3290" s="10">
        <f t="shared" si="104"/>
        <v>42541.749999999993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R3290" s="6">
        <f>E3290/N3290</f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0">
        <f t="shared" si="103"/>
        <v>42758.159745370365</v>
      </c>
      <c r="L3291" s="10">
        <f t="shared" si="104"/>
        <v>42786.159745370365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R3291" s="6">
        <f>E3291/N3291</f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0">
        <f t="shared" si="103"/>
        <v>42775.306608796294</v>
      </c>
      <c r="L3292" s="10">
        <f t="shared" si="104"/>
        <v>42805.306608796294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R3292" s="6">
        <f>E3292/N3292</f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0">
        <f t="shared" si="103"/>
        <v>42232.494212962956</v>
      </c>
      <c r="L3293" s="10">
        <f t="shared" si="104"/>
        <v>42263.957638888889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R3293" s="6">
        <f>E3293/N3293</f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0">
        <f t="shared" si="103"/>
        <v>42282.561898148146</v>
      </c>
      <c r="L3294" s="10">
        <f t="shared" si="104"/>
        <v>42342.603564814817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R3294" s="6">
        <f>E3294/N3294</f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0">
        <f t="shared" si="103"/>
        <v>42768.217037037037</v>
      </c>
      <c r="L3295" s="10">
        <f t="shared" si="104"/>
        <v>42798.217037037037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R3295" s="6">
        <f>E3295/N3295</f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0">
        <f t="shared" si="103"/>
        <v>42141.33280092592</v>
      </c>
      <c r="L3296" s="10">
        <f t="shared" si="104"/>
        <v>42171.33280092592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R3296" s="6">
        <f>E3296/N3296</f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0">
        <f t="shared" si="103"/>
        <v>42609.234131944446</v>
      </c>
      <c r="L3297" s="10">
        <f t="shared" si="104"/>
        <v>42639.234131944446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R3297" s="6">
        <f>E3297/N3297</f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0">
        <f t="shared" si="103"/>
        <v>42309.54828703704</v>
      </c>
      <c r="L3298" s="10">
        <f t="shared" si="104"/>
        <v>42330.708333333336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R3298" s="6">
        <f>E3298/N3298</f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0">
        <f t="shared" si="103"/>
        <v>42193.563148148147</v>
      </c>
      <c r="L3299" s="10">
        <f t="shared" si="104"/>
        <v>42212.749305555553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R3299" s="6">
        <f>E3299/N3299</f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0">
        <f t="shared" si="103"/>
        <v>42239.749629629623</v>
      </c>
      <c r="L3300" s="10">
        <f t="shared" si="104"/>
        <v>42259.791666666664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R3300" s="6">
        <f>E3300/N3300</f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0">
        <f t="shared" si="103"/>
        <v>42261.709062499998</v>
      </c>
      <c r="L3301" s="10">
        <f t="shared" si="104"/>
        <v>42291.709062499998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R3301" s="6">
        <f>E3301/N3301</f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0">
        <f t="shared" si="103"/>
        <v>42102.535439814812</v>
      </c>
      <c r="L3302" s="10">
        <f t="shared" si="104"/>
        <v>42123.535439814812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R3302" s="6">
        <f>E3302/N3302</f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0">
        <f t="shared" si="103"/>
        <v>42538.527499999997</v>
      </c>
      <c r="L3303" s="10">
        <f t="shared" si="104"/>
        <v>42583.082638888889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R3303" s="6">
        <f>E3303/N3303</f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0">
        <f t="shared" si="103"/>
        <v>42681.143240740734</v>
      </c>
      <c r="L3304" s="10">
        <f t="shared" si="104"/>
        <v>42711.143240740734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R3304" s="6">
        <f>E3304/N3304</f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0">
        <f t="shared" si="103"/>
        <v>42056.443101851844</v>
      </c>
      <c r="L3305" s="10">
        <f t="shared" si="104"/>
        <v>42091.401435185187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R3305" s="6">
        <f>E3305/N3305</f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0">
        <f t="shared" si="103"/>
        <v>42696.41611111111</v>
      </c>
      <c r="L3306" s="10">
        <f t="shared" si="104"/>
        <v>42726.41611111111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R3306" s="6">
        <f>E3306/N3306</f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0">
        <f t="shared" si="103"/>
        <v>42186.647546296292</v>
      </c>
      <c r="L3307" s="10">
        <f t="shared" si="104"/>
        <v>42216.647546296292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R3307" s="6">
        <f>E3307/N3307</f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0">
        <f t="shared" si="103"/>
        <v>42493.010902777773</v>
      </c>
      <c r="L3308" s="10">
        <f t="shared" si="104"/>
        <v>42530.916666666664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R3308" s="6">
        <f>E3308/N3308</f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0">
        <f t="shared" si="103"/>
        <v>42474.848831018513</v>
      </c>
      <c r="L3309" s="10">
        <f t="shared" si="104"/>
        <v>42504.848831018513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R3309" s="6">
        <f>E3309/N3309</f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0">
        <f t="shared" si="103"/>
        <v>42452.668576388889</v>
      </c>
      <c r="L3310" s="10">
        <f t="shared" si="104"/>
        <v>42473.668576388889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R3310" s="6">
        <f>E3310/N3310</f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0">
        <f t="shared" si="103"/>
        <v>42628.441874999997</v>
      </c>
      <c r="L3311" s="10">
        <f t="shared" si="104"/>
        <v>42659.441874999997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R3311" s="6">
        <f>E3311/N3311</f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0">
        <f t="shared" si="103"/>
        <v>42253.720196759255</v>
      </c>
      <c r="L3312" s="10">
        <f t="shared" si="104"/>
        <v>42283.720196759255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R3312" s="6">
        <f>E3312/N3312</f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0">
        <f t="shared" si="103"/>
        <v>42264.083449074074</v>
      </c>
      <c r="L3313" s="10">
        <f t="shared" si="104"/>
        <v>42294.083449074074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R3313" s="6">
        <f>E3313/N3313</f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0">
        <f t="shared" si="103"/>
        <v>42664.601226851846</v>
      </c>
      <c r="L3314" s="10">
        <f t="shared" si="104"/>
        <v>42685.708333333336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R3314" s="6">
        <f>E3314/N3314</f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0">
        <f t="shared" si="103"/>
        <v>42382.036076388882</v>
      </c>
      <c r="L3315" s="10">
        <f t="shared" si="104"/>
        <v>42395.833333333336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R3315" s="6">
        <f>E3315/N3315</f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0">
        <f t="shared" si="103"/>
        <v>42105.059155092589</v>
      </c>
      <c r="L3316" s="10">
        <f t="shared" si="104"/>
        <v>42132.628472222219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R3316" s="6">
        <f>E3316/N3316</f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0">
        <f t="shared" si="103"/>
        <v>42466.09538194444</v>
      </c>
      <c r="L3317" s="10">
        <f t="shared" si="104"/>
        <v>42496.09538194444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R3317" s="6">
        <f>E3317/N3317</f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0">
        <f t="shared" si="103"/>
        <v>41826.662905092591</v>
      </c>
      <c r="L3318" s="10">
        <f t="shared" si="104"/>
        <v>41859.370833333327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R3318" s="6">
        <f>E3318/N3318</f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0">
        <f t="shared" si="103"/>
        <v>42498.831296296295</v>
      </c>
      <c r="L3319" s="10">
        <f t="shared" si="104"/>
        <v>42528.831296296295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R3319" s="6">
        <f>E3319/N3319</f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0">
        <f t="shared" si="103"/>
        <v>42431.093668981477</v>
      </c>
      <c r="L3320" s="10">
        <f t="shared" si="104"/>
        <v>42470.895833333336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R3320" s="6">
        <f>E3320/N3320</f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0">
        <f t="shared" si="103"/>
        <v>41990.377152777779</v>
      </c>
      <c r="L3321" s="10">
        <f t="shared" si="104"/>
        <v>42035.377152777779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R3321" s="6">
        <f>E3321/N3321</f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0">
        <f t="shared" si="103"/>
        <v>42512.837465277778</v>
      </c>
      <c r="L3322" s="10">
        <f t="shared" si="104"/>
        <v>42542.837465277778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R3322" s="6">
        <f>E3322/N3322</f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0">
        <f t="shared" si="103"/>
        <v>41913.891956018517</v>
      </c>
      <c r="L3323" s="10">
        <f t="shared" si="104"/>
        <v>41927.957638888889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R3323" s="6">
        <f>E3323/N3323</f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0">
        <f t="shared" si="103"/>
        <v>42520.802037037036</v>
      </c>
      <c r="L3324" s="10">
        <f t="shared" si="104"/>
        <v>42542.954861111109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R3324" s="6">
        <f>E3324/N3324</f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0">
        <f t="shared" si="103"/>
        <v>42608.157499999994</v>
      </c>
      <c r="L3325" s="10">
        <f t="shared" si="104"/>
        <v>42638.157499999994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R3325" s="6">
        <f>E3325/N3325</f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0">
        <f t="shared" si="103"/>
        <v>42512.374884259254</v>
      </c>
      <c r="L3326" s="10">
        <f t="shared" si="104"/>
        <v>42526.374884259254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R3326" s="6">
        <f>E3326/N3326</f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0">
        <f t="shared" si="103"/>
        <v>42064.577280092592</v>
      </c>
      <c r="L3327" s="10">
        <f t="shared" si="104"/>
        <v>42099.535613425927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R3327" s="6">
        <f>E3327/N3327</f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0">
        <f t="shared" si="103"/>
        <v>42041.505844907406</v>
      </c>
      <c r="L3328" s="10">
        <f t="shared" si="104"/>
        <v>42071.464178240734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R3328" s="6">
        <f>E3328/N3328</f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0">
        <f t="shared" si="103"/>
        <v>42468.166273148141</v>
      </c>
      <c r="L3329" s="10">
        <f t="shared" si="104"/>
        <v>42498.166273148141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R3329" s="6">
        <f>E3329/N3329</f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0">
        <f t="shared" si="103"/>
        <v>41822.366701388884</v>
      </c>
      <c r="L3330" s="10">
        <f t="shared" si="104"/>
        <v>41824.833333333328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R3330" s="6">
        <f>E3330/N3330</f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0">
        <f t="shared" ref="K3331:K3394" si="105">(J3331/86400)+25569+(-5/24)</f>
        <v>41837.114675925921</v>
      </c>
      <c r="L3331" s="10">
        <f t="shared" ref="L3331:L3394" si="106">(I3331/86400)+25569+(-5/24)</f>
        <v>41847.75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R3331" s="6">
        <f>E3331/N3331</f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0">
        <f t="shared" si="105"/>
        <v>42065.679027777776</v>
      </c>
      <c r="L3332" s="10">
        <f t="shared" si="106"/>
        <v>42095.637361111112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R3332" s="6">
        <f>E3332/N3332</f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0">
        <f t="shared" si="105"/>
        <v>42248.48942129629</v>
      </c>
      <c r="L3333" s="10">
        <f t="shared" si="106"/>
        <v>42283.48942129629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R3333" s="6">
        <f>E3333/N3333</f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0">
        <f t="shared" si="105"/>
        <v>41809.651967592588</v>
      </c>
      <c r="L3334" s="10">
        <f t="shared" si="106"/>
        <v>41839.651967592588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R3334" s="6">
        <f>E3334/N3334</f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0">
        <f t="shared" si="105"/>
        <v>42148.468518518515</v>
      </c>
      <c r="L3335" s="10">
        <f t="shared" si="106"/>
        <v>42170.468518518515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R3335" s="6">
        <f>E3335/N3335</f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0">
        <f t="shared" si="105"/>
        <v>42185.312754629624</v>
      </c>
      <c r="L3336" s="10">
        <f t="shared" si="106"/>
        <v>42215.312754629624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R3336" s="6">
        <f>E3336/N3336</f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0">
        <f t="shared" si="105"/>
        <v>41827.465810185182</v>
      </c>
      <c r="L3337" s="10">
        <f t="shared" si="106"/>
        <v>41854.75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R3337" s="6">
        <f>E3337/N3337</f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0">
        <f t="shared" si="105"/>
        <v>42437.190347222218</v>
      </c>
      <c r="L3338" s="10">
        <f t="shared" si="106"/>
        <v>42465.148680555554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R3338" s="6">
        <f>E3338/N3338</f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0">
        <f t="shared" si="105"/>
        <v>41901.073692129627</v>
      </c>
      <c r="L3339" s="10">
        <f t="shared" si="106"/>
        <v>41922.666666666664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R3339" s="6">
        <f>E3339/N3339</f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0">
        <f t="shared" si="105"/>
        <v>42769.366666666661</v>
      </c>
      <c r="L3340" s="10">
        <f t="shared" si="106"/>
        <v>42790.366666666661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R3340" s="6">
        <f>E3340/N3340</f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0">
        <f t="shared" si="105"/>
        <v>42549.457384259258</v>
      </c>
      <c r="L3341" s="10">
        <f t="shared" si="106"/>
        <v>42579.457384259258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R3341" s="6">
        <f>E3341/N3341</f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0">
        <f t="shared" si="105"/>
        <v>42685.765671296293</v>
      </c>
      <c r="L3342" s="10">
        <f t="shared" si="106"/>
        <v>42710.765671296293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R3342" s="6">
        <f>E3342/N3342</f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0">
        <f t="shared" si="105"/>
        <v>42510.590520833335</v>
      </c>
      <c r="L3343" s="10">
        <f t="shared" si="106"/>
        <v>42533.499999999993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R3343" s="6">
        <f>E3343/N3343</f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0">
        <f t="shared" si="105"/>
        <v>42062.088078703702</v>
      </c>
      <c r="L3344" s="10">
        <f t="shared" si="106"/>
        <v>42094.999305555553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R3344" s="6">
        <f>E3344/N3344</f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0">
        <f t="shared" si="105"/>
        <v>42452.708148148151</v>
      </c>
      <c r="L3345" s="10">
        <f t="shared" si="106"/>
        <v>42473.345833333333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R3345" s="6">
        <f>E3345/N3345</f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0">
        <f t="shared" si="105"/>
        <v>41850.991817129623</v>
      </c>
      <c r="L3346" s="10">
        <f t="shared" si="106"/>
        <v>41880.991817129623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R3346" s="6">
        <f>E3346/N3346</f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0">
        <f t="shared" si="105"/>
        <v>42052.897777777776</v>
      </c>
      <c r="L3347" s="10">
        <f t="shared" si="106"/>
        <v>42111.817361111105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R3347" s="6">
        <f>E3347/N3347</f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0">
        <f t="shared" si="105"/>
        <v>42053.816087962965</v>
      </c>
      <c r="L3348" s="10">
        <f t="shared" si="106"/>
        <v>42060.816087962965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R3348" s="6">
        <f>E3348/N3348</f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0">
        <f t="shared" si="105"/>
        <v>42484.343217592592</v>
      </c>
      <c r="L3349" s="10">
        <f t="shared" si="106"/>
        <v>42498.666666666664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R3349" s="6">
        <f>E3349/N3349</f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0">
        <f t="shared" si="105"/>
        <v>42466.350462962961</v>
      </c>
      <c r="L3350" s="10">
        <f t="shared" si="106"/>
        <v>42489.957638888889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R3350" s="6">
        <f>E3350/N3350</f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0">
        <f t="shared" si="105"/>
        <v>42512.902453703697</v>
      </c>
      <c r="L3351" s="10">
        <f t="shared" si="106"/>
        <v>42534.499999999993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R3351" s="6">
        <f>E3351/N3351</f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0">
        <f t="shared" si="105"/>
        <v>42302.493182870363</v>
      </c>
      <c r="L3352" s="10">
        <f t="shared" si="106"/>
        <v>42337.749999999993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R3352" s="6">
        <f>E3352/N3352</f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0">
        <f t="shared" si="105"/>
        <v>41806.187094907407</v>
      </c>
      <c r="L3353" s="10">
        <f t="shared" si="106"/>
        <v>41843.25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R3353" s="6">
        <f>E3353/N3353</f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0">
        <f t="shared" si="105"/>
        <v>42495.784467592595</v>
      </c>
      <c r="L3354" s="10">
        <f t="shared" si="106"/>
        <v>42552.749999999993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R3354" s="6">
        <f>E3354/N3354</f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0">
        <f t="shared" si="105"/>
        <v>42479.223958333336</v>
      </c>
      <c r="L3355" s="10">
        <f t="shared" si="106"/>
        <v>42492.749999999993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R3355" s="6">
        <f>E3355/N3355</f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0">
        <f t="shared" si="105"/>
        <v>42270.518587962964</v>
      </c>
      <c r="L3356" s="10">
        <f t="shared" si="106"/>
        <v>42305.959027777775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R3356" s="6">
        <f>E3356/N3356</f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0">
        <f t="shared" si="105"/>
        <v>42489.411192129628</v>
      </c>
      <c r="L3357" s="10">
        <f t="shared" si="106"/>
        <v>42500.261805555558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R3357" s="6">
        <f>E3357/N3357</f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0">
        <f t="shared" si="105"/>
        <v>42536.607314814813</v>
      </c>
      <c r="L3358" s="10">
        <f t="shared" si="106"/>
        <v>42566.607314814813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R3358" s="6">
        <f>E3358/N3358</f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0">
        <f t="shared" si="105"/>
        <v>41822.209606481476</v>
      </c>
      <c r="L3359" s="10">
        <f t="shared" si="106"/>
        <v>41852.209606481476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R3359" s="6">
        <f>E3359/N3359</f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0">
        <f t="shared" si="105"/>
        <v>41932.102766203701</v>
      </c>
      <c r="L3360" s="10">
        <f t="shared" si="106"/>
        <v>41962.144432870373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R3360" s="6">
        <f>E3360/N3360</f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0">
        <f t="shared" si="105"/>
        <v>42745.848773148151</v>
      </c>
      <c r="L3361" s="10">
        <f t="shared" si="106"/>
        <v>42790.848773148151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R3361" s="6">
        <f>E3361/N3361</f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0">
        <f t="shared" si="105"/>
        <v>42696.874340277776</v>
      </c>
      <c r="L3362" s="10">
        <f t="shared" si="106"/>
        <v>42718.457638888889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R3362" s="6">
        <f>E3362/N3362</f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0">
        <f t="shared" si="105"/>
        <v>41865.817013888889</v>
      </c>
      <c r="L3363" s="10">
        <f t="shared" si="106"/>
        <v>41883.457638888889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R3363" s="6">
        <f>E3363/N3363</f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0">
        <f t="shared" si="105"/>
        <v>42055.883298611108</v>
      </c>
      <c r="L3364" s="10">
        <f t="shared" si="106"/>
        <v>42069.996527777774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R3364" s="6">
        <f>E3364/N3364</f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0">
        <f t="shared" si="105"/>
        <v>41851.563020833331</v>
      </c>
      <c r="L3365" s="10">
        <f t="shared" si="106"/>
        <v>41870.458333333328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R3365" s="6">
        <f>E3365/N3365</f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0">
        <f t="shared" si="105"/>
        <v>42422.769085648142</v>
      </c>
      <c r="L3366" s="10">
        <f t="shared" si="106"/>
        <v>42444.666666666664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R3366" s="6">
        <f>E3366/N3366</f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0">
        <f t="shared" si="105"/>
        <v>42320.893425925919</v>
      </c>
      <c r="L3367" s="10">
        <f t="shared" si="106"/>
        <v>42350.893425925919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R3367" s="6">
        <f>E3367/N3367</f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0">
        <f t="shared" si="105"/>
        <v>42106.859224537031</v>
      </c>
      <c r="L3368" s="10">
        <f t="shared" si="106"/>
        <v>42136.859224537031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R3368" s="6">
        <f>E3368/N3368</f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0">
        <f t="shared" si="105"/>
        <v>42192.725624999999</v>
      </c>
      <c r="L3369" s="10">
        <f t="shared" si="106"/>
        <v>42217.725624999999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R3369" s="6">
        <f>E3369/N3369</f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0">
        <f t="shared" si="105"/>
        <v>41968.991423611107</v>
      </c>
      <c r="L3370" s="10">
        <f t="shared" si="106"/>
        <v>42004.999999999993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R3370" s="6">
        <f>E3370/N3370</f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0">
        <f t="shared" si="105"/>
        <v>42689.833101851851</v>
      </c>
      <c r="L3371" s="10">
        <f t="shared" si="106"/>
        <v>42749.833101851851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R3371" s="6">
        <f>E3371/N3371</f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0">
        <f t="shared" si="105"/>
        <v>42690.125983796293</v>
      </c>
      <c r="L3372" s="10">
        <f t="shared" si="106"/>
        <v>42721.124999999993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R3372" s="6">
        <f>E3372/N3372</f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0">
        <f t="shared" si="105"/>
        <v>42312.666261574072</v>
      </c>
      <c r="L3373" s="10">
        <f t="shared" si="106"/>
        <v>42340.666261574072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R3373" s="6">
        <f>E3373/N3373</f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0">
        <f t="shared" si="105"/>
        <v>41855.339768518512</v>
      </c>
      <c r="L3374" s="10">
        <f t="shared" si="106"/>
        <v>41875.999305555553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R3374" s="6">
        <f>E3374/N3374</f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0">
        <f t="shared" si="105"/>
        <v>42179.646296296291</v>
      </c>
      <c r="L3375" s="10">
        <f t="shared" si="106"/>
        <v>42203.458333333336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R3375" s="6">
        <f>E3375/N3375</f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0">
        <f t="shared" si="105"/>
        <v>42275.523333333331</v>
      </c>
      <c r="L3376" s="10">
        <f t="shared" si="106"/>
        <v>42305.523333333331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R3376" s="6">
        <f>E3376/N3376</f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0">
        <f t="shared" si="105"/>
        <v>41765.402465277773</v>
      </c>
      <c r="L3377" s="10">
        <f t="shared" si="106"/>
        <v>41777.402465277773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R3377" s="6">
        <f>E3377/N3377</f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0">
        <f t="shared" si="105"/>
        <v>42059.492986111109</v>
      </c>
      <c r="L3378" s="10">
        <f t="shared" si="106"/>
        <v>42119.451319444437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R3378" s="6">
        <f>E3378/N3378</f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0">
        <f t="shared" si="105"/>
        <v>42053.524293981478</v>
      </c>
      <c r="L3379" s="10">
        <f t="shared" si="106"/>
        <v>42083.49722222222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R3379" s="6">
        <f>E3379/N3379</f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0">
        <f t="shared" si="105"/>
        <v>41858.147060185183</v>
      </c>
      <c r="L3380" s="10">
        <f t="shared" si="106"/>
        <v>41882.338888888888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R3380" s="6">
        <f>E3380/N3380</f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0">
        <f t="shared" si="105"/>
        <v>42225.305555555555</v>
      </c>
      <c r="L3381" s="10">
        <f t="shared" si="106"/>
        <v>42242.749999999993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R3381" s="6">
        <f>E3381/N3381</f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0">
        <f t="shared" si="105"/>
        <v>41937.745115740741</v>
      </c>
      <c r="L3382" s="10">
        <f t="shared" si="106"/>
        <v>41972.786782407406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R3382" s="6">
        <f>E3382/N3382</f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0">
        <f t="shared" si="105"/>
        <v>42043.976655092592</v>
      </c>
      <c r="L3383" s="10">
        <f t="shared" si="106"/>
        <v>42073.934988425921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R3383" s="6">
        <f>E3383/N3383</f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0">
        <f t="shared" si="105"/>
        <v>42559.222870370366</v>
      </c>
      <c r="L3384" s="10">
        <f t="shared" si="106"/>
        <v>42583.749305555553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R3384" s="6">
        <f>E3384/N3384</f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0">
        <f t="shared" si="105"/>
        <v>42524.574305555558</v>
      </c>
      <c r="L3385" s="10">
        <f t="shared" si="106"/>
        <v>42544.574305555558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R3385" s="6">
        <f>E3385/N3385</f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0">
        <f t="shared" si="105"/>
        <v>42291.879259259258</v>
      </c>
      <c r="L3386" s="10">
        <f t="shared" si="106"/>
        <v>42328.916666666664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R3386" s="6">
        <f>E3386/N3386</f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0">
        <f t="shared" si="105"/>
        <v>41953.659166666665</v>
      </c>
      <c r="L3387" s="10">
        <f t="shared" si="106"/>
        <v>41983.659166666665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R3387" s="6">
        <f>E3387/N3387</f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0">
        <f t="shared" si="105"/>
        <v>41946.436412037037</v>
      </c>
      <c r="L3388" s="10">
        <f t="shared" si="106"/>
        <v>41976.436412037037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R3388" s="6">
        <f>E3388/N3388</f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0">
        <f t="shared" si="105"/>
        <v>41947.554259259261</v>
      </c>
      <c r="L3389" s="10">
        <f t="shared" si="106"/>
        <v>41987.554259259261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R3389" s="6">
        <f>E3389/N3389</f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0">
        <f t="shared" si="105"/>
        <v>42143.252789351849</v>
      </c>
      <c r="L3390" s="10">
        <f t="shared" si="106"/>
        <v>42173.252789351849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R3390" s="6">
        <f>E3390/N3390</f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0">
        <f t="shared" si="105"/>
        <v>42494.355115740742</v>
      </c>
      <c r="L3391" s="10">
        <f t="shared" si="106"/>
        <v>42524.355115740742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R3391" s="6">
        <f>E3391/N3391</f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0">
        <f t="shared" si="105"/>
        <v>41815.566493055558</v>
      </c>
      <c r="L3392" s="10">
        <f t="shared" si="106"/>
        <v>41830.566493055558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R3392" s="6">
        <f>E3392/N3392</f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0">
        <f t="shared" si="105"/>
        <v>41830.337361111109</v>
      </c>
      <c r="L3393" s="10">
        <f t="shared" si="106"/>
        <v>41859.727777777771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R3393" s="6">
        <f>E3393/N3393</f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0">
        <f t="shared" si="105"/>
        <v>42446.63721064815</v>
      </c>
      <c r="L3394" s="10">
        <f t="shared" si="106"/>
        <v>42496.63721064815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R3394" s="6">
        <f>E3394/N3394</f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0">
        <f t="shared" ref="K3395:K3458" si="107">(J3395/86400)+25569+(-5/24)</f>
        <v>41923.713310185187</v>
      </c>
      <c r="L3395" s="10">
        <f t="shared" ref="L3395:L3458" si="108">(I3395/86400)+25569+(-5/24)</f>
        <v>41948.823611111111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R3395" s="6">
        <f>E3395/N3395</f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0">
        <f t="shared" si="107"/>
        <v>41817.387094907404</v>
      </c>
      <c r="L3396" s="10">
        <f t="shared" si="108"/>
        <v>41847.387094907404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R3396" s="6">
        <f>E3396/N3396</f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0">
        <f t="shared" si="107"/>
        <v>42140.503981481474</v>
      </c>
      <c r="L3397" s="10">
        <f t="shared" si="108"/>
        <v>42154.548611111109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R3397" s="6">
        <f>E3397/N3397</f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0">
        <f t="shared" si="107"/>
        <v>41764.238298611112</v>
      </c>
      <c r="L3398" s="10">
        <f t="shared" si="108"/>
        <v>41790.957638888889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R3398" s="6">
        <f>E3398/N3398</f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0">
        <f t="shared" si="107"/>
        <v>42378.270011574066</v>
      </c>
      <c r="L3399" s="10">
        <f t="shared" si="108"/>
        <v>42418.708333333336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R3399" s="6">
        <f>E3399/N3399</f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0">
        <f t="shared" si="107"/>
        <v>41941.543703703697</v>
      </c>
      <c r="L3400" s="10">
        <f t="shared" si="108"/>
        <v>41964.499999999993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R3400" s="6">
        <f>E3400/N3400</f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0">
        <f t="shared" si="107"/>
        <v>42026.712094907409</v>
      </c>
      <c r="L3401" s="10">
        <f t="shared" si="108"/>
        <v>42056.712094907409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R3401" s="6">
        <f>E3401/N3401</f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0">
        <f t="shared" si="107"/>
        <v>41834.745532407404</v>
      </c>
      <c r="L3402" s="10">
        <f t="shared" si="108"/>
        <v>41879.745532407404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R3402" s="6">
        <f>E3402/N3402</f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0">
        <f t="shared" si="107"/>
        <v>42193.5155787037</v>
      </c>
      <c r="L3403" s="10">
        <f t="shared" si="108"/>
        <v>42223.5155787037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R3403" s="6">
        <f>E3403/N3403</f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0">
        <f t="shared" si="107"/>
        <v>42290.410219907404</v>
      </c>
      <c r="L3404" s="10">
        <f t="shared" si="108"/>
        <v>42319.896527777775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R3404" s="6">
        <f>E3404/N3404</f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0">
        <f t="shared" si="107"/>
        <v>42150.253749999996</v>
      </c>
      <c r="L3405" s="10">
        <f t="shared" si="108"/>
        <v>42180.253749999996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R3405" s="6">
        <f>E3405/N3405</f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0">
        <f t="shared" si="107"/>
        <v>42152.295162037037</v>
      </c>
      <c r="L3406" s="10">
        <f t="shared" si="108"/>
        <v>42172.295162037037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R3406" s="6">
        <f>E3406/N3406</f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0">
        <f t="shared" si="107"/>
        <v>42409.808865740742</v>
      </c>
      <c r="L3407" s="10">
        <f t="shared" si="108"/>
        <v>42430.790972222218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R3407" s="6">
        <f>E3407/N3407</f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0">
        <f t="shared" si="107"/>
        <v>41791.284444444442</v>
      </c>
      <c r="L3408" s="10">
        <f t="shared" si="108"/>
        <v>41836.284444444442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R3408" s="6">
        <f>E3408/N3408</f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0">
        <f t="shared" si="107"/>
        <v>41796.21399305555</v>
      </c>
      <c r="L3409" s="10">
        <f t="shared" si="108"/>
        <v>41826.21399305555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R3409" s="6">
        <f>E3409/N3409</f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0">
        <f t="shared" si="107"/>
        <v>41808.78361111111</v>
      </c>
      <c r="L3410" s="10">
        <f t="shared" si="108"/>
        <v>41838.78361111111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R3410" s="6">
        <f>E3410/N3410</f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0">
        <f t="shared" si="107"/>
        <v>42544.605995370366</v>
      </c>
      <c r="L3411" s="10">
        <f t="shared" si="108"/>
        <v>42582.665277777771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R3411" s="6">
        <f>E3411/N3411</f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0">
        <f t="shared" si="107"/>
        <v>42499.83321759259</v>
      </c>
      <c r="L3412" s="10">
        <f t="shared" si="108"/>
        <v>42527.083333333336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R3412" s="6">
        <f>E3412/N3412</f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0">
        <f t="shared" si="107"/>
        <v>42264.814490740733</v>
      </c>
      <c r="L3413" s="10">
        <f t="shared" si="108"/>
        <v>42284.814490740733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R3413" s="6">
        <f>E3413/N3413</f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0">
        <f t="shared" si="107"/>
        <v>41879.750717592593</v>
      </c>
      <c r="L3414" s="10">
        <f t="shared" si="108"/>
        <v>41909.750717592593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R3414" s="6">
        <f>E3414/N3414</f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0">
        <f t="shared" si="107"/>
        <v>42053.524745370371</v>
      </c>
      <c r="L3415" s="10">
        <f t="shared" si="108"/>
        <v>42062.999305555553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R3415" s="6">
        <f>E3415/N3415</f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0">
        <f t="shared" si="107"/>
        <v>42675.624131944445</v>
      </c>
      <c r="L3416" s="10">
        <f t="shared" si="108"/>
        <v>42705.124305555553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R3416" s="6">
        <f>E3416/N3416</f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0">
        <f t="shared" si="107"/>
        <v>42466.935833333329</v>
      </c>
      <c r="L3417" s="10">
        <f t="shared" si="108"/>
        <v>42477.770833333336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R3417" s="6">
        <f>E3417/N3417</f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0">
        <f t="shared" si="107"/>
        <v>42089.204224537032</v>
      </c>
      <c r="L3418" s="10">
        <f t="shared" si="108"/>
        <v>42117.562499999993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R3418" s="6">
        <f>E3418/N3418</f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0">
        <f t="shared" si="107"/>
        <v>41894.705416666664</v>
      </c>
      <c r="L3419" s="10">
        <f t="shared" si="108"/>
        <v>41937.821527777771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R3419" s="6">
        <f>E3419/N3419</f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0">
        <f t="shared" si="107"/>
        <v>41752.626238425924</v>
      </c>
      <c r="L3420" s="10">
        <f t="shared" si="108"/>
        <v>41782.626238425924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R3420" s="6">
        <f>E3420/N3420</f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0">
        <f t="shared" si="107"/>
        <v>42448.613252314812</v>
      </c>
      <c r="L3421" s="10">
        <f t="shared" si="108"/>
        <v>42466.687499999993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R3421" s="6">
        <f>E3421/N3421</f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0">
        <f t="shared" si="107"/>
        <v>42404.881967592592</v>
      </c>
      <c r="L3422" s="10">
        <f t="shared" si="108"/>
        <v>42413.791666666664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R3422" s="6">
        <f>E3422/N3422</f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0">
        <f t="shared" si="107"/>
        <v>42037.582905092589</v>
      </c>
      <c r="L3423" s="10">
        <f t="shared" si="108"/>
        <v>42067.582905092589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R3423" s="6">
        <f>E3423/N3423</f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0">
        <f t="shared" si="107"/>
        <v>42323.353888888887</v>
      </c>
      <c r="L3424" s="10">
        <f t="shared" si="108"/>
        <v>42351.791666666664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R3424" s="6">
        <f>E3424/N3424</f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0">
        <f t="shared" si="107"/>
        <v>42088.703020833331</v>
      </c>
      <c r="L3425" s="10">
        <f t="shared" si="108"/>
        <v>42118.703020833331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R3425" s="6">
        <f>E3425/N3425</f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0">
        <f t="shared" si="107"/>
        <v>42018.468564814808</v>
      </c>
      <c r="L3426" s="10">
        <f t="shared" si="108"/>
        <v>42040.082638888889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R3426" s="6">
        <f>E3426/N3426</f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0">
        <f t="shared" si="107"/>
        <v>41884.40898148148</v>
      </c>
      <c r="L3427" s="10">
        <f t="shared" si="108"/>
        <v>41916.40898148148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R3427" s="6">
        <f>E3427/N3427</f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0">
        <f t="shared" si="107"/>
        <v>41883.848414351851</v>
      </c>
      <c r="L3428" s="10">
        <f t="shared" si="108"/>
        <v>41902.875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R3428" s="6">
        <f>E3428/N3428</f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0">
        <f t="shared" si="107"/>
        <v>41792.436944444438</v>
      </c>
      <c r="L3429" s="10">
        <f t="shared" si="108"/>
        <v>41822.436944444438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R3429" s="6">
        <f>E3429/N3429</f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0">
        <f t="shared" si="107"/>
        <v>42038.512118055551</v>
      </c>
      <c r="L3430" s="10">
        <f t="shared" si="108"/>
        <v>42063.499999999993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R3430" s="6">
        <f>E3430/N3430</f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0">
        <f t="shared" si="107"/>
        <v>42661.813206018516</v>
      </c>
      <c r="L3431" s="10">
        <f t="shared" si="108"/>
        <v>42675.813206018516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R3431" s="6">
        <f>E3431/N3431</f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0">
        <f t="shared" si="107"/>
        <v>41820.737280092588</v>
      </c>
      <c r="L3432" s="10">
        <f t="shared" si="108"/>
        <v>41850.737280092588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R3432" s="6">
        <f>E3432/N3432</f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0">
        <f t="shared" si="107"/>
        <v>41839.522604166668</v>
      </c>
      <c r="L3433" s="10">
        <f t="shared" si="108"/>
        <v>41869.522604166668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R3433" s="6">
        <f>E3433/N3433</f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0">
        <f t="shared" si="107"/>
        <v>42380.372847222221</v>
      </c>
      <c r="L3434" s="10">
        <f t="shared" si="108"/>
        <v>42405.708333333336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R3434" s="6">
        <f>E3434/N3434</f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0">
        <f t="shared" si="107"/>
        <v>41775.854803240734</v>
      </c>
      <c r="L3435" s="10">
        <f t="shared" si="108"/>
        <v>41806.916666666664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R3435" s="6">
        <f>E3435/N3435</f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0">
        <f t="shared" si="107"/>
        <v>41800.172094907401</v>
      </c>
      <c r="L3436" s="10">
        <f t="shared" si="108"/>
        <v>41830.172094907401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R3436" s="6">
        <f>E3436/N3436</f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0">
        <f t="shared" si="107"/>
        <v>42572.408483796295</v>
      </c>
      <c r="L3437" s="10">
        <f t="shared" si="108"/>
        <v>42588.916666666664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R3437" s="6">
        <f>E3437/N3437</f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0">
        <f t="shared" si="107"/>
        <v>41851.333252314813</v>
      </c>
      <c r="L3438" s="10">
        <f t="shared" si="108"/>
        <v>41872.477777777771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R3438" s="6">
        <f>E3438/N3438</f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0">
        <f t="shared" si="107"/>
        <v>42205.502546296295</v>
      </c>
      <c r="L3439" s="10">
        <f t="shared" si="108"/>
        <v>42235.502546296295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R3439" s="6">
        <f>E3439/N3439</f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0">
        <f t="shared" si="107"/>
        <v>42100.719525462962</v>
      </c>
      <c r="L3440" s="10">
        <f t="shared" si="108"/>
        <v>42126.666666666664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R3440" s="6">
        <f>E3440/N3440</f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0">
        <f t="shared" si="107"/>
        <v>42374.702893518515</v>
      </c>
      <c r="L3441" s="10">
        <f t="shared" si="108"/>
        <v>42387.999305555553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R3441" s="6">
        <f>E3441/N3441</f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0">
        <f t="shared" si="107"/>
        <v>41808.914675925924</v>
      </c>
      <c r="L3442" s="10">
        <f t="shared" si="108"/>
        <v>41831.46875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R3442" s="6">
        <f>E3442/N3442</f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0">
        <f t="shared" si="107"/>
        <v>42294.221307870372</v>
      </c>
      <c r="L3443" s="10">
        <f t="shared" si="108"/>
        <v>42321.636805555558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R3443" s="6">
        <f>E3443/N3443</f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0">
        <f t="shared" si="107"/>
        <v>42124.632777777777</v>
      </c>
      <c r="L3444" s="10">
        <f t="shared" si="108"/>
        <v>42154.632777777777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R3444" s="6">
        <f>E3444/N3444</f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0">
        <f t="shared" si="107"/>
        <v>41861.316504629627</v>
      </c>
      <c r="L3445" s="10">
        <f t="shared" si="108"/>
        <v>41891.316504629627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R3445" s="6">
        <f>E3445/N3445</f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0">
        <f t="shared" si="107"/>
        <v>42521.08317129629</v>
      </c>
      <c r="L3446" s="10">
        <f t="shared" si="108"/>
        <v>42529.374305555553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R3446" s="6">
        <f>E3446/N3446</f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0">
        <f t="shared" si="107"/>
        <v>42272.322175925925</v>
      </c>
      <c r="L3447" s="10">
        <f t="shared" si="108"/>
        <v>42300.322175925925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R3447" s="6">
        <f>E3447/N3447</f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0">
        <f t="shared" si="107"/>
        <v>42016.624131944445</v>
      </c>
      <c r="L3448" s="10">
        <f t="shared" si="108"/>
        <v>42040.305555555555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R3448" s="6">
        <f>E3448/N3448</f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0">
        <f t="shared" si="107"/>
        <v>42402.680694444447</v>
      </c>
      <c r="L3449" s="10">
        <f t="shared" si="108"/>
        <v>42447.639027777775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R3449" s="6">
        <f>E3449/N3449</f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0">
        <f t="shared" si="107"/>
        <v>41959.910752314812</v>
      </c>
      <c r="L3450" s="10">
        <f t="shared" si="108"/>
        <v>41989.910752314812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R3450" s="6">
        <f>E3450/N3450</f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0">
        <f t="shared" si="107"/>
        <v>42531.844189814808</v>
      </c>
      <c r="L3451" s="10">
        <f t="shared" si="108"/>
        <v>42559.958333333336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R3451" s="6">
        <f>E3451/N3451</f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0">
        <f t="shared" si="107"/>
        <v>42036.496192129627</v>
      </c>
      <c r="L3452" s="10">
        <f t="shared" si="108"/>
        <v>42096.454525462956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R3452" s="6">
        <f>E3452/N3452</f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0">
        <f t="shared" si="107"/>
        <v>42088.515358796292</v>
      </c>
      <c r="L3453" s="10">
        <f t="shared" si="108"/>
        <v>42115.515358796292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R3453" s="6">
        <f>E3453/N3453</f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0">
        <f t="shared" si="107"/>
        <v>41820.430856481478</v>
      </c>
      <c r="L3454" s="10">
        <f t="shared" si="108"/>
        <v>41842.957638888889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R3454" s="6">
        <f>E3454/N3454</f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0">
        <f t="shared" si="107"/>
        <v>42535.770324074074</v>
      </c>
      <c r="L3455" s="10">
        <f t="shared" si="108"/>
        <v>42595.770324074074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R3455" s="6">
        <f>E3455/N3455</f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0">
        <f t="shared" si="107"/>
        <v>41821.490266203698</v>
      </c>
      <c r="L3456" s="10">
        <f t="shared" si="108"/>
        <v>41851.490266203698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R3456" s="6">
        <f>E3456/N3456</f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0">
        <f t="shared" si="107"/>
        <v>42626.541979166665</v>
      </c>
      <c r="L3457" s="10">
        <f t="shared" si="108"/>
        <v>42656.541979166665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R3457" s="6">
        <f>E3457/N3457</f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0">
        <f t="shared" si="107"/>
        <v>41820.997303240736</v>
      </c>
      <c r="L3458" s="10">
        <f t="shared" si="108"/>
        <v>41852.082638888889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R3458" s="6">
        <f>E3458/N3458</f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0">
        <f t="shared" ref="K3459:K3522" si="109">(J3459/86400)+25569+(-5/24)</f>
        <v>42016.498344907406</v>
      </c>
      <c r="L3459" s="10">
        <f t="shared" ref="L3459:L3522" si="110">(I3459/86400)+25569+(-5/24)</f>
        <v>42047.040972222218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R3459" s="6">
        <f>E3459/N3459</f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0">
        <f t="shared" si="109"/>
        <v>42010.994247685179</v>
      </c>
      <c r="L3460" s="10">
        <f t="shared" si="110"/>
        <v>42037.977083333331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R3460" s="6">
        <f>E3460/N3460</f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0">
        <f t="shared" si="109"/>
        <v>42480.271527777775</v>
      </c>
      <c r="L3461" s="10">
        <f t="shared" si="110"/>
        <v>42510.271527777775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R3461" s="6">
        <f>E3461/N3461</f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0">
        <f t="shared" si="109"/>
        <v>41852.318888888891</v>
      </c>
      <c r="L3462" s="10">
        <f t="shared" si="110"/>
        <v>41866.318888888891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R3462" s="6">
        <f>E3462/N3462</f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0">
        <f t="shared" si="109"/>
        <v>42643.424525462957</v>
      </c>
      <c r="L3463" s="10">
        <f t="shared" si="110"/>
        <v>42671.916666666664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R3463" s="6">
        <f>E3463/N3463</f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0">
        <f t="shared" si="109"/>
        <v>42179.690138888887</v>
      </c>
      <c r="L3464" s="10">
        <f t="shared" si="110"/>
        <v>42195.541666666664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R3464" s="6">
        <f>E3464/N3464</f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0">
        <f t="shared" si="109"/>
        <v>42612.710474537038</v>
      </c>
      <c r="L3465" s="10">
        <f t="shared" si="110"/>
        <v>42653.957638888889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R3465" s="6">
        <f>E3465/N3465</f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0">
        <f t="shared" si="109"/>
        <v>42574.921724537031</v>
      </c>
      <c r="L3466" s="10">
        <f t="shared" si="110"/>
        <v>42604.921724537031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R3466" s="6">
        <f>E3466/N3466</f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0">
        <f t="shared" si="109"/>
        <v>42200.417499999996</v>
      </c>
      <c r="L3467" s="10">
        <f t="shared" si="110"/>
        <v>42225.458333333336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R3467" s="6">
        <f>E3467/N3467</f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0">
        <f t="shared" si="109"/>
        <v>42419.810763888883</v>
      </c>
      <c r="L3468" s="10">
        <f t="shared" si="110"/>
        <v>42479.769097222219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R3468" s="6">
        <f>E3468/N3468</f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0">
        <f t="shared" si="109"/>
        <v>42053.463333333326</v>
      </c>
      <c r="L3469" s="10">
        <f t="shared" si="110"/>
        <v>42083.421666666669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R3469" s="6">
        <f>E3469/N3469</f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0">
        <f t="shared" si="109"/>
        <v>42605.55704861111</v>
      </c>
      <c r="L3470" s="10">
        <f t="shared" si="110"/>
        <v>42633.916666666664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R3470" s="6">
        <f>E3470/N3470</f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0">
        <f t="shared" si="109"/>
        <v>42458.433391203704</v>
      </c>
      <c r="L3471" s="10">
        <f t="shared" si="110"/>
        <v>42488.433391203704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R3471" s="6">
        <f>E3471/N3471</f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0">
        <f t="shared" si="109"/>
        <v>42528.813680555548</v>
      </c>
      <c r="L3472" s="10">
        <f t="shared" si="110"/>
        <v>42566.693055555552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R3472" s="6">
        <f>E3472/N3472</f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0">
        <f t="shared" si="109"/>
        <v>41841.61215277778</v>
      </c>
      <c r="L3473" s="10">
        <f t="shared" si="110"/>
        <v>41882.625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R3473" s="6">
        <f>E3473/N3473</f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0">
        <f t="shared" si="109"/>
        <v>41927.962164351848</v>
      </c>
      <c r="L3474" s="10">
        <f t="shared" si="110"/>
        <v>41949.040972222218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R3474" s="6">
        <f>E3474/N3474</f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0">
        <f t="shared" si="109"/>
        <v>42062.626111111109</v>
      </c>
      <c r="L3475" s="10">
        <f t="shared" si="110"/>
        <v>42083.643749999996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R3475" s="6">
        <f>E3475/N3475</f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0">
        <f t="shared" si="109"/>
        <v>42541.293182870366</v>
      </c>
      <c r="L3476" s="10">
        <f t="shared" si="110"/>
        <v>42571.293182870366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R3476" s="6">
        <f>E3476/N3476</f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0">
        <f t="shared" si="109"/>
        <v>41918.672499999993</v>
      </c>
      <c r="L3477" s="10">
        <f t="shared" si="110"/>
        <v>41945.791666666664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R3477" s="6">
        <f>E3477/N3477</f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0">
        <f t="shared" si="109"/>
        <v>41921.071643518517</v>
      </c>
      <c r="L3478" s="10">
        <f t="shared" si="110"/>
        <v>41938.916666666664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R3478" s="6">
        <f>E3478/N3478</f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0">
        <f t="shared" si="109"/>
        <v>42128.528275462959</v>
      </c>
      <c r="L3479" s="10">
        <f t="shared" si="110"/>
        <v>42140.916666666664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R3479" s="6">
        <f>E3479/N3479</f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0">
        <f t="shared" si="109"/>
        <v>42053.708587962959</v>
      </c>
      <c r="L3480" s="10">
        <f t="shared" si="110"/>
        <v>42079.666666666664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R3480" s="6">
        <f>E3480/N3480</f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0">
        <f t="shared" si="109"/>
        <v>41781.64675925926</v>
      </c>
      <c r="L3481" s="10">
        <f t="shared" si="110"/>
        <v>41811.64675925926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R3481" s="6">
        <f>E3481/N3481</f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0">
        <f t="shared" si="109"/>
        <v>42171.109108796292</v>
      </c>
      <c r="L3482" s="10">
        <f t="shared" si="110"/>
        <v>42195.666666666664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R3482" s="6">
        <f>E3482/N3482</f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0">
        <f t="shared" si="109"/>
        <v>41989.039212962962</v>
      </c>
      <c r="L3483" s="10">
        <f t="shared" si="110"/>
        <v>42006.039212962962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R3483" s="6">
        <f>E3483/N3483</f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0">
        <f t="shared" si="109"/>
        <v>41796.563263888886</v>
      </c>
      <c r="L3484" s="10">
        <f t="shared" si="110"/>
        <v>41826.563263888886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R3484" s="6">
        <f>E3484/N3484</f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0">
        <f t="shared" si="109"/>
        <v>41793.460428240738</v>
      </c>
      <c r="L3485" s="10">
        <f t="shared" si="110"/>
        <v>41823.460428240738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R3485" s="6">
        <f>E3485/N3485</f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0">
        <f t="shared" si="109"/>
        <v>42506.552071759252</v>
      </c>
      <c r="L3486" s="10">
        <f t="shared" si="110"/>
        <v>42536.552071759252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R3486" s="6">
        <f>E3486/N3486</f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0">
        <f t="shared" si="109"/>
        <v>42372.484722222223</v>
      </c>
      <c r="L3487" s="10">
        <f t="shared" si="110"/>
        <v>42402.484722222223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R3487" s="6">
        <f>E3487/N3487</f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0">
        <f t="shared" si="109"/>
        <v>42126.666678240734</v>
      </c>
      <c r="L3488" s="10">
        <f t="shared" si="110"/>
        <v>42158.082638888889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R3488" s="6">
        <f>E3488/N3488</f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0">
        <f t="shared" si="109"/>
        <v>42149.732083333329</v>
      </c>
      <c r="L3489" s="10">
        <f t="shared" si="110"/>
        <v>42179.732083333329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R3489" s="6">
        <f>E3489/N3489</f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0">
        <f t="shared" si="109"/>
        <v>42087.55972222222</v>
      </c>
      <c r="L3490" s="10">
        <f t="shared" si="110"/>
        <v>42111.458333333336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R3490" s="6">
        <f>E3490/N3490</f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0">
        <f t="shared" si="109"/>
        <v>41753.427442129629</v>
      </c>
      <c r="L3491" s="10">
        <f t="shared" si="110"/>
        <v>41783.666666666664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R3491" s="6">
        <f>E3491/N3491</f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0">
        <f t="shared" si="109"/>
        <v>42443.594027777777</v>
      </c>
      <c r="L3492" s="10">
        <f t="shared" si="110"/>
        <v>42473.594027777777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R3492" s="6">
        <f>E3492/N3492</f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0">
        <f t="shared" si="109"/>
        <v>42121.041481481479</v>
      </c>
      <c r="L3493" s="10">
        <f t="shared" si="110"/>
        <v>42142.041481481479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R3493" s="6">
        <f>E3493/N3493</f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0">
        <f t="shared" si="109"/>
        <v>42267.800891203697</v>
      </c>
      <c r="L3494" s="10">
        <f t="shared" si="110"/>
        <v>42302.800891203697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R3494" s="6">
        <f>E3494/N3494</f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0">
        <f t="shared" si="109"/>
        <v>41848.657824074071</v>
      </c>
      <c r="L3495" s="10">
        <f t="shared" si="110"/>
        <v>41868.007638888885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R3495" s="6">
        <f>E3495/N3495</f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0">
        <f t="shared" si="109"/>
        <v>42689.006655092591</v>
      </c>
      <c r="L3496" s="10">
        <f t="shared" si="110"/>
        <v>42700.041666666664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R3496" s="6">
        <f>E3496/N3496</f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0">
        <f t="shared" si="109"/>
        <v>41915.554502314808</v>
      </c>
      <c r="L3497" s="10">
        <f t="shared" si="110"/>
        <v>41944.512499999997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R3497" s="6">
        <f>E3497/N3497</f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0">
        <f t="shared" si="109"/>
        <v>42584.638495370367</v>
      </c>
      <c r="L3498" s="10">
        <f t="shared" si="110"/>
        <v>42624.638495370367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R3498" s="6">
        <f>E3498/N3498</f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0">
        <f t="shared" si="109"/>
        <v>42511.53361111111</v>
      </c>
      <c r="L3499" s="10">
        <f t="shared" si="110"/>
        <v>42523.708333333336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R3499" s="6">
        <f>E3499/N3499</f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0">
        <f t="shared" si="109"/>
        <v>42458.950277777774</v>
      </c>
      <c r="L3500" s="10">
        <f t="shared" si="110"/>
        <v>42518.697222222218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R3500" s="6">
        <f>E3500/N3500</f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0">
        <f t="shared" si="109"/>
        <v>42131.827835648146</v>
      </c>
      <c r="L3501" s="10">
        <f t="shared" si="110"/>
        <v>42186.082638888889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R3501" s="6">
        <f>E3501/N3501</f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0">
        <f t="shared" si="109"/>
        <v>42419.711087962962</v>
      </c>
      <c r="L3502" s="10">
        <f t="shared" si="110"/>
        <v>42435.999305555553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R3502" s="6">
        <f>E3502/N3502</f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0">
        <f t="shared" si="109"/>
        <v>42233.555497685178</v>
      </c>
      <c r="L3503" s="10">
        <f t="shared" si="110"/>
        <v>42258.555497685178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R3503" s="6">
        <f>E3503/N3503</f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0">
        <f t="shared" si="109"/>
        <v>42430.631064814814</v>
      </c>
      <c r="L3504" s="10">
        <f t="shared" si="110"/>
        <v>42444.957638888889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R3504" s="6">
        <f>E3504/N3504</f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0">
        <f t="shared" si="109"/>
        <v>42545.27</v>
      </c>
      <c r="L3505" s="10">
        <f t="shared" si="110"/>
        <v>42575.27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R3505" s="6">
        <f>E3505/N3505</f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0">
        <f t="shared" si="109"/>
        <v>42297.540405092594</v>
      </c>
      <c r="L3506" s="10">
        <f t="shared" si="110"/>
        <v>42327.582071759258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R3506" s="6">
        <f>E3506/N3506</f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0">
        <f t="shared" si="109"/>
        <v>41760.727372685185</v>
      </c>
      <c r="L3507" s="10">
        <f t="shared" si="110"/>
        <v>41771.958333333328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R3507" s="6">
        <f>E3507/N3507</f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0">
        <f t="shared" si="109"/>
        <v>41829.525925925926</v>
      </c>
      <c r="L3508" s="10">
        <f t="shared" si="110"/>
        <v>41874.525925925926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R3508" s="6">
        <f>E3508/N3508</f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0">
        <f t="shared" si="109"/>
        <v>42491.714548611104</v>
      </c>
      <c r="L3509" s="10">
        <f t="shared" si="110"/>
        <v>42521.714548611104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R3509" s="6">
        <f>E3509/N3509</f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0">
        <f t="shared" si="109"/>
        <v>42477.521446759252</v>
      </c>
      <c r="L3510" s="10">
        <f t="shared" si="110"/>
        <v>42500.666666666664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R3510" s="6">
        <f>E3510/N3510</f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0">
        <f t="shared" si="109"/>
        <v>41950.651226851849</v>
      </c>
      <c r="L3511" s="10">
        <f t="shared" si="110"/>
        <v>41963.996527777774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R3511" s="6">
        <f>E3511/N3511</f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0">
        <f t="shared" si="109"/>
        <v>41802.412569444445</v>
      </c>
      <c r="L3512" s="10">
        <f t="shared" si="110"/>
        <v>41822.412569444445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R3512" s="6">
        <f>E3512/N3512</f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0">
        <f t="shared" si="109"/>
        <v>41927.665451388886</v>
      </c>
      <c r="L3513" s="10">
        <f t="shared" si="110"/>
        <v>41950.5625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R3513" s="6">
        <f>E3513/N3513</f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0">
        <f t="shared" si="109"/>
        <v>42057.328611111108</v>
      </c>
      <c r="L3514" s="10">
        <f t="shared" si="110"/>
        <v>42117.286944444444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R3514" s="6">
        <f>E3514/N3514</f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0">
        <f t="shared" si="109"/>
        <v>41780.887870370367</v>
      </c>
      <c r="L3515" s="10">
        <f t="shared" si="110"/>
        <v>41793.999305555553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R3515" s="6">
        <f>E3515/N3515</f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0">
        <f t="shared" si="109"/>
        <v>42020.638333333329</v>
      </c>
      <c r="L3516" s="10">
        <f t="shared" si="110"/>
        <v>42036.999305555553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R3516" s="6">
        <f>E3516/N3516</f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0">
        <f t="shared" si="109"/>
        <v>42125.564479166664</v>
      </c>
      <c r="L3517" s="10">
        <f t="shared" si="110"/>
        <v>42155.564479166664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R3517" s="6">
        <f>E3517/N3517</f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0">
        <f t="shared" si="109"/>
        <v>41855.801736111105</v>
      </c>
      <c r="L3518" s="10">
        <f t="shared" si="110"/>
        <v>41889.916666666664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R3518" s="6">
        <f>E3518/N3518</f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0">
        <f t="shared" si="109"/>
        <v>41794.609189814808</v>
      </c>
      <c r="L3519" s="10">
        <f t="shared" si="110"/>
        <v>41824.25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R3519" s="6">
        <f>E3519/N3519</f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0">
        <f t="shared" si="109"/>
        <v>41893.575219907405</v>
      </c>
      <c r="L3520" s="10">
        <f t="shared" si="110"/>
        <v>41914.38958333333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R3520" s="6">
        <f>E3520/N3520</f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0">
        <f t="shared" si="109"/>
        <v>42037.390624999993</v>
      </c>
      <c r="L3521" s="10">
        <f t="shared" si="110"/>
        <v>42067.390624999993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R3521" s="6">
        <f>E3521/N3521</f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0">
        <f t="shared" si="109"/>
        <v>42227.615879629629</v>
      </c>
      <c r="L3522" s="10">
        <f t="shared" si="110"/>
        <v>42253.365972222215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R3522" s="6">
        <f>E3522/N3522</f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0">
        <f t="shared" ref="K3523:K3586" si="111">(J3523/86400)+25569+(-5/24)</f>
        <v>41881.153009259258</v>
      </c>
      <c r="L3523" s="10">
        <f t="shared" ref="L3523:L3586" si="112">(I3523/86400)+25569+(-5/24)</f>
        <v>41911.153009259258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R3523" s="6">
        <f>E3523/N3523</f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0">
        <f t="shared" si="111"/>
        <v>42234.581550925919</v>
      </c>
      <c r="L3524" s="10">
        <f t="shared" si="112"/>
        <v>42262.212500000001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R3524" s="6">
        <f>E3524/N3524</f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0">
        <f t="shared" si="111"/>
        <v>42581.189212962963</v>
      </c>
      <c r="L3525" s="10">
        <f t="shared" si="112"/>
        <v>42638.749999999993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R3525" s="6">
        <f>E3525/N3525</f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0">
        <f t="shared" si="111"/>
        <v>41880.555243055554</v>
      </c>
      <c r="L3526" s="10">
        <f t="shared" si="112"/>
        <v>41894.958333333328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R3526" s="6">
        <f>E3526/N3526</f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0">
        <f t="shared" si="111"/>
        <v>42214.487337962964</v>
      </c>
      <c r="L3527" s="10">
        <f t="shared" si="112"/>
        <v>42225.458333333336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R3527" s="6">
        <f>E3527/N3527</f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0">
        <f t="shared" si="111"/>
        <v>42460.126979166664</v>
      </c>
      <c r="L3528" s="10">
        <f t="shared" si="112"/>
        <v>42488.040972222218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R3528" s="6">
        <f>E3528/N3528</f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0">
        <f t="shared" si="111"/>
        <v>42166.814872685187</v>
      </c>
      <c r="L3529" s="10">
        <f t="shared" si="112"/>
        <v>42195.957638888889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R3529" s="6">
        <f>E3529/N3529</f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0">
        <f t="shared" si="111"/>
        <v>42733.293032407404</v>
      </c>
      <c r="L3530" s="10">
        <f t="shared" si="112"/>
        <v>42753.293032407404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R3530" s="6">
        <f>E3530/N3530</f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0">
        <f t="shared" si="111"/>
        <v>42177.553449074076</v>
      </c>
      <c r="L3531" s="10">
        <f t="shared" si="112"/>
        <v>42197.833333333336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R3531" s="6">
        <f>E3531/N3531</f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0">
        <f t="shared" si="111"/>
        <v>42442.41501157407</v>
      </c>
      <c r="L3532" s="10">
        <f t="shared" si="112"/>
        <v>42470.624999999993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R3532" s="6">
        <f>E3532/N3532</f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0">
        <f t="shared" si="111"/>
        <v>42521.44599537037</v>
      </c>
      <c r="L3533" s="10">
        <f t="shared" si="112"/>
        <v>42551.44599537037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R3533" s="6">
        <f>E3533/N3533</f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0">
        <f t="shared" si="111"/>
        <v>41884.391516203701</v>
      </c>
      <c r="L3534" s="10">
        <f t="shared" si="112"/>
        <v>41899.957638888889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R3534" s="6">
        <f>E3534/N3534</f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0">
        <f t="shared" si="111"/>
        <v>42289.552858796298</v>
      </c>
      <c r="L3535" s="10">
        <f t="shared" si="112"/>
        <v>42319.594525462962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R3535" s="6">
        <f>E3535/N3535</f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0">
        <f t="shared" si="111"/>
        <v>42243.416932870365</v>
      </c>
      <c r="L3536" s="10">
        <f t="shared" si="112"/>
        <v>42278.416932870365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R3536" s="6">
        <f>E3536/N3536</f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0">
        <f t="shared" si="111"/>
        <v>42248.431828703702</v>
      </c>
      <c r="L3537" s="10">
        <f t="shared" si="112"/>
        <v>42279.541666666664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R3537" s="6">
        <f>E3537/N3537</f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0">
        <f t="shared" si="111"/>
        <v>42328.518807870372</v>
      </c>
      <c r="L3538" s="10">
        <f t="shared" si="112"/>
        <v>42358.290972222218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R3538" s="6">
        <f>E3538/N3538</f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0">
        <f t="shared" si="111"/>
        <v>41923.146018518521</v>
      </c>
      <c r="L3539" s="10">
        <f t="shared" si="112"/>
        <v>41960.124305555553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R3539" s="6">
        <f>E3539/N3539</f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0">
        <f t="shared" si="111"/>
        <v>42571.212268518517</v>
      </c>
      <c r="L3540" s="10">
        <f t="shared" si="112"/>
        <v>42599.212268518517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R3540" s="6">
        <f>E3540/N3540</f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0">
        <f t="shared" si="111"/>
        <v>42600.547708333332</v>
      </c>
      <c r="L3541" s="10">
        <f t="shared" si="112"/>
        <v>42621.547708333332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R3541" s="6">
        <f>E3541/N3541</f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0">
        <f t="shared" si="111"/>
        <v>42516.795034722221</v>
      </c>
      <c r="L3542" s="10">
        <f t="shared" si="112"/>
        <v>42546.795034722221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R3542" s="6">
        <f>E3542/N3542</f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0">
        <f t="shared" si="111"/>
        <v>42222.521701388883</v>
      </c>
      <c r="L3543" s="10">
        <f t="shared" si="112"/>
        <v>42247.521701388883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R3543" s="6">
        <f>E3543/N3543</f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0">
        <f t="shared" si="111"/>
        <v>41829.391458333332</v>
      </c>
      <c r="L3544" s="10">
        <f t="shared" si="112"/>
        <v>41889.391458333332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R3544" s="6">
        <f>E3544/N3544</f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0">
        <f t="shared" si="111"/>
        <v>42150.546979166662</v>
      </c>
      <c r="L3545" s="10">
        <f t="shared" si="112"/>
        <v>42180.546979166662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R3545" s="6">
        <f>E3545/N3545</f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0">
        <f t="shared" si="111"/>
        <v>42040.623344907406</v>
      </c>
      <c r="L3546" s="10">
        <f t="shared" si="112"/>
        <v>42070.623344907406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R3546" s="6">
        <f>E3546/N3546</f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0">
        <f t="shared" si="111"/>
        <v>42075.599062499998</v>
      </c>
      <c r="L3547" s="10">
        <f t="shared" si="112"/>
        <v>42105.599062499998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R3547" s="6">
        <f>E3547/N3547</f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0">
        <f t="shared" si="111"/>
        <v>42073.452361111107</v>
      </c>
      <c r="L3548" s="10">
        <f t="shared" si="112"/>
        <v>42094.957638888889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R3548" s="6">
        <f>E3548/N3548</f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0">
        <f t="shared" si="111"/>
        <v>42479.870381944442</v>
      </c>
      <c r="L3549" s="10">
        <f t="shared" si="112"/>
        <v>42503.957638888889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R3549" s="6">
        <f>E3549/N3549</f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0">
        <f t="shared" si="111"/>
        <v>42411.733958333331</v>
      </c>
      <c r="L3550" s="10">
        <f t="shared" si="112"/>
        <v>42433.833333333336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R3550" s="6">
        <f>E3550/N3550</f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0">
        <f t="shared" si="111"/>
        <v>42223.186030092591</v>
      </c>
      <c r="L3551" s="10">
        <f t="shared" si="112"/>
        <v>42251.186030092591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R3551" s="6">
        <f>E3551/N3551</f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0">
        <f t="shared" si="111"/>
        <v>42462.685162037036</v>
      </c>
      <c r="L3552" s="10">
        <f t="shared" si="112"/>
        <v>42492.685162037036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R3552" s="6">
        <f>E3552/N3552</f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0">
        <f t="shared" si="111"/>
        <v>41753.307523148142</v>
      </c>
      <c r="L3553" s="10">
        <f t="shared" si="112"/>
        <v>41781.713194444441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R3553" s="6">
        <f>E3553/N3553</f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0">
        <f t="shared" si="111"/>
        <v>41788.378749999996</v>
      </c>
      <c r="L3554" s="10">
        <f t="shared" si="112"/>
        <v>41818.378749999996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R3554" s="6">
        <f>E3554/N3554</f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0">
        <f t="shared" si="111"/>
        <v>42195.820370370369</v>
      </c>
      <c r="L3555" s="10">
        <f t="shared" si="112"/>
        <v>42227.791666666664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R3555" s="6">
        <f>E3555/N3555</f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0">
        <f t="shared" si="111"/>
        <v>42015.842118055552</v>
      </c>
      <c r="L3556" s="10">
        <f t="shared" si="112"/>
        <v>42046.499999999993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R3556" s="6">
        <f>E3556/N3556</f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0">
        <f t="shared" si="111"/>
        <v>42661.233726851853</v>
      </c>
      <c r="L3557" s="10">
        <f t="shared" si="112"/>
        <v>42691.275393518517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R3557" s="6">
        <f>E3557/N3557</f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0">
        <f t="shared" si="111"/>
        <v>41808.441249999996</v>
      </c>
      <c r="L3558" s="10">
        <f t="shared" si="112"/>
        <v>41868.441249999996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R3558" s="6">
        <f>E3558/N3558</f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0">
        <f t="shared" si="111"/>
        <v>41730.068414351852</v>
      </c>
      <c r="L3559" s="10">
        <f t="shared" si="112"/>
        <v>41764.068414351852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R3559" s="6">
        <f>E3559/N3559</f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0">
        <f t="shared" si="111"/>
        <v>42139.608506944445</v>
      </c>
      <c r="L3560" s="10">
        <f t="shared" si="112"/>
        <v>42181.666666666664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R3560" s="6">
        <f>E3560/N3560</f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0">
        <f t="shared" si="111"/>
        <v>42193.887824074067</v>
      </c>
      <c r="L3561" s="10">
        <f t="shared" si="112"/>
        <v>42216.165277777771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R3561" s="6">
        <f>E3561/N3561</f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0">
        <f t="shared" si="111"/>
        <v>42115.68131944444</v>
      </c>
      <c r="L3562" s="10">
        <f t="shared" si="112"/>
        <v>42150.906249999993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R3562" s="6">
        <f>E3562/N3562</f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0">
        <f t="shared" si="111"/>
        <v>42203.471967592595</v>
      </c>
      <c r="L3563" s="10">
        <f t="shared" si="112"/>
        <v>42221.566666666666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R3563" s="6">
        <f>E3563/N3563</f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0">
        <f t="shared" si="111"/>
        <v>42433.553553240738</v>
      </c>
      <c r="L3564" s="10">
        <f t="shared" si="112"/>
        <v>42442.708333333336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R3564" s="6">
        <f>E3564/N3564</f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0">
        <f t="shared" si="111"/>
        <v>42555.46361111111</v>
      </c>
      <c r="L3565" s="10">
        <f t="shared" si="112"/>
        <v>42583.583333333336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R3565" s="6">
        <f>E3565/N3565</f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0">
        <f t="shared" si="111"/>
        <v>42236.414918981478</v>
      </c>
      <c r="L3566" s="10">
        <f t="shared" si="112"/>
        <v>42282.458333333336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R3566" s="6">
        <f>E3566/N3566</f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0">
        <f t="shared" si="111"/>
        <v>41974.534814814811</v>
      </c>
      <c r="L3567" s="10">
        <f t="shared" si="112"/>
        <v>42004.534814814811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R3567" s="6">
        <f>E3567/N3567</f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0">
        <f t="shared" si="111"/>
        <v>41997.299571759257</v>
      </c>
      <c r="L3568" s="10">
        <f t="shared" si="112"/>
        <v>42027.299571759257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R3568" s="6">
        <f>E3568/N3568</f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0">
        <f t="shared" si="111"/>
        <v>42135.602361111109</v>
      </c>
      <c r="L3569" s="10">
        <f t="shared" si="112"/>
        <v>42165.602361111109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R3569" s="6">
        <f>E3569/N3569</f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0">
        <f t="shared" si="111"/>
        <v>41869.532337962963</v>
      </c>
      <c r="L3570" s="10">
        <f t="shared" si="112"/>
        <v>41899.532337962963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R3570" s="6">
        <f>E3570/N3570</f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0">
        <f t="shared" si="111"/>
        <v>41982.480277777773</v>
      </c>
      <c r="L3571" s="10">
        <f t="shared" si="112"/>
        <v>42012.480277777773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R3571" s="6">
        <f>E3571/N3571</f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0">
        <f t="shared" si="111"/>
        <v>41976.12364583333</v>
      </c>
      <c r="L3572" s="10">
        <f t="shared" si="112"/>
        <v>42004.083333333336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R3572" s="6">
        <f>E3572/N3572</f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0">
        <f t="shared" si="111"/>
        <v>41912.650613425925</v>
      </c>
      <c r="L3573" s="10">
        <f t="shared" si="112"/>
        <v>41942.650613425925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R3573" s="6">
        <f>E3573/N3573</f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0">
        <f t="shared" si="111"/>
        <v>42146.36206018518</v>
      </c>
      <c r="L3574" s="10">
        <f t="shared" si="112"/>
        <v>42176.36206018518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R3574" s="6">
        <f>E3574/N3574</f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0">
        <f t="shared" si="111"/>
        <v>41921.167199074072</v>
      </c>
      <c r="L3575" s="10">
        <f t="shared" si="112"/>
        <v>41951.208865740737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R3575" s="6">
        <f>E3575/N3575</f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0">
        <f t="shared" si="111"/>
        <v>41926.734351851854</v>
      </c>
      <c r="L3576" s="10">
        <f t="shared" si="112"/>
        <v>41956.776018518511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R3576" s="6">
        <f>E3576/N3576</f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0">
        <f t="shared" si="111"/>
        <v>42561.575543981475</v>
      </c>
      <c r="L3577" s="10">
        <f t="shared" si="112"/>
        <v>42592.957638888889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R3577" s="6">
        <f>E3577/N3577</f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0">
        <f t="shared" si="111"/>
        <v>42649.340902777774</v>
      </c>
      <c r="L3578" s="10">
        <f t="shared" si="112"/>
        <v>42709.382569444446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R3578" s="6">
        <f>E3578/N3578</f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0">
        <f t="shared" si="111"/>
        <v>42093.578506944446</v>
      </c>
      <c r="L3579" s="10">
        <f t="shared" si="112"/>
        <v>42120.061111111114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R3579" s="6">
        <f>E3579/N3579</f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0">
        <f t="shared" si="111"/>
        <v>42460.525196759256</v>
      </c>
      <c r="L3580" s="10">
        <f t="shared" si="112"/>
        <v>42490.525196759256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R3580" s="6">
        <f>E3580/N3580</f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0">
        <f t="shared" si="111"/>
        <v>42430.553888888891</v>
      </c>
      <c r="L3581" s="10">
        <f t="shared" si="112"/>
        <v>42460.51222222222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R3581" s="6">
        <f>E3581/N3581</f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0">
        <f t="shared" si="111"/>
        <v>42025.967847222222</v>
      </c>
      <c r="L3582" s="10">
        <f t="shared" si="112"/>
        <v>42063.999305555553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R3582" s="6">
        <f>E3582/N3582</f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0">
        <f t="shared" si="111"/>
        <v>41836.26284722222</v>
      </c>
      <c r="L3583" s="10">
        <f t="shared" si="112"/>
        <v>41850.26284722222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R3583" s="6">
        <f>E3583/N3583</f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0">
        <f t="shared" si="111"/>
        <v>42450.887523148143</v>
      </c>
      <c r="L3584" s="10">
        <f t="shared" si="112"/>
        <v>42464.887523148143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R3584" s="6">
        <f>E3584/N3584</f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0">
        <f t="shared" si="111"/>
        <v>42418.217650462961</v>
      </c>
      <c r="L3585" s="10">
        <f t="shared" si="112"/>
        <v>42478.175983796296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R3585" s="6">
        <f>E3585/N3585</f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0">
        <f t="shared" si="111"/>
        <v>42168.108148148145</v>
      </c>
      <c r="L3586" s="10">
        <f t="shared" si="112"/>
        <v>42198.108148148145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R3586" s="6">
        <f>E3586/N3586</f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0">
        <f t="shared" ref="K3587:K3650" si="113">(J3587/86400)+25569+(-5/24)</f>
        <v>41964.507986111108</v>
      </c>
      <c r="L3587" s="10">
        <f t="shared" ref="L3587:L3650" si="114">(I3587/86400)+25569+(-5/24)</f>
        <v>41994.507986111108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R3587" s="6">
        <f>E3587/N3587</f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0">
        <f t="shared" si="113"/>
        <v>42576.489236111105</v>
      </c>
      <c r="L3588" s="10">
        <f t="shared" si="114"/>
        <v>42636.489236111105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R3588" s="6">
        <f>E3588/N3588</f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0">
        <f t="shared" si="113"/>
        <v>42503.331643518519</v>
      </c>
      <c r="L3589" s="10">
        <f t="shared" si="114"/>
        <v>42548.583333333336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R3589" s="6">
        <f>E3589/N3589</f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0">
        <f t="shared" si="113"/>
        <v>42101.620486111111</v>
      </c>
      <c r="L3590" s="10">
        <f t="shared" si="114"/>
        <v>42123.749999999993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R3590" s="6">
        <f>E3590/N3590</f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0">
        <f t="shared" si="113"/>
        <v>42125.439201388886</v>
      </c>
      <c r="L3591" s="10">
        <f t="shared" si="114"/>
        <v>42150.439201388886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R3591" s="6">
        <f>E3591/N3591</f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0">
        <f t="shared" si="113"/>
        <v>41902.125393518516</v>
      </c>
      <c r="L3592" s="10">
        <f t="shared" si="114"/>
        <v>41932.125393518516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R3592" s="6">
        <f>E3592/N3592</f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0">
        <f t="shared" si="113"/>
        <v>42003.74009259259</v>
      </c>
      <c r="L3593" s="10">
        <f t="shared" si="114"/>
        <v>42027.999305555553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R3593" s="6">
        <f>E3593/N3593</f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0">
        <f t="shared" si="113"/>
        <v>41988.621608796289</v>
      </c>
      <c r="L3594" s="10">
        <f t="shared" si="114"/>
        <v>42045.999305555553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R3594" s="6">
        <f>E3594/N3594</f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0">
        <f t="shared" si="113"/>
        <v>41974.690266203703</v>
      </c>
      <c r="L3595" s="10">
        <f t="shared" si="114"/>
        <v>42009.643055555549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R3595" s="6">
        <f>E3595/N3595</f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0">
        <f t="shared" si="113"/>
        <v>42591.858587962961</v>
      </c>
      <c r="L3596" s="10">
        <f t="shared" si="114"/>
        <v>42616.858587962961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R3596" s="6">
        <f>E3596/N3596</f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0">
        <f t="shared" si="113"/>
        <v>42049.800034722219</v>
      </c>
      <c r="L3597" s="10">
        <f t="shared" si="114"/>
        <v>42076.082638888889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R3597" s="6">
        <f>E3597/N3597</f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0">
        <f t="shared" si="113"/>
        <v>41856.506736111107</v>
      </c>
      <c r="L3598" s="10">
        <f t="shared" si="114"/>
        <v>41877.506736111107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R3598" s="6">
        <f>E3598/N3598</f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0">
        <f t="shared" si="113"/>
        <v>42417.377199074072</v>
      </c>
      <c r="L3599" s="10">
        <f t="shared" si="114"/>
        <v>42432.040972222218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R3599" s="6">
        <f>E3599/N3599</f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0">
        <f t="shared" si="113"/>
        <v>41866.590532407405</v>
      </c>
      <c r="L3600" s="10">
        <f t="shared" si="114"/>
        <v>41884.999305555553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R3600" s="6">
        <f>E3600/N3600</f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0">
        <f t="shared" si="113"/>
        <v>42220.586539351854</v>
      </c>
      <c r="L3601" s="10">
        <f t="shared" si="114"/>
        <v>42245.791666666664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R3601" s="6">
        <f>E3601/N3601</f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0">
        <f t="shared" si="113"/>
        <v>42628.640787037039</v>
      </c>
      <c r="L3602" s="10">
        <f t="shared" si="114"/>
        <v>42656.640787037039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R3602" s="6">
        <f>E3602/N3602</f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0">
        <f t="shared" si="113"/>
        <v>41990.790300925924</v>
      </c>
      <c r="L3603" s="10">
        <f t="shared" si="114"/>
        <v>42020.790300925924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R3603" s="6">
        <f>E3603/N3603</f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0">
        <f t="shared" si="113"/>
        <v>42447.68609953703</v>
      </c>
      <c r="L3604" s="10">
        <f t="shared" si="114"/>
        <v>42507.68609953703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R3604" s="6">
        <f>E3604/N3604</f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0">
        <f t="shared" si="113"/>
        <v>42283.656018518515</v>
      </c>
      <c r="L3605" s="10">
        <f t="shared" si="114"/>
        <v>42313.697685185187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R3605" s="6">
        <f>E3605/N3605</f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0">
        <f t="shared" si="113"/>
        <v>42482.80736111111</v>
      </c>
      <c r="L3606" s="10">
        <f t="shared" si="114"/>
        <v>42489.082638888889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R3606" s="6">
        <f>E3606/N3606</f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0">
        <f t="shared" si="113"/>
        <v>42383.584791666661</v>
      </c>
      <c r="L3607" s="10">
        <f t="shared" si="114"/>
        <v>42413.584791666661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R3607" s="6">
        <f>E3607/N3607</f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0">
        <f t="shared" si="113"/>
        <v>42566.396493055552</v>
      </c>
      <c r="L3608" s="10">
        <f t="shared" si="114"/>
        <v>42596.396493055552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R3608" s="6">
        <f>E3608/N3608</f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0">
        <f t="shared" si="113"/>
        <v>42338.755578703705</v>
      </c>
      <c r="L3609" s="10">
        <f t="shared" si="114"/>
        <v>42352.791666666664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R3609" s="6">
        <f>E3609/N3609</f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0">
        <f t="shared" si="113"/>
        <v>42506.501041666663</v>
      </c>
      <c r="L3610" s="10">
        <f t="shared" si="114"/>
        <v>42538.374999999993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R3610" s="6">
        <f>E3610/N3610</f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0">
        <f t="shared" si="113"/>
        <v>42429.783391203702</v>
      </c>
      <c r="L3611" s="10">
        <f t="shared" si="114"/>
        <v>42459.741724537038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R3611" s="6">
        <f>E3611/N3611</f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0">
        <f t="shared" si="113"/>
        <v>42203.22379629629</v>
      </c>
      <c r="L3612" s="10">
        <f t="shared" si="114"/>
        <v>42233.22379629629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R3612" s="6">
        <f>E3612/N3612</f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0">
        <f t="shared" si="113"/>
        <v>42072.162048611113</v>
      </c>
      <c r="L3613" s="10">
        <f t="shared" si="114"/>
        <v>42102.162048611113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R3613" s="6">
        <f>E3613/N3613</f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0">
        <f t="shared" si="113"/>
        <v>41789.518645833326</v>
      </c>
      <c r="L3614" s="10">
        <f t="shared" si="114"/>
        <v>41799.518645833326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R3614" s="6">
        <f>E3614/N3614</f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0">
        <f t="shared" si="113"/>
        <v>41788.381643518514</v>
      </c>
      <c r="L3615" s="10">
        <f t="shared" si="114"/>
        <v>41818.381643518514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R3615" s="6">
        <f>E3615/N3615</f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0">
        <f t="shared" si="113"/>
        <v>42143.833518518521</v>
      </c>
      <c r="L3616" s="10">
        <f t="shared" si="114"/>
        <v>42173.833518518521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R3616" s="6">
        <f>E3616/N3616</f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0">
        <f t="shared" si="113"/>
        <v>42318.385370370372</v>
      </c>
      <c r="L3617" s="10">
        <f t="shared" si="114"/>
        <v>42348.385370370372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R3617" s="6">
        <f>E3617/N3617</f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0">
        <f t="shared" si="113"/>
        <v>42052.741481481477</v>
      </c>
      <c r="L3618" s="10">
        <f t="shared" si="114"/>
        <v>42082.699814814812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R3618" s="6">
        <f>E3618/N3618</f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0">
        <f t="shared" si="113"/>
        <v>42779.401956018519</v>
      </c>
      <c r="L3619" s="10">
        <f t="shared" si="114"/>
        <v>42793.791666666664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R3619" s="6">
        <f>E3619/N3619</f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0">
        <f t="shared" si="113"/>
        <v>42128.419560185182</v>
      </c>
      <c r="L3620" s="10">
        <f t="shared" si="114"/>
        <v>42158.419560185182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R3620" s="6">
        <f>E3620/N3620</f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0">
        <f t="shared" si="113"/>
        <v>42660.923912037033</v>
      </c>
      <c r="L3621" s="10">
        <f t="shared" si="114"/>
        <v>42693.708333333336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R3621" s="6">
        <f>E3621/N3621</f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0">
        <f t="shared" si="113"/>
        <v>42037.72987268518</v>
      </c>
      <c r="L3622" s="10">
        <f t="shared" si="114"/>
        <v>42067.958333333336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R3622" s="6">
        <f>E3622/N3622</f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0">
        <f t="shared" si="113"/>
        <v>42619.727361111109</v>
      </c>
      <c r="L3623" s="10">
        <f t="shared" si="114"/>
        <v>42643.666666666664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R3623" s="6">
        <f>E3623/N3623</f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0">
        <f t="shared" si="113"/>
        <v>41877.013553240737</v>
      </c>
      <c r="L3624" s="10">
        <f t="shared" si="114"/>
        <v>41909.932638888888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R3624" s="6">
        <f>E3624/N3624</f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0">
        <f t="shared" si="113"/>
        <v>41828.528587962959</v>
      </c>
      <c r="L3625" s="10">
        <f t="shared" si="114"/>
        <v>41846.083333333328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R3625" s="6">
        <f>E3625/N3625</f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0">
        <f t="shared" si="113"/>
        <v>42545.56585648148</v>
      </c>
      <c r="L3626" s="10">
        <f t="shared" si="114"/>
        <v>42605.56585648148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R3626" s="6">
        <f>E3626/N3626</f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0">
        <f t="shared" si="113"/>
        <v>42157.444178240738</v>
      </c>
      <c r="L3627" s="10">
        <f t="shared" si="114"/>
        <v>42187.444178240738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R3627" s="6">
        <f>E3627/N3627</f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0">
        <f t="shared" si="113"/>
        <v>41846.458993055552</v>
      </c>
      <c r="L3628" s="10">
        <f t="shared" si="114"/>
        <v>41867.458993055552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R3628" s="6">
        <f>E3628/N3628</f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0">
        <f t="shared" si="113"/>
        <v>42460.533414351848</v>
      </c>
      <c r="L3629" s="10">
        <f t="shared" si="114"/>
        <v>42510.957638888889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R3629" s="6">
        <f>E3629/N3629</f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0">
        <f t="shared" si="113"/>
        <v>42291.6249537037</v>
      </c>
      <c r="L3630" s="10">
        <f t="shared" si="114"/>
        <v>42351.666620370372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R3630" s="6">
        <v>0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0">
        <f t="shared" si="113"/>
        <v>42436.886157407404</v>
      </c>
      <c r="L3631" s="10">
        <f t="shared" si="114"/>
        <v>42495.499999999993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R3631" s="6">
        <f>E3631/N3631</f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0">
        <f t="shared" si="113"/>
        <v>41942.638773148145</v>
      </c>
      <c r="L3632" s="10">
        <f t="shared" si="114"/>
        <v>41972.680439814816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R3632" s="6">
        <f>E3632/N3632</f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0">
        <f t="shared" si="113"/>
        <v>41880.54510416666</v>
      </c>
      <c r="L3633" s="10">
        <f t="shared" si="114"/>
        <v>41904.957638888889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R3633" s="6">
        <f>E3633/N3633</f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0">
        <f t="shared" si="113"/>
        <v>41946.728576388887</v>
      </c>
      <c r="L3634" s="10">
        <f t="shared" si="114"/>
        <v>41966.728576388887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R3634" s="6">
        <f>E3634/N3634</f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0">
        <f t="shared" si="113"/>
        <v>42649.415127314809</v>
      </c>
      <c r="L3635" s="10">
        <f t="shared" si="114"/>
        <v>42692.833333333336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R3635" s="6">
        <f>E3635/N3635</f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0">
        <f t="shared" si="113"/>
        <v>42700.958032407405</v>
      </c>
      <c r="L3636" s="10">
        <f t="shared" si="114"/>
        <v>42748.957638888889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R3636" s="6">
        <f>E3636/N3636</f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0">
        <f t="shared" si="113"/>
        <v>42450.674490740734</v>
      </c>
      <c r="L3637" s="10">
        <f t="shared" si="114"/>
        <v>42480.674490740734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R3637" s="6">
        <f>E3637/N3637</f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0">
        <f t="shared" si="113"/>
        <v>42226.486446759256</v>
      </c>
      <c r="L3638" s="10">
        <f t="shared" si="114"/>
        <v>42261.486446759256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R3638" s="6">
        <v>0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0">
        <f t="shared" si="113"/>
        <v>41975.492303240739</v>
      </c>
      <c r="L3639" s="10">
        <f t="shared" si="114"/>
        <v>42005.492303240739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R3639" s="6">
        <f>E3639/N3639</f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0">
        <f t="shared" si="113"/>
        <v>42053.464490740742</v>
      </c>
      <c r="L3640" s="10">
        <f t="shared" si="114"/>
        <v>42113.42282407407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R3640" s="6">
        <f>E3640/N3640</f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0">
        <f t="shared" si="113"/>
        <v>42590.468819444439</v>
      </c>
      <c r="L3641" s="10">
        <f t="shared" si="114"/>
        <v>42650.424305555549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R3641" s="6">
        <f>E3641/N3641</f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0">
        <f t="shared" si="113"/>
        <v>42104.573263888888</v>
      </c>
      <c r="L3642" s="10">
        <f t="shared" si="114"/>
        <v>42134.573263888888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R3642" s="6">
        <f>E3642/N3642</f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0">
        <f t="shared" si="113"/>
        <v>41899.41873842592</v>
      </c>
      <c r="L3643" s="10">
        <f t="shared" si="114"/>
        <v>41917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R3643" s="6">
        <v>0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0">
        <f t="shared" si="113"/>
        <v>42297.607951388891</v>
      </c>
      <c r="L3644" s="10">
        <f t="shared" si="114"/>
        <v>42338.499999999993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R3644" s="6">
        <f>E3644/N3644</f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0">
        <f t="shared" si="113"/>
        <v>42284.935636574075</v>
      </c>
      <c r="L3645" s="10">
        <f t="shared" si="114"/>
        <v>42324.977303240739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R3645" s="6">
        <v>0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0">
        <f t="shared" si="113"/>
        <v>42409.033414351848</v>
      </c>
      <c r="L3646" s="10">
        <f t="shared" si="114"/>
        <v>42436.999305555553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R3646" s="6">
        <f>E3646/N3646</f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0">
        <f t="shared" si="113"/>
        <v>42665.762013888881</v>
      </c>
      <c r="L3647" s="10">
        <f t="shared" si="114"/>
        <v>42695.803680555553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R3647" s="6">
        <f>E3647/N3647</f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0">
        <f t="shared" si="113"/>
        <v>42140.21298611111</v>
      </c>
      <c r="L3648" s="10">
        <f t="shared" si="114"/>
        <v>42171.770833333336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R3648" s="6">
        <f>E3648/N3648</f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0">
        <f t="shared" si="113"/>
        <v>42598.540821759256</v>
      </c>
      <c r="L3649" s="10">
        <f t="shared" si="114"/>
        <v>42643.540821759256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R3649" s="6">
        <f>E3649/N3649</f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0">
        <f t="shared" si="113"/>
        <v>41887.083854166667</v>
      </c>
      <c r="L3650" s="10">
        <f t="shared" si="114"/>
        <v>41917.083854166667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R3650" s="6">
        <f>E3650/N3650</f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0">
        <f t="shared" ref="K3651:K3714" si="115">(J3651/86400)+25569+(-5/24)</f>
        <v>41780.504560185182</v>
      </c>
      <c r="L3651" s="10">
        <f t="shared" ref="L3651:L3714" si="116">(I3651/86400)+25569+(-5/24)</f>
        <v>41806.504560185182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R3651" s="6">
        <f>E3651/N3651</f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0">
        <f t="shared" si="115"/>
        <v>42381.270648148151</v>
      </c>
      <c r="L3652" s="10">
        <f t="shared" si="116"/>
        <v>42402.270648148151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R3652" s="6">
        <f>E3652/N3652</f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0">
        <f t="shared" si="115"/>
        <v>41828.437986111108</v>
      </c>
      <c r="L3653" s="10">
        <f t="shared" si="116"/>
        <v>41861.457638888889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R3653" s="6">
        <f>E3653/N3653</f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0">
        <f t="shared" si="115"/>
        <v>42596.436365740738</v>
      </c>
      <c r="L3654" s="10">
        <f t="shared" si="116"/>
        <v>42606.957638888889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R3654" s="6">
        <f>E3654/N3654</f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0">
        <f t="shared" si="115"/>
        <v>42191.155173611107</v>
      </c>
      <c r="L3655" s="10">
        <f t="shared" si="116"/>
        <v>42221.155173611107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R3655" s="6">
        <f>E3655/N3655</f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0">
        <f t="shared" si="115"/>
        <v>42440.20817129629</v>
      </c>
      <c r="L3656" s="10">
        <f t="shared" si="116"/>
        <v>42463.499999999993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R3656" s="6">
        <f>E3656/N3656</f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0">
        <f t="shared" si="115"/>
        <v>42173.594884259255</v>
      </c>
      <c r="L3657" s="10">
        <f t="shared" si="116"/>
        <v>42203.082638888889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R3657" s="6">
        <f>E3657/N3657</f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0">
        <f t="shared" si="115"/>
        <v>42737.701805555553</v>
      </c>
      <c r="L3658" s="10">
        <f t="shared" si="116"/>
        <v>42767.749305555553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R3658" s="6">
        <f>E3658/N3658</f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0">
        <f t="shared" si="115"/>
        <v>42499.4215162037</v>
      </c>
      <c r="L3659" s="10">
        <f t="shared" si="116"/>
        <v>42522.695833333331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R3659" s="6">
        <f>E3659/N3659</f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0">
        <f t="shared" si="115"/>
        <v>41775.650231481479</v>
      </c>
      <c r="L3660" s="10">
        <f t="shared" si="116"/>
        <v>41821.957638888889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R3660" s="6">
        <f>E3660/N3660</f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0">
        <f t="shared" si="115"/>
        <v>42055.068865740737</v>
      </c>
      <c r="L3661" s="10">
        <f t="shared" si="116"/>
        <v>42082.402083333327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R3661" s="6">
        <f>E3661/N3661</f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0">
        <f t="shared" si="115"/>
        <v>41971.672743055555</v>
      </c>
      <c r="L3662" s="10">
        <f t="shared" si="116"/>
        <v>41996.672743055555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R3662" s="6">
        <f>E3662/N3662</f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0">
        <f t="shared" si="115"/>
        <v>42447.688333333332</v>
      </c>
      <c r="L3663" s="10">
        <f t="shared" si="116"/>
        <v>42469.958333333336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R3663" s="6">
        <f>E3663/N3663</f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0">
        <f t="shared" si="115"/>
        <v>42064.011736111112</v>
      </c>
      <c r="L3664" s="10">
        <f t="shared" si="116"/>
        <v>42093.97006944444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R3664" s="6">
        <f>E3664/N3664</f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0">
        <f t="shared" si="115"/>
        <v>42665.243402777771</v>
      </c>
      <c r="L3665" s="10">
        <f t="shared" si="116"/>
        <v>42725.285069444442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R3665" s="6">
        <f>E3665/N3665</f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0">
        <f t="shared" si="115"/>
        <v>42523.04038194444</v>
      </c>
      <c r="L3666" s="10">
        <f t="shared" si="116"/>
        <v>42537.04038194444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R3666" s="6">
        <f>E3666/N3666</f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0">
        <f t="shared" si="115"/>
        <v>42294.59979166666</v>
      </c>
      <c r="L3667" s="10">
        <f t="shared" si="116"/>
        <v>42305.620833333327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R3667" s="6">
        <f>E3667/N3667</f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0">
        <f t="shared" si="115"/>
        <v>41822.696550925924</v>
      </c>
      <c r="L3668" s="10">
        <f t="shared" si="116"/>
        <v>41844.083333333328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R3668" s="6">
        <f>E3668/N3668</f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0">
        <f t="shared" si="115"/>
        <v>42173.761793981474</v>
      </c>
      <c r="L3669" s="10">
        <f t="shared" si="116"/>
        <v>42203.761793981474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R3669" s="6">
        <f>E3669/N3669</f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0">
        <f t="shared" si="115"/>
        <v>42185.347824074073</v>
      </c>
      <c r="L3670" s="10">
        <f t="shared" si="116"/>
        <v>42208.564583333333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R3670" s="6">
        <f>E3670/N3670</f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0">
        <f t="shared" si="115"/>
        <v>42136.466863425921</v>
      </c>
      <c r="L3671" s="10">
        <f t="shared" si="116"/>
        <v>42166.466863425921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R3671" s="6">
        <f>E3671/N3671</f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0">
        <f t="shared" si="115"/>
        <v>42142.305682870363</v>
      </c>
      <c r="L3672" s="10">
        <f t="shared" si="116"/>
        <v>42155.749999999993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R3672" s="6">
        <f>E3672/N3672</f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0">
        <f t="shared" si="115"/>
        <v>41820.419756944444</v>
      </c>
      <c r="L3673" s="10">
        <f t="shared" si="116"/>
        <v>41840.957638888889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R3673" s="6">
        <f>E3673/N3673</f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0">
        <f t="shared" si="115"/>
        <v>41878.738240740735</v>
      </c>
      <c r="L3674" s="10">
        <f t="shared" si="116"/>
        <v>41908.738240740735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R3674" s="6">
        <f>E3674/N3674</f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0">
        <f t="shared" si="115"/>
        <v>41914.086770833332</v>
      </c>
      <c r="L3675" s="10">
        <f t="shared" si="116"/>
        <v>41948.327777777777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R3675" s="6">
        <f>E3675/N3675</f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0">
        <f t="shared" si="115"/>
        <v>42556.664687499993</v>
      </c>
      <c r="L3676" s="10">
        <f t="shared" si="116"/>
        <v>42616.664687499993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R3676" s="6">
        <f>E3676/N3676</f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0">
        <f t="shared" si="115"/>
        <v>42493.388680555552</v>
      </c>
      <c r="L3677" s="10">
        <f t="shared" si="116"/>
        <v>42505.749999999993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R3677" s="6">
        <f>E3677/N3677</f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0">
        <f t="shared" si="115"/>
        <v>41876.607453703698</v>
      </c>
      <c r="L3678" s="10">
        <f t="shared" si="116"/>
        <v>41894.607453703698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R3678" s="6">
        <f>E3678/N3678</f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0">
        <f t="shared" si="115"/>
        <v>41802.365949074076</v>
      </c>
      <c r="L3679" s="10">
        <f t="shared" si="116"/>
        <v>41822.957638888889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R3679" s="6">
        <f>E3679/N3679</f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0">
        <f t="shared" si="115"/>
        <v>42120.322893518511</v>
      </c>
      <c r="L3680" s="10">
        <f t="shared" si="116"/>
        <v>42155.322893518511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R3680" s="6">
        <f>E3680/N3680</f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0">
        <f t="shared" si="115"/>
        <v>41786.553020833329</v>
      </c>
      <c r="L3681" s="10">
        <f t="shared" si="116"/>
        <v>41820.999305555553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R3681" s="6">
        <f>E3681/N3681</f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0">
        <f t="shared" si="115"/>
        <v>42627.245763888888</v>
      </c>
      <c r="L3682" s="10">
        <f t="shared" si="116"/>
        <v>42648.245763888888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R3682" s="6">
        <f>E3682/N3682</f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0">
        <f t="shared" si="115"/>
        <v>42374.443171296291</v>
      </c>
      <c r="L3683" s="10">
        <f t="shared" si="116"/>
        <v>42384.443171296291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R3683" s="6">
        <f>E3683/N3683</f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0">
        <f t="shared" si="115"/>
        <v>41772.477060185185</v>
      </c>
      <c r="L3684" s="10">
        <f t="shared" si="116"/>
        <v>41806.082638888889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R3684" s="6">
        <f>E3684/N3684</f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0">
        <f t="shared" si="115"/>
        <v>42632.908518518518</v>
      </c>
      <c r="L3685" s="10">
        <f t="shared" si="116"/>
        <v>42662.908518518518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R3685" s="6">
        <f>E3685/N3685</f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0">
        <f t="shared" si="115"/>
        <v>42218.97206018518</v>
      </c>
      <c r="L3686" s="10">
        <f t="shared" si="116"/>
        <v>42248.97206018518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R3686" s="6">
        <f>E3686/N3686</f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0">
        <f t="shared" si="115"/>
        <v>41753.384942129625</v>
      </c>
      <c r="L3687" s="10">
        <f t="shared" si="116"/>
        <v>41778.666666666664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R3687" s="6">
        <f>E3687/N3687</f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0">
        <f t="shared" si="115"/>
        <v>42230.454398148147</v>
      </c>
      <c r="L3688" s="10">
        <f t="shared" si="116"/>
        <v>42244.957638888889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R3688" s="6">
        <f>E3688/N3688</f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0">
        <f t="shared" si="115"/>
        <v>41787.009895833333</v>
      </c>
      <c r="L3689" s="10">
        <f t="shared" si="116"/>
        <v>41817.009895833333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R3689" s="6">
        <f>E3689/N3689</f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0">
        <f t="shared" si="115"/>
        <v>41829.578749999993</v>
      </c>
      <c r="L3690" s="10">
        <f t="shared" si="116"/>
        <v>41859.578749999993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R3690" s="6">
        <f>E3690/N3690</f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0">
        <f t="shared" si="115"/>
        <v>42147.61850694444</v>
      </c>
      <c r="L3691" s="10">
        <f t="shared" si="116"/>
        <v>42176.725694444445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R3691" s="6">
        <f>E3691/N3691</f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0">
        <f t="shared" si="115"/>
        <v>41940.38984953703</v>
      </c>
      <c r="L3692" s="10">
        <f t="shared" si="116"/>
        <v>41970.431516203702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R3692" s="6">
        <f>E3692/N3692</f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0">
        <f t="shared" si="115"/>
        <v>42020.492233796293</v>
      </c>
      <c r="L3693" s="10">
        <f t="shared" si="116"/>
        <v>42064.999305555553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R3693" s="6">
        <f>E3693/N3693</f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0">
        <f t="shared" si="115"/>
        <v>41891.756701388884</v>
      </c>
      <c r="L3694" s="10">
        <f t="shared" si="116"/>
        <v>41900.791666666664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R3694" s="6">
        <f>E3694/N3694</f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0">
        <f t="shared" si="115"/>
        <v>42308.98297453703</v>
      </c>
      <c r="L3695" s="10">
        <f t="shared" si="116"/>
        <v>42338.729166666664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R3695" s="6">
        <f>E3695/N3695</f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0">
        <f t="shared" si="115"/>
        <v>42489.925543981481</v>
      </c>
      <c r="L3696" s="10">
        <f t="shared" si="116"/>
        <v>42526.874999999993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R3696" s="6">
        <f>E3696/N3696</f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0">
        <f t="shared" si="115"/>
        <v>41995.662152777775</v>
      </c>
      <c r="L3697" s="10">
        <f t="shared" si="116"/>
        <v>42015.662152777775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R3697" s="6">
        <f>E3697/N3697</f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0">
        <f t="shared" si="115"/>
        <v>41988.408749999995</v>
      </c>
      <c r="L3698" s="10">
        <f t="shared" si="116"/>
        <v>42048.408749999995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R3698" s="6">
        <f>E3698/N3698</f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0">
        <f t="shared" si="115"/>
        <v>42479.2575</v>
      </c>
      <c r="L3699" s="10">
        <f t="shared" si="116"/>
        <v>42500.2575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R3699" s="6">
        <f>E3699/N3699</f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0">
        <f t="shared" si="115"/>
        <v>42401.598229166666</v>
      </c>
      <c r="L3700" s="10">
        <f t="shared" si="116"/>
        <v>42431.598229166666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R3700" s="6">
        <f>E3700/N3700</f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0">
        <f t="shared" si="115"/>
        <v>41897.393703703703</v>
      </c>
      <c r="L3701" s="10">
        <f t="shared" si="116"/>
        <v>41927.393703703703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R3701" s="6">
        <f>E3701/N3701</f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0">
        <f t="shared" si="115"/>
        <v>41882.37731481481</v>
      </c>
      <c r="L3702" s="10">
        <f t="shared" si="116"/>
        <v>41912.458333333328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R3702" s="6">
        <f>E3702/N3702</f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0">
        <f t="shared" si="115"/>
        <v>42129.333252314813</v>
      </c>
      <c r="L3703" s="10">
        <f t="shared" si="116"/>
        <v>42159.333252314813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R3703" s="6">
        <f>E3703/N3703</f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0">
        <f t="shared" si="115"/>
        <v>42524.329675925925</v>
      </c>
      <c r="L3704" s="10">
        <f t="shared" si="116"/>
        <v>42561.749305555553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R3704" s="6">
        <f>E3704/N3704</f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0">
        <f t="shared" si="115"/>
        <v>42556.296157407407</v>
      </c>
      <c r="L3705" s="10">
        <f t="shared" si="116"/>
        <v>42595.082638888889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R3705" s="6">
        <f>E3705/N3705</f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0">
        <f t="shared" si="115"/>
        <v>42461.481412037036</v>
      </c>
      <c r="L3706" s="10">
        <f t="shared" si="116"/>
        <v>42521.481412037036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R3706" s="6">
        <f>E3706/N3706</f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0">
        <f t="shared" si="115"/>
        <v>41792.334652777776</v>
      </c>
      <c r="L3707" s="10">
        <f t="shared" si="116"/>
        <v>41813.541666666664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R3707" s="6">
        <f>E3707/N3707</f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0">
        <f t="shared" si="115"/>
        <v>41879.705428240741</v>
      </c>
      <c r="L3708" s="10">
        <f t="shared" si="116"/>
        <v>41894.705428240741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R3708" s="6">
        <f>E3708/N3708</f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0">
        <f t="shared" si="115"/>
        <v>42551.840023148143</v>
      </c>
      <c r="L3709" s="10">
        <f t="shared" si="116"/>
        <v>42573.018055555549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R3709" s="6">
        <f>E3709/N3709</f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0">
        <f t="shared" si="115"/>
        <v>41809.933865740742</v>
      </c>
      <c r="L3710" s="10">
        <f t="shared" si="116"/>
        <v>41823.933865740742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R3710" s="6">
        <f>E3710/N3710</f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0">
        <f t="shared" si="115"/>
        <v>41785.499374999999</v>
      </c>
      <c r="L3711" s="10">
        <f t="shared" si="116"/>
        <v>41815.499374999999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R3711" s="6">
        <f>E3711/N3711</f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0">
        <f t="shared" si="115"/>
        <v>42072.367916666662</v>
      </c>
      <c r="L3712" s="10">
        <f t="shared" si="116"/>
        <v>42097.367916666662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R3712" s="6">
        <f>E3712/N3712</f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0">
        <f t="shared" si="115"/>
        <v>41779.5158912037</v>
      </c>
      <c r="L3713" s="10">
        <f t="shared" si="116"/>
        <v>41805.458333333328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R3713" s="6">
        <f>E3713/N3713</f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0">
        <f t="shared" si="115"/>
        <v>42133.963738425919</v>
      </c>
      <c r="L3714" s="10">
        <f t="shared" si="116"/>
        <v>42155.082638888889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R3714" s="6">
        <f>E3714/N3714</f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0">
        <f t="shared" ref="K3715:K3778" si="117">(J3715/86400)+25569+(-5/24)</f>
        <v>42505.529699074068</v>
      </c>
      <c r="L3715" s="10">
        <f t="shared" ref="L3715:L3778" si="118">(I3715/86400)+25569+(-5/24)</f>
        <v>42525.529699074068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R3715" s="6">
        <f>E3715/N3715</f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0">
        <f t="shared" si="117"/>
        <v>42118.347997685181</v>
      </c>
      <c r="L3716" s="10">
        <f t="shared" si="118"/>
        <v>42149.957638888889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R3716" s="6">
        <f>E3716/N3716</f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0">
        <f t="shared" si="117"/>
        <v>42036.787256944437</v>
      </c>
      <c r="L3717" s="10">
        <f t="shared" si="118"/>
        <v>42094.327777777777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R3717" s="6">
        <f>E3717/N3717</f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0">
        <f t="shared" si="117"/>
        <v>42360.679502314808</v>
      </c>
      <c r="L3718" s="10">
        <f t="shared" si="118"/>
        <v>42390.679502314808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R3718" s="6">
        <f>E3718/N3718</f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0">
        <f t="shared" si="117"/>
        <v>42102.657974537033</v>
      </c>
      <c r="L3719" s="10">
        <f t="shared" si="118"/>
        <v>42133.657974537033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R3719" s="6">
        <f>E3719/N3719</f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0">
        <f t="shared" si="117"/>
        <v>42032.507812499993</v>
      </c>
      <c r="L3720" s="10">
        <f t="shared" si="118"/>
        <v>42062.507812499993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R3720" s="6">
        <f>E3720/N3720</f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0">
        <f t="shared" si="117"/>
        <v>42147.521597222221</v>
      </c>
      <c r="L3721" s="10">
        <f t="shared" si="118"/>
        <v>42177.521597222221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R3721" s="6">
        <f>E3721/N3721</f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0">
        <f t="shared" si="117"/>
        <v>42165.784791666665</v>
      </c>
      <c r="L3722" s="10">
        <f t="shared" si="118"/>
        <v>42187.784791666665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R3722" s="6">
        <f>E3722/N3722</f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0">
        <f t="shared" si="117"/>
        <v>41927.727824074071</v>
      </c>
      <c r="L3723" s="10">
        <f t="shared" si="118"/>
        <v>41948.769490740735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R3723" s="6">
        <f>E3723/N3723</f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0">
        <f t="shared" si="117"/>
        <v>42381.463506944441</v>
      </c>
      <c r="L3724" s="10">
        <f t="shared" si="118"/>
        <v>42411.749305555553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R3724" s="6">
        <f>E3724/N3724</f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0">
        <f t="shared" si="117"/>
        <v>41943.544699074067</v>
      </c>
      <c r="L3725" s="10">
        <f t="shared" si="118"/>
        <v>41973.586365740739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R3725" s="6">
        <f>E3725/N3725</f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0">
        <f t="shared" si="117"/>
        <v>42465.283101851848</v>
      </c>
      <c r="L3726" s="10">
        <f t="shared" si="118"/>
        <v>42494.749999999993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R3726" s="6">
        <f>E3726/N3726</f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0">
        <f t="shared" si="117"/>
        <v>42401.736886574072</v>
      </c>
      <c r="L3727" s="10">
        <f t="shared" si="118"/>
        <v>42418.687499999993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R3727" s="6">
        <f>E3727/N3727</f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0">
        <f t="shared" si="117"/>
        <v>42461.932534722218</v>
      </c>
      <c r="L3728" s="10">
        <f t="shared" si="118"/>
        <v>42489.666666666664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R3728" s="6">
        <f>E3728/N3728</f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0">
        <f t="shared" si="117"/>
        <v>42632.139976851853</v>
      </c>
      <c r="L3729" s="10">
        <f t="shared" si="118"/>
        <v>42662.996527777774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R3729" s="6">
        <f>E3729/N3729</f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0">
        <f t="shared" si="117"/>
        <v>42204.962685185186</v>
      </c>
      <c r="L3730" s="10">
        <f t="shared" si="118"/>
        <v>42234.962685185186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R3730" s="6">
        <f>E3730/N3730</f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0">
        <f t="shared" si="117"/>
        <v>42040.996666666666</v>
      </c>
      <c r="L3731" s="10">
        <f t="shared" si="118"/>
        <v>42085.954999999994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R3731" s="6">
        <f>E3731/N3731</f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0">
        <f t="shared" si="117"/>
        <v>42203.46943287037</v>
      </c>
      <c r="L3732" s="10">
        <f t="shared" si="118"/>
        <v>42233.46943287037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R3732" s="6">
        <f>E3732/N3732</f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0">
        <f t="shared" si="117"/>
        <v>41983.544513888883</v>
      </c>
      <c r="L3733" s="10">
        <f t="shared" si="118"/>
        <v>42013.932638888888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R3733" s="6">
        <f>E3733/N3733</f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0">
        <f t="shared" si="117"/>
        <v>41968.469131944446</v>
      </c>
      <c r="L3734" s="10">
        <f t="shared" si="118"/>
        <v>42028.291666666664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R3734" s="6">
        <f>E3734/N3734</f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0">
        <f t="shared" si="117"/>
        <v>42102.816064814811</v>
      </c>
      <c r="L3735" s="10">
        <f t="shared" si="118"/>
        <v>42112.729166666664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R3735" s="6">
        <v>0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0">
        <f t="shared" si="117"/>
        <v>42089.693240740737</v>
      </c>
      <c r="L3736" s="10">
        <f t="shared" si="118"/>
        <v>42149.693240740737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R3736" s="6">
        <f>E3736/N3736</f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0">
        <f t="shared" si="117"/>
        <v>42122.484826388885</v>
      </c>
      <c r="L3737" s="10">
        <f t="shared" si="118"/>
        <v>42152.484826388885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R3737" s="6">
        <f>E3737/N3737</f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0">
        <f t="shared" si="117"/>
        <v>42048.503391203696</v>
      </c>
      <c r="L3738" s="10">
        <f t="shared" si="118"/>
        <v>42086.541666666664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R3738" s="6">
        <f>E3738/N3738</f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0">
        <f t="shared" si="117"/>
        <v>42297.482673611106</v>
      </c>
      <c r="L3739" s="10">
        <f t="shared" si="118"/>
        <v>42320.082638888889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R3739" s="6">
        <f>E3739/N3739</f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0">
        <f t="shared" si="117"/>
        <v>41813.730381944442</v>
      </c>
      <c r="L3740" s="10">
        <f t="shared" si="118"/>
        <v>41835.708333333328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R3740" s="6">
        <f>E3740/N3740</f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0">
        <f t="shared" si="117"/>
        <v>42548.241527777776</v>
      </c>
      <c r="L3741" s="10">
        <f t="shared" si="118"/>
        <v>42568.241527777776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R3741" s="6">
        <f>E3741/N3741</f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0">
        <f t="shared" si="117"/>
        <v>41832.881423611107</v>
      </c>
      <c r="L3742" s="10">
        <f t="shared" si="118"/>
        <v>41862.870810185181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R3742" s="6">
        <f>E3742/N3742</f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0">
        <f t="shared" si="117"/>
        <v>42325.712384259255</v>
      </c>
      <c r="L3743" s="10">
        <f t="shared" si="118"/>
        <v>42355.712384259255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R3743" s="6">
        <v>0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0">
        <f t="shared" si="117"/>
        <v>41858.006296296291</v>
      </c>
      <c r="L3744" s="10">
        <f t="shared" si="118"/>
        <v>41888.006296296291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R3744" s="6">
        <f>E3744/N3744</f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0">
        <f t="shared" si="117"/>
        <v>41793.501898148148</v>
      </c>
      <c r="L3745" s="10">
        <f t="shared" si="118"/>
        <v>41823.501898148148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R3745" s="6">
        <v>0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0">
        <f t="shared" si="117"/>
        <v>41793.605925925927</v>
      </c>
      <c r="L3746" s="10">
        <f t="shared" si="118"/>
        <v>41824.957638888889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R3746" s="6">
        <v>0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0">
        <f t="shared" si="117"/>
        <v>41831.489606481475</v>
      </c>
      <c r="L3747" s="10">
        <f t="shared" si="118"/>
        <v>41861.489606481475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R3747" s="6">
        <f>E3747/N3747</f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0">
        <f t="shared" si="117"/>
        <v>42621.18100694444</v>
      </c>
      <c r="L3748" s="10">
        <f t="shared" si="118"/>
        <v>42651.18100694444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R3748" s="6">
        <f>E3748/N3748</f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0">
        <f t="shared" si="117"/>
        <v>42164.091388888883</v>
      </c>
      <c r="L3749" s="10">
        <f t="shared" si="118"/>
        <v>42190.749305555553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R3749" s="6">
        <f>E3749/N3749</f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0">
        <f t="shared" si="117"/>
        <v>42395.498101851852</v>
      </c>
      <c r="L3750" s="10">
        <f t="shared" si="118"/>
        <v>42416.040972222218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R3750" s="6">
        <f>E3750/N3750</f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0">
        <f t="shared" si="117"/>
        <v>42457.918842592589</v>
      </c>
      <c r="L3751" s="10">
        <f t="shared" si="118"/>
        <v>42488.957638888889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R3751" s="6">
        <f>E3751/N3751</f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0">
        <f t="shared" si="117"/>
        <v>42016.773240740738</v>
      </c>
      <c r="L3752" s="10">
        <f t="shared" si="118"/>
        <v>42045.124305555553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R3752" s="6">
        <f>E3752/N3752</f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0">
        <f t="shared" si="117"/>
        <v>42402.827233796292</v>
      </c>
      <c r="L3753" s="10">
        <f t="shared" si="118"/>
        <v>42462.785567129627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R3753" s="6">
        <f>E3753/N3753</f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0">
        <f t="shared" si="117"/>
        <v>42619.594155092585</v>
      </c>
      <c r="L3754" s="10">
        <f t="shared" si="118"/>
        <v>42659.666666666664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R3754" s="6">
        <f>E3754/N3754</f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0">
        <f t="shared" si="117"/>
        <v>42128.615740740737</v>
      </c>
      <c r="L3755" s="10">
        <f t="shared" si="118"/>
        <v>42157.791666666664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R3755" s="6">
        <f>E3755/N3755</f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0">
        <f t="shared" si="117"/>
        <v>41808.67288194444</v>
      </c>
      <c r="L3756" s="10">
        <f t="shared" si="118"/>
        <v>41845.999305555553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R3756" s="6">
        <f>E3756/N3756</f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0">
        <f t="shared" si="117"/>
        <v>42445.658645833326</v>
      </c>
      <c r="L3757" s="10">
        <f t="shared" si="118"/>
        <v>42475.658645833326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R3757" s="6">
        <f>E3757/N3757</f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0">
        <f t="shared" si="117"/>
        <v>41771.606458333328</v>
      </c>
      <c r="L3758" s="10">
        <f t="shared" si="118"/>
        <v>41801.606458333328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R3758" s="6">
        <f>E3758/N3758</f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0">
        <f t="shared" si="117"/>
        <v>41954.642534722218</v>
      </c>
      <c r="L3759" s="10">
        <f t="shared" si="118"/>
        <v>41974.642534722218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R3759" s="6">
        <f>E3759/N3759</f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0">
        <f t="shared" si="117"/>
        <v>41747.263171296298</v>
      </c>
      <c r="L3760" s="10">
        <f t="shared" si="118"/>
        <v>41778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R3760" s="6">
        <f>E3760/N3760</f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0">
        <f t="shared" si="117"/>
        <v>42181.899918981479</v>
      </c>
      <c r="L3761" s="10">
        <f t="shared" si="118"/>
        <v>42241.899918981479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R3761" s="6">
        <f>E3761/N3761</f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0">
        <f t="shared" si="117"/>
        <v>41739.316967592589</v>
      </c>
      <c r="L3762" s="10">
        <f t="shared" si="118"/>
        <v>41764.316967592589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R3762" s="6">
        <f>E3762/N3762</f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0">
        <f t="shared" si="117"/>
        <v>42173.258530092593</v>
      </c>
      <c r="L3763" s="10">
        <f t="shared" si="118"/>
        <v>42226.749999999993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R3763" s="6">
        <f>E3763/N3763</f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0">
        <f t="shared" si="117"/>
        <v>42193.605196759258</v>
      </c>
      <c r="L3764" s="10">
        <f t="shared" si="118"/>
        <v>42218.605196759258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R3764" s="6">
        <f>E3764/N3764</f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0">
        <f t="shared" si="117"/>
        <v>42065.541967592588</v>
      </c>
      <c r="L3765" s="10">
        <f t="shared" si="118"/>
        <v>42095.500300925924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R3765" s="6">
        <f>E3765/N3765</f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0">
        <f t="shared" si="117"/>
        <v>42499.634629629632</v>
      </c>
      <c r="L3766" s="10">
        <f t="shared" si="118"/>
        <v>42518.816666666666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R3766" s="6">
        <f>E3766/N3766</f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0">
        <f t="shared" si="117"/>
        <v>41820.568078703705</v>
      </c>
      <c r="L3767" s="10">
        <f t="shared" si="118"/>
        <v>41850.568078703705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R3767" s="6">
        <f>E3767/N3767</f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0">
        <f t="shared" si="117"/>
        <v>41787.958854166667</v>
      </c>
      <c r="L3768" s="10">
        <f t="shared" si="118"/>
        <v>41822.958854166667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R3768" s="6">
        <f>E3768/N3768</f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0">
        <f t="shared" si="117"/>
        <v>42049.811307870368</v>
      </c>
      <c r="L3769" s="10">
        <f t="shared" si="118"/>
        <v>42063.999305555553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R3769" s="6">
        <f>E3769/N3769</f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0">
        <f t="shared" si="117"/>
        <v>41772.519560185181</v>
      </c>
      <c r="L3770" s="10">
        <f t="shared" si="118"/>
        <v>41802.519560185181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R3770" s="6">
        <f>E3770/N3770</f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0">
        <f t="shared" si="117"/>
        <v>42445.389803240738</v>
      </c>
      <c r="L3771" s="10">
        <f t="shared" si="118"/>
        <v>42475.389803240738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R3771" s="6">
        <f>E3771/N3771</f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0">
        <f t="shared" si="117"/>
        <v>42138.722337962965</v>
      </c>
      <c r="L3772" s="10">
        <f t="shared" si="118"/>
        <v>42168.722337962965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R3772" s="6">
        <f>E3772/N3772</f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0">
        <f t="shared" si="117"/>
        <v>42493.64875</v>
      </c>
      <c r="L3773" s="10">
        <f t="shared" si="118"/>
        <v>42507.791666666664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R3773" s="6">
        <f>E3773/N3773</f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0">
        <f t="shared" si="117"/>
        <v>42682.408634259256</v>
      </c>
      <c r="L3774" s="10">
        <f t="shared" si="118"/>
        <v>42703.041666666664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R3774" s="6">
        <f>E3774/N3774</f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0">
        <f t="shared" si="117"/>
        <v>42655.796840277777</v>
      </c>
      <c r="L3775" s="10">
        <f t="shared" si="118"/>
        <v>42688.880555555552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R3775" s="6">
        <f>E3775/N3775</f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0">
        <f t="shared" si="117"/>
        <v>42087.583969907406</v>
      </c>
      <c r="L3776" s="10">
        <f t="shared" si="118"/>
        <v>42103.583969907406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R3776" s="6">
        <f>E3776/N3776</f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0">
        <f t="shared" si="117"/>
        <v>42075.734293981477</v>
      </c>
      <c r="L3777" s="10">
        <f t="shared" si="118"/>
        <v>42102.958333333336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R3777" s="6">
        <f>E3777/N3777</f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0">
        <f t="shared" si="117"/>
        <v>41814.159467592588</v>
      </c>
      <c r="L3778" s="10">
        <f t="shared" si="118"/>
        <v>41851.833333333328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R3778" s="6">
        <f>E3778/N3778</f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0">
        <f t="shared" ref="K3779:K3842" si="119">(J3779/86400)+25569+(-5/24)</f>
        <v>41886.903020833335</v>
      </c>
      <c r="L3779" s="10">
        <f t="shared" ref="L3779:L3842" si="120">(I3779/86400)+25569+(-5/24)</f>
        <v>41908.958333333328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R3779" s="6">
        <f>E3779/N3779</f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0">
        <f t="shared" si="119"/>
        <v>41989.610879629625</v>
      </c>
      <c r="L3780" s="10">
        <f t="shared" si="120"/>
        <v>42049.610879629625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R3780" s="6">
        <f>E3780/N3780</f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0">
        <f t="shared" si="119"/>
        <v>42425.527083333327</v>
      </c>
      <c r="L3781" s="10">
        <f t="shared" si="120"/>
        <v>42455.485416666663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R3781" s="6">
        <f>E3781/N3781</f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0">
        <f t="shared" si="119"/>
        <v>42166.011400462965</v>
      </c>
      <c r="L3782" s="10">
        <f t="shared" si="120"/>
        <v>42198.629166666666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R3782" s="6">
        <f>E3782/N3782</f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0">
        <f t="shared" si="119"/>
        <v>41865.674594907403</v>
      </c>
      <c r="L3783" s="10">
        <f t="shared" si="120"/>
        <v>41890.674594907403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R3783" s="6">
        <f>E3783/N3783</f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0">
        <f t="shared" si="119"/>
        <v>42546.653900462959</v>
      </c>
      <c r="L3784" s="10">
        <f t="shared" si="120"/>
        <v>42575.749999999993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R3784" s="6">
        <f>E3784/N3784</f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0">
        <f t="shared" si="119"/>
        <v>42419.931944444441</v>
      </c>
      <c r="L3785" s="10">
        <f t="shared" si="120"/>
        <v>42444.458333333336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R3785" s="6">
        <f>E3785/N3785</f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0">
        <f t="shared" si="119"/>
        <v>42531.772361111107</v>
      </c>
      <c r="L3786" s="10">
        <f t="shared" si="120"/>
        <v>42561.772361111107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R3786" s="6">
        <f>E3786/N3786</f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0">
        <f t="shared" si="119"/>
        <v>42548.430196759255</v>
      </c>
      <c r="L3787" s="10">
        <f t="shared" si="120"/>
        <v>42584.210416666661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R3787" s="6">
        <f>E3787/N3787</f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0">
        <f t="shared" si="119"/>
        <v>42486.829571759255</v>
      </c>
      <c r="L3788" s="10">
        <f t="shared" si="120"/>
        <v>42516.829571759255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R3788" s="6">
        <f>E3788/N3788</f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0">
        <f t="shared" si="119"/>
        <v>42167.326458333329</v>
      </c>
      <c r="L3789" s="10">
        <f t="shared" si="120"/>
        <v>42195.957638888889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R3789" s="6">
        <f>E3789/N3789</f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0">
        <f t="shared" si="119"/>
        <v>42333.487488425926</v>
      </c>
      <c r="L3790" s="10">
        <f t="shared" si="120"/>
        <v>42361.470833333333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R3790" s="6">
        <f>E3790/N3790</f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0">
        <f t="shared" si="119"/>
        <v>42138.590486111112</v>
      </c>
      <c r="L3791" s="10">
        <f t="shared" si="120"/>
        <v>42170.590486111112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R3791" s="6">
        <f>E3791/N3791</f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0">
        <f t="shared" si="119"/>
        <v>42666.458599537036</v>
      </c>
      <c r="L3792" s="10">
        <f t="shared" si="120"/>
        <v>42696.5002662037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R3792" s="6">
        <v>0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0">
        <f t="shared" si="119"/>
        <v>41766.4837037037</v>
      </c>
      <c r="L3793" s="10">
        <f t="shared" si="120"/>
        <v>41826.4837037037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R3793" s="6">
        <v>0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0">
        <f t="shared" si="119"/>
        <v>42170.238680555551</v>
      </c>
      <c r="L3794" s="10">
        <f t="shared" si="120"/>
        <v>42200.238680555551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R3794" s="6">
        <f>E3794/N3794</f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0">
        <f t="shared" si="119"/>
        <v>41968.73065972222</v>
      </c>
      <c r="L3795" s="10">
        <f t="shared" si="120"/>
        <v>41989.73065972222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R3795" s="6">
        <f>E3795/N3795</f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0">
        <f t="shared" si="119"/>
        <v>42132.372152777774</v>
      </c>
      <c r="L3796" s="10">
        <f t="shared" si="120"/>
        <v>42162.372152777774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R3796" s="6">
        <f>E3796/N3796</f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0">
        <f t="shared" si="119"/>
        <v>42201.227893518517</v>
      </c>
      <c r="L3797" s="10">
        <f t="shared" si="120"/>
        <v>42244.729166666664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R3797" s="6">
        <f>E3797/N3797</f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0">
        <f t="shared" si="119"/>
        <v>42688.821250000001</v>
      </c>
      <c r="L3798" s="10">
        <f t="shared" si="120"/>
        <v>42748.821250000001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R3798" s="6">
        <f>E3798/N3798</f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0">
        <f t="shared" si="119"/>
        <v>42084.673206018517</v>
      </c>
      <c r="L3799" s="10">
        <f t="shared" si="120"/>
        <v>42114.673206018517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R3799" s="6">
        <f>E3799/N3799</f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0">
        <f t="shared" si="119"/>
        <v>41831.514444444438</v>
      </c>
      <c r="L3800" s="10">
        <f t="shared" si="120"/>
        <v>41861.514444444438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R3800" s="6">
        <f>E3800/N3800</f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0">
        <f t="shared" si="119"/>
        <v>42410.722719907404</v>
      </c>
      <c r="L3801" s="10">
        <f t="shared" si="120"/>
        <v>42440.722719907404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R3801" s="6">
        <f>E3801/N3801</f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0">
        <f t="shared" si="119"/>
        <v>41982.528738425921</v>
      </c>
      <c r="L3802" s="10">
        <f t="shared" si="120"/>
        <v>42014.999305555553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R3802" s="6">
        <f>E3802/N3802</f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0">
        <f t="shared" si="119"/>
        <v>41975.467777777776</v>
      </c>
      <c r="L3803" s="10">
        <f t="shared" si="120"/>
        <v>42006.467777777776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R3803" s="6">
        <f>E3803/N3803</f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0">
        <f t="shared" si="119"/>
        <v>42268.917893518512</v>
      </c>
      <c r="L3804" s="10">
        <f t="shared" si="120"/>
        <v>42298.917893518512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R3804" s="6">
        <v>0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0">
        <f t="shared" si="119"/>
        <v>42403.763518518514</v>
      </c>
      <c r="L3805" s="10">
        <f t="shared" si="120"/>
        <v>42433.763518518514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R3805" s="6">
        <f>E3805/N3805</f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0">
        <f t="shared" si="119"/>
        <v>42526.801203703704</v>
      </c>
      <c r="L3806" s="10">
        <f t="shared" si="120"/>
        <v>42582.083333333336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R3806" s="6">
        <v>0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0">
        <f t="shared" si="119"/>
        <v>41849.678703703699</v>
      </c>
      <c r="L3807" s="10">
        <f t="shared" si="120"/>
        <v>41909.678703703699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R3807" s="6">
        <f>E3807/N3807</f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0">
        <f t="shared" si="119"/>
        <v>41799.050706018512</v>
      </c>
      <c r="L3808" s="10">
        <f t="shared" si="120"/>
        <v>41819.050706018512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R3808" s="6">
        <f>E3808/N3808</f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0">
        <f t="shared" si="119"/>
        <v>42090.700682870367</v>
      </c>
      <c r="L3809" s="10">
        <f t="shared" si="120"/>
        <v>42097.700682870367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R3809" s="6">
        <f>E3809/N3809</f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0">
        <f t="shared" si="119"/>
        <v>42059.24559027778</v>
      </c>
      <c r="L3810" s="10">
        <f t="shared" si="120"/>
        <v>42119.203923611109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R3810" s="6">
        <f>E3810/N3810</f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0">
        <f t="shared" si="119"/>
        <v>41800.318368055552</v>
      </c>
      <c r="L3811" s="10">
        <f t="shared" si="120"/>
        <v>41850.75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R3811" s="6">
        <f>E3811/N3811</f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0">
        <f t="shared" si="119"/>
        <v>42054.640717592592</v>
      </c>
      <c r="L3812" s="10">
        <f t="shared" si="120"/>
        <v>42084.599050925921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R3812" s="6">
        <f>E3812/N3812</f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0">
        <f t="shared" si="119"/>
        <v>42487.418668981474</v>
      </c>
      <c r="L3813" s="10">
        <f t="shared" si="120"/>
        <v>42521.249999999993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R3813" s="6">
        <f>E3813/N3813</f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0">
        <f t="shared" si="119"/>
        <v>42109.542916666665</v>
      </c>
      <c r="L3814" s="10">
        <f t="shared" si="120"/>
        <v>42155.957638888889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R3814" s="6">
        <f>E3814/N3814</f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0">
        <f t="shared" si="119"/>
        <v>42497.067372685182</v>
      </c>
      <c r="L3815" s="10">
        <f t="shared" si="120"/>
        <v>42535.696527777771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R3815" s="6">
        <f>E3815/N3815</f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0">
        <f t="shared" si="119"/>
        <v>42058.695740740739</v>
      </c>
      <c r="L3816" s="10">
        <f t="shared" si="120"/>
        <v>42094.957638888889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R3816" s="6">
        <f>E3816/N3816</f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0">
        <f t="shared" si="119"/>
        <v>42207.051585648143</v>
      </c>
      <c r="L3817" s="10">
        <f t="shared" si="120"/>
        <v>42236.749999999993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R3817" s="6">
        <f>E3817/N3817</f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0">
        <f t="shared" si="119"/>
        <v>41807.481747685182</v>
      </c>
      <c r="L3818" s="10">
        <f t="shared" si="120"/>
        <v>41837.481747685182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R3818" s="6">
        <f>E3818/N3818</f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0">
        <f t="shared" si="119"/>
        <v>42284.488611111105</v>
      </c>
      <c r="L3819" s="10">
        <f t="shared" si="120"/>
        <v>42300.957638888889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R3819" s="6">
        <f>E3819/N3819</f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0">
        <f t="shared" si="119"/>
        <v>42045.634050925924</v>
      </c>
      <c r="L3820" s="10">
        <f t="shared" si="120"/>
        <v>42075.592384259253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R3820" s="6">
        <f>E3820/N3820</f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0">
        <f t="shared" si="119"/>
        <v>42184.001203703701</v>
      </c>
      <c r="L3821" s="10">
        <f t="shared" si="120"/>
        <v>42202.668055555558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R3821" s="6">
        <f>E3821/N3821</f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0">
        <f t="shared" si="119"/>
        <v>42160.443483796298</v>
      </c>
      <c r="L3822" s="10">
        <f t="shared" si="120"/>
        <v>42190.443483796298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R3822" s="6">
        <f>E3822/N3822</f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0">
        <f t="shared" si="119"/>
        <v>42340.972303240742</v>
      </c>
      <c r="L3823" s="10">
        <f t="shared" si="120"/>
        <v>42372.972303240742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R3823" s="6">
        <f>E3823/N3823</f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0">
        <f t="shared" si="119"/>
        <v>42329.629826388882</v>
      </c>
      <c r="L3824" s="10">
        <f t="shared" si="120"/>
        <v>42388.749305555553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R3824" s="6">
        <f>E3824/N3824</f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0">
        <f t="shared" si="119"/>
        <v>42170.701898148145</v>
      </c>
      <c r="L3825" s="10">
        <f t="shared" si="120"/>
        <v>42204.957638888889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R3825" s="6">
        <f>E3825/N3825</f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0">
        <f t="shared" si="119"/>
        <v>42571.417858796289</v>
      </c>
      <c r="L3826" s="10">
        <f t="shared" si="120"/>
        <v>42583.361805555549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R3826" s="6">
        <f>E3826/N3826</f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0">
        <f t="shared" si="119"/>
        <v>42150.861273148148</v>
      </c>
      <c r="L3827" s="10">
        <f t="shared" si="120"/>
        <v>42171.861273148148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R3827" s="6">
        <f>E3827/N3827</f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0">
        <f t="shared" si="119"/>
        <v>42101.215208333328</v>
      </c>
      <c r="L3828" s="10">
        <f t="shared" si="120"/>
        <v>42131.215208333328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R3828" s="6">
        <f>E3828/N3828</f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0">
        <f t="shared" si="119"/>
        <v>42034.719918981478</v>
      </c>
      <c r="L3829" s="10">
        <f t="shared" si="120"/>
        <v>42089.791666666664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R3829" s="6">
        <f>E3829/N3829</f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0">
        <f t="shared" si="119"/>
        <v>41944.319293981483</v>
      </c>
      <c r="L3830" s="10">
        <f t="shared" si="120"/>
        <v>42004.36096064814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 s="6">
        <f>E3830/N3830</f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0">
        <f t="shared" si="119"/>
        <v>42593.657071759262</v>
      </c>
      <c r="L3831" s="10">
        <f t="shared" si="120"/>
        <v>42613.657071759262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R3831" s="6">
        <f>E3831/N3831</f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0">
        <f t="shared" si="119"/>
        <v>42503.532534722217</v>
      </c>
      <c r="L3832" s="10">
        <f t="shared" si="120"/>
        <v>42517.532534722217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R3832" s="6">
        <f>E3832/N3832</f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0">
        <f t="shared" si="119"/>
        <v>41927.640567129631</v>
      </c>
      <c r="L3833" s="10">
        <f t="shared" si="120"/>
        <v>41948.682233796295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R3833" s="6">
        <f>E3833/N3833</f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0">
        <f t="shared" si="119"/>
        <v>42374.906655092585</v>
      </c>
      <c r="L3834" s="10">
        <f t="shared" si="120"/>
        <v>42419.906655092585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R3834" s="6">
        <f>E3834/N3834</f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0">
        <f t="shared" si="119"/>
        <v>41963.664027777777</v>
      </c>
      <c r="L3835" s="10">
        <f t="shared" si="120"/>
        <v>41974.589583333327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R3835" s="6">
        <f>E3835/N3835</f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0">
        <f t="shared" si="119"/>
        <v>42143.236886574072</v>
      </c>
      <c r="L3836" s="10">
        <f t="shared" si="120"/>
        <v>42173.236886574072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R3836" s="6">
        <f>E3836/N3836</f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0">
        <f t="shared" si="119"/>
        <v>42460.733888888884</v>
      </c>
      <c r="L3837" s="10">
        <f t="shared" si="120"/>
        <v>42481.733888888884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R3837" s="6">
        <f>E3837/N3837</f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0">
        <f t="shared" si="119"/>
        <v>42553.718194444438</v>
      </c>
      <c r="L3838" s="10">
        <f t="shared" si="120"/>
        <v>42584.964583333327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R3838" s="6">
        <f>E3838/N3838</f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0">
        <f t="shared" si="119"/>
        <v>42152.557384259257</v>
      </c>
      <c r="L3839" s="10">
        <f t="shared" si="120"/>
        <v>42188.557384259257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R3839" s="6">
        <f>E3839/N3839</f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0">
        <f t="shared" si="119"/>
        <v>42116.502418981479</v>
      </c>
      <c r="L3840" s="10">
        <f t="shared" si="120"/>
        <v>42146.502418981479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R3840" s="6">
        <f>E3840/N3840</f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0">
        <f t="shared" si="119"/>
        <v>42154.934305555558</v>
      </c>
      <c r="L3841" s="10">
        <f t="shared" si="120"/>
        <v>42214.934305555558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R3841" s="6">
        <f>E3841/N3841</f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0">
        <f t="shared" si="119"/>
        <v>42432.493391203701</v>
      </c>
      <c r="L3842" s="10">
        <f t="shared" si="120"/>
        <v>42457.45172453703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R3842" s="6">
        <f>E3842/N3842</f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0">
        <f t="shared" ref="K3843:K3906" si="121">(J3843/86400)+25569+(-5/24)</f>
        <v>41780.57739583333</v>
      </c>
      <c r="L3843" s="10">
        <f t="shared" ref="L3843:L3906" si="122">(I3843/86400)+25569+(-5/24)</f>
        <v>41840.57739583333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 s="6">
        <f>E3843/N3843</f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0">
        <f t="shared" si="121"/>
        <v>41740.285324074073</v>
      </c>
      <c r="L3844" s="10">
        <f t="shared" si="122"/>
        <v>41770.285324074073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 s="6">
        <f>E3844/N3844</f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0">
        <f t="shared" si="121"/>
        <v>41765.864166666666</v>
      </c>
      <c r="L3845" s="10">
        <f t="shared" si="122"/>
        <v>41790.864166666666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 s="6">
        <f>E3845/N3845</f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0">
        <f t="shared" si="121"/>
        <v>41766.408958333333</v>
      </c>
      <c r="L3846" s="10">
        <f t="shared" si="122"/>
        <v>41793.082638888889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 s="6">
        <f>E3846/N3846</f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0">
        <f t="shared" si="121"/>
        <v>42248.418680555558</v>
      </c>
      <c r="L3847" s="10">
        <f t="shared" si="122"/>
        <v>42278.418680555558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 s="6">
        <f>E3847/N3847</f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0">
        <f t="shared" si="121"/>
        <v>41885.01321759259</v>
      </c>
      <c r="L3848" s="10">
        <f t="shared" si="122"/>
        <v>41916.082638888889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 s="6">
        <f>E3848/N3848</f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0">
        <f t="shared" si="121"/>
        <v>42159.016099537032</v>
      </c>
      <c r="L3849" s="10">
        <f t="shared" si="122"/>
        <v>42204.016099537032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 s="6">
        <f>E3849/N3849</f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0">
        <f t="shared" si="121"/>
        <v>42265.608668981477</v>
      </c>
      <c r="L3850" s="10">
        <f t="shared" si="122"/>
        <v>42295.608668981477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 s="6">
        <f>E3850/N3850</f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0">
        <f t="shared" si="121"/>
        <v>42136.558842592589</v>
      </c>
      <c r="L3851" s="10">
        <f t="shared" si="122"/>
        <v>42166.558842592589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 s="6">
        <f>E3851/N3851</f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0">
        <f t="shared" si="121"/>
        <v>41974.916006944441</v>
      </c>
      <c r="L3852" s="10">
        <f t="shared" si="122"/>
        <v>42004.916006944441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 s="6">
        <f>E3852/N3852</f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0">
        <f t="shared" si="121"/>
        <v>42172.23123842592</v>
      </c>
      <c r="L3853" s="10">
        <f t="shared" si="122"/>
        <v>42202.23123842592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 s="6">
        <f>E3853/N3853</f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0">
        <f t="shared" si="121"/>
        <v>42064.982361111113</v>
      </c>
      <c r="L3854" s="10">
        <f t="shared" si="122"/>
        <v>42089.940694444442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 s="6">
        <f>E3854/N3854</f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0">
        <f t="shared" si="121"/>
        <v>41848.631689814814</v>
      </c>
      <c r="L3855" s="10">
        <f t="shared" si="122"/>
        <v>41883.631689814814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 s="6">
        <f>E3855/N3855</f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0">
        <f t="shared" si="121"/>
        <v>42103.67659722222</v>
      </c>
      <c r="L3856" s="10">
        <f t="shared" si="122"/>
        <v>42133.67659722222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 s="6">
        <f>E3856/N3856</f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0">
        <f t="shared" si="121"/>
        <v>42059.762395833335</v>
      </c>
      <c r="L3857" s="10">
        <f t="shared" si="122"/>
        <v>42089.720729166664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 s="6">
        <f>E3857/N3857</f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0">
        <f t="shared" si="121"/>
        <v>42041.534756944442</v>
      </c>
      <c r="L3858" s="10">
        <f t="shared" si="122"/>
        <v>42071.493090277778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 s="6">
        <f>E3858/N3858</f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0">
        <f t="shared" si="121"/>
        <v>41829.528819444444</v>
      </c>
      <c r="L3859" s="10">
        <f t="shared" si="122"/>
        <v>41852.508333333331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 s="6">
        <f>E3859/N3859</f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0">
        <f t="shared" si="121"/>
        <v>42128.222731481474</v>
      </c>
      <c r="L3860" s="10">
        <f t="shared" si="122"/>
        <v>42146.666666666664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 s="6">
        <f>E3860/N3860</f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0">
        <f t="shared" si="121"/>
        <v>41789.685266203705</v>
      </c>
      <c r="L3861" s="10">
        <f t="shared" si="122"/>
        <v>41815.666666666664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 s="6">
        <f>E3861/N3861</f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0">
        <f t="shared" si="121"/>
        <v>41833.452662037038</v>
      </c>
      <c r="L3862" s="10">
        <f t="shared" si="122"/>
        <v>41863.452662037038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 s="6">
        <f>E3862/N3862</f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0">
        <f t="shared" si="121"/>
        <v>41914.381678240738</v>
      </c>
      <c r="L3863" s="10">
        <f t="shared" si="122"/>
        <v>41955.699305555558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 s="6">
        <f>E3863/N3863</f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0">
        <f t="shared" si="121"/>
        <v>42611.052731481475</v>
      </c>
      <c r="L3864" s="10">
        <f t="shared" si="122"/>
        <v>42625.499305555553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 s="6">
        <f>E3864/N3864</f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0">
        <f t="shared" si="121"/>
        <v>42253.424826388888</v>
      </c>
      <c r="L3865" s="10">
        <f t="shared" si="122"/>
        <v>42313.466493055552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s="6">
        <v>0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0">
        <f t="shared" si="121"/>
        <v>42295.683495370373</v>
      </c>
      <c r="L3866" s="10">
        <f t="shared" si="122"/>
        <v>42325.72516203703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 s="6">
        <f>E3866/N3866</f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0">
        <f t="shared" si="121"/>
        <v>41841.44326388889</v>
      </c>
      <c r="L3867" s="10">
        <f t="shared" si="122"/>
        <v>41881.020833333328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 s="6">
        <f>E3867/N3867</f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0">
        <f t="shared" si="121"/>
        <v>42402.738668981481</v>
      </c>
      <c r="L3868" s="10">
        <f t="shared" si="122"/>
        <v>42451.936805555553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 s="6">
        <f>E3868/N3868</f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0">
        <f t="shared" si="121"/>
        <v>42509.605775462966</v>
      </c>
      <c r="L3869" s="10">
        <f t="shared" si="122"/>
        <v>42539.605775462966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 s="6">
        <f>E3869/N3869</f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0">
        <f t="shared" si="121"/>
        <v>41865.45144675926</v>
      </c>
      <c r="L3870" s="10">
        <f t="shared" si="122"/>
        <v>41890.45144675926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 s="6">
        <f>E3870/N3870</f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0">
        <f t="shared" si="121"/>
        <v>42047.516111111108</v>
      </c>
      <c r="L3871" s="10">
        <f t="shared" si="122"/>
        <v>42076.924305555549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 s="6">
        <f>E3871/N3871</f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0">
        <f t="shared" si="121"/>
        <v>41792.963865740741</v>
      </c>
      <c r="L3872" s="10">
        <f t="shared" si="122"/>
        <v>41822.963865740741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 s="6">
        <f>E3872/N3872</f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0">
        <f t="shared" si="121"/>
        <v>42763.572337962956</v>
      </c>
      <c r="L3873" s="10">
        <f t="shared" si="122"/>
        <v>42823.530671296299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 s="6">
        <f>E3873/N3873</f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0">
        <f t="shared" si="121"/>
        <v>42179.9374537037</v>
      </c>
      <c r="L3874" s="10">
        <f t="shared" si="122"/>
        <v>42229.9374537037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s="6">
        <v>0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0">
        <f t="shared" si="121"/>
        <v>42255.487673611111</v>
      </c>
      <c r="L3875" s="10">
        <f t="shared" si="122"/>
        <v>42285.487673611111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s="6">
        <v>0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0">
        <f t="shared" si="121"/>
        <v>42006.808124999996</v>
      </c>
      <c r="L3876" s="10">
        <f t="shared" si="122"/>
        <v>42027.833333333336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s="6">
        <v>0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0">
        <f t="shared" si="121"/>
        <v>42615.138483796291</v>
      </c>
      <c r="L3877" s="10">
        <f t="shared" si="122"/>
        <v>42616.208333333336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s="6">
        <v>0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0">
        <f t="shared" si="121"/>
        <v>42372.415833333333</v>
      </c>
      <c r="L3878" s="10">
        <f t="shared" si="122"/>
        <v>42402.415833333333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 s="6">
        <f>E3878/N3878</f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0">
        <f t="shared" si="121"/>
        <v>42682.469351851854</v>
      </c>
      <c r="L3879" s="10">
        <f t="shared" si="122"/>
        <v>42712.469351851854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 s="6">
        <f>E3879/N3879</f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0">
        <f t="shared" si="121"/>
        <v>42154.610486111109</v>
      </c>
      <c r="L3880" s="10">
        <f t="shared" si="122"/>
        <v>42184.957638888889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 s="6">
        <f>E3880/N3880</f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0">
        <f t="shared" si="121"/>
        <v>41999.652731481481</v>
      </c>
      <c r="L3881" s="10">
        <f t="shared" si="122"/>
        <v>42029.652731481481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s="6">
        <v>0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0">
        <f t="shared" si="121"/>
        <v>41815.606712962959</v>
      </c>
      <c r="L3882" s="10">
        <f t="shared" si="122"/>
        <v>41850.75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 s="6">
        <f>E3882/N3882</f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0">
        <f t="shared" si="121"/>
        <v>42755.810173611106</v>
      </c>
      <c r="L3883" s="10">
        <f t="shared" si="122"/>
        <v>42785.810173611106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 s="6">
        <f>E3883/N3883</f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0">
        <f t="shared" si="121"/>
        <v>42373.77511574074</v>
      </c>
      <c r="L3884" s="10">
        <f t="shared" si="122"/>
        <v>42400.752083333333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s="6">
        <v>0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0">
        <f t="shared" si="121"/>
        <v>41854.394317129627</v>
      </c>
      <c r="L3885" s="10">
        <f t="shared" si="122"/>
        <v>41884.394317129627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s="6">
        <v>0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0">
        <f t="shared" si="121"/>
        <v>42065.583240740736</v>
      </c>
      <c r="L3886" s="10">
        <f t="shared" si="122"/>
        <v>42090.541574074072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s="6">
        <v>0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0">
        <f t="shared" si="121"/>
        <v>42469.742951388886</v>
      </c>
      <c r="L3887" s="10">
        <f t="shared" si="122"/>
        <v>42499.742951388886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s="6">
        <v>0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0">
        <f t="shared" si="121"/>
        <v>41954.019699074073</v>
      </c>
      <c r="L3888" s="10">
        <f t="shared" si="122"/>
        <v>41984.019699074073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s="6">
        <v>0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0">
        <f t="shared" si="121"/>
        <v>42079.649641203701</v>
      </c>
      <c r="L3889" s="10">
        <f t="shared" si="122"/>
        <v>42125.708333333336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 s="6">
        <f>E3889/N3889</f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0">
        <f t="shared" si="121"/>
        <v>42762.337476851848</v>
      </c>
      <c r="L3890" s="10">
        <f t="shared" si="122"/>
        <v>42792.337476851848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 s="6">
        <f>E3890/N3890</f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0">
        <f t="shared" si="121"/>
        <v>41976.796643518515</v>
      </c>
      <c r="L3891" s="10">
        <f t="shared" si="122"/>
        <v>42008.768055555549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 s="6">
        <f>E3891/N3891</f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0">
        <f t="shared" si="121"/>
        <v>42171.55027777778</v>
      </c>
      <c r="L3892" s="10">
        <f t="shared" si="122"/>
        <v>42231.55027777778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 s="6">
        <f>E3892/N3892</f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0">
        <f t="shared" si="121"/>
        <v>42055.924120370364</v>
      </c>
      <c r="L3893" s="10">
        <f t="shared" si="122"/>
        <v>42085.999305555553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 s="6">
        <f>E3893/N3893</f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0">
        <f t="shared" si="121"/>
        <v>41867.443946759253</v>
      </c>
      <c r="L3894" s="10">
        <f t="shared" si="122"/>
        <v>41875.083333333328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s="6">
        <v>0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0">
        <f t="shared" si="121"/>
        <v>41779.449537037035</v>
      </c>
      <c r="L3895" s="10">
        <f t="shared" si="122"/>
        <v>41821.041666666664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 s="6">
        <f>E3895/N3895</f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0">
        <f t="shared" si="121"/>
        <v>42679.750138888885</v>
      </c>
      <c r="L3896" s="10">
        <f t="shared" si="122"/>
        <v>42709.999305555553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 s="6">
        <f>E3896/N3896</f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0">
        <f t="shared" si="121"/>
        <v>42032.041875000003</v>
      </c>
      <c r="L3897" s="10">
        <f t="shared" si="122"/>
        <v>42063.041875000003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 s="6">
        <f>E3897/N3897</f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0">
        <f t="shared" si="121"/>
        <v>41792.983541666668</v>
      </c>
      <c r="L3898" s="10">
        <f t="shared" si="122"/>
        <v>41806.983541666668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 s="6">
        <f>E3898/N3898</f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0">
        <f t="shared" si="121"/>
        <v>41982.665312499994</v>
      </c>
      <c r="L3899" s="10">
        <f t="shared" si="122"/>
        <v>42012.665312499994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 s="6">
        <f>E3899/N3899</f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0">
        <f t="shared" si="121"/>
        <v>42193.273958333331</v>
      </c>
      <c r="L3900" s="10">
        <f t="shared" si="122"/>
        <v>42233.458333333336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 s="6">
        <f>E3900/N3900</f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0">
        <f t="shared" si="121"/>
        <v>41843.566678240742</v>
      </c>
      <c r="L3901" s="10">
        <f t="shared" si="122"/>
        <v>41863.566678240742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 s="6">
        <f>E3901/N3901</f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0">
        <f t="shared" si="121"/>
        <v>42135.884155092594</v>
      </c>
      <c r="L3902" s="10">
        <f t="shared" si="122"/>
        <v>42165.884155092594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 s="6">
        <f>E3902/N3902</f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0">
        <f t="shared" si="121"/>
        <v>42317.618043981478</v>
      </c>
      <c r="L3903" s="10">
        <f t="shared" si="122"/>
        <v>42357.618043981478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 s="6">
        <f>E3903/N3903</f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0">
        <f t="shared" si="121"/>
        <v>42663.259745370371</v>
      </c>
      <c r="L3904" s="10">
        <f t="shared" si="122"/>
        <v>42688.301412037035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 s="6">
        <f>E3904/N3904</f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0">
        <f t="shared" si="121"/>
        <v>42185.802835648145</v>
      </c>
      <c r="L3905" s="10">
        <f t="shared" si="122"/>
        <v>42230.609722222223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s="6">
        <v>0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0">
        <f t="shared" si="121"/>
        <v>42095.020833333336</v>
      </c>
      <c r="L3906" s="10">
        <f t="shared" si="122"/>
        <v>42109.00277777778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 s="6">
        <f>E3906/N3906</f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0">
        <f t="shared" ref="K3907:K3970" si="123">(J3907/86400)+25569+(-5/24)</f>
        <v>42124.415543981479</v>
      </c>
      <c r="L3907" s="10">
        <f t="shared" ref="L3907:L3970" si="124">(I3907/86400)+25569+(-5/24)</f>
        <v>42166.749999999993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 s="6">
        <f>E3907/N3907</f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0">
        <f t="shared" si="123"/>
        <v>42143.709409722222</v>
      </c>
      <c r="L3908" s="10">
        <f t="shared" si="124"/>
        <v>42181.350694444445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 s="6">
        <f>E3908/N3908</f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0">
        <f t="shared" si="123"/>
        <v>41906.611180555556</v>
      </c>
      <c r="L3909" s="10">
        <f t="shared" si="124"/>
        <v>41938.630555555552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 s="6">
        <f>E3909/N3909</f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0">
        <f t="shared" si="123"/>
        <v>41833.927037037036</v>
      </c>
      <c r="L3910" s="10">
        <f t="shared" si="124"/>
        <v>41848.927037037036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 s="6">
        <f>E3910/N3910</f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0">
        <f t="shared" si="123"/>
        <v>41863.150949074072</v>
      </c>
      <c r="L3911" s="10">
        <f t="shared" si="124"/>
        <v>41893.150949074072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 s="6">
        <f>E3911/N3911</f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0">
        <f t="shared" si="123"/>
        <v>42224.548576388886</v>
      </c>
      <c r="L3912" s="10">
        <f t="shared" si="124"/>
        <v>42254.548576388886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 s="6">
        <f>E3912/N3912</f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0">
        <f t="shared" si="123"/>
        <v>41939.603900462964</v>
      </c>
      <c r="L3913" s="10">
        <f t="shared" si="124"/>
        <v>41969.645567129628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 s="6">
        <f>E3913/N3913</f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0">
        <f t="shared" si="123"/>
        <v>42059.061689814807</v>
      </c>
      <c r="L3914" s="10">
        <f t="shared" si="124"/>
        <v>42118.982638888883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 s="6">
        <f>E3914/N3914</f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0">
        <f t="shared" si="123"/>
        <v>42308.002881944441</v>
      </c>
      <c r="L3915" s="10">
        <f t="shared" si="124"/>
        <v>42338.044548611106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 s="6">
        <f>E3915/N3915</f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0">
        <f t="shared" si="123"/>
        <v>42114.610601851855</v>
      </c>
      <c r="L3916" s="10">
        <f t="shared" si="124"/>
        <v>42134.749305555553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 s="6">
        <f>E3916/N3916</f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0">
        <f t="shared" si="123"/>
        <v>42492.776724537034</v>
      </c>
      <c r="L3917" s="10">
        <f t="shared" si="124"/>
        <v>42522.776724537034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 s="6">
        <f>E3917/N3917</f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0">
        <f t="shared" si="123"/>
        <v>42494.263333333329</v>
      </c>
      <c r="L3918" s="10">
        <f t="shared" si="124"/>
        <v>42524.263333333329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s="6">
        <v>0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0">
        <f t="shared" si="123"/>
        <v>41863.318993055553</v>
      </c>
      <c r="L3919" s="10">
        <f t="shared" si="124"/>
        <v>41893.318993055553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 s="6">
        <f>E3919/N3919</f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0">
        <f t="shared" si="123"/>
        <v>41843.456284722219</v>
      </c>
      <c r="L3920" s="10">
        <f t="shared" si="124"/>
        <v>41855.458333333328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 s="6">
        <f>E3920/N3920</f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0">
        <f t="shared" si="123"/>
        <v>42358.476539351854</v>
      </c>
      <c r="L3921" s="10">
        <f t="shared" si="124"/>
        <v>42386.791666666664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 s="6">
        <f>E3921/N3921</f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0">
        <f t="shared" si="123"/>
        <v>42657.178935185184</v>
      </c>
      <c r="L3922" s="10">
        <f t="shared" si="124"/>
        <v>42687.220601851848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 s="6">
        <f>E3922/N3922</f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0">
        <f t="shared" si="123"/>
        <v>41926.333969907406</v>
      </c>
      <c r="L3923" s="10">
        <f t="shared" si="124"/>
        <v>41938.541666666664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s="6">
        <v>0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0">
        <f t="shared" si="123"/>
        <v>42020.560300925928</v>
      </c>
      <c r="L3924" s="10">
        <f t="shared" si="124"/>
        <v>42065.749999999993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 s="6">
        <f>E3924/N3924</f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0">
        <f t="shared" si="123"/>
        <v>42075.771655092591</v>
      </c>
      <c r="L3925" s="10">
        <f t="shared" si="124"/>
        <v>42103.771655092591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 s="6">
        <f>E3925/N3925</f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0">
        <f t="shared" si="123"/>
        <v>41786.751412037032</v>
      </c>
      <c r="L3926" s="10">
        <f t="shared" si="124"/>
        <v>41816.751412037032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 s="6">
        <f>E3926/N3926</f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0">
        <f t="shared" si="123"/>
        <v>41820.662488425922</v>
      </c>
      <c r="L3927" s="10">
        <f t="shared" si="124"/>
        <v>41850.662488425922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 s="6">
        <f>E3927/N3927</f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0">
        <f t="shared" si="123"/>
        <v>41969.876712962963</v>
      </c>
      <c r="L3928" s="10">
        <f t="shared" si="124"/>
        <v>41999.876712962963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 s="6">
        <f>E3928/N3928</f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0">
        <f t="shared" si="123"/>
        <v>41830.059074074074</v>
      </c>
      <c r="L3929" s="10">
        <f t="shared" si="124"/>
        <v>41860.059074074074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 s="6">
        <f>E3929/N3929</f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0">
        <f t="shared" si="123"/>
        <v>42265.474849537037</v>
      </c>
      <c r="L3930" s="10">
        <f t="shared" si="124"/>
        <v>42292.999305555553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 s="6">
        <f>E3930/N3930</f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0">
        <f t="shared" si="123"/>
        <v>42601.618807870364</v>
      </c>
      <c r="L3931" s="10">
        <f t="shared" si="124"/>
        <v>42631.618807870364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 s="6">
        <f>E3931/N3931</f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0">
        <f t="shared" si="123"/>
        <v>42433.13041666666</v>
      </c>
      <c r="L3932" s="10">
        <f t="shared" si="124"/>
        <v>42461.041666666664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s="6">
        <v>0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0">
        <f t="shared" si="123"/>
        <v>42227.943368055552</v>
      </c>
      <c r="L3933" s="10">
        <f t="shared" si="124"/>
        <v>42252.943368055552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s="6">
        <v>0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0">
        <f t="shared" si="123"/>
        <v>42414.960231481477</v>
      </c>
      <c r="L3934" s="10">
        <f t="shared" si="124"/>
        <v>42444.918564814812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 s="6">
        <f>E3934/N3934</f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0">
        <f t="shared" si="123"/>
        <v>42538.759976851848</v>
      </c>
      <c r="L3935" s="10">
        <f t="shared" si="124"/>
        <v>42567.821527777771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 s="6">
        <f>E3935/N3935</f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0">
        <f t="shared" si="123"/>
        <v>42233.463414351849</v>
      </c>
      <c r="L3936" s="10">
        <f t="shared" si="124"/>
        <v>42278.333333333336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 s="6">
        <f>E3936/N3936</f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0">
        <f t="shared" si="123"/>
        <v>42221.448449074072</v>
      </c>
      <c r="L3937" s="10">
        <f t="shared" si="124"/>
        <v>42281.448449074072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 s="6">
        <f>E3937/N3937</f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0">
        <f t="shared" si="123"/>
        <v>42675.054629629631</v>
      </c>
      <c r="L3938" s="10">
        <f t="shared" si="124"/>
        <v>42705.096296296295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s="6">
        <v>0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0">
        <f t="shared" si="123"/>
        <v>42534.423148148147</v>
      </c>
      <c r="L3939" s="10">
        <f t="shared" si="124"/>
        <v>42562.423148148147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 s="6">
        <f>E3939/N3939</f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0">
        <f t="shared" si="123"/>
        <v>42151.697384259256</v>
      </c>
      <c r="L3940" s="10">
        <f t="shared" si="124"/>
        <v>42182.697384259256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 s="6">
        <f>E3940/N3940</f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0">
        <f t="shared" si="123"/>
        <v>41915.191886574074</v>
      </c>
      <c r="L3941" s="10">
        <f t="shared" si="124"/>
        <v>41918.979166666664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 s="6">
        <f>E3941/N3941</f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0">
        <f t="shared" si="123"/>
        <v>41961.284155092588</v>
      </c>
      <c r="L3942" s="10">
        <f t="shared" si="124"/>
        <v>42006.284155092588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 s="6">
        <f>E3942/N3942</f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0">
        <f t="shared" si="123"/>
        <v>41940.378900462958</v>
      </c>
      <c r="L3943" s="10">
        <f t="shared" si="124"/>
        <v>41967.833333333336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 s="6">
        <f>E3943/N3943</f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0">
        <f t="shared" si="123"/>
        <v>42111.695763888885</v>
      </c>
      <c r="L3944" s="10">
        <f t="shared" si="124"/>
        <v>42171.695763888885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s="6">
        <v>0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0">
        <f t="shared" si="123"/>
        <v>42279.570231481477</v>
      </c>
      <c r="L3945" s="10">
        <f t="shared" si="124"/>
        <v>42310.493055555555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 s="6">
        <f>E3945/N3945</f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0">
        <f t="shared" si="123"/>
        <v>42213.454571759255</v>
      </c>
      <c r="L3946" s="10">
        <f t="shared" si="124"/>
        <v>42243.454571759255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s="6">
        <v>0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0">
        <f t="shared" si="123"/>
        <v>42109.593379629623</v>
      </c>
      <c r="L3947" s="10">
        <f t="shared" si="124"/>
        <v>42139.593379629623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 s="6">
        <f>E3947/N3947</f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0">
        <f t="shared" si="123"/>
        <v>42031.625254629624</v>
      </c>
      <c r="L3948" s="10">
        <f t="shared" si="124"/>
        <v>42063.124999999993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 s="6">
        <f>E3948/N3948</f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0">
        <f t="shared" si="123"/>
        <v>42614.934537037036</v>
      </c>
      <c r="L3949" s="10">
        <f t="shared" si="124"/>
        <v>42644.934537037036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 s="6">
        <f>E3949/N3949</f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0">
        <f t="shared" si="123"/>
        <v>41829.117164351854</v>
      </c>
      <c r="L3950" s="10">
        <f t="shared" si="124"/>
        <v>41889.117164351854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s="6">
        <v>0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0">
        <f t="shared" si="123"/>
        <v>42015.912280092591</v>
      </c>
      <c r="L3951" s="10">
        <f t="shared" si="124"/>
        <v>42045.912280092591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 s="6">
        <f>E3951/N3951</f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0">
        <f t="shared" si="123"/>
        <v>42439.493981481479</v>
      </c>
      <c r="L3952" s="10">
        <f t="shared" si="124"/>
        <v>42468.565972222219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 s="6">
        <f>E3952/N3952</f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0">
        <f t="shared" si="123"/>
        <v>42433.617384259262</v>
      </c>
      <c r="L3953" s="10">
        <f t="shared" si="124"/>
        <v>42493.57571759259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 s="6">
        <f>E3953/N3953</f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0">
        <f t="shared" si="123"/>
        <v>42243.582060185181</v>
      </c>
      <c r="L3954" s="10">
        <f t="shared" si="124"/>
        <v>42303.582060185181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 s="6">
        <f>E3954/N3954</f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0">
        <f t="shared" si="123"/>
        <v>42549.840115740742</v>
      </c>
      <c r="L3955" s="10">
        <f t="shared" si="124"/>
        <v>42580.770138888889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s="6">
        <v>0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0">
        <f t="shared" si="123"/>
        <v>41774.442870370367</v>
      </c>
      <c r="L3956" s="10">
        <f t="shared" si="124"/>
        <v>41834.442870370367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s="6">
        <v>0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0">
        <f t="shared" si="123"/>
        <v>42306.640520833331</v>
      </c>
      <c r="L3957" s="10">
        <f t="shared" si="124"/>
        <v>42336.682187499995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 s="6">
        <f>E3957/N3957</f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0">
        <f t="shared" si="123"/>
        <v>42457.723692129628</v>
      </c>
      <c r="L3958" s="10">
        <f t="shared" si="124"/>
        <v>42484.805555555555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s="6">
        <v>0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0">
        <f t="shared" si="123"/>
        <v>42513.76798611111</v>
      </c>
      <c r="L3959" s="10">
        <f t="shared" si="124"/>
        <v>42559.76798611111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 s="6">
        <f>E3959/N3959</f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0">
        <f t="shared" si="123"/>
        <v>41816.742037037031</v>
      </c>
      <c r="L3960" s="10">
        <f t="shared" si="124"/>
        <v>41853.375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 s="6">
        <f>E3960/N3960</f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0">
        <f t="shared" si="123"/>
        <v>41880.580509259256</v>
      </c>
      <c r="L3961" s="10">
        <f t="shared" si="124"/>
        <v>41910.580509259256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 s="6">
        <f>E3961/N3961</f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0">
        <f t="shared" si="123"/>
        <v>42342.63722222222</v>
      </c>
      <c r="L3962" s="10">
        <f t="shared" si="124"/>
        <v>42372.63722222222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 s="6">
        <f>E3962/N3962</f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0">
        <f t="shared" si="123"/>
        <v>41745.682986111111</v>
      </c>
      <c r="L3963" s="10">
        <f t="shared" si="124"/>
        <v>41767.682986111111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 s="6">
        <f>E3963/N3963</f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0">
        <f t="shared" si="123"/>
        <v>42311.413124999999</v>
      </c>
      <c r="L3964" s="10">
        <f t="shared" si="124"/>
        <v>42336.413124999999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 s="6">
        <f>E3964/N3964</f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0">
        <f t="shared" si="123"/>
        <v>42295.945798611108</v>
      </c>
      <c r="L3965" s="10">
        <f t="shared" si="124"/>
        <v>42325.987465277773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s="6">
        <v>0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0">
        <f t="shared" si="123"/>
        <v>42053.513726851852</v>
      </c>
      <c r="L3966" s="10">
        <f t="shared" si="124"/>
        <v>42113.47206018518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 s="6">
        <f>E3966/N3966</f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0">
        <f t="shared" si="123"/>
        <v>42414.027546296296</v>
      </c>
      <c r="L3967" s="10">
        <f t="shared" si="124"/>
        <v>42473.985879629625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 s="6">
        <f>E3967/N3967</f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0">
        <f t="shared" si="123"/>
        <v>41801.503217592588</v>
      </c>
      <c r="L3968" s="10">
        <f t="shared" si="124"/>
        <v>41843.915972222218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 s="6">
        <f>E3968/N3968</f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0">
        <f t="shared" si="123"/>
        <v>42770.082256944443</v>
      </c>
      <c r="L3969" s="10">
        <f t="shared" si="124"/>
        <v>42800.082256944443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 s="6">
        <f>E3969/N3969</f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0">
        <f t="shared" si="123"/>
        <v>42452.60732638889</v>
      </c>
      <c r="L3970" s="10">
        <f t="shared" si="124"/>
        <v>42512.60732638889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 s="6">
        <f>E3970/N3970</f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0">
        <f t="shared" ref="K3971:K4034" si="125">(J3971/86400)+25569+(-5/24)</f>
        <v>42601.646365740737</v>
      </c>
      <c r="L3971" s="10">
        <f t="shared" ref="L3971:L4034" si="126">(I3971/86400)+25569+(-5/24)</f>
        <v>42610.954861111109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 s="6">
        <f>E3971/N3971</f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0">
        <f t="shared" si="125"/>
        <v>42447.655219907407</v>
      </c>
      <c r="L3972" s="10">
        <f t="shared" si="126"/>
        <v>42477.655219907407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 s="6">
        <f>E3972/N3972</f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0">
        <f t="shared" si="125"/>
        <v>41811.327847222223</v>
      </c>
      <c r="L3973" s="10">
        <f t="shared" si="126"/>
        <v>41841.327847222223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 s="6">
        <f>E3973/N3973</f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0">
        <f t="shared" si="125"/>
        <v>41980.859189814808</v>
      </c>
      <c r="L3974" s="10">
        <f t="shared" si="126"/>
        <v>42040.859189814808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 s="6">
        <f>E3974/N3974</f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0">
        <f t="shared" si="125"/>
        <v>42469.475810185184</v>
      </c>
      <c r="L3975" s="10">
        <f t="shared" si="126"/>
        <v>42498.958333333336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 s="6">
        <f>E3975/N3975</f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0">
        <f t="shared" si="125"/>
        <v>42493.338518518511</v>
      </c>
      <c r="L3976" s="10">
        <f t="shared" si="126"/>
        <v>42523.338518518511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 s="6">
        <f>E3976/N3976</f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0">
        <f t="shared" si="125"/>
        <v>42534.658541666664</v>
      </c>
      <c r="L3977" s="10">
        <f t="shared" si="126"/>
        <v>42564.658541666664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s="6">
        <v>0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0">
        <f t="shared" si="125"/>
        <v>41830.650011574071</v>
      </c>
      <c r="L3978" s="10">
        <f t="shared" si="126"/>
        <v>41852.083333333328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 s="6">
        <f>E3978/N3978</f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0">
        <f t="shared" si="125"/>
        <v>42543.580231481479</v>
      </c>
      <c r="L3979" s="10">
        <f t="shared" si="126"/>
        <v>42573.580231481479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 s="6">
        <f>E3979/N3979</f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0">
        <f t="shared" si="125"/>
        <v>41975.434641203705</v>
      </c>
      <c r="L3980" s="10">
        <f t="shared" si="126"/>
        <v>42035.434641203705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 s="6">
        <f>E3980/N3980</f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0">
        <f t="shared" si="125"/>
        <v>42069.695104166669</v>
      </c>
      <c r="L3981" s="10">
        <f t="shared" si="126"/>
        <v>42092.624999999993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 s="6">
        <f>E3981/N3981</f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0">
        <f t="shared" si="125"/>
        <v>41795.390590277777</v>
      </c>
      <c r="L3982" s="10">
        <f t="shared" si="126"/>
        <v>41825.390590277777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 s="6">
        <f>E3982/N3982</f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0">
        <f t="shared" si="125"/>
        <v>42507.971631944441</v>
      </c>
      <c r="L3983" s="10">
        <f t="shared" si="126"/>
        <v>42567.971631944441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 s="6">
        <f>E3983/N3983</f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0">
        <f t="shared" si="125"/>
        <v>42132.601620370369</v>
      </c>
      <c r="L3984" s="10">
        <f t="shared" si="126"/>
        <v>42192.601620370369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 s="6">
        <f>E3984/N3984</f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0">
        <f t="shared" si="125"/>
        <v>41747.661527777775</v>
      </c>
      <c r="L3985" s="10">
        <f t="shared" si="126"/>
        <v>41779.082638888889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 s="6">
        <f>E3985/N3985</f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0">
        <f t="shared" si="125"/>
        <v>41920.75513888889</v>
      </c>
      <c r="L3986" s="10">
        <f t="shared" si="126"/>
        <v>41950.791666666664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 s="6">
        <f>E3986/N3986</f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0">
        <f t="shared" si="125"/>
        <v>42399.499074074069</v>
      </c>
      <c r="L3987" s="10">
        <f t="shared" si="126"/>
        <v>42420.670138888883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 s="6">
        <f>E3987/N3987</f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0">
        <f t="shared" si="125"/>
        <v>42467.340208333328</v>
      </c>
      <c r="L3988" s="10">
        <f t="shared" si="126"/>
        <v>42496.336111111108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 s="6">
        <f>E3988/N3988</f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0">
        <f t="shared" si="125"/>
        <v>41765.716319444444</v>
      </c>
      <c r="L3989" s="10">
        <f t="shared" si="126"/>
        <v>41775.716319444444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 s="6">
        <f>E3989/N3989</f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0">
        <f t="shared" si="125"/>
        <v>42229.872835648144</v>
      </c>
      <c r="L3990" s="10">
        <f t="shared" si="126"/>
        <v>42244.872835648144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 s="6">
        <f>E3990/N3990</f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0">
        <f t="shared" si="125"/>
        <v>42286.541446759256</v>
      </c>
      <c r="L3991" s="10">
        <f t="shared" si="126"/>
        <v>42316.583113425928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s="6">
        <v>0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0">
        <f t="shared" si="125"/>
        <v>42401.464039351849</v>
      </c>
      <c r="L3992" s="10">
        <f t="shared" si="126"/>
        <v>42431.464039351849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 s="6">
        <f>E3992/N3992</f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0">
        <f t="shared" si="125"/>
        <v>42125.436134259253</v>
      </c>
      <c r="L3993" s="10">
        <f t="shared" si="126"/>
        <v>42155.436134259253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 s="6">
        <f>E3993/N3993</f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0">
        <f t="shared" si="125"/>
        <v>42289.732164351844</v>
      </c>
      <c r="L3994" s="10">
        <f t="shared" si="126"/>
        <v>42349.773831018516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 s="6">
        <f>E3994/N3994</f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0">
        <f t="shared" si="125"/>
        <v>42107.656388888885</v>
      </c>
      <c r="L3995" s="10">
        <f t="shared" si="126"/>
        <v>42137.656388888885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 s="6">
        <f>E3995/N3995</f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0">
        <f t="shared" si="125"/>
        <v>41809.181597222218</v>
      </c>
      <c r="L3996" s="10">
        <f t="shared" si="126"/>
        <v>41839.181597222218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 s="6">
        <f>E3996/N3996</f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0">
        <f t="shared" si="125"/>
        <v>42019.475428240738</v>
      </c>
      <c r="L3997" s="10">
        <f t="shared" si="126"/>
        <v>42049.268749999996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 s="6">
        <f>E3997/N3997</f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0">
        <f t="shared" si="125"/>
        <v>41950.058611111112</v>
      </c>
      <c r="L3998" s="10">
        <f t="shared" si="126"/>
        <v>41963.461111111108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 s="6">
        <f>E3998/N3998</f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0">
        <f t="shared" si="125"/>
        <v>42069.183113425919</v>
      </c>
      <c r="L3999" s="10">
        <f t="shared" si="126"/>
        <v>42099.141446759262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s="6">
        <v>0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0">
        <f t="shared" si="125"/>
        <v>42061.754930555551</v>
      </c>
      <c r="L4000" s="10">
        <f t="shared" si="126"/>
        <v>42091.713263888887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 s="6">
        <f>E4000/N4000</f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0">
        <f t="shared" si="125"/>
        <v>41842.620347222219</v>
      </c>
      <c r="L4001" s="10">
        <f t="shared" si="126"/>
        <v>41882.619317129625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 s="6">
        <f>E4001/N4001</f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0">
        <f t="shared" si="125"/>
        <v>42437.437013888884</v>
      </c>
      <c r="L4002" s="10">
        <f t="shared" si="126"/>
        <v>42497.39534722222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 s="6">
        <f>E4002/N4002</f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0">
        <f t="shared" si="125"/>
        <v>42775.755879629629</v>
      </c>
      <c r="L4003" s="10">
        <f t="shared" si="126"/>
        <v>42795.583333333336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 s="6">
        <f>E4003/N4003</f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0">
        <f t="shared" si="125"/>
        <v>41878.835196759253</v>
      </c>
      <c r="L4004" s="10">
        <f t="shared" si="126"/>
        <v>41908.835196759253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 s="6">
        <f>E4004/N4004</f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0">
        <f t="shared" si="125"/>
        <v>42020.379016203697</v>
      </c>
      <c r="L4005" s="10">
        <f t="shared" si="126"/>
        <v>42050.379016203697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 s="6">
        <f>E4005/N4005</f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0">
        <f t="shared" si="125"/>
        <v>41889.954363425924</v>
      </c>
      <c r="L4006" s="10">
        <f t="shared" si="126"/>
        <v>41919.954363425924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 s="6">
        <f>E4006/N4006</f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0">
        <f t="shared" si="125"/>
        <v>41872.599363425921</v>
      </c>
      <c r="L4007" s="10">
        <f t="shared" si="126"/>
        <v>41932.599363425921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 s="6">
        <f>E4007/N4007</f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0">
        <f t="shared" si="125"/>
        <v>42391.564664351848</v>
      </c>
      <c r="L4008" s="10">
        <f t="shared" si="126"/>
        <v>42416.564664351848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 s="6">
        <f>E4008/N4008</f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0">
        <f t="shared" si="125"/>
        <v>41848.564594907402</v>
      </c>
      <c r="L4009" s="10">
        <f t="shared" si="126"/>
        <v>41877.477777777771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 s="6">
        <f>E4009/N4009</f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0">
        <f t="shared" si="125"/>
        <v>42177.755868055552</v>
      </c>
      <c r="L4010" s="10">
        <f t="shared" si="126"/>
        <v>42207.755868055552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 s="6">
        <f>E4010/N4010</f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0">
        <f t="shared" si="125"/>
        <v>41851.492592592593</v>
      </c>
      <c r="L4011" s="10">
        <f t="shared" si="126"/>
        <v>41891.492592592593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 s="6">
        <f>E4011/N4011</f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0">
        <f t="shared" si="125"/>
        <v>41921.562106481477</v>
      </c>
      <c r="L4012" s="10">
        <f t="shared" si="126"/>
        <v>41938.562106481477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 s="6">
        <f>E4012/N4012</f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0">
        <f t="shared" si="125"/>
        <v>42002.336550925924</v>
      </c>
      <c r="L4013" s="10">
        <f t="shared" si="126"/>
        <v>42032.336550925924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 s="6">
        <f>E4013/N4013</f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0">
        <f t="shared" si="125"/>
        <v>42096.336215277777</v>
      </c>
      <c r="L4014" s="10">
        <f t="shared" si="126"/>
        <v>42126.336215277777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s="6">
        <v>0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0">
        <f t="shared" si="125"/>
        <v>42021.092858796292</v>
      </c>
      <c r="L4015" s="10">
        <f t="shared" si="126"/>
        <v>42051.092858796292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 s="6">
        <f>E4015/N4015</f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0">
        <f t="shared" si="125"/>
        <v>42419.037835648145</v>
      </c>
      <c r="L4016" s="10">
        <f t="shared" si="126"/>
        <v>42434.037835648145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s="6">
        <v>0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0">
        <f t="shared" si="125"/>
        <v>42174.572488425925</v>
      </c>
      <c r="L4017" s="10">
        <f t="shared" si="126"/>
        <v>42204.572488425925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 s="6">
        <f>E4017/N4017</f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0">
        <f t="shared" si="125"/>
        <v>41869.664351851847</v>
      </c>
      <c r="L4018" s="10">
        <f t="shared" si="126"/>
        <v>41899.664351851847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 s="6">
        <f>E4018/N4018</f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0">
        <f t="shared" si="125"/>
        <v>41856.463819444441</v>
      </c>
      <c r="L4019" s="10">
        <f t="shared" si="126"/>
        <v>41886.463819444441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 s="6">
        <f>E4019/N4019</f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0">
        <f t="shared" si="125"/>
        <v>42620.702638888884</v>
      </c>
      <c r="L4020" s="10">
        <f t="shared" si="126"/>
        <v>42650.702638888884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 s="6">
        <f>E4020/N4020</f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0">
        <f t="shared" si="125"/>
        <v>42417.467546296299</v>
      </c>
      <c r="L4021" s="10">
        <f t="shared" si="126"/>
        <v>42475.477777777771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 s="6">
        <f>E4021/N4021</f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0">
        <f t="shared" si="125"/>
        <v>42056.982627314814</v>
      </c>
      <c r="L4022" s="10">
        <f t="shared" si="126"/>
        <v>42086.940960648142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 s="6">
        <f>E4022/N4022</f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0">
        <f t="shared" si="125"/>
        <v>41878.703217592592</v>
      </c>
      <c r="L4023" s="10">
        <f t="shared" si="126"/>
        <v>41938.703217592592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 s="6">
        <f>E4023/N4023</f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0">
        <f t="shared" si="125"/>
        <v>41990.375775462962</v>
      </c>
      <c r="L4024" s="10">
        <f t="shared" si="126"/>
        <v>42035.912499999999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 s="6">
        <f>E4024/N4024</f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0">
        <f t="shared" si="125"/>
        <v>42408.791238425925</v>
      </c>
      <c r="L4025" s="10">
        <f t="shared" si="126"/>
        <v>42453.749571759261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s="6">
        <v>0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0">
        <f t="shared" si="125"/>
        <v>42217.461770833332</v>
      </c>
      <c r="L4026" s="10">
        <f t="shared" si="126"/>
        <v>42247.461770833332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 s="6">
        <f>E4026/N4026</f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0">
        <f t="shared" si="125"/>
        <v>42151.029351851852</v>
      </c>
      <c r="L4027" s="10">
        <f t="shared" si="126"/>
        <v>42211.029351851852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 s="6">
        <f>E4027/N4027</f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0">
        <f t="shared" si="125"/>
        <v>42282.447210648148</v>
      </c>
      <c r="L4028" s="10">
        <f t="shared" si="126"/>
        <v>42342.488877314812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s="6">
        <v>0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0">
        <f t="shared" si="125"/>
        <v>42768.762511574074</v>
      </c>
      <c r="L4029" s="10">
        <f t="shared" si="126"/>
        <v>42788.833333333336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 s="6">
        <f>E4029/N4029</f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0">
        <f t="shared" si="125"/>
        <v>41765.730324074073</v>
      </c>
      <c r="L4030" s="10">
        <f t="shared" si="126"/>
        <v>41795.730324074073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 s="6">
        <f>E4030/N4030</f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0">
        <f t="shared" si="125"/>
        <v>42321.816782407404</v>
      </c>
      <c r="L4031" s="10">
        <f t="shared" si="126"/>
        <v>42351.816782407404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s="6">
        <v>0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0">
        <f t="shared" si="125"/>
        <v>42374.446747685179</v>
      </c>
      <c r="L4032" s="10">
        <f t="shared" si="126"/>
        <v>42403.575694444444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 s="6">
        <f>E4032/N4032</f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0">
        <f t="shared" si="125"/>
        <v>41941.376898148148</v>
      </c>
      <c r="L4033" s="10">
        <f t="shared" si="126"/>
        <v>41991.418564814812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s="6">
        <v>0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0">
        <f t="shared" si="125"/>
        <v>42293.60087962963</v>
      </c>
      <c r="L4034" s="10">
        <f t="shared" si="126"/>
        <v>42353.642546296294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 s="6">
        <f>E4034/N4034</f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0">
        <f t="shared" ref="K4035:K4098" si="127">(J4035/86400)+25569+(-5/24)</f>
        <v>42614.06046296296</v>
      </c>
      <c r="L4035" s="10">
        <f t="shared" ref="L4035:L4098" si="128">(I4035/86400)+25569+(-5/24)</f>
        <v>42645.166666666664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 s="6">
        <f>E4035/N4035</f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0">
        <f t="shared" si="127"/>
        <v>42067.739004629628</v>
      </c>
      <c r="L4036" s="10">
        <f t="shared" si="128"/>
        <v>42097.697337962956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 s="6">
        <f>E4036/N4036</f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0">
        <f t="shared" si="127"/>
        <v>41903.674618055556</v>
      </c>
      <c r="L4037" s="10">
        <f t="shared" si="128"/>
        <v>41933.674618055556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 s="6">
        <f>E4037/N4037</f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0">
        <f t="shared" si="127"/>
        <v>41804.728750000002</v>
      </c>
      <c r="L4038" s="10">
        <f t="shared" si="128"/>
        <v>41821.729166666664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 s="6">
        <f>E4038/N4038</f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0">
        <f t="shared" si="127"/>
        <v>42496.862442129626</v>
      </c>
      <c r="L4039" s="10">
        <f t="shared" si="128"/>
        <v>42514.392361111109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 s="6">
        <f>E4039/N4039</f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0">
        <f t="shared" si="127"/>
        <v>41869.590393518512</v>
      </c>
      <c r="L4040" s="10">
        <f t="shared" si="128"/>
        <v>41929.590393518512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 s="6">
        <f>E4040/N4040</f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0">
        <f t="shared" si="127"/>
        <v>42305.462581018517</v>
      </c>
      <c r="L4041" s="10">
        <f t="shared" si="128"/>
        <v>42339.040972222218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 s="6">
        <f>E4041/N4041</f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0">
        <f t="shared" si="127"/>
        <v>42144.023194444446</v>
      </c>
      <c r="L4042" s="10">
        <f t="shared" si="128"/>
        <v>42202.916666666664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 s="6">
        <f>E4042/N4042</f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0">
        <f t="shared" si="127"/>
        <v>42559.265671296293</v>
      </c>
      <c r="L4043" s="10">
        <f t="shared" si="128"/>
        <v>42619.265671296293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 s="6">
        <f>E4043/N4043</f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0">
        <f t="shared" si="127"/>
        <v>41994.875740740739</v>
      </c>
      <c r="L4044" s="10">
        <f t="shared" si="128"/>
        <v>42024.594444444439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 s="6">
        <f>E4044/N4044</f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0">
        <f t="shared" si="127"/>
        <v>41948.749131944445</v>
      </c>
      <c r="L4045" s="10">
        <f t="shared" si="128"/>
        <v>41963.749131944445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s="6">
        <v>0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0">
        <f t="shared" si="127"/>
        <v>42074.011365740742</v>
      </c>
      <c r="L4046" s="10">
        <f t="shared" si="128"/>
        <v>42103.999999999993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 s="6">
        <f>E4046/N4046</f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0">
        <f t="shared" si="127"/>
        <v>41841.992928240739</v>
      </c>
      <c r="L4047" s="10">
        <f t="shared" si="128"/>
        <v>41871.992928240739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 s="6">
        <f>E4047/N4047</f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0">
        <f t="shared" si="127"/>
        <v>41904.442245370366</v>
      </c>
      <c r="L4048" s="10">
        <f t="shared" si="128"/>
        <v>41934.442245370366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 s="6">
        <f>E4048/N4048</f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0">
        <f t="shared" si="127"/>
        <v>41990.814155092587</v>
      </c>
      <c r="L4049" s="10">
        <f t="shared" si="128"/>
        <v>42014.833333333336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 s="6">
        <f>E4049/N4049</f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0">
        <f t="shared" si="127"/>
        <v>42436.300775462958</v>
      </c>
      <c r="L4050" s="10">
        <f t="shared" si="128"/>
        <v>42471.259108796294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 s="6">
        <f>E4050/N4050</f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0">
        <f t="shared" si="127"/>
        <v>42169.750173611108</v>
      </c>
      <c r="L4051" s="10">
        <f t="shared" si="128"/>
        <v>42199.750173611108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 s="6">
        <f>E4051/N4051</f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0">
        <f t="shared" si="127"/>
        <v>41905.428136574068</v>
      </c>
      <c r="L4052" s="10">
        <f t="shared" si="128"/>
        <v>41935.428136574068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 s="6">
        <f>E4052/N4052</f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0">
        <f t="shared" si="127"/>
        <v>41761.601817129624</v>
      </c>
      <c r="L4053" s="10">
        <f t="shared" si="128"/>
        <v>41768.078472222223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s="6">
        <v>0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0">
        <f t="shared" si="127"/>
        <v>41865.670324074068</v>
      </c>
      <c r="L4054" s="10">
        <f t="shared" si="128"/>
        <v>41925.670324074068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 s="6">
        <f>E4054/N4054</f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0">
        <f t="shared" si="127"/>
        <v>41928.481805555552</v>
      </c>
      <c r="L4055" s="10">
        <f t="shared" si="128"/>
        <v>41958.624999999993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 s="6">
        <f>E4055/N4055</f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0">
        <f t="shared" si="127"/>
        <v>42613.632928240739</v>
      </c>
      <c r="L4056" s="10">
        <f t="shared" si="128"/>
        <v>42643.958333333336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s="6">
        <v>0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0">
        <f t="shared" si="127"/>
        <v>41779.44017361111</v>
      </c>
      <c r="L4057" s="10">
        <f t="shared" si="128"/>
        <v>41809.44017361111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 s="6">
        <f>E4057/N4057</f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0">
        <f t="shared" si="127"/>
        <v>42534.724988425922</v>
      </c>
      <c r="L4058" s="10">
        <f t="shared" si="128"/>
        <v>42554.624305555553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 s="6">
        <f>E4058/N4058</f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0">
        <f t="shared" si="127"/>
        <v>42310.760185185187</v>
      </c>
      <c r="L4059" s="10">
        <f t="shared" si="128"/>
        <v>42333.749999999993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 s="6">
        <f>E4059/N4059</f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0">
        <f t="shared" si="127"/>
        <v>42445.852361111109</v>
      </c>
      <c r="L4060" s="10">
        <f t="shared" si="128"/>
        <v>42460.957638888889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 s="6">
        <f>E4060/N4060</f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0">
        <f t="shared" si="127"/>
        <v>41866.432314814811</v>
      </c>
      <c r="L4061" s="10">
        <f t="shared" si="128"/>
        <v>41897.916666666664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 s="6">
        <f>E4061/N4061</f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0">
        <f t="shared" si="127"/>
        <v>41779.486759259256</v>
      </c>
      <c r="L4062" s="10">
        <f t="shared" si="128"/>
        <v>41813.458333333328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 s="6">
        <f>E4062/N4062</f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0">
        <f t="shared" si="127"/>
        <v>42420.933136574073</v>
      </c>
      <c r="L4063" s="10">
        <f t="shared" si="128"/>
        <v>42480.891469907401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s="6">
        <v>0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0">
        <f t="shared" si="127"/>
        <v>42523.530879629623</v>
      </c>
      <c r="L4064" s="10">
        <f t="shared" si="128"/>
        <v>42553.530879629623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 s="6">
        <f>E4064/N4064</f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0">
        <f t="shared" si="127"/>
        <v>41787.473194444443</v>
      </c>
      <c r="L4065" s="10">
        <f t="shared" si="128"/>
        <v>41817.473194444443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 s="6">
        <f>E4065/N4065</f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0">
        <f t="shared" si="127"/>
        <v>42093.379930555551</v>
      </c>
      <c r="L4066" s="10">
        <f t="shared" si="128"/>
        <v>42123.379930555551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 s="6">
        <f>E4066/N4066</f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0">
        <f t="shared" si="127"/>
        <v>41833.74318287037</v>
      </c>
      <c r="L4067" s="10">
        <f t="shared" si="128"/>
        <v>41863.74318287037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 s="6">
        <f>E4067/N4067</f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0">
        <f t="shared" si="127"/>
        <v>42478.830879629626</v>
      </c>
      <c r="L4068" s="10">
        <f t="shared" si="128"/>
        <v>42508.830879629626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 s="6">
        <f>E4068/N4068</f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0">
        <f t="shared" si="127"/>
        <v>42234.909143518518</v>
      </c>
      <c r="L4069" s="10">
        <f t="shared" si="128"/>
        <v>42274.909143518518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 s="6">
        <f>E4069/N4069</f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0">
        <f t="shared" si="127"/>
        <v>42718.755266203698</v>
      </c>
      <c r="L4070" s="10">
        <f t="shared" si="128"/>
        <v>42748.753472222219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 s="6">
        <f>E4070/N4070</f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0">
        <f t="shared" si="127"/>
        <v>42022.453194444439</v>
      </c>
      <c r="L4071" s="10">
        <f t="shared" si="128"/>
        <v>42063.291666666664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 s="6">
        <f>E4071/N4071</f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0">
        <f t="shared" si="127"/>
        <v>42031.458564814813</v>
      </c>
      <c r="L4072" s="10">
        <f t="shared" si="128"/>
        <v>42063.916666666664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 s="6">
        <f>E4072/N4072</f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0">
        <f t="shared" si="127"/>
        <v>42700.59642361111</v>
      </c>
      <c r="L4073" s="10">
        <f t="shared" si="128"/>
        <v>42730.59642361111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s="6">
        <v>0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0">
        <f t="shared" si="127"/>
        <v>41812.566099537034</v>
      </c>
      <c r="L4074" s="10">
        <f t="shared" si="128"/>
        <v>41872.566099537034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 s="6">
        <f>E4074/N4074</f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0">
        <f t="shared" si="127"/>
        <v>42078.136874999997</v>
      </c>
      <c r="L4075" s="10">
        <f t="shared" si="128"/>
        <v>42132.958333333336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 s="6">
        <f>E4075/N4075</f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0">
        <f t="shared" si="127"/>
        <v>42283.344618055555</v>
      </c>
      <c r="L4076" s="10">
        <f t="shared" si="128"/>
        <v>42313.386284722219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 s="6">
        <f>E4076/N4076</f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0">
        <f t="shared" si="127"/>
        <v>41778.837604166663</v>
      </c>
      <c r="L4077" s="10">
        <f t="shared" si="128"/>
        <v>41820.519444444442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 s="6">
        <f>E4077/N4077</f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0">
        <f t="shared" si="127"/>
        <v>41905.587372685179</v>
      </c>
      <c r="L4078" s="10">
        <f t="shared" si="128"/>
        <v>41933.618750000001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s="6">
        <v>0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0">
        <f t="shared" si="127"/>
        <v>42695.502245370364</v>
      </c>
      <c r="L4079" s="10">
        <f t="shared" si="128"/>
        <v>42725.502245370364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 s="6">
        <f>E4079/N4079</f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0">
        <f t="shared" si="127"/>
        <v>42732.579189814809</v>
      </c>
      <c r="L4080" s="10">
        <f t="shared" si="128"/>
        <v>42762.579189814809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s="6">
        <v>0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0">
        <f t="shared" si="127"/>
        <v>42510.730567129627</v>
      </c>
      <c r="L4081" s="10">
        <f t="shared" si="128"/>
        <v>42540.730567129627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 s="6">
        <f>E4081/N4081</f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0">
        <f t="shared" si="127"/>
        <v>42511.489768518521</v>
      </c>
      <c r="L4082" s="10">
        <f t="shared" si="128"/>
        <v>42535.579166666663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s="6">
        <v>0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0">
        <f t="shared" si="127"/>
        <v>42041.372974537029</v>
      </c>
      <c r="L4083" s="10">
        <f t="shared" si="128"/>
        <v>42071.331307870372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 s="6">
        <f>E4083/N4083</f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0">
        <f t="shared" si="127"/>
        <v>42306.980937499997</v>
      </c>
      <c r="L4084" s="10">
        <f t="shared" si="128"/>
        <v>42322.749999999993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 s="6">
        <f>E4084/N4084</f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0">
        <f t="shared" si="127"/>
        <v>42353.553425925922</v>
      </c>
      <c r="L4085" s="10">
        <f t="shared" si="128"/>
        <v>42383.553425925922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 s="6">
        <f>E4085/N4085</f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0">
        <f t="shared" si="127"/>
        <v>42622.228078703702</v>
      </c>
      <c r="L4086" s="10">
        <f t="shared" si="128"/>
        <v>42652.228078703702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 s="6">
        <f>E4086/N4086</f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0">
        <f t="shared" si="127"/>
        <v>42058.395543981482</v>
      </c>
      <c r="L4087" s="10">
        <f t="shared" si="128"/>
        <v>42086.957638888889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 s="6">
        <f>E4087/N4087</f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0">
        <f t="shared" si="127"/>
        <v>42304.732627314814</v>
      </c>
      <c r="L4088" s="10">
        <f t="shared" si="128"/>
        <v>42328.958333333336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 s="6">
        <f>E4088/N4088</f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0">
        <f t="shared" si="127"/>
        <v>42538.53456018518</v>
      </c>
      <c r="L4089" s="10">
        <f t="shared" si="128"/>
        <v>42568.53456018518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s="6">
        <v>0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0">
        <f t="shared" si="127"/>
        <v>41990.40421296296</v>
      </c>
      <c r="L4090" s="10">
        <f t="shared" si="128"/>
        <v>42020.226388888885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 s="6">
        <f>E4090/N4090</f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0">
        <f t="shared" si="127"/>
        <v>42122.524166666662</v>
      </c>
      <c r="L4091" s="10">
        <f t="shared" si="128"/>
        <v>42155.524305555555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 s="6">
        <f>E4091/N4091</f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0">
        <f t="shared" si="127"/>
        <v>42209.464548611104</v>
      </c>
      <c r="L4092" s="10">
        <f t="shared" si="128"/>
        <v>42223.416666666664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 s="6">
        <f>E4092/N4092</f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0">
        <f t="shared" si="127"/>
        <v>41990.298043981478</v>
      </c>
      <c r="L4093" s="10">
        <f t="shared" si="128"/>
        <v>42020.298043981478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 s="6">
        <f>E4093/N4093</f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0">
        <f t="shared" si="127"/>
        <v>42038.986655092587</v>
      </c>
      <c r="L4094" s="10">
        <f t="shared" si="128"/>
        <v>42098.944988425923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 s="6">
        <f>E4094/N4094</f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0">
        <f t="shared" si="127"/>
        <v>42178.607557870368</v>
      </c>
      <c r="L4095" s="10">
        <f t="shared" si="128"/>
        <v>42238.607557870368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 s="6">
        <f>E4095/N4095</f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0">
        <f t="shared" si="127"/>
        <v>41889.878472222219</v>
      </c>
      <c r="L4096" s="10">
        <f t="shared" si="128"/>
        <v>41933.999305555553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 s="6">
        <f>E4096/N4096</f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0">
        <f t="shared" si="127"/>
        <v>42692.823495370372</v>
      </c>
      <c r="L4097" s="10">
        <f t="shared" si="128"/>
        <v>42722.823495370372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 s="6">
        <f>E4097/N4097</f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0">
        <f t="shared" si="127"/>
        <v>42750.321979166663</v>
      </c>
      <c r="L4098" s="10">
        <f t="shared" si="128"/>
        <v>42794.160416666666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 s="6">
        <f>E4098/N4098</f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0">
        <f t="shared" ref="K4099:K4115" si="129">(J4099/86400)+25569+(-5/24)</f>
        <v>42344.616168981483</v>
      </c>
      <c r="L4099" s="10">
        <f t="shared" ref="L4099:L4115" si="130">(I4099/86400)+25569+(-5/24)</f>
        <v>42400.788194444445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s="6">
        <v>0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0">
        <f t="shared" si="129"/>
        <v>42495.51385416666</v>
      </c>
      <c r="L4100" s="10">
        <f t="shared" si="130"/>
        <v>42525.51385416666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s="6">
        <v>0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0">
        <f t="shared" si="129"/>
        <v>42570.642048611109</v>
      </c>
      <c r="L4101" s="10">
        <f t="shared" si="130"/>
        <v>42615.642048611109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 s="6">
        <f>E4101/N4101</f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0">
        <f t="shared" si="129"/>
        <v>41926.916550925926</v>
      </c>
      <c r="L4102" s="10">
        <f t="shared" si="130"/>
        <v>41936.916550925926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s="6">
        <v>0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0">
        <f t="shared" si="129"/>
        <v>42730.695393518516</v>
      </c>
      <c r="L4103" s="10">
        <f t="shared" si="130"/>
        <v>42760.695393518516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s="6">
        <v>0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0">
        <f t="shared" si="129"/>
        <v>42475.639733796292</v>
      </c>
      <c r="L4104" s="10">
        <f t="shared" si="130"/>
        <v>42505.639733796292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 s="6">
        <f>E4104/N4104</f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0">
        <f t="shared" si="129"/>
        <v>42188.624606481484</v>
      </c>
      <c r="L4105" s="10">
        <f t="shared" si="130"/>
        <v>42242.563888888886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 s="6">
        <f>E4105/N4105</f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0">
        <f t="shared" si="129"/>
        <v>42640.069837962961</v>
      </c>
      <c r="L4106" s="10">
        <f t="shared" si="130"/>
        <v>42670.069837962961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 s="6">
        <f>E4106/N4106</f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0">
        <f t="shared" si="129"/>
        <v>42696.802187499998</v>
      </c>
      <c r="L4107" s="10">
        <f t="shared" si="130"/>
        <v>42729.802187499998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 s="6">
        <f>E4107/N4107</f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0">
        <f t="shared" si="129"/>
        <v>42052.841041666667</v>
      </c>
      <c r="L4108" s="10">
        <f t="shared" si="130"/>
        <v>42095.833333333336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 s="6">
        <f>E4108/N4108</f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0">
        <f t="shared" si="129"/>
        <v>41883.708344907405</v>
      </c>
      <c r="L4109" s="10">
        <f t="shared" si="130"/>
        <v>41906.708344907405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 s="6">
        <f>E4109/N4109</f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0">
        <f t="shared" si="129"/>
        <v>42766.823344907403</v>
      </c>
      <c r="L4110" s="10">
        <f t="shared" si="130"/>
        <v>42796.999999999993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 s="6">
        <f>E4110/N4110</f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0">
        <f t="shared" si="129"/>
        <v>42307.331064814811</v>
      </c>
      <c r="L4111" s="10">
        <f t="shared" si="130"/>
        <v>42337.372731481482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s="6">
        <v>0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0">
        <f t="shared" si="129"/>
        <v>42512.418414351851</v>
      </c>
      <c r="L4112" s="10">
        <f t="shared" si="130"/>
        <v>42572.418414351851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 s="6">
        <f>E4112/N4112</f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0">
        <f t="shared" si="129"/>
        <v>42028.927546296291</v>
      </c>
      <c r="L4113" s="10">
        <f t="shared" si="130"/>
        <v>42058.927546296291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 s="6">
        <f>E4113/N4113</f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0">
        <f t="shared" si="129"/>
        <v>42400.738263888888</v>
      </c>
      <c r="L4114" s="10">
        <f t="shared" si="130"/>
        <v>42427.791666666664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 s="6">
        <f>E4114/N4114</f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0">
        <f t="shared" si="129"/>
        <v>42358.364849537036</v>
      </c>
      <c r="L4115" s="10">
        <f t="shared" si="130"/>
        <v>42377.06527777778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 s="6">
        <f>E4115/N4115</f>
        <v>1</v>
      </c>
      <c r="S4115" t="s">
        <v>8317</v>
      </c>
      <c r="T4115" t="s">
        <v>8318</v>
      </c>
    </row>
  </sheetData>
  <conditionalFormatting sqref="F2:F4115">
    <cfRule type="containsText" dxfId="9" priority="11" operator="containsText" text="canc">
      <formula>NOT(ISERROR(SEARCH("canc",F2)))</formula>
    </cfRule>
    <cfRule type="containsText" dxfId="8" priority="12" operator="containsText" text="live">
      <formula>NOT(ISERROR(SEARCH("live",F2)))</formula>
    </cfRule>
    <cfRule type="containsText" dxfId="7" priority="13" operator="containsText" text="succ">
      <formula>NOT(ISERROR(SEARCH("succ",F2)))</formula>
    </cfRule>
    <cfRule type="containsText" dxfId="6" priority="14" operator="containsText" text="Fail">
      <formula>NOT(ISERROR(SEARCH("Fail",F2)))</formula>
    </cfRule>
    <cfRule type="containsText" dxfId="5" priority="15" operator="containsText" text="&quot;successful&quot;">
      <formula>NOT(ISERROR(SEARCH("""successful""",F2)))</formula>
    </cfRule>
  </conditionalFormatting>
  <conditionalFormatting sqref="Q1:Q4115 R1 T1">
    <cfRule type="cellIs" dxfId="4" priority="6" operator="between">
      <formula>2</formula>
      <formula>200000</formula>
    </cfRule>
    <cfRule type="cellIs" dxfId="3" priority="7" operator="between">
      <formula>1</formula>
      <formula>1.999</formula>
    </cfRule>
    <cfRule type="cellIs" dxfId="2" priority="8" operator="between">
      <formula>200</formula>
      <formula>10000</formula>
    </cfRule>
    <cfRule type="cellIs" dxfId="1" priority="9" operator="between">
      <formula>100</formula>
      <formula>200</formula>
    </cfRule>
    <cfRule type="cellIs" dxfId="0" priority="10" operator="between">
      <formula>0</formula>
      <formula>0.99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4"/>
  <sheetViews>
    <sheetView workbookViewId="0">
      <selection activeCell="G25" sqref="G25"/>
    </sheetView>
  </sheetViews>
  <sheetFormatPr baseColWidth="10" defaultRowHeight="15" x14ac:dyDescent="0.2"/>
  <cols>
    <col min="1" max="1" width="12.1640625" bestFit="1" customWidth="1"/>
    <col min="2" max="2" width="14.83203125" customWidth="1"/>
    <col min="3" max="3" width="5.5" bestFit="1" customWidth="1"/>
    <col min="4" max="4" width="4" bestFit="1" customWidth="1"/>
    <col min="5" max="5" width="8.83203125" bestFit="1" customWidth="1"/>
    <col min="6" max="6" width="10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7"/>
  <sheetViews>
    <sheetView workbookViewId="0">
      <selection activeCell="G26" sqref="G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8365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4B159-C0DF-C345-B7F6-B8C0D70D3F6D}">
  <dimension ref="A1:E18"/>
  <sheetViews>
    <sheetView workbookViewId="0">
      <selection activeCell="G15" sqref="G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8400</v>
      </c>
      <c r="B2" t="s">
        <v>8364</v>
      </c>
    </row>
    <row r="4" spans="1:5" x14ac:dyDescent="0.2">
      <c r="A4" s="7" t="s">
        <v>8363</v>
      </c>
      <c r="B4" s="7" t="s">
        <v>8362</v>
      </c>
    </row>
    <row r="5" spans="1:5" x14ac:dyDescent="0.2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2" t="s">
        <v>8394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2" t="s">
        <v>8395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2" t="s">
        <v>8396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2" t="s">
        <v>8397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2" t="s">
        <v>8368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2" t="s">
        <v>8398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2" t="s">
        <v>8399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2" t="s">
        <v>8389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2" t="s">
        <v>8390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2" t="s">
        <v>8391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2" t="s">
        <v>8392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2" t="s">
        <v>8393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"/>
  <sheetViews>
    <sheetView tabSelected="1" workbookViewId="0">
      <selection activeCell="I22" sqref="I22"/>
    </sheetView>
  </sheetViews>
  <sheetFormatPr baseColWidth="10" defaultRowHeight="15" x14ac:dyDescent="0.2"/>
  <cols>
    <col min="1" max="1" width="20.33203125" customWidth="1"/>
  </cols>
  <sheetData>
    <row r="1" spans="1:8" x14ac:dyDescent="0.2">
      <c r="A1" t="s">
        <v>8369</v>
      </c>
      <c r="B1" t="s">
        <v>8370</v>
      </c>
      <c r="C1" t="s">
        <v>8371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</row>
    <row r="2" spans="1:8" x14ac:dyDescent="0.2">
      <c r="A2" t="s">
        <v>8377</v>
      </c>
      <c r="B2" s="11">
        <f>COUNTIFS(Table!$D:$D,"&lt;1000",Table!$F:$F,"successful")</f>
        <v>322</v>
      </c>
      <c r="C2" s="11">
        <f>COUNTIFS(Table!$D:$D,"&lt;1000",Table!$F:$F,"failed")</f>
        <v>113</v>
      </c>
      <c r="D2" s="11">
        <f>COUNTIFS(Table!$D:$D,"&lt;1000",Table!$F:$F,"canceled")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">
      <c r="A3" t="s">
        <v>8378</v>
      </c>
      <c r="B3" s="11">
        <f>COUNTIFS(Table!$D:$D,"&gt;=1000",Table!$D:$D,"&lt;=4999",Table!$F:$F,"successful")</f>
        <v>932</v>
      </c>
      <c r="C3" s="11">
        <f>COUNTIFS(Table!$D:$D,"&gt;=1000",Table!$D:$D,"&lt;=4999",Table!$F:$F,"failed")</f>
        <v>420</v>
      </c>
      <c r="D3" s="11">
        <f>COUNTIFS(Table!$D:$D,"&gt;=1000",Table!$D:$D,"&lt;=4999",Table!$F:$F,"canceled")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 x14ac:dyDescent="0.2">
      <c r="A4" t="s">
        <v>8379</v>
      </c>
      <c r="B4" s="11">
        <f>COUNTIFS(Table!$D:$D,"&gt;=5000",Table!$D:$D,"&lt;=9999",Table!$F:$F,"successful")</f>
        <v>381</v>
      </c>
      <c r="C4" s="11">
        <f>COUNTIFS(Table!$D:$D,"&gt;=5000",Table!$D:$D,"&lt;=9999",Table!$F:$F,"failed")</f>
        <v>283</v>
      </c>
      <c r="D4" s="11">
        <f>COUNTIFS(Table!$D:$D,"&gt;=5000",Table!$D:$D,"&lt;=9999",Table!$F:$F,"canceled")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8380</v>
      </c>
      <c r="B5" s="11">
        <f>COUNTIFS(Table!$D:$D,"&gt;=10000",Table!$D:$D,"&lt;=14999",Table!$F:$F,"successful")</f>
        <v>168</v>
      </c>
      <c r="C5" s="11">
        <f>COUNTIFS(Table!$D:$D,"&gt;=10000",Table!$D:$D,"&lt;=14999",Table!$F:$F,"failed")</f>
        <v>144</v>
      </c>
      <c r="D5" s="11">
        <f>COUNTIFS(Table!$D:$D,"&gt;=10000",Table!$D:$D,"&lt;=14999",Table!$F:$F,"canceled")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8381</v>
      </c>
      <c r="B6" s="11">
        <f>COUNTIFS(Table!$D:$D,"&gt;=15000",Table!$D:$D,"&lt;=19999",Table!$F:$F,"successful")</f>
        <v>94</v>
      </c>
      <c r="C6" s="11">
        <f>COUNTIFS(Table!$D:$D,"&gt;=15000",Table!$D:$D,"&lt;=19999",Table!$F:$F,"failed")</f>
        <v>90</v>
      </c>
      <c r="D6" s="11">
        <f>COUNTIFS(Table!$D:$D,"&gt;=15000",Table!$D:$D,"&lt;=19999",Table!$F:$F,"canceled")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8382</v>
      </c>
      <c r="B7" s="11">
        <f>COUNTIFS(Table!$D:$D,"&gt;=20000",Table!$D:$D,"&lt;=24999",Table!$F:$F,"successful")</f>
        <v>62</v>
      </c>
      <c r="C7" s="11">
        <f>COUNTIFS(Table!$D:$D,"&gt;=20000",Table!$D:$D,"&lt;=24999",Table!$F:$F,"failed")</f>
        <v>72</v>
      </c>
      <c r="D7" s="11">
        <f>COUNTIFS(Table!$D:$D,"&gt;=20000",Table!$D:$D,"&lt;=24999",Table!$F:$F,"canceled")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8383</v>
      </c>
      <c r="B8" s="11">
        <f>COUNTIFS(Table!$D:$D,"&gt;=25000",Table!$D:$D,"&lt;=29999",Table!$F:$F,"successful")</f>
        <v>55</v>
      </c>
      <c r="C8" s="11">
        <f>COUNTIFS(Table!$D:$D,"&gt;=25000",Table!$D:$D,"&lt;=29999",Table!$F:$F,"failed")</f>
        <v>64</v>
      </c>
      <c r="D8" s="11">
        <f>COUNTIFS(Table!$D:$D,"&gt;=25000",Table!$D:$D,"&lt;=29999",Table!$F:$F,"canceled")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8384</v>
      </c>
      <c r="B9" s="11">
        <f>COUNTIFS(Table!$D:$D,"&gt;=30000",Table!$D:$D,"&lt;=34999",Table!$F:$F,"successful")</f>
        <v>32</v>
      </c>
      <c r="C9" s="11">
        <f>COUNTIFS(Table!$D:$D,"&gt;=30000",Table!$D:$D,"&lt;=34999",Table!$F:$F,"failed")</f>
        <v>37</v>
      </c>
      <c r="D9" s="11">
        <f>COUNTIFS(Table!$D:$D,"&gt;=30000",Table!$D:$D,"&lt;=34999",Table!$F:$F,"canceled")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8385</v>
      </c>
      <c r="B10" s="11">
        <f>COUNTIFS(Table!$D:$D,"&gt;=35000",Table!$D:$D,"&lt;=39999",Table!$F:$F,"successful")</f>
        <v>26</v>
      </c>
      <c r="C10" s="11">
        <f>COUNTIFS(Table!$D:$D,"&gt;=35000",Table!$D:$D,"&lt;=39999",Table!$F:$F,"failed")</f>
        <v>22</v>
      </c>
      <c r="D10" s="11">
        <f>COUNTIFS(Table!$D:$D,"&gt;=35000",Table!$D:$D,"&lt;=39999",Table!$F:$F,"canceled")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8386</v>
      </c>
      <c r="B11" s="11">
        <f>COUNTIFS(Table!$D:$D,"&gt;=40000",Table!$D:$D,"&lt;=44999",Table!$F:$F,"successful")</f>
        <v>21</v>
      </c>
      <c r="C11" s="11">
        <f>COUNTIFS(Table!$D:$D,"&gt;=40000",Table!$D:$D,"&lt;=44999",Table!$F:$F,"failed")</f>
        <v>16</v>
      </c>
      <c r="D11" s="11">
        <f>COUNTIFS(Table!$D:$D,"&gt;=40000",Table!$D:$D,"&lt;=44999",Table!$F:$F,"canceled")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8387</v>
      </c>
      <c r="B12" s="11">
        <f>COUNTIFS(Table!$D:$D,"&gt;=45000",Table!$D:$D,"&lt;=49999",Table!$F:$F,"successful")</f>
        <v>6</v>
      </c>
      <c r="C12" s="11">
        <f>COUNTIFS(Table!$D:$D,"&gt;=45000",Table!$D:$D,"&lt;=49999",Table!$F:$F,"failed")</f>
        <v>11</v>
      </c>
      <c r="D12" s="11">
        <f>COUNTIFS(Table!$D:$D,"&gt;=45000",Table!$D:$D,"&lt;=49999",Table!$F:$F,"canceled")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8388</v>
      </c>
      <c r="B13" s="11">
        <f>COUNTIFS(Table!$D:$D,"&gt;=50000",Table!$F:$F,"successful")</f>
        <v>86</v>
      </c>
      <c r="C13" s="11">
        <f>COUNTIFS(Table!$D:$D,"&gt;=50000",Table!$F:$F,"failed")</f>
        <v>258</v>
      </c>
      <c r="D13" s="11">
        <f>COUNTIFS(Table!$D:$D,"&gt;=50000",Table!$F:$F,"canceled")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Category Chart</vt:lpstr>
      <vt:lpstr>Sub-Category Chat</vt:lpstr>
      <vt:lpstr>Date Conversion Line Graph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 Menon</cp:lastModifiedBy>
  <dcterms:created xsi:type="dcterms:W3CDTF">2017-04-20T15:17:24Z</dcterms:created>
  <dcterms:modified xsi:type="dcterms:W3CDTF">2019-07-22T12:15:21Z</dcterms:modified>
</cp:coreProperties>
</file>