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E83A5D3-6EDC-492A-8DCB-2EEEE9BF251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" l="1"/>
  <c r="D66" i="2"/>
  <c r="C61" i="2" l="1"/>
  <c r="D53" i="2"/>
  <c r="D54" i="2"/>
  <c r="D55" i="2"/>
  <c r="D56" i="2"/>
  <c r="D57" i="2"/>
  <c r="D58" i="2"/>
  <c r="D59" i="2"/>
  <c r="D60" i="2"/>
  <c r="D52" i="2"/>
  <c r="D61" i="2" l="1"/>
  <c r="D68" i="2" s="1"/>
  <c r="D71" i="2" l="1"/>
  <c r="E53" i="2"/>
  <c r="E54" i="2"/>
  <c r="E56" i="2"/>
  <c r="E58" i="2"/>
  <c r="E59" i="2"/>
  <c r="E60" i="2"/>
  <c r="E55" i="2"/>
  <c r="E57" i="2"/>
  <c r="D70" i="2"/>
  <c r="D72" i="2" s="1"/>
  <c r="D69" i="2"/>
  <c r="D73" i="2" s="1"/>
  <c r="E61" i="2" l="1"/>
</calcChain>
</file>

<file path=xl/sharedStrings.xml><?xml version="1.0" encoding="utf-8"?>
<sst xmlns="http://schemas.openxmlformats.org/spreadsheetml/2006/main" count="129" uniqueCount="123">
  <si>
    <t>DAV COLLEGE</t>
  </si>
  <si>
    <t>Practical no:5</t>
  </si>
  <si>
    <t>Question: The yields of treatments in different plots are shown in the following plots:</t>
  </si>
  <si>
    <t>Treatment</t>
  </si>
  <si>
    <t>Block 1</t>
  </si>
  <si>
    <t>Block2</t>
  </si>
  <si>
    <t>Block 3</t>
  </si>
  <si>
    <t>Block 4</t>
  </si>
  <si>
    <t>Block 5</t>
  </si>
  <si>
    <t>A</t>
  </si>
  <si>
    <t>B</t>
  </si>
  <si>
    <t>C</t>
  </si>
  <si>
    <t>D</t>
  </si>
  <si>
    <t>CaLculation here,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</si>
  <si>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</si>
  <si>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</si>
  <si>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</si>
  <si>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</si>
  <si>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</si>
  <si>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</si>
  <si>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</si>
  <si>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</si>
  <si>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</si>
  <si>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</si>
  <si>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</si>
  <si>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</si>
  <si>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</si>
  <si>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</si>
  <si>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</si>
  <si>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</si>
  <si>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</si>
  <si>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</si>
  <si>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</si>
  <si>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</si>
  <si>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</si>
  <si>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</si>
  <si>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</si>
  <si>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</si>
  <si>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Probability and Statistics</t>
  </si>
  <si>
    <t>Due to Treatment</t>
  </si>
  <si>
    <t>Due to Blocks</t>
  </si>
  <si>
    <t>Due to Error</t>
  </si>
  <si>
    <t>f</t>
  </si>
  <si>
    <t>fx</t>
  </si>
  <si>
    <t>x</t>
  </si>
  <si>
    <t>n</t>
  </si>
  <si>
    <t>Mean</t>
  </si>
  <si>
    <t>N</t>
  </si>
  <si>
    <t>p</t>
  </si>
  <si>
    <t>p(X=x)</t>
  </si>
  <si>
    <t>=BINOMDIST(C10,$C$22,$C$24,FALSE)</t>
  </si>
  <si>
    <t>p(X&lt;3)</t>
  </si>
  <si>
    <t>P(X&lt;=3)</t>
  </si>
  <si>
    <t>p(x=3)</t>
  </si>
  <si>
    <t>p(x&gt;3)</t>
  </si>
  <si>
    <t>P(X&gt;=3)</t>
  </si>
  <si>
    <t>DESIGN OF EXPERIMENT</t>
  </si>
  <si>
    <t>Carry Out analysis of two-way ANOVA or RBD.</t>
  </si>
  <si>
    <t>Block1</t>
  </si>
  <si>
    <t>Block3</t>
  </si>
  <si>
    <t>Block4</t>
  </si>
  <si>
    <t>Block5</t>
  </si>
  <si>
    <t>A 32</t>
  </si>
  <si>
    <t>B 34</t>
  </si>
  <si>
    <t>C 31</t>
  </si>
  <si>
    <t>D 29</t>
  </si>
  <si>
    <t>B 33</t>
  </si>
  <si>
    <t>C 34</t>
  </si>
  <si>
    <t>A34</t>
  </si>
  <si>
    <t>D26</t>
  </si>
  <si>
    <t>D 30</t>
  </si>
  <si>
    <t>C 35</t>
  </si>
  <si>
    <t>B 36</t>
  </si>
  <si>
    <t>A 33</t>
  </si>
  <si>
    <t>A 35</t>
  </si>
  <si>
    <t>B 35</t>
  </si>
  <si>
    <t>C 32</t>
  </si>
  <si>
    <t>B 37</t>
  </si>
  <si>
    <t>D 28</t>
  </si>
  <si>
    <t>C 36</t>
  </si>
  <si>
    <t>A 37</t>
  </si>
  <si>
    <t>When all sample mean is same ,performnce of all the samples are similar.</t>
  </si>
  <si>
    <t>when atleast one sample is different , mean is different.</t>
  </si>
  <si>
    <t>When all block mean is same ,performnce of all the blocks are similar.</t>
  </si>
  <si>
    <t>when atleast one block is different , mean is different.</t>
  </si>
  <si>
    <r>
      <t>Test Statistic: Under H0 test statistic is  : 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=18.16949, 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=2.20678</t>
    </r>
  </si>
  <si>
    <r>
      <t>Critical value: The tabulated value of F are : F</t>
    </r>
    <r>
      <rPr>
        <vertAlign val="subscript"/>
        <sz val="11"/>
        <color theme="1"/>
        <rFont val="Calibri"/>
        <family val="2"/>
        <scheme val="minor"/>
      </rPr>
      <t>0.05(3,6)</t>
    </r>
    <r>
      <rPr>
        <sz val="11"/>
        <color theme="1"/>
        <rFont val="Calibri"/>
        <family val="2"/>
        <scheme val="minor"/>
      </rPr>
      <t xml:space="preserve">=3.490295, </t>
    </r>
  </si>
  <si>
    <r>
      <t>F</t>
    </r>
    <r>
      <rPr>
        <vertAlign val="subscript"/>
        <sz val="11"/>
        <color theme="1"/>
        <rFont val="Calibri"/>
        <family val="2"/>
        <scheme val="minor"/>
      </rPr>
      <t>0.05(2,6)</t>
    </r>
    <r>
      <rPr>
        <sz val="11"/>
        <color theme="1"/>
        <rFont val="Calibri"/>
        <family val="2"/>
        <scheme val="minor"/>
      </rPr>
      <t>=3.259167</t>
    </r>
  </si>
  <si>
    <t>Decision :</t>
  </si>
  <si>
    <t xml:space="preserve">For Treatment: It is rejected H0 </t>
  </si>
  <si>
    <t>For Block: It is accepted H0</t>
  </si>
  <si>
    <t>Using Excel:</t>
  </si>
  <si>
    <t>Using SPSS:</t>
  </si>
  <si>
    <t>Data Syntax For Two-Way ANOVA:</t>
  </si>
  <si>
    <t>DATASET ACTIVATE DataSet0.</t>
  </si>
  <si>
    <t>UNIANOVA value BY block treatment</t>
  </si>
  <si>
    <t>/METHOD=SSTYPE(3)</t>
  </si>
  <si>
    <t>/INTERCEPT=INCLUDE</t>
  </si>
  <si>
    <t>/POSTHOC=block treatment(LSD)</t>
  </si>
  <si>
    <t>/CRITERIA=ALPHA(0.05)</t>
  </si>
  <si>
    <t>/DESIGN=block treatment.</t>
  </si>
  <si>
    <t>Using SPSS : Two-Way ANOVA:</t>
  </si>
  <si>
    <t>Post Hoc test</t>
  </si>
  <si>
    <t>Multiple Comparisons:</t>
  </si>
  <si>
    <t>Block</t>
  </si>
  <si>
    <t>Homogenous subsets</t>
  </si>
  <si>
    <t>treatment</t>
  </si>
  <si>
    <t xml:space="preserve">Post Hoc Tests </t>
  </si>
  <si>
    <t>Block:</t>
  </si>
  <si>
    <t>Date: 2079-09-20</t>
  </si>
  <si>
    <t>Done By : Nischal Shakya.</t>
  </si>
  <si>
    <t>Roll no:16</t>
  </si>
  <si>
    <t>Fit the Binomial distribution of the following observation:</t>
  </si>
  <si>
    <t>Also find i. P(x&lt;3) ii. P(x&lt;= 3) iii P(x=3) iv P(x&gt;3) v P(x&gt;=3)</t>
  </si>
  <si>
    <t>PROBABILITY AND STATISTICS</t>
  </si>
  <si>
    <t>BINOMIAL DISTRIBUTION</t>
  </si>
  <si>
    <t>PRACTICAL NO: 6</t>
  </si>
  <si>
    <t>ROLL NO: 16</t>
  </si>
  <si>
    <t>Date: 2079-09-21</t>
  </si>
  <si>
    <t>Calculation here,</t>
  </si>
  <si>
    <t>Formula</t>
  </si>
  <si>
    <t>'=SUM(D52:D61)</t>
  </si>
  <si>
    <t>Done by: Nischal Shakya.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</si>
</sst>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5" fillId="0" borderId="0" xfId="0" applyFont="1"/>
    <xf numFmtId="0" fontId="6" fillId="0" borderId="0" xfId="0" applyFont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quotePrefix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565150</xdr:colOff>
      <xdr:row>94</xdr:row>
      <xdr:rowOff>177801</xdr:rowOff>
    </xdr:from>
    <xdr:to>
      <xdr:col>6</xdr:col>
      <xdr:colOff>417047</xdr:colOff>
      <xdr:row>118</xdr:row>
      <xdr:rowOff>31751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4D7A5-70F2-46B0-B169-B426310A3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" y="17735551"/>
          <a:ext cx="4036547" cy="427355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323851</xdr:colOff>
      <xdr:row>141</xdr:row>
      <xdr:rowOff>171450</xdr:rowOff>
    </xdr:from>
    <xdr:to>
      <xdr:col>6</xdr:col>
      <xdr:colOff>431800</xdr:colOff>
      <xdr:row>162</xdr:row>
      <xdr:rowOff>145055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252BA-1C1E-4E39-B7DA-B500CDD20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1" y="26384250"/>
          <a:ext cx="3682999" cy="3840755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260351</xdr:colOff>
      <xdr:row>166</xdr:row>
      <xdr:rowOff>19050</xdr:rowOff>
    </xdr:from>
    <xdr:to>
      <xdr:col>6</xdr:col>
      <xdr:colOff>488951</xdr:colOff>
      <xdr:row>184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E25C40-892E-4218-8E24-2D964C8D7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951" y="30835600"/>
          <a:ext cx="3803650" cy="334645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723901</xdr:colOff>
      <xdr:row>189</xdr:row>
      <xdr:rowOff>95250</xdr:rowOff>
    </xdr:from>
    <xdr:to>
      <xdr:col>7</xdr:col>
      <xdr:colOff>146051</xdr:colOff>
      <xdr:row>202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7B01A7-DE8B-4280-A2D2-460813509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1" y="35147250"/>
          <a:ext cx="3606800" cy="2368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203</xdr:row>
      <xdr:rowOff>12700</xdr:rowOff>
    </xdr:from>
    <xdr:to>
      <xdr:col>6</xdr:col>
      <xdr:colOff>403570</xdr:colOff>
      <xdr:row>231</xdr:row>
      <xdr:rowOff>107255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12FD76-AF33-47C9-AD11-6F0CF5DC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1" y="37642800"/>
          <a:ext cx="3121369" cy="52507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237</xdr:row>
      <xdr:rowOff>72987</xdr:rowOff>
    </xdr:from>
    <xdr:to>
      <xdr:col>7</xdr:col>
      <xdr:colOff>292100</xdr:colOff>
      <xdr:row>259</xdr:row>
      <xdr:rowOff>101600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51F26C-DD6F-448D-B8C2-B93AEE39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43964187"/>
          <a:ext cx="4476749" cy="407991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571501</xdr:colOff>
      <xdr:row>260</xdr:row>
      <xdr:rowOff>63500</xdr:rowOff>
    </xdr:from>
    <xdr:to>
      <xdr:col>5</xdr:col>
      <xdr:colOff>514350</xdr:colOff>
      <xdr:row>276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7E346D-145F-4221-B221-D13ED5828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1" y="48190150"/>
          <a:ext cx="3517899" cy="298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79"/>
  <sheetViews>
    <sheetView zoomScaleNormal="100" workbookViewId="0">
      <selection activeCell="G14" sqref="G14"/>
    </sheetView>
  </sheetViews>
  <sheetFormatPr defaultRowHeight="14.5" x14ac:dyDescent="0.35"/>
  <cols>
    <col min="2" max="2" width="16.26953125" customWidth="1"/>
    <col min="8" max="8" width="11.26953125" customWidth="1"/>
  </cols>
  <sheetData>
    <row r="3" spans="1:7" ht="15.5" x14ac:dyDescent="0.35">
      <c r="D3" s="8" t="s">
        <v>38</v>
      </c>
      <c r="E3" s="7"/>
    </row>
    <row r="4" spans="1:7" ht="18" x14ac:dyDescent="0.4">
      <c r="C4" s="2"/>
      <c r="D4" s="8" t="s">
        <v>0</v>
      </c>
      <c r="E4" s="8"/>
      <c r="F4" s="1"/>
    </row>
    <row r="5" spans="1:7" ht="18" x14ac:dyDescent="0.4">
      <c r="C5" s="2"/>
      <c r="D5" s="8" t="s">
        <v>56</v>
      </c>
      <c r="E5" s="8"/>
      <c r="F5" s="1"/>
    </row>
    <row r="6" spans="1:7" ht="18" x14ac:dyDescent="0.4">
      <c r="C6" s="2"/>
      <c r="D6" s="8" t="s">
        <v>1</v>
      </c>
      <c r="E6" s="8"/>
      <c r="F6" s="1"/>
    </row>
    <row r="7" spans="1:7" x14ac:dyDescent="0.35">
      <c r="A7" s="1" t="s">
        <v>111</v>
      </c>
      <c r="G7" s="1" t="s">
        <v>109</v>
      </c>
    </row>
    <row r="10" spans="1:7" x14ac:dyDescent="0.35">
      <c r="A10" s="1" t="s">
        <v>2</v>
      </c>
    </row>
    <row r="11" spans="1:7" x14ac:dyDescent="0.35">
      <c r="B11" s="1" t="s">
        <v>57</v>
      </c>
    </row>
    <row r="13" spans="1:7" x14ac:dyDescent="0.35">
      <c r="B13" s="6" t="s">
        <v>58</v>
      </c>
      <c r="C13" s="6" t="s">
        <v>5</v>
      </c>
      <c r="D13" s="6" t="s">
        <v>59</v>
      </c>
      <c r="E13" s="6" t="s">
        <v>60</v>
      </c>
      <c r="F13" s="6" t="s">
        <v>61</v>
      </c>
    </row>
    <row r="14" spans="1:7" x14ac:dyDescent="0.35">
      <c r="B14" s="6" t="s">
        <v>62</v>
      </c>
      <c r="C14" s="6" t="s">
        <v>66</v>
      </c>
      <c r="D14" s="6" t="s">
        <v>70</v>
      </c>
      <c r="E14" s="6" t="s">
        <v>74</v>
      </c>
      <c r="F14" s="6" t="s">
        <v>79</v>
      </c>
    </row>
    <row r="15" spans="1:7" x14ac:dyDescent="0.35">
      <c r="B15" s="6" t="s">
        <v>63</v>
      </c>
      <c r="C15" s="6" t="s">
        <v>67</v>
      </c>
      <c r="D15" s="6" t="s">
        <v>71</v>
      </c>
      <c r="E15" s="6" t="s">
        <v>76</v>
      </c>
      <c r="F15" s="6" t="s">
        <v>65</v>
      </c>
    </row>
    <row r="16" spans="1:7" x14ac:dyDescent="0.35">
      <c r="B16" s="6" t="s">
        <v>64</v>
      </c>
      <c r="C16" s="6" t="s">
        <v>68</v>
      </c>
      <c r="D16" s="6" t="s">
        <v>72</v>
      </c>
      <c r="E16" s="6" t="s">
        <v>77</v>
      </c>
      <c r="F16" s="6" t="s">
        <v>80</v>
      </c>
    </row>
    <row r="17" spans="2:6" x14ac:dyDescent="0.35">
      <c r="B17" s="6" t="s">
        <v>65</v>
      </c>
      <c r="C17" s="6" t="s">
        <v>69</v>
      </c>
      <c r="D17" s="6" t="s">
        <v>73</v>
      </c>
      <c r="E17" s="6" t="s">
        <v>78</v>
      </c>
      <c r="F17" s="6" t="s">
        <v>75</v>
      </c>
    </row>
    <row r="48" spans="1:1" x14ac:dyDescent="0.35">
      <c r="A48" s="1" t="s">
        <v>13</v>
      </c>
    </row>
    <row r="49" spans="1:7" x14ac:dyDescent="0.35">
      <c r="A49" s="1" t="s">
        <v>91</v>
      </c>
    </row>
    <row r="51" spans="1:7" x14ac:dyDescent="0.35">
      <c r="B51" s="6" t="s">
        <v>3</v>
      </c>
      <c r="C51" s="6" t="s">
        <v>4</v>
      </c>
      <c r="D51" s="6" t="s">
        <v>5</v>
      </c>
      <c r="E51" s="6" t="s">
        <v>6</v>
      </c>
      <c r="F51" s="6" t="s">
        <v>7</v>
      </c>
      <c r="G51" s="6" t="s">
        <v>8</v>
      </c>
    </row>
    <row r="52" spans="1:7" x14ac:dyDescent="0.35">
      <c r="B52" s="6" t="s">
        <v>9</v>
      </c>
      <c r="C52" s="6">
        <v>32</v>
      </c>
      <c r="D52" s="6">
        <v>34</v>
      </c>
      <c r="E52" s="6">
        <v>33</v>
      </c>
      <c r="F52" s="6">
        <v>35</v>
      </c>
      <c r="G52" s="6">
        <v>37</v>
      </c>
    </row>
    <row r="53" spans="1:7" x14ac:dyDescent="0.35">
      <c r="B53" s="6" t="s">
        <v>10</v>
      </c>
      <c r="C53" s="6">
        <v>34</v>
      </c>
      <c r="D53" s="6">
        <v>33</v>
      </c>
      <c r="E53" s="6">
        <v>36</v>
      </c>
      <c r="F53" s="6">
        <v>37</v>
      </c>
      <c r="G53" s="6">
        <v>35</v>
      </c>
    </row>
    <row r="54" spans="1:7" x14ac:dyDescent="0.35">
      <c r="B54" s="6" t="s">
        <v>11</v>
      </c>
      <c r="C54" s="6">
        <v>31</v>
      </c>
      <c r="D54" s="6">
        <v>34</v>
      </c>
      <c r="E54" s="6">
        <v>35</v>
      </c>
      <c r="F54" s="6">
        <v>32</v>
      </c>
      <c r="G54" s="6">
        <v>36</v>
      </c>
    </row>
    <row r="55" spans="1:7" x14ac:dyDescent="0.35">
      <c r="B55" s="6" t="s">
        <v>12</v>
      </c>
      <c r="C55" s="6">
        <v>29</v>
      </c>
      <c r="D55" s="6">
        <v>26</v>
      </c>
      <c r="E55" s="6">
        <v>30</v>
      </c>
      <c r="F55" s="6">
        <v>28</v>
      </c>
      <c r="G55" s="6">
        <v>29</v>
      </c>
    </row>
    <row r="57" spans="1:7" x14ac:dyDescent="0.35">
      <c r="B57" s="1" t="s">
        <v>14</v>
      </c>
    </row>
    <row r="58" spans="1:7" ht="15" thickBot="1" x14ac:dyDescent="0.4"/>
    <row r="59" spans="1:7" x14ac:dyDescent="0.35">
      <c r="B59" s="5" t="s">
        <v>15</v>
      </c>
      <c r="C59" s="5" t="s">
        <v>16</v>
      </c>
      <c r="D59" s="5" t="s">
        <v>17</v>
      </c>
      <c r="E59" s="5" t="s">
        <v>18</v>
      </c>
      <c r="F59" s="5" t="s">
        <v>19</v>
      </c>
    </row>
    <row r="60" spans="1:7" x14ac:dyDescent="0.35">
      <c r="B60" s="3" t="s">
        <v>20</v>
      </c>
      <c r="C60" s="3">
        <v>5</v>
      </c>
      <c r="D60" s="3">
        <v>171</v>
      </c>
      <c r="E60" s="3">
        <v>34.200000000000003</v>
      </c>
      <c r="F60" s="3">
        <v>3.6999999999999997</v>
      </c>
    </row>
    <row r="61" spans="1:7" x14ac:dyDescent="0.35">
      <c r="B61" s="3" t="s">
        <v>21</v>
      </c>
      <c r="C61" s="3">
        <v>5</v>
      </c>
      <c r="D61" s="3">
        <v>175</v>
      </c>
      <c r="E61" s="3">
        <v>35</v>
      </c>
      <c r="F61" s="3">
        <v>2.5</v>
      </c>
    </row>
    <row r="62" spans="1:7" x14ac:dyDescent="0.35">
      <c r="B62" s="3" t="s">
        <v>22</v>
      </c>
      <c r="C62" s="3">
        <v>5</v>
      </c>
      <c r="D62" s="3">
        <v>168</v>
      </c>
      <c r="E62" s="3">
        <v>33.6</v>
      </c>
      <c r="F62" s="3">
        <v>4.3</v>
      </c>
    </row>
    <row r="63" spans="1:7" x14ac:dyDescent="0.35">
      <c r="B63" s="3" t="s">
        <v>23</v>
      </c>
      <c r="C63" s="3">
        <v>5</v>
      </c>
      <c r="D63" s="3">
        <v>142</v>
      </c>
      <c r="E63" s="3">
        <v>28.4</v>
      </c>
      <c r="F63" s="3">
        <v>2.2999999999999998</v>
      </c>
    </row>
    <row r="64" spans="1:7" x14ac:dyDescent="0.35">
      <c r="B64" s="3"/>
      <c r="C64" s="3"/>
      <c r="D64" s="3"/>
      <c r="E64" s="3"/>
      <c r="F64" s="3"/>
    </row>
    <row r="65" spans="2:8" x14ac:dyDescent="0.35">
      <c r="B65" s="3" t="s">
        <v>24</v>
      </c>
      <c r="C65" s="3">
        <v>4</v>
      </c>
      <c r="D65" s="3">
        <v>126</v>
      </c>
      <c r="E65" s="3">
        <v>31.5</v>
      </c>
      <c r="F65" s="3">
        <v>4.333333333333333</v>
      </c>
    </row>
    <row r="66" spans="2:8" x14ac:dyDescent="0.35">
      <c r="B66" s="3" t="s">
        <v>25</v>
      </c>
      <c r="C66" s="3">
        <v>4</v>
      </c>
      <c r="D66" s="3">
        <v>127</v>
      </c>
      <c r="E66" s="3">
        <v>31.75</v>
      </c>
      <c r="F66" s="3">
        <v>14.916666666666666</v>
      </c>
    </row>
    <row r="67" spans="2:8" x14ac:dyDescent="0.35">
      <c r="B67" s="3" t="s">
        <v>26</v>
      </c>
      <c r="C67" s="3">
        <v>4</v>
      </c>
      <c r="D67" s="3">
        <v>134</v>
      </c>
      <c r="E67" s="3">
        <v>33.5</v>
      </c>
      <c r="F67" s="3">
        <v>7</v>
      </c>
    </row>
    <row r="68" spans="2:8" x14ac:dyDescent="0.35">
      <c r="B68" s="3" t="s">
        <v>27</v>
      </c>
      <c r="C68" s="3">
        <v>4</v>
      </c>
      <c r="D68" s="3">
        <v>132</v>
      </c>
      <c r="E68" s="3">
        <v>33</v>
      </c>
      <c r="F68" s="3">
        <v>15.333333333333334</v>
      </c>
    </row>
    <row r="69" spans="2:8" ht="15" thickBot="1" x14ac:dyDescent="0.4">
      <c r="B69" s="4" t="s">
        <v>28</v>
      </c>
      <c r="C69" s="4">
        <v>4</v>
      </c>
      <c r="D69" s="4">
        <v>137</v>
      </c>
      <c r="E69" s="4">
        <v>34.25</v>
      </c>
      <c r="F69" s="4">
        <v>12.916666666666666</v>
      </c>
    </row>
    <row r="72" spans="2:8" ht="15" thickBot="1" x14ac:dyDescent="0.4">
      <c r="B72" t="s">
        <v>29</v>
      </c>
    </row>
    <row r="73" spans="2:8" x14ac:dyDescent="0.35">
      <c r="B73" s="5" t="s">
        <v>30</v>
      </c>
      <c r="C73" s="5" t="s">
        <v>31</v>
      </c>
      <c r="D73" s="5" t="s">
        <v>32</v>
      </c>
      <c r="E73" s="5" t="s">
        <v>33</v>
      </c>
      <c r="F73" s="5" t="s">
        <v>34</v>
      </c>
      <c r="G73" s="5" t="s">
        <v>35</v>
      </c>
      <c r="H73" s="5" t="s">
        <v>36</v>
      </c>
    </row>
    <row r="74" spans="2:8" x14ac:dyDescent="0.35">
      <c r="B74" s="3" t="s">
        <v>39</v>
      </c>
      <c r="C74" s="3">
        <v>134</v>
      </c>
      <c r="D74" s="3">
        <v>3</v>
      </c>
      <c r="E74" s="3">
        <v>44.666666666666664</v>
      </c>
      <c r="F74" s="3">
        <v>18.169491525423727</v>
      </c>
      <c r="G74" s="3">
        <v>9.3016772960198579E-5</v>
      </c>
      <c r="H74" s="3">
        <v>3.4902948194976045</v>
      </c>
    </row>
    <row r="75" spans="2:8" x14ac:dyDescent="0.35">
      <c r="B75" s="3" t="s">
        <v>40</v>
      </c>
      <c r="C75" s="3">
        <v>21.699999999999989</v>
      </c>
      <c r="D75" s="3">
        <v>4</v>
      </c>
      <c r="E75" s="3">
        <v>5.4249999999999972</v>
      </c>
      <c r="F75" s="3">
        <v>2.2067796610169479</v>
      </c>
      <c r="G75" s="3">
        <v>0.12962227866445108</v>
      </c>
      <c r="H75" s="3">
        <v>3.2591667269012499</v>
      </c>
    </row>
    <row r="76" spans="2:8" x14ac:dyDescent="0.35">
      <c r="B76" s="3" t="s">
        <v>41</v>
      </c>
      <c r="C76" s="3">
        <v>29.5</v>
      </c>
      <c r="D76" s="3">
        <v>12</v>
      </c>
      <c r="E76" s="3">
        <v>2.4583333333333335</v>
      </c>
      <c r="F76" s="3"/>
      <c r="G76" s="3"/>
      <c r="H76" s="3"/>
    </row>
    <row r="77" spans="2:8" x14ac:dyDescent="0.35">
      <c r="B77" s="3"/>
      <c r="C77" s="3"/>
      <c r="D77" s="3"/>
      <c r="E77" s="3"/>
      <c r="F77" s="3"/>
      <c r="G77" s="3"/>
      <c r="H77" s="3"/>
    </row>
    <row r="78" spans="2:8" ht="15" thickBot="1" x14ac:dyDescent="0.4">
      <c r="B78" s="4" t="s">
        <v>37</v>
      </c>
      <c r="C78" s="4">
        <v>185.2</v>
      </c>
      <c r="D78" s="4">
        <v>19</v>
      </c>
      <c r="E78" s="4"/>
      <c r="F78" s="4"/>
      <c r="G78" s="4"/>
      <c r="H78" s="4"/>
    </row>
    <row r="81" spans="1:7" x14ac:dyDescent="0.35">
      <c r="B81" t="s">
        <v>81</v>
      </c>
    </row>
    <row r="82" spans="1:7" x14ac:dyDescent="0.35">
      <c r="B82" t="s">
        <v>82</v>
      </c>
    </row>
    <row r="84" spans="1:7" x14ac:dyDescent="0.35">
      <c r="B84" t="s">
        <v>83</v>
      </c>
    </row>
    <row r="85" spans="1:7" x14ac:dyDescent="0.35">
      <c r="B85" t="s">
        <v>84</v>
      </c>
    </row>
    <row r="87" spans="1:7" ht="16.5" x14ac:dyDescent="0.45">
      <c r="B87" t="s">
        <v>85</v>
      </c>
    </row>
    <row r="88" spans="1:7" ht="16.5" x14ac:dyDescent="0.45">
      <c r="B88" t="s">
        <v>86</v>
      </c>
      <c r="G88" t="s">
        <v>87</v>
      </c>
    </row>
    <row r="89" spans="1:7" x14ac:dyDescent="0.35">
      <c r="B89" t="s">
        <v>88</v>
      </c>
    </row>
    <row r="90" spans="1:7" x14ac:dyDescent="0.35">
      <c r="B90" t="s">
        <v>89</v>
      </c>
    </row>
    <row r="91" spans="1:7" x14ac:dyDescent="0.35">
      <c r="B91" t="s">
        <v>90</v>
      </c>
    </row>
    <row r="94" spans="1:7" x14ac:dyDescent="0.35">
      <c r="A94" s="1" t="s">
        <v>92</v>
      </c>
    </row>
    <row r="121" spans="2:4" x14ac:dyDescent="0.35">
      <c r="B121" t="s">
        <v>93</v>
      </c>
    </row>
    <row r="122" spans="2:4" x14ac:dyDescent="0.35">
      <c r="D122" t="s">
        <v>94</v>
      </c>
    </row>
    <row r="123" spans="2:4" x14ac:dyDescent="0.35">
      <c r="D123" t="s">
        <v>95</v>
      </c>
    </row>
    <row r="124" spans="2:4" x14ac:dyDescent="0.35">
      <c r="D124" t="s">
        <v>96</v>
      </c>
    </row>
    <row r="125" spans="2:4" x14ac:dyDescent="0.35">
      <c r="D125" t="s">
        <v>97</v>
      </c>
    </row>
    <row r="126" spans="2:4" x14ac:dyDescent="0.35">
      <c r="D126" t="s">
        <v>98</v>
      </c>
    </row>
    <row r="127" spans="2:4" x14ac:dyDescent="0.35">
      <c r="D127" t="s">
        <v>99</v>
      </c>
    </row>
    <row r="128" spans="2:4" x14ac:dyDescent="0.35">
      <c r="D128" t="s">
        <v>100</v>
      </c>
    </row>
    <row r="141" spans="1:1" x14ac:dyDescent="0.35">
      <c r="A141" t="s">
        <v>101</v>
      </c>
    </row>
    <row r="165" spans="2:3" x14ac:dyDescent="0.35">
      <c r="B165" t="s">
        <v>102</v>
      </c>
    </row>
    <row r="166" spans="2:3" x14ac:dyDescent="0.35">
      <c r="B166" t="s">
        <v>104</v>
      </c>
      <c r="C166" t="s">
        <v>103</v>
      </c>
    </row>
    <row r="188" spans="2:2" x14ac:dyDescent="0.35">
      <c r="B188" t="s">
        <v>105</v>
      </c>
    </row>
    <row r="189" spans="2:2" x14ac:dyDescent="0.35">
      <c r="B189" t="s">
        <v>106</v>
      </c>
    </row>
    <row r="235" spans="2:2" x14ac:dyDescent="0.35">
      <c r="B235" t="s">
        <v>107</v>
      </c>
    </row>
    <row r="237" spans="2:2" x14ac:dyDescent="0.35">
      <c r="B237" t="s">
        <v>108</v>
      </c>
    </row>
    <row r="279" spans="1:1" x14ac:dyDescent="0.35">
      <c r="A279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4"/>
  <sheetViews>
    <sheetView tabSelected="1" zoomScaleNormal="100" workbookViewId="0">
      <selection activeCell="A78" sqref="A78"/>
    </sheetView>
  </sheetViews>
  <sheetFormatPr defaultRowHeight="14.5" x14ac:dyDescent="0.35"/>
  <cols>
    <col min="4" max="4" width="15.90625" customWidth="1"/>
    <col min="5" max="5" width="32.6328125" customWidth="1"/>
    <col min="6" max="6" width="14.26953125" customWidth="1"/>
  </cols>
  <sheetData>
    <row r="2" spans="1:7" x14ac:dyDescent="0.35">
      <c r="D2" s="1" t="s">
        <v>114</v>
      </c>
      <c r="E2" s="1"/>
      <c r="F2" s="1"/>
    </row>
    <row r="3" spans="1:7" x14ac:dyDescent="0.35">
      <c r="D3" s="1" t="s">
        <v>0</v>
      </c>
      <c r="E3" s="1"/>
      <c r="F3" s="1"/>
    </row>
    <row r="4" spans="1:7" x14ac:dyDescent="0.35">
      <c r="D4" s="1" t="s">
        <v>115</v>
      </c>
      <c r="E4" s="1"/>
      <c r="F4" s="1"/>
    </row>
    <row r="5" spans="1:7" x14ac:dyDescent="0.35">
      <c r="D5" s="1" t="s">
        <v>116</v>
      </c>
      <c r="E5" s="1"/>
      <c r="F5" s="1"/>
    </row>
    <row r="6" spans="1:7" x14ac:dyDescent="0.35">
      <c r="A6" s="1" t="s">
        <v>117</v>
      </c>
      <c r="D6" s="1"/>
      <c r="E6" s="1"/>
      <c r="F6" s="1" t="s">
        <v>118</v>
      </c>
    </row>
    <row r="7" spans="1:7" x14ac:dyDescent="0.35">
      <c r="D7" s="1"/>
      <c r="E7" s="1"/>
      <c r="F7" s="1"/>
    </row>
    <row r="8" spans="1:7" x14ac:dyDescent="0.35">
      <c r="B8" s="1" t="s">
        <v>112</v>
      </c>
      <c r="C8" s="1"/>
      <c r="D8" s="1"/>
      <c r="E8" s="1"/>
      <c r="F8" s="1"/>
      <c r="G8" s="1"/>
    </row>
    <row r="9" spans="1:7" x14ac:dyDescent="0.35">
      <c r="B9" s="1" t="s">
        <v>113</v>
      </c>
      <c r="C9" s="1"/>
      <c r="D9" s="1"/>
      <c r="E9" s="1"/>
      <c r="F9" s="1"/>
      <c r="G9" s="1"/>
    </row>
    <row r="12" spans="1:7" x14ac:dyDescent="0.35">
      <c r="C12" s="6" t="s">
        <v>44</v>
      </c>
      <c r="D12" s="6" t="s">
        <v>42</v>
      </c>
    </row>
    <row r="13" spans="1:7" x14ac:dyDescent="0.35">
      <c r="C13" s="6">
        <v>0</v>
      </c>
      <c r="D13" s="6">
        <v>5</v>
      </c>
    </row>
    <row r="14" spans="1:7" x14ac:dyDescent="0.35">
      <c r="C14" s="6">
        <v>1</v>
      </c>
      <c r="D14" s="6">
        <v>25</v>
      </c>
    </row>
    <row r="15" spans="1:7" x14ac:dyDescent="0.35">
      <c r="C15" s="6">
        <v>2</v>
      </c>
      <c r="D15" s="6">
        <v>35</v>
      </c>
    </row>
    <row r="16" spans="1:7" x14ac:dyDescent="0.35">
      <c r="C16" s="6">
        <v>3</v>
      </c>
      <c r="D16" s="6">
        <v>48</v>
      </c>
    </row>
    <row r="17" spans="3:4" x14ac:dyDescent="0.35">
      <c r="C17" s="6">
        <v>4</v>
      </c>
      <c r="D17" s="6">
        <v>65</v>
      </c>
    </row>
    <row r="18" spans="3:4" x14ac:dyDescent="0.35">
      <c r="C18" s="6">
        <v>5</v>
      </c>
      <c r="D18" s="6">
        <v>41</v>
      </c>
    </row>
    <row r="19" spans="3:4" x14ac:dyDescent="0.35">
      <c r="C19" s="6">
        <v>6</v>
      </c>
      <c r="D19" s="6">
        <v>28</v>
      </c>
    </row>
    <row r="20" spans="3:4" x14ac:dyDescent="0.35">
      <c r="C20" s="6">
        <v>7</v>
      </c>
      <c r="D20" s="6">
        <v>9</v>
      </c>
    </row>
    <row r="21" spans="3:4" x14ac:dyDescent="0.35">
      <c r="C21" s="6">
        <v>8</v>
      </c>
      <c r="D21" s="6">
        <v>4</v>
      </c>
    </row>
    <row r="49" spans="1:5" x14ac:dyDescent="0.35">
      <c r="A49" t="s">
        <v>119</v>
      </c>
    </row>
    <row r="51" spans="1:5" x14ac:dyDescent="0.35">
      <c r="B51" s="6" t="s">
        <v>44</v>
      </c>
      <c r="C51" s="6" t="s">
        <v>42</v>
      </c>
      <c r="D51" s="6" t="s">
        <v>43</v>
      </c>
      <c r="E51" s="6" t="s">
        <v>49</v>
      </c>
    </row>
    <row r="52" spans="1:5" x14ac:dyDescent="0.35">
      <c r="B52" s="6">
        <v>0</v>
      </c>
      <c r="C52" s="6">
        <v>5</v>
      </c>
      <c r="D52" s="6">
        <f>C52*B52</f>
        <v>0</v>
      </c>
      <c r="E52" s="9" t="s">
        <v>50</v>
      </c>
    </row>
    <row r="53" spans="1:5" x14ac:dyDescent="0.35">
      <c r="B53" s="6">
        <v>1</v>
      </c>
      <c r="C53" s="6">
        <v>25</v>
      </c>
      <c r="D53" s="6">
        <f t="shared" ref="D53:D60" si="0">C53*B53</f>
        <v>25</v>
      </c>
      <c r="E53" s="10">
        <f>BINOMDIST(B53,$D$66,$D$68,FALSE)</f>
        <v>4.6717106017422114E-2</v>
      </c>
    </row>
    <row r="54" spans="1:5" x14ac:dyDescent="0.35">
      <c r="B54" s="6">
        <v>2</v>
      </c>
      <c r="C54" s="6">
        <v>35</v>
      </c>
      <c r="D54" s="6">
        <f t="shared" si="0"/>
        <v>70</v>
      </c>
      <c r="E54" s="10">
        <f>BINOMDIST(B54,$D$66,$D$68,FALSE)</f>
        <v>0.14206113685172078</v>
      </c>
    </row>
    <row r="55" spans="1:5" x14ac:dyDescent="0.35">
      <c r="B55" s="6">
        <v>3</v>
      </c>
      <c r="C55" s="6">
        <v>48</v>
      </c>
      <c r="D55" s="6">
        <f t="shared" si="0"/>
        <v>144</v>
      </c>
      <c r="E55" s="10">
        <f>BINOMDIST(B55,$D$66,$D$68,FALSE)</f>
        <v>0.2468519664611212</v>
      </c>
    </row>
    <row r="56" spans="1:5" x14ac:dyDescent="0.35">
      <c r="B56" s="6">
        <v>4</v>
      </c>
      <c r="C56" s="6">
        <v>65</v>
      </c>
      <c r="D56" s="6">
        <f t="shared" si="0"/>
        <v>260</v>
      </c>
      <c r="E56" s="10">
        <f>BINOMDIST(B56,$D$66,$D$68,FALSE)</f>
        <v>0.26808833284805061</v>
      </c>
    </row>
    <row r="57" spans="1:5" x14ac:dyDescent="0.35">
      <c r="B57" s="6">
        <v>5</v>
      </c>
      <c r="C57" s="6">
        <v>41</v>
      </c>
      <c r="D57" s="6">
        <f t="shared" si="0"/>
        <v>205</v>
      </c>
      <c r="E57" s="10">
        <f>BINOMDIST(B57,$D$66,$D$68,FALSE)</f>
        <v>0.18633704788072952</v>
      </c>
    </row>
    <row r="58" spans="1:5" x14ac:dyDescent="0.35">
      <c r="B58" s="6">
        <v>6</v>
      </c>
      <c r="C58" s="6">
        <v>28</v>
      </c>
      <c r="D58" s="6">
        <f t="shared" si="0"/>
        <v>168</v>
      </c>
      <c r="E58" s="10">
        <f>BINOMDIST(B58,$D$66,$D$68,FALSE)</f>
        <v>8.0946956559148908E-2</v>
      </c>
    </row>
    <row r="59" spans="1:5" x14ac:dyDescent="0.35">
      <c r="B59" s="6">
        <v>7</v>
      </c>
      <c r="C59" s="6">
        <v>9</v>
      </c>
      <c r="D59" s="6">
        <f t="shared" si="0"/>
        <v>63</v>
      </c>
      <c r="E59" s="10">
        <f>BINOMDIST(B59,$D$66,$D$68,FALSE)</f>
        <v>2.009387934609088E-2</v>
      </c>
    </row>
    <row r="60" spans="1:5" x14ac:dyDescent="0.35">
      <c r="B60" s="6">
        <v>8</v>
      </c>
      <c r="C60" s="6">
        <v>4</v>
      </c>
      <c r="D60" s="6">
        <f t="shared" si="0"/>
        <v>32</v>
      </c>
      <c r="E60" s="10">
        <f>BINOMDIST(B60,$D$66,$D$68,FALSE)</f>
        <v>2.1822530691453148E-3</v>
      </c>
    </row>
    <row r="61" spans="1:5" x14ac:dyDescent="0.35">
      <c r="A61" t="s">
        <v>17</v>
      </c>
      <c r="B61" s="6"/>
      <c r="C61" s="6">
        <f>SUM(C52:C60)</f>
        <v>260</v>
      </c>
      <c r="D61" s="6">
        <f>SUM(D52:D60)</f>
        <v>967</v>
      </c>
      <c r="E61" s="11">
        <f>SUM(E52:E60)</f>
        <v>0.99327867903342948</v>
      </c>
    </row>
    <row r="64" spans="1:5" x14ac:dyDescent="0.35">
      <c r="C64" s="6"/>
      <c r="D64" s="6" t="s">
        <v>120</v>
      </c>
    </row>
    <row r="65" spans="1:6" x14ac:dyDescent="0.35">
      <c r="C65" s="6" t="s">
        <v>47</v>
      </c>
      <c r="D65" s="12" t="s">
        <v>121</v>
      </c>
    </row>
    <row r="66" spans="1:6" x14ac:dyDescent="0.35">
      <c r="C66" s="6" t="s">
        <v>45</v>
      </c>
      <c r="D66" s="6">
        <f>MAX(B52:B60)</f>
        <v>8</v>
      </c>
      <c r="E66" s="13"/>
      <c r="F66" s="13"/>
    </row>
    <row r="67" spans="1:6" x14ac:dyDescent="0.35">
      <c r="C67" s="6" t="s">
        <v>46</v>
      </c>
      <c r="D67" s="6">
        <f>D61/C61</f>
        <v>3.7192307692307693</v>
      </c>
      <c r="E67" s="13"/>
    </row>
    <row r="68" spans="1:6" x14ac:dyDescent="0.35">
      <c r="C68" s="6" t="s">
        <v>48</v>
      </c>
      <c r="D68" s="6">
        <f>D67/D66</f>
        <v>0.46490384615384617</v>
      </c>
      <c r="E68" s="13"/>
    </row>
    <row r="69" spans="1:6" x14ac:dyDescent="0.35">
      <c r="C69" s="6" t="s">
        <v>51</v>
      </c>
      <c r="D69" s="6">
        <f>BINOMDIST(2,D66,D68,TRUE)</f>
        <v>0.19549956383571362</v>
      </c>
      <c r="E69" s="13"/>
    </row>
    <row r="70" spans="1:6" x14ac:dyDescent="0.35">
      <c r="C70" s="6" t="s">
        <v>52</v>
      </c>
      <c r="D70" s="6">
        <f>BINOMDIST(3,D66,D68,TRUE)</f>
        <v>0.44235153029683483</v>
      </c>
      <c r="E70" s="13"/>
    </row>
    <row r="71" spans="1:6" x14ac:dyDescent="0.35">
      <c r="C71" s="6" t="s">
        <v>53</v>
      </c>
      <c r="D71" s="6">
        <f>BINOMDIST(3,D66,D68,FALSE)</f>
        <v>0.2468519664611212</v>
      </c>
      <c r="E71" s="13"/>
    </row>
    <row r="72" spans="1:6" x14ac:dyDescent="0.35">
      <c r="C72" s="6" t="s">
        <v>54</v>
      </c>
      <c r="D72" s="6">
        <f>1-D70</f>
        <v>0.55764846970316517</v>
      </c>
      <c r="E72" s="13"/>
    </row>
    <row r="73" spans="1:6" x14ac:dyDescent="0.35">
      <c r="C73" s="6" t="s">
        <v>55</v>
      </c>
      <c r="D73" s="6" t="b">
        <f>I62=1-D69</f>
        <v>0</v>
      </c>
      <c r="E73" s="13"/>
    </row>
    <row r="74" spans="1:6" x14ac:dyDescent="0.35">
      <c r="E74" s="13"/>
    </row>
    <row r="76" spans="1:6" x14ac:dyDescent="0.35">
      <c r="E76" s="13"/>
    </row>
    <row r="77" spans="1:6" x14ac:dyDescent="0.35">
      <c r="E77" s="13"/>
    </row>
    <row r="78" spans="1:6" x14ac:dyDescent="0.35">
      <c r="A78" s="1" t="s">
        <v>122</v>
      </c>
      <c r="E78" s="13"/>
    </row>
    <row r="79" spans="1:6" x14ac:dyDescent="0.35">
      <c r="E79" s="13"/>
    </row>
    <row r="80" spans="1:6" x14ac:dyDescent="0.35">
      <c r="E80" s="13"/>
    </row>
    <row r="81" spans="5:5" x14ac:dyDescent="0.35">
      <c r="E81" s="13"/>
    </row>
    <row r="82" spans="5:5" x14ac:dyDescent="0.35">
      <c r="E82" s="13"/>
    </row>
    <row r="83" spans="5:5" x14ac:dyDescent="0.35">
      <c r="E83" s="13"/>
    </row>
    <row r="84" spans="5:5" x14ac:dyDescent="0.35">
      <c r="E84" s="13"/>
    </row>
    <row r="85" spans="5:5" x14ac:dyDescent="0.35">
      <c r="E85" s="13"/>
    </row>
    <row r="86" spans="5:5" x14ac:dyDescent="0.35">
      <c r="E86" s="13"/>
    </row>
    <row r="87" spans="5:5" x14ac:dyDescent="0.35">
      <c r="E87" s="13"/>
    </row>
    <row r="88" spans="5:5" x14ac:dyDescent="0.35">
      <c r="E88" s="13"/>
    </row>
    <row r="89" spans="5:5" x14ac:dyDescent="0.35">
      <c r="E89" s="13"/>
    </row>
    <row r="90" spans="5:5" x14ac:dyDescent="0.35">
      <c r="E90" s="13"/>
    </row>
    <row r="91" spans="5:5" x14ac:dyDescent="0.35">
      <c r="E91" s="13"/>
    </row>
    <row r="92" spans="5:5" x14ac:dyDescent="0.35">
      <c r="E92" s="13"/>
    </row>
    <row r="93" spans="5:5" x14ac:dyDescent="0.35">
      <c r="E93" s="13"/>
    </row>
    <row r="94" spans="5:5" x14ac:dyDescent="0.35">
      <c r="E94" s="13"/>
    </row>
    <row r="95" spans="5:5" x14ac:dyDescent="0.35">
      <c r="E95" s="13"/>
    </row>
    <row r="96" spans="5:5" x14ac:dyDescent="0.35">
      <c r="E96" s="13"/>
    </row>
    <row r="97" spans="5:5" x14ac:dyDescent="0.35">
      <c r="E97" s="13"/>
    </row>
    <row r="98" spans="5:5" x14ac:dyDescent="0.35">
      <c r="E98" s="13"/>
    </row>
    <row r="99" spans="5:5" x14ac:dyDescent="0.35">
      <c r="E99" s="13"/>
    </row>
    <row r="100" spans="5:5" x14ac:dyDescent="0.35">
      <c r="E100" s="13"/>
    </row>
    <row r="101" spans="5:5" x14ac:dyDescent="0.35">
      <c r="E101" s="13"/>
    </row>
    <row r="102" spans="5:5" x14ac:dyDescent="0.35">
      <c r="E102" s="13"/>
    </row>
    <row r="103" spans="5:5" x14ac:dyDescent="0.35">
      <c r="E103" s="13"/>
    </row>
    <row r="104" spans="5:5" x14ac:dyDescent="0.35">
      <c r="E10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2023-01-05T03:41:03Z</dcterms:created>
  <dcterms:modified xsi:type="dcterms:W3CDTF">2023-01-05T10:04:20Z</dcterms:modified>
</cp:coreProperties>
</file>