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elium\"/>
    </mc:Choice>
  </mc:AlternateContent>
  <bookViews>
    <workbookView xWindow="0" yWindow="0" windowWidth="17256" windowHeight="5676"/>
  </bookViews>
  <sheets>
    <sheet name="Sheet1" sheetId="1" r:id="rId1"/>
    <sheet name="fortran" sheetId="2" r:id="rId2"/>
    <sheet name="param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13" i="2" s="1"/>
  <c r="J6" i="2"/>
  <c r="J7" i="2"/>
  <c r="J8" i="2"/>
  <c r="J11" i="2"/>
  <c r="J12" i="2"/>
  <c r="J13" i="2"/>
  <c r="J14" i="2"/>
  <c r="J15" i="2"/>
  <c r="J16" i="2"/>
  <c r="J5" i="2"/>
  <c r="J9" i="2"/>
  <c r="I6" i="2"/>
  <c r="I7" i="2"/>
  <c r="I5" i="2"/>
  <c r="J30" i="2" l="1"/>
  <c r="J34" i="2" s="1"/>
  <c r="N18" i="2"/>
  <c r="N10" i="2"/>
  <c r="N17" i="2"/>
  <c r="N9" i="2"/>
  <c r="N22" i="2"/>
  <c r="N14" i="2"/>
  <c r="J29" i="2"/>
  <c r="J33" i="2" s="1"/>
  <c r="J21" i="2"/>
  <c r="J25" i="2" s="1"/>
  <c r="N21" i="2"/>
  <c r="I3" i="2"/>
  <c r="N20" i="2"/>
  <c r="N16" i="2"/>
  <c r="N12" i="2"/>
  <c r="N8" i="2"/>
  <c r="J19" i="2"/>
  <c r="J23" i="2" s="1"/>
  <c r="N6" i="2"/>
  <c r="N19" i="2"/>
  <c r="N15" i="2"/>
  <c r="N11" i="2"/>
  <c r="N7" i="2"/>
  <c r="J10" i="2"/>
  <c r="J31" i="2" s="1"/>
  <c r="J35" i="2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" i="1"/>
  <c r="J37" i="2" l="1"/>
  <c r="J20" i="2"/>
  <c r="J24" i="2" s="1"/>
  <c r="J27" i="2" s="1"/>
  <c r="O8" i="2"/>
  <c r="P8" i="2" s="1"/>
  <c r="O12" i="2"/>
  <c r="P12" i="2" s="1"/>
  <c r="K5" i="2" s="1"/>
  <c r="O16" i="2"/>
  <c r="P16" i="2" s="1"/>
  <c r="K9" i="2" s="1"/>
  <c r="O20" i="2"/>
  <c r="P20" i="2" s="1"/>
  <c r="K13" i="2" s="1"/>
  <c r="O9" i="2"/>
  <c r="P9" i="2" s="1"/>
  <c r="O13" i="2"/>
  <c r="P13" i="2" s="1"/>
  <c r="K6" i="2" s="1"/>
  <c r="O17" i="2"/>
  <c r="P17" i="2" s="1"/>
  <c r="K10" i="2" s="1"/>
  <c r="O21" i="2"/>
  <c r="P21" i="2" s="1"/>
  <c r="K14" i="2" s="1"/>
  <c r="O10" i="2"/>
  <c r="P10" i="2" s="1"/>
  <c r="O14" i="2"/>
  <c r="P14" i="2" s="1"/>
  <c r="K7" i="2" s="1"/>
  <c r="O18" i="2"/>
  <c r="P18" i="2" s="1"/>
  <c r="K11" i="2" s="1"/>
  <c r="O22" i="2"/>
  <c r="P22" i="2" s="1"/>
  <c r="K15" i="2" s="1"/>
  <c r="O7" i="2"/>
  <c r="P7" i="2" s="1"/>
  <c r="O11" i="2"/>
  <c r="P11" i="2" s="1"/>
  <c r="O15" i="2"/>
  <c r="P15" i="2" s="1"/>
  <c r="K8" i="2" s="1"/>
  <c r="O19" i="2"/>
  <c r="P19" i="2" s="1"/>
  <c r="K12" i="2" s="1"/>
  <c r="O6" i="2"/>
  <c r="P6" i="2" s="1"/>
  <c r="J3" i="2"/>
  <c r="K3" i="2" l="1"/>
  <c r="L3" i="2" l="1"/>
  <c r="L4" i="2" s="1"/>
</calcChain>
</file>

<file path=xl/sharedStrings.xml><?xml version="1.0" encoding="utf-8"?>
<sst xmlns="http://schemas.openxmlformats.org/spreadsheetml/2006/main" count="134" uniqueCount="69">
  <si>
    <t>#</t>
  </si>
  <si>
    <t>distances</t>
  </si>
  <si>
    <t>in</t>
  </si>
  <si>
    <t>bohr</t>
  </si>
  <si>
    <t>energies</t>
  </si>
  <si>
    <t>kelvin</t>
  </si>
  <si>
    <t>(1</t>
  </si>
  <si>
    <t>hartree</t>
  </si>
  <si>
    <t>=</t>
  </si>
  <si>
    <t>K)</t>
  </si>
  <si>
    <t>R</t>
  </si>
  <si>
    <t>V_ub</t>
  </si>
  <si>
    <t>V_BO</t>
  </si>
  <si>
    <t>sigma_BO</t>
  </si>
  <si>
    <t>V_AD</t>
  </si>
  <si>
    <t>sigma_AD</t>
  </si>
  <si>
    <t>V_REL</t>
  </si>
  <si>
    <t>sigma_REL</t>
  </si>
  <si>
    <t>V_QED</t>
  </si>
  <si>
    <t>sigma_QED</t>
  </si>
  <si>
    <t>CG</t>
  </si>
  <si>
    <t>-</t>
  </si>
  <si>
    <t>Cowan-Griffin</t>
  </si>
  <si>
    <t>correction</t>
  </si>
  <si>
    <t>(sum</t>
  </si>
  <si>
    <t>of</t>
  </si>
  <si>
    <t>mass-velocity</t>
  </si>
  <si>
    <t>and</t>
  </si>
  <si>
    <t>one-electron</t>
  </si>
  <si>
    <t>Darwin)</t>
  </si>
  <si>
    <t>D1</t>
  </si>
  <si>
    <t>Darwin</t>
  </si>
  <si>
    <t>D2</t>
  </si>
  <si>
    <t>two-electron</t>
  </si>
  <si>
    <t>Br</t>
  </si>
  <si>
    <t>Breit</t>
  </si>
  <si>
    <t>V_CG</t>
  </si>
  <si>
    <t>sigma_CG</t>
  </si>
  <si>
    <t>V_D1</t>
  </si>
  <si>
    <t>sigma_D1</t>
  </si>
  <si>
    <t>V_D2</t>
  </si>
  <si>
    <t>sigma_D2</t>
  </si>
  <si>
    <t>V_Br</t>
  </si>
  <si>
    <t>sigma_Br</t>
  </si>
  <si>
    <t>Literature values SAPT</t>
  </si>
  <si>
    <t>BO</t>
  </si>
  <si>
    <t>M</t>
  </si>
  <si>
    <t>IO</t>
  </si>
  <si>
    <t>I1</t>
  </si>
  <si>
    <t>N0</t>
  </si>
  <si>
    <t>N1</t>
  </si>
  <si>
    <t>a</t>
  </si>
  <si>
    <t>P</t>
  </si>
  <si>
    <t>zeta</t>
  </si>
  <si>
    <t>C</t>
  </si>
  <si>
    <t>i</t>
  </si>
  <si>
    <t>sum</t>
  </si>
  <si>
    <t>sum1</t>
  </si>
  <si>
    <t>sum2</t>
  </si>
  <si>
    <t>sum3</t>
  </si>
  <si>
    <t>n</t>
  </si>
  <si>
    <t>Tang-Toennies damping function</t>
  </si>
  <si>
    <t>x = zeta*R</t>
  </si>
  <si>
    <t>I0</t>
  </si>
  <si>
    <t>AD</t>
  </si>
  <si>
    <t>REL</t>
  </si>
  <si>
    <t>QED</t>
  </si>
  <si>
    <t>Vtotal</t>
  </si>
  <si>
    <t>Table I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</si>
</sst>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V_ub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Sheet1!$B$5:$B$50</c:f>
              <c:numCache>
                <c:formatCode>General</c:formatCode>
                <c:ptCount val="46"/>
                <c:pt idx="0">
                  <c:v>1</c:v>
                </c:pt>
                <c:pt idx="1">
                  <c:v>1.17</c:v>
                </c:pt>
                <c:pt idx="2">
                  <c:v>1.33</c:v>
                </c:pt>
                <c:pt idx="3">
                  <c:v>1.5</c:v>
                </c:pt>
                <c:pt idx="4">
                  <c:v>1.67</c:v>
                </c:pt>
                <c:pt idx="5">
                  <c:v>1.83</c:v>
                </c:pt>
                <c:pt idx="6">
                  <c:v>2</c:v>
                </c:pt>
                <c:pt idx="7">
                  <c:v>2.17</c:v>
                </c:pt>
                <c:pt idx="8">
                  <c:v>2.33</c:v>
                </c:pt>
                <c:pt idx="9">
                  <c:v>2.5</c:v>
                </c:pt>
                <c:pt idx="10">
                  <c:v>2.67</c:v>
                </c:pt>
                <c:pt idx="11">
                  <c:v>2.83</c:v>
                </c:pt>
                <c:pt idx="12">
                  <c:v>3</c:v>
                </c:pt>
                <c:pt idx="13">
                  <c:v>3.17</c:v>
                </c:pt>
                <c:pt idx="14">
                  <c:v>3.33</c:v>
                </c:pt>
                <c:pt idx="15">
                  <c:v>3.5</c:v>
                </c:pt>
                <c:pt idx="16">
                  <c:v>3.67</c:v>
                </c:pt>
                <c:pt idx="17">
                  <c:v>3.83</c:v>
                </c:pt>
                <c:pt idx="18">
                  <c:v>4</c:v>
                </c:pt>
                <c:pt idx="19">
                  <c:v>4.17</c:v>
                </c:pt>
                <c:pt idx="20">
                  <c:v>4.33</c:v>
                </c:pt>
                <c:pt idx="21">
                  <c:v>4.5</c:v>
                </c:pt>
                <c:pt idx="22">
                  <c:v>4.67</c:v>
                </c:pt>
                <c:pt idx="23">
                  <c:v>4.83</c:v>
                </c:pt>
                <c:pt idx="24">
                  <c:v>5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5.3</c:v>
                </c:pt>
                <c:pt idx="28">
                  <c:v>5.4</c:v>
                </c:pt>
                <c:pt idx="29">
                  <c:v>5.5</c:v>
                </c:pt>
                <c:pt idx="30">
                  <c:v>5.6</c:v>
                </c:pt>
                <c:pt idx="31">
                  <c:v>5.73</c:v>
                </c:pt>
                <c:pt idx="32">
                  <c:v>5.87</c:v>
                </c:pt>
                <c:pt idx="33">
                  <c:v>6</c:v>
                </c:pt>
                <c:pt idx="34">
                  <c:v>6.17</c:v>
                </c:pt>
                <c:pt idx="35">
                  <c:v>6.33</c:v>
                </c:pt>
                <c:pt idx="36">
                  <c:v>6.5</c:v>
                </c:pt>
                <c:pt idx="37">
                  <c:v>6.67</c:v>
                </c:pt>
                <c:pt idx="38">
                  <c:v>6.83</c:v>
                </c:pt>
                <c:pt idx="39">
                  <c:v>7</c:v>
                </c:pt>
                <c:pt idx="40">
                  <c:v>7.33</c:v>
                </c:pt>
                <c:pt idx="41">
                  <c:v>7.67</c:v>
                </c:pt>
                <c:pt idx="42">
                  <c:v>8</c:v>
                </c:pt>
                <c:pt idx="43">
                  <c:v>8.33</c:v>
                </c:pt>
                <c:pt idx="44">
                  <c:v>8.67</c:v>
                </c:pt>
                <c:pt idx="45">
                  <c:v>9</c:v>
                </c:pt>
              </c:numCache>
            </c:numRef>
          </c:xVal>
          <c:yVal>
            <c:numRef>
              <c:f>Sheet1!$C$5:$C$50</c:f>
              <c:numCache>
                <c:formatCode>General</c:formatCode>
                <c:ptCount val="46"/>
                <c:pt idx="0">
                  <c:v>286413.36</c:v>
                </c:pt>
                <c:pt idx="1">
                  <c:v>204053.9</c:v>
                </c:pt>
                <c:pt idx="2">
                  <c:v>147823.35999999999</c:v>
                </c:pt>
                <c:pt idx="3">
                  <c:v>104313.44</c:v>
                </c:pt>
                <c:pt idx="4">
                  <c:v>73149.33</c:v>
                </c:pt>
                <c:pt idx="5">
                  <c:v>52101.73</c:v>
                </c:pt>
                <c:pt idx="6">
                  <c:v>36142.324000000001</c:v>
                </c:pt>
                <c:pt idx="7">
                  <c:v>24941.929</c:v>
                </c:pt>
                <c:pt idx="8">
                  <c:v>17509.297999999999</c:v>
                </c:pt>
                <c:pt idx="9">
                  <c:v>11960.887000000001</c:v>
                </c:pt>
                <c:pt idx="10">
                  <c:v>8125.02</c:v>
                </c:pt>
                <c:pt idx="11">
                  <c:v>5615.2323999999999</c:v>
                </c:pt>
                <c:pt idx="12">
                  <c:v>3767.7386000000001</c:v>
                </c:pt>
                <c:pt idx="13">
                  <c:v>2509.2869000000001</c:v>
                </c:pt>
                <c:pt idx="14">
                  <c:v>1698.2366999999999</c:v>
                </c:pt>
                <c:pt idx="15">
                  <c:v>1110.6587</c:v>
                </c:pt>
                <c:pt idx="16">
                  <c:v>717.49469999999997</c:v>
                </c:pt>
                <c:pt idx="17">
                  <c:v>468.9008</c:v>
                </c:pt>
                <c:pt idx="18">
                  <c:v>292.58303000000001</c:v>
                </c:pt>
                <c:pt idx="19">
                  <c:v>177.52923999999999</c:v>
                </c:pt>
                <c:pt idx="20">
                  <c:v>106.84220999999999</c:v>
                </c:pt>
                <c:pt idx="21">
                  <c:v>58.405239999999999</c:v>
                </c:pt>
                <c:pt idx="22">
                  <c:v>28.181260000000002</c:v>
                </c:pt>
                <c:pt idx="23">
                  <c:v>10.643380000000001</c:v>
                </c:pt>
                <c:pt idx="24">
                  <c:v>-0.47072000000000003</c:v>
                </c:pt>
                <c:pt idx="25">
                  <c:v>-4.5515999999999996</c:v>
                </c:pt>
                <c:pt idx="26">
                  <c:v>-7.3431800000000003</c:v>
                </c:pt>
                <c:pt idx="27">
                  <c:v>-9.1644600000000001</c:v>
                </c:pt>
                <c:pt idx="28">
                  <c:v>-10.26177</c:v>
                </c:pt>
                <c:pt idx="29">
                  <c:v>-10.82507</c:v>
                </c:pt>
                <c:pt idx="30">
                  <c:v>-11.00048</c:v>
                </c:pt>
                <c:pt idx="31">
                  <c:v>-10.828060000000001</c:v>
                </c:pt>
                <c:pt idx="32">
                  <c:v>-10.320550000000001</c:v>
                </c:pt>
                <c:pt idx="33">
                  <c:v>-9.6806000000000001</c:v>
                </c:pt>
                <c:pt idx="34">
                  <c:v>-8.73447</c:v>
                </c:pt>
                <c:pt idx="35">
                  <c:v>-7.8226100000000001</c:v>
                </c:pt>
                <c:pt idx="36">
                  <c:v>-6.8929900000000002</c:v>
                </c:pt>
                <c:pt idx="37">
                  <c:v>-6.0361000000000002</c:v>
                </c:pt>
                <c:pt idx="38">
                  <c:v>-5.30863</c:v>
                </c:pt>
                <c:pt idx="39">
                  <c:v>-4.6224800000000004</c:v>
                </c:pt>
                <c:pt idx="40">
                  <c:v>-3.52881</c:v>
                </c:pt>
                <c:pt idx="41">
                  <c:v>-2.6806800000000002</c:v>
                </c:pt>
                <c:pt idx="42">
                  <c:v>-2.0667</c:v>
                </c:pt>
                <c:pt idx="43">
                  <c:v>-1.60639</c:v>
                </c:pt>
                <c:pt idx="44">
                  <c:v>-1.2505299999999999</c:v>
                </c:pt>
                <c:pt idx="45">
                  <c:v>-0.98963999999999996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9C-4228-9CA2-CA56328DC4EA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V_BO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Sheet1!$B$5:$B$50</c:f>
              <c:numCache>
                <c:formatCode>General</c:formatCode>
                <c:ptCount val="46"/>
                <c:pt idx="0">
                  <c:v>1</c:v>
                </c:pt>
                <c:pt idx="1">
                  <c:v>1.17</c:v>
                </c:pt>
                <c:pt idx="2">
                  <c:v>1.33</c:v>
                </c:pt>
                <c:pt idx="3">
                  <c:v>1.5</c:v>
                </c:pt>
                <c:pt idx="4">
                  <c:v>1.67</c:v>
                </c:pt>
                <c:pt idx="5">
                  <c:v>1.83</c:v>
                </c:pt>
                <c:pt idx="6">
                  <c:v>2</c:v>
                </c:pt>
                <c:pt idx="7">
                  <c:v>2.17</c:v>
                </c:pt>
                <c:pt idx="8">
                  <c:v>2.33</c:v>
                </c:pt>
                <c:pt idx="9">
                  <c:v>2.5</c:v>
                </c:pt>
                <c:pt idx="10">
                  <c:v>2.67</c:v>
                </c:pt>
                <c:pt idx="11">
                  <c:v>2.83</c:v>
                </c:pt>
                <c:pt idx="12">
                  <c:v>3</c:v>
                </c:pt>
                <c:pt idx="13">
                  <c:v>3.17</c:v>
                </c:pt>
                <c:pt idx="14">
                  <c:v>3.33</c:v>
                </c:pt>
                <c:pt idx="15">
                  <c:v>3.5</c:v>
                </c:pt>
                <c:pt idx="16">
                  <c:v>3.67</c:v>
                </c:pt>
                <c:pt idx="17">
                  <c:v>3.83</c:v>
                </c:pt>
                <c:pt idx="18">
                  <c:v>4</c:v>
                </c:pt>
                <c:pt idx="19">
                  <c:v>4.17</c:v>
                </c:pt>
                <c:pt idx="20">
                  <c:v>4.33</c:v>
                </c:pt>
                <c:pt idx="21">
                  <c:v>4.5</c:v>
                </c:pt>
                <c:pt idx="22">
                  <c:v>4.67</c:v>
                </c:pt>
                <c:pt idx="23">
                  <c:v>4.83</c:v>
                </c:pt>
                <c:pt idx="24">
                  <c:v>5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5.3</c:v>
                </c:pt>
                <c:pt idx="28">
                  <c:v>5.4</c:v>
                </c:pt>
                <c:pt idx="29">
                  <c:v>5.5</c:v>
                </c:pt>
                <c:pt idx="30">
                  <c:v>5.6</c:v>
                </c:pt>
                <c:pt idx="31">
                  <c:v>5.73</c:v>
                </c:pt>
                <c:pt idx="32">
                  <c:v>5.87</c:v>
                </c:pt>
                <c:pt idx="33">
                  <c:v>6</c:v>
                </c:pt>
                <c:pt idx="34">
                  <c:v>6.17</c:v>
                </c:pt>
                <c:pt idx="35">
                  <c:v>6.33</c:v>
                </c:pt>
                <c:pt idx="36">
                  <c:v>6.5</c:v>
                </c:pt>
                <c:pt idx="37">
                  <c:v>6.67</c:v>
                </c:pt>
                <c:pt idx="38">
                  <c:v>6.83</c:v>
                </c:pt>
                <c:pt idx="39">
                  <c:v>7</c:v>
                </c:pt>
                <c:pt idx="40">
                  <c:v>7.33</c:v>
                </c:pt>
                <c:pt idx="41">
                  <c:v>7.67</c:v>
                </c:pt>
                <c:pt idx="42">
                  <c:v>8</c:v>
                </c:pt>
                <c:pt idx="43">
                  <c:v>8.33</c:v>
                </c:pt>
                <c:pt idx="44">
                  <c:v>8.67</c:v>
                </c:pt>
                <c:pt idx="45">
                  <c:v>9</c:v>
                </c:pt>
              </c:numCache>
            </c:numRef>
          </c:xVal>
          <c:yVal>
            <c:numRef>
              <c:f>Sheet1!$D$5:$D$50</c:f>
              <c:numCache>
                <c:formatCode>General</c:formatCode>
                <c:ptCount val="46"/>
                <c:pt idx="0">
                  <c:v>286412.68</c:v>
                </c:pt>
                <c:pt idx="1">
                  <c:v>204051.7</c:v>
                </c:pt>
                <c:pt idx="2">
                  <c:v>147822.51</c:v>
                </c:pt>
                <c:pt idx="3">
                  <c:v>104313.29</c:v>
                </c:pt>
                <c:pt idx="4">
                  <c:v>73149.03</c:v>
                </c:pt>
                <c:pt idx="5">
                  <c:v>52101.59</c:v>
                </c:pt>
                <c:pt idx="6">
                  <c:v>36142.292000000001</c:v>
                </c:pt>
                <c:pt idx="7">
                  <c:v>24941.866999999998</c:v>
                </c:pt>
                <c:pt idx="8">
                  <c:v>17509.264999999999</c:v>
                </c:pt>
                <c:pt idx="9">
                  <c:v>11960.875</c:v>
                </c:pt>
                <c:pt idx="10">
                  <c:v>8125.0039999999999</c:v>
                </c:pt>
                <c:pt idx="11">
                  <c:v>5615.2218999999996</c:v>
                </c:pt>
                <c:pt idx="12">
                  <c:v>3767.7341000000001</c:v>
                </c:pt>
                <c:pt idx="13">
                  <c:v>2509.2813999999998</c:v>
                </c:pt>
                <c:pt idx="14">
                  <c:v>1698.2329</c:v>
                </c:pt>
                <c:pt idx="15">
                  <c:v>1110.6568</c:v>
                </c:pt>
                <c:pt idx="16">
                  <c:v>717.49270000000001</c:v>
                </c:pt>
                <c:pt idx="17">
                  <c:v>468.89890000000003</c:v>
                </c:pt>
                <c:pt idx="18">
                  <c:v>292.58201000000003</c:v>
                </c:pt>
                <c:pt idx="19">
                  <c:v>177.52815000000001</c:v>
                </c:pt>
                <c:pt idx="20">
                  <c:v>106.84117999999999</c:v>
                </c:pt>
                <c:pt idx="21">
                  <c:v>58.404679999999999</c:v>
                </c:pt>
                <c:pt idx="22">
                  <c:v>28.180669999999999</c:v>
                </c:pt>
                <c:pt idx="23">
                  <c:v>10.6427</c:v>
                </c:pt>
                <c:pt idx="24">
                  <c:v>-0.47114</c:v>
                </c:pt>
                <c:pt idx="25">
                  <c:v>-4.55199</c:v>
                </c:pt>
                <c:pt idx="26">
                  <c:v>-7.3434999999999997</c:v>
                </c:pt>
                <c:pt idx="27">
                  <c:v>-9.1647099999999995</c:v>
                </c:pt>
                <c:pt idx="28">
                  <c:v>-10.261990000000001</c:v>
                </c:pt>
                <c:pt idx="29">
                  <c:v>-10.825369999999999</c:v>
                </c:pt>
                <c:pt idx="30">
                  <c:v>-11.000719999999999</c:v>
                </c:pt>
                <c:pt idx="31">
                  <c:v>-10.82827</c:v>
                </c:pt>
                <c:pt idx="32">
                  <c:v>-10.32081</c:v>
                </c:pt>
                <c:pt idx="33">
                  <c:v>-9.68079</c:v>
                </c:pt>
                <c:pt idx="34">
                  <c:v>-8.7346400000000006</c:v>
                </c:pt>
                <c:pt idx="35">
                  <c:v>-7.8228299999999997</c:v>
                </c:pt>
                <c:pt idx="36">
                  <c:v>-6.8931399999999998</c:v>
                </c:pt>
                <c:pt idx="37">
                  <c:v>-6.0362200000000001</c:v>
                </c:pt>
                <c:pt idx="38">
                  <c:v>-5.3087999999999997</c:v>
                </c:pt>
                <c:pt idx="39">
                  <c:v>-4.6226000000000003</c:v>
                </c:pt>
                <c:pt idx="40">
                  <c:v>-3.5289199999999998</c:v>
                </c:pt>
                <c:pt idx="41">
                  <c:v>-2.6808399999999999</c:v>
                </c:pt>
                <c:pt idx="42">
                  <c:v>-2.0667800000000001</c:v>
                </c:pt>
                <c:pt idx="43">
                  <c:v>-1.6064700000000001</c:v>
                </c:pt>
                <c:pt idx="44">
                  <c:v>-1.2506299999999999</c:v>
                </c:pt>
                <c:pt idx="45">
                  <c:v>-0.98970999999999998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9C-4228-9CA2-CA56328DC4EA}"/>
            </c:ext>
          </c:extLst>
        </c:ser>
        <c:ser>
          <c:idx val="2"/>
          <c:order val="2"/>
          <c:tx>
            <c:strRef>
              <c:f>Sheet1!$N$7</c:f>
              <c:strCache>
                <c:ptCount val="1"/>
                <c:pt idx="0">
                  <c:v>V_AD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Sheet1!$M$8:$M$62</c:f>
              <c:numCache>
                <c:formatCode>General</c:formatCode>
                <c:ptCount val="55"/>
                <c:pt idx="0">
                  <c:v>1</c:v>
                </c:pt>
                <c:pt idx="1">
                  <c:v>1.17</c:v>
                </c:pt>
                <c:pt idx="2">
                  <c:v>1.33</c:v>
                </c:pt>
                <c:pt idx="3">
                  <c:v>1.5</c:v>
                </c:pt>
                <c:pt idx="4">
                  <c:v>1.67</c:v>
                </c:pt>
                <c:pt idx="5">
                  <c:v>1.83</c:v>
                </c:pt>
                <c:pt idx="6">
                  <c:v>2</c:v>
                </c:pt>
                <c:pt idx="7">
                  <c:v>2.17</c:v>
                </c:pt>
                <c:pt idx="8">
                  <c:v>2.33</c:v>
                </c:pt>
                <c:pt idx="9">
                  <c:v>2.5</c:v>
                </c:pt>
                <c:pt idx="10">
                  <c:v>2.67</c:v>
                </c:pt>
                <c:pt idx="11">
                  <c:v>2.83</c:v>
                </c:pt>
                <c:pt idx="12">
                  <c:v>3</c:v>
                </c:pt>
                <c:pt idx="13">
                  <c:v>3.17</c:v>
                </c:pt>
                <c:pt idx="14">
                  <c:v>3.33</c:v>
                </c:pt>
                <c:pt idx="15">
                  <c:v>3.5</c:v>
                </c:pt>
                <c:pt idx="16">
                  <c:v>3.67</c:v>
                </c:pt>
                <c:pt idx="17">
                  <c:v>3.83</c:v>
                </c:pt>
                <c:pt idx="18">
                  <c:v>4</c:v>
                </c:pt>
                <c:pt idx="19">
                  <c:v>4.17</c:v>
                </c:pt>
                <c:pt idx="20">
                  <c:v>4.33</c:v>
                </c:pt>
                <c:pt idx="21">
                  <c:v>4.5</c:v>
                </c:pt>
                <c:pt idx="22">
                  <c:v>4.67</c:v>
                </c:pt>
                <c:pt idx="23">
                  <c:v>4.83</c:v>
                </c:pt>
                <c:pt idx="24">
                  <c:v>5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5.3</c:v>
                </c:pt>
                <c:pt idx="28">
                  <c:v>5.4</c:v>
                </c:pt>
                <c:pt idx="29">
                  <c:v>5.5</c:v>
                </c:pt>
                <c:pt idx="30">
                  <c:v>5.6</c:v>
                </c:pt>
                <c:pt idx="31">
                  <c:v>5.73</c:v>
                </c:pt>
                <c:pt idx="32">
                  <c:v>5.87</c:v>
                </c:pt>
                <c:pt idx="33">
                  <c:v>6</c:v>
                </c:pt>
                <c:pt idx="34">
                  <c:v>6.17</c:v>
                </c:pt>
                <c:pt idx="35">
                  <c:v>6.33</c:v>
                </c:pt>
                <c:pt idx="36">
                  <c:v>6.5</c:v>
                </c:pt>
                <c:pt idx="37">
                  <c:v>6.67</c:v>
                </c:pt>
                <c:pt idx="38">
                  <c:v>6.83</c:v>
                </c:pt>
                <c:pt idx="39">
                  <c:v>7</c:v>
                </c:pt>
                <c:pt idx="40">
                  <c:v>7.33</c:v>
                </c:pt>
                <c:pt idx="41">
                  <c:v>7.67</c:v>
                </c:pt>
                <c:pt idx="42">
                  <c:v>8</c:v>
                </c:pt>
                <c:pt idx="43">
                  <c:v>8.33</c:v>
                </c:pt>
                <c:pt idx="44">
                  <c:v>8.67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18</c:v>
                </c:pt>
                <c:pt idx="52">
                  <c:v>22</c:v>
                </c:pt>
                <c:pt idx="53">
                  <c:v>26</c:v>
                </c:pt>
                <c:pt idx="54">
                  <c:v>30</c:v>
                </c:pt>
              </c:numCache>
            </c:numRef>
          </c:xVal>
          <c:yVal>
            <c:numRef>
              <c:f>Sheet1!$N$8:$N$62</c:f>
              <c:numCache>
                <c:formatCode>General</c:formatCode>
                <c:ptCount val="55"/>
                <c:pt idx="0">
                  <c:v>159.05000000000001</c:v>
                </c:pt>
                <c:pt idx="1">
                  <c:v>92.441999999999993</c:v>
                </c:pt>
                <c:pt idx="2">
                  <c:v>57.341999999999999</c:v>
                </c:pt>
                <c:pt idx="3">
                  <c:v>36.451000000000001</c:v>
                </c:pt>
                <c:pt idx="4">
                  <c:v>24.2606</c:v>
                </c:pt>
                <c:pt idx="5">
                  <c:v>16.989999999999998</c:v>
                </c:pt>
                <c:pt idx="6">
                  <c:v>11.8177</c:v>
                </c:pt>
                <c:pt idx="7">
                  <c:v>8.2756000000000007</c:v>
                </c:pt>
                <c:pt idx="8">
                  <c:v>5.9222999999999999</c:v>
                </c:pt>
                <c:pt idx="9">
                  <c:v>4.1382300000000001</c:v>
                </c:pt>
                <c:pt idx="10">
                  <c:v>2.8752</c:v>
                </c:pt>
                <c:pt idx="11">
                  <c:v>2.0265499999999999</c:v>
                </c:pt>
                <c:pt idx="12">
                  <c:v>1.3847</c:v>
                </c:pt>
                <c:pt idx="13">
                  <c:v>0.93554999999999999</c:v>
                </c:pt>
                <c:pt idx="14">
                  <c:v>0.63902000000000003</c:v>
                </c:pt>
                <c:pt idx="15">
                  <c:v>0.41964000000000001</c:v>
                </c:pt>
                <c:pt idx="16">
                  <c:v>0.27018999999999999</c:v>
                </c:pt>
                <c:pt idx="17">
                  <c:v>0.17441000000000001</c:v>
                </c:pt>
                <c:pt idx="18">
                  <c:v>0.105847</c:v>
                </c:pt>
                <c:pt idx="19">
                  <c:v>6.0893000000000003E-2</c:v>
                </c:pt>
                <c:pt idx="20">
                  <c:v>3.3307999999999997E-2</c:v>
                </c:pt>
                <c:pt idx="21">
                  <c:v>1.4577E-2</c:v>
                </c:pt>
                <c:pt idx="22">
                  <c:v>3.1373999999999998E-3</c:v>
                </c:pt>
                <c:pt idx="23">
                  <c:v>-3.2403000000000002E-3</c:v>
                </c:pt>
                <c:pt idx="24">
                  <c:v>-6.9915999999999997E-3</c:v>
                </c:pt>
                <c:pt idx="25">
                  <c:v>-8.2156999999999994E-3</c:v>
                </c:pt>
                <c:pt idx="26">
                  <c:v>-8.9297999999999999E-3</c:v>
                </c:pt>
                <c:pt idx="27">
                  <c:v>-9.2650000000000007E-3</c:v>
                </c:pt>
                <c:pt idx="28">
                  <c:v>-9.3232999999999996E-3</c:v>
                </c:pt>
                <c:pt idx="29">
                  <c:v>-9.1832000000000007E-3</c:v>
                </c:pt>
                <c:pt idx="30">
                  <c:v>-8.9047999999999992E-3</c:v>
                </c:pt>
                <c:pt idx="31">
                  <c:v>-8.4101999999999996E-3</c:v>
                </c:pt>
                <c:pt idx="32">
                  <c:v>-7.7849E-3</c:v>
                </c:pt>
                <c:pt idx="33">
                  <c:v>-7.1701999999999998E-3</c:v>
                </c:pt>
                <c:pt idx="34">
                  <c:v>-6.3702899999999998E-3</c:v>
                </c:pt>
                <c:pt idx="35">
                  <c:v>-5.6554300000000004E-3</c:v>
                </c:pt>
                <c:pt idx="36">
                  <c:v>-4.9570400000000002E-3</c:v>
                </c:pt>
                <c:pt idx="37">
                  <c:v>-4.3301499999999996E-3</c:v>
                </c:pt>
                <c:pt idx="38">
                  <c:v>-3.8063200000000002E-3</c:v>
                </c:pt>
                <c:pt idx="39">
                  <c:v>-3.3167800000000001E-3</c:v>
                </c:pt>
                <c:pt idx="40">
                  <c:v>-2.5416800000000002E-3</c:v>
                </c:pt>
                <c:pt idx="41">
                  <c:v>-1.94163E-3</c:v>
                </c:pt>
                <c:pt idx="42">
                  <c:v>-1.5056900000000001E-3</c:v>
                </c:pt>
                <c:pt idx="43">
                  <c:v>-1.1770999999999999E-3</c:v>
                </c:pt>
                <c:pt idx="44">
                  <c:v>-9.2148999999999996E-4</c:v>
                </c:pt>
                <c:pt idx="45">
                  <c:v>-7.3282000000000002E-4</c:v>
                </c:pt>
                <c:pt idx="46">
                  <c:v>-3.8405999999999998E-4</c:v>
                </c:pt>
                <c:pt idx="47">
                  <c:v>-2.1441799999999999E-4</c:v>
                </c:pt>
                <c:pt idx="48">
                  <c:v>-1.2615E-4</c:v>
                </c:pt>
                <c:pt idx="49">
                  <c:v>-4.9456999999999998E-5</c:v>
                </c:pt>
                <c:pt idx="50">
                  <c:v>-2.2035299999999999E-5</c:v>
                </c:pt>
                <c:pt idx="51">
                  <c:v>-1.08163E-5</c:v>
                </c:pt>
                <c:pt idx="52">
                  <c:v>-3.2254000000000001E-6</c:v>
                </c:pt>
                <c:pt idx="53">
                  <c:v>-1.1796999999999999E-6</c:v>
                </c:pt>
                <c:pt idx="54">
                  <c:v>-4.9879999999999999E-7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9C-4228-9CA2-CA56328D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42624"/>
        <c:axId val="391343960"/>
      </c:scatterChart>
      <c:valAx>
        <c:axId val="39254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3960"/>
        <c:crosses val="autoZero"/>
        <c:crossBetween val="midCat"/>
      </c:valAx>
      <c:valAx>
        <c:axId val="391343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4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8</xdr:row>
      <xdr:rowOff>99060</xdr:rowOff>
    </xdr:from>
    <xdr:to>
      <xdr:col>11</xdr:col>
      <xdr:colOff>350520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678A0-3ABE-430F-8468-1A8FB83BF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563880</xdr:colOff>
      <xdr:row>0</xdr:row>
      <xdr:rowOff>0</xdr:rowOff>
    </xdr:from>
    <xdr:to>
      <xdr:col>25</xdr:col>
      <xdr:colOff>571500</xdr:colOff>
      <xdr:row>40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ED527A-1E2B-4D86-8AE1-FB34EEA7BAA1}"/>
            </a:ext>
          </a:extLst>
        </xdr:cNvPr>
        <xdr:cNvSpPr txBox="1"/>
      </xdr:nvSpPr>
      <xdr:spPr>
        <a:xfrm>
          <a:off x="10927080" y="0"/>
          <a:ext cx="4884420" cy="7490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M_BO = 3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I0_BO = -1, I1_BO = 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N0_BO =  6, N1_BO = 16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a_BO(M_BO)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2.19076900924970_prec,&amp;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3.91558362097102_prec,&amp;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8.87314362466591_prec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P_BO(I0_BO:I1_BO,M_BO) = reshape(source=&amp;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2.69150966652494e1_prec,&amp;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1.74015968871153e1_prec,&amp;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-3.26566208189471e0_prec,&amp;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1.46700433938961e-1_prec,&amp;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-2.62457650950449e2_prec,&amp;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4.57300508401525e2_prec,&amp;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6.66624947516144e2_prec,&amp;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-1.01541164656195e2_prec,&amp;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2.39542554285199e2_prec,&amp;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6.73223355754347e2_prec,&amp;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8.62651807552327e2_prec,&amp;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7.86212667513655e2_prec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shape=(/I1_BO-I0_BO+1,M_BO/))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zeta_BO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4.45565354034820_prec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C_BO(N0_BO:N1_BO)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1.460977837725_prec,&amp;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14.11785737_prec,&amp;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183.691075_prec,&amp;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-76.72571_prec,&amp;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3.372e3_prec,&amp;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-3808.3254_prec,&amp;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8.534e4_prec,&amp;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-1.707e5_prec,&amp;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2.86e6_prec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</xdr:row>
      <xdr:rowOff>83820</xdr:rowOff>
    </xdr:from>
    <xdr:to>
      <xdr:col>6</xdr:col>
      <xdr:colOff>541020</xdr:colOff>
      <xdr:row>102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8CC4B1-0FEC-4EBC-B9F2-20EC630067A1}"/>
            </a:ext>
          </a:extLst>
        </xdr:cNvPr>
        <xdr:cNvSpPr txBox="1"/>
      </xdr:nvSpPr>
      <xdr:spPr>
        <a:xfrm>
          <a:off x="358140" y="266700"/>
          <a:ext cx="3840480" cy="18394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M_AD = 3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I0_AD = 0, I1_AD = 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N0_AD = 6, N1_AD = 10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a_AD(M_AD)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2.75067513975782_prec,&amp;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5.36085266623527_prec,&amp;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7.13731208196370_prec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P_AD(I0_AD:I1_AD,M_AD) = reshape(source=&amp;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1.60034916931265e-2_prec,&amp;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-5.17915211148225e-3_prec,&amp;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3.20021447656502e-3_prec,&amp;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-5.02322894521138e-1_prec,&amp;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-5.28178298205425e-2_prec,&amp;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2.93999790052146e-1_prec,&amp;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-7.80222735840106e-2_prec,&amp;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1.83457620987126e0_prec,&amp;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9.46016993696249e-1_prec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shape=(/I1_AD-I0_AD+1,M_AD/))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zeta_AD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4.80971750762740_prec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C_AD(N0_AD:N1_AD)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1.1445e-3_prec,&amp;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6.519e-3_prec,&amp;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6.68e-2_prec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!-------------------------------------------------------------------------------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M_REL = 3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I0_REL = 0, I1_REL = 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N0_REL = 4, N1_REL = 8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a_REL(M_REL)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2.55442787544336_prec,&amp;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4.26822206589066_prec,&amp;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6.31801545306225_prec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P_REL(I0_REL:I1_REL,M_REL) = reshape(source=&amp;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1.16259940182396e-2_prec,&amp;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-7.00805799572921e-3_prec,&amp;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7.83673396684808e-4_prec,&amp;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-5.73711010584383e-1_prec,&amp;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3.97167157865319e-1_prec,&amp;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-1.10854901515699e-1_prec,&amp;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6.22980694403664e-1_prec,&amp;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4.87089036456869e-1_prec,&amp;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6.81223617553767e-1_prec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shape=(/I1_REL-I0_REL+1,M_REL/))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zeta_REL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5.00212547573053_prec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C_REL(N0_REL:N1_REL)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-3.5322e-5_prec,&amp;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-3.434e-4_prec,&amp;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-3.55798027534830e-3_prec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!-------------------------------------------------------------------------------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M_QED = 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I0_QED = 0, I1_QED = 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integer,parameter :: N0_QED = 3, N1_QED = 6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a_QED(M_QED)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2.71385934118196_prec,&amp;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4.85539104988208_prec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P_QED(I0_QED:I1_QED,M_QED) = reshape(source=&amp;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1.34952154947189e-3_prec,&amp;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-1.02362538302740e-3_prec,&amp;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3.56862380020579e-4_prec,&amp;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-1.96866479382540e-4_prec,&amp;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-9.61841561868819e-4_prec,&amp;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-1.08014679908054e-3_prec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shape=(/I1_QED-I0_QED+1,M_QED/))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zeta_QED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5.43735514285525_prec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real(prec),parameter :: C_QED(N0_QED:N1_QED) =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(/&amp;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5.772353e-7_prec,&amp;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ZERO,&amp;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1.377841e-6_prec,&amp;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7.61187886972970e-5_prec &amp;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/)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abSelected="1" topLeftCell="L1" workbookViewId="0">
      <selection activeCell="Q11" sqref="P11:Q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</row>
    <row r="2" spans="1:22" x14ac:dyDescent="0.3">
      <c r="A2" t="s">
        <v>0</v>
      </c>
      <c r="B2" t="s">
        <v>4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>
        <v>315775.13</v>
      </c>
      <c r="I2" t="s">
        <v>9</v>
      </c>
    </row>
    <row r="3" spans="1:22" x14ac:dyDescent="0.3">
      <c r="A3" t="s">
        <v>0</v>
      </c>
      <c r="U3" t="s">
        <v>67</v>
      </c>
    </row>
    <row r="4" spans="1:22" x14ac:dyDescent="0.3">
      <c r="A4" t="s">
        <v>0</v>
      </c>
      <c r="B4" t="s">
        <v>10</v>
      </c>
      <c r="C4" t="s">
        <v>11</v>
      </c>
      <c r="D4" t="s">
        <v>12</v>
      </c>
      <c r="E4" t="s">
        <v>13</v>
      </c>
      <c r="L4" t="s">
        <v>0</v>
      </c>
      <c r="M4" t="s">
        <v>1</v>
      </c>
      <c r="N4" t="s">
        <v>2</v>
      </c>
      <c r="O4" t="s">
        <v>3</v>
      </c>
      <c r="U4" t="s">
        <v>68</v>
      </c>
    </row>
    <row r="5" spans="1:22" x14ac:dyDescent="0.3">
      <c r="B5">
        <v>1</v>
      </c>
      <c r="C5">
        <v>286413.36</v>
      </c>
      <c r="D5">
        <v>286412.68</v>
      </c>
      <c r="E5">
        <v>0.56999999999999995</v>
      </c>
      <c r="F5">
        <f>C5-D5</f>
        <v>0.67999999999301508</v>
      </c>
      <c r="L5" t="s">
        <v>0</v>
      </c>
      <c r="M5" t="s">
        <v>4</v>
      </c>
      <c r="N5" t="s">
        <v>2</v>
      </c>
      <c r="O5" t="s">
        <v>5</v>
      </c>
      <c r="P5" t="s">
        <v>6</v>
      </c>
      <c r="Q5" t="s">
        <v>7</v>
      </c>
      <c r="R5" t="s">
        <v>8</v>
      </c>
      <c r="S5">
        <v>315775.13</v>
      </c>
      <c r="T5" t="s">
        <v>9</v>
      </c>
    </row>
    <row r="6" spans="1:22" x14ac:dyDescent="0.3">
      <c r="B6">
        <v>1.17</v>
      </c>
      <c r="C6">
        <v>204053.9</v>
      </c>
      <c r="D6">
        <v>204051.7</v>
      </c>
      <c r="E6">
        <v>1.8</v>
      </c>
      <c r="F6">
        <f t="shared" ref="F6:F50" si="0">C6-D6</f>
        <v>2.1999999999825377</v>
      </c>
      <c r="L6" t="s">
        <v>0</v>
      </c>
      <c r="U6">
        <v>3</v>
      </c>
      <c r="V6">
        <v>3769</v>
      </c>
    </row>
    <row r="7" spans="1:22" x14ac:dyDescent="0.3">
      <c r="B7">
        <v>1.33</v>
      </c>
      <c r="C7">
        <v>147823.35999999999</v>
      </c>
      <c r="D7">
        <v>147822.51</v>
      </c>
      <c r="E7">
        <v>0.72</v>
      </c>
      <c r="F7">
        <f t="shared" si="0"/>
        <v>0.84999999997671694</v>
      </c>
      <c r="L7" t="s">
        <v>0</v>
      </c>
      <c r="M7" t="s">
        <v>10</v>
      </c>
      <c r="N7" t="s">
        <v>14</v>
      </c>
      <c r="O7" t="s">
        <v>15</v>
      </c>
      <c r="U7">
        <v>4</v>
      </c>
      <c r="V7">
        <v>292.73</v>
      </c>
    </row>
    <row r="8" spans="1:22" x14ac:dyDescent="0.3">
      <c r="B8">
        <v>1.5</v>
      </c>
      <c r="C8">
        <v>104313.44</v>
      </c>
      <c r="D8">
        <v>104313.29</v>
      </c>
      <c r="E8">
        <v>0.12</v>
      </c>
      <c r="F8">
        <f t="shared" si="0"/>
        <v>0.15000000000873115</v>
      </c>
      <c r="M8">
        <v>1</v>
      </c>
      <c r="N8">
        <v>159.05000000000001</v>
      </c>
      <c r="O8">
        <v>0.44</v>
      </c>
      <c r="U8">
        <v>5</v>
      </c>
      <c r="V8">
        <v>-0.45519999999999999</v>
      </c>
    </row>
    <row r="9" spans="1:22" x14ac:dyDescent="0.3">
      <c r="B9">
        <v>1.67</v>
      </c>
      <c r="C9">
        <v>73149.33</v>
      </c>
      <c r="D9">
        <v>73149.03</v>
      </c>
      <c r="E9">
        <v>0.25</v>
      </c>
      <c r="F9">
        <f t="shared" si="0"/>
        <v>0.30000000000291038</v>
      </c>
      <c r="M9">
        <v>1.17</v>
      </c>
      <c r="N9">
        <v>92.441999999999993</v>
      </c>
      <c r="O9">
        <v>0.126</v>
      </c>
      <c r="U9">
        <v>5.6</v>
      </c>
      <c r="V9">
        <v>-10.995570000000001</v>
      </c>
    </row>
    <row r="10" spans="1:22" x14ac:dyDescent="0.3">
      <c r="B10">
        <v>1.83</v>
      </c>
      <c r="C10">
        <v>52101.73</v>
      </c>
      <c r="D10">
        <v>52101.59</v>
      </c>
      <c r="E10">
        <v>0.11</v>
      </c>
      <c r="F10">
        <f t="shared" si="0"/>
        <v>0.14000000000669388</v>
      </c>
      <c r="M10">
        <v>1.33</v>
      </c>
      <c r="N10">
        <v>57.341999999999999</v>
      </c>
      <c r="O10">
        <v>5.6000000000000001E-2</v>
      </c>
      <c r="U10">
        <v>6</v>
      </c>
      <c r="V10">
        <v>-9.6777200000000008</v>
      </c>
    </row>
    <row r="11" spans="1:22" x14ac:dyDescent="0.3">
      <c r="B11">
        <v>2</v>
      </c>
      <c r="C11">
        <v>36142.324000000001</v>
      </c>
      <c r="D11">
        <v>36142.292000000001</v>
      </c>
      <c r="E11">
        <v>2.7E-2</v>
      </c>
      <c r="F11">
        <f t="shared" si="0"/>
        <v>3.19999999992433E-2</v>
      </c>
      <c r="M11">
        <v>1.5</v>
      </c>
      <c r="N11">
        <v>36.451000000000001</v>
      </c>
      <c r="O11">
        <v>3.1E-2</v>
      </c>
      <c r="U11">
        <v>7</v>
      </c>
      <c r="V11">
        <v>-4.6208900000000002</v>
      </c>
    </row>
    <row r="12" spans="1:22" x14ac:dyDescent="0.3">
      <c r="B12">
        <v>2.17</v>
      </c>
      <c r="C12">
        <v>24941.929</v>
      </c>
      <c r="D12">
        <v>24941.866999999998</v>
      </c>
      <c r="E12">
        <v>5.2999999999999999E-2</v>
      </c>
      <c r="F12">
        <f t="shared" si="0"/>
        <v>6.2000000001717126E-2</v>
      </c>
      <c r="M12">
        <v>1.67</v>
      </c>
      <c r="N12">
        <v>24.2606</v>
      </c>
      <c r="O12">
        <v>1.7999999999999999E-2</v>
      </c>
      <c r="U12">
        <v>9</v>
      </c>
      <c r="V12">
        <v>-0.98882999999999999</v>
      </c>
    </row>
    <row r="13" spans="1:22" x14ac:dyDescent="0.3">
      <c r="B13">
        <v>2.33</v>
      </c>
      <c r="C13">
        <v>17509.297999999999</v>
      </c>
      <c r="D13">
        <v>17509.264999999999</v>
      </c>
      <c r="E13">
        <v>2.8000000000000001E-2</v>
      </c>
      <c r="F13">
        <f t="shared" si="0"/>
        <v>3.2999999999447027E-2</v>
      </c>
      <c r="M13">
        <v>1.83</v>
      </c>
      <c r="N13">
        <v>16.989999999999998</v>
      </c>
      <c r="O13">
        <v>1.09E-2</v>
      </c>
      <c r="U13">
        <v>12</v>
      </c>
      <c r="V13">
        <v>-0.1656</v>
      </c>
    </row>
    <row r="14" spans="1:22" x14ac:dyDescent="0.3">
      <c r="B14">
        <v>2.5</v>
      </c>
      <c r="C14">
        <v>11960.887000000001</v>
      </c>
      <c r="D14">
        <v>11960.875</v>
      </c>
      <c r="E14">
        <v>0.01</v>
      </c>
      <c r="F14">
        <f t="shared" si="0"/>
        <v>1.2000000000625732E-2</v>
      </c>
      <c r="M14">
        <v>2</v>
      </c>
      <c r="N14">
        <v>11.8177</v>
      </c>
      <c r="O14">
        <v>6.1999999999999998E-3</v>
      </c>
    </row>
    <row r="15" spans="1:22" x14ac:dyDescent="0.3">
      <c r="B15">
        <v>2.67</v>
      </c>
      <c r="C15">
        <v>8125.02</v>
      </c>
      <c r="D15">
        <v>8125.0039999999999</v>
      </c>
      <c r="E15">
        <v>1.4E-2</v>
      </c>
      <c r="F15">
        <f t="shared" si="0"/>
        <v>1.6000000000531145E-2</v>
      </c>
      <c r="M15">
        <v>2.17</v>
      </c>
      <c r="N15">
        <v>8.2756000000000007</v>
      </c>
      <c r="O15">
        <v>3.5000000000000001E-3</v>
      </c>
    </row>
    <row r="16" spans="1:22" x14ac:dyDescent="0.3">
      <c r="B16">
        <v>2.83</v>
      </c>
      <c r="C16">
        <v>5615.2323999999999</v>
      </c>
      <c r="D16">
        <v>5615.2218999999996</v>
      </c>
      <c r="E16">
        <v>8.8000000000000005E-3</v>
      </c>
      <c r="F16">
        <f t="shared" si="0"/>
        <v>1.0500000000320142E-2</v>
      </c>
      <c r="M16">
        <v>2.33</v>
      </c>
      <c r="N16">
        <v>5.9222999999999999</v>
      </c>
      <c r="O16">
        <v>2.3700000000000001E-3</v>
      </c>
    </row>
    <row r="17" spans="2:15" x14ac:dyDescent="0.3">
      <c r="B17">
        <v>3</v>
      </c>
      <c r="C17">
        <v>3767.7386000000001</v>
      </c>
      <c r="D17">
        <v>3767.7341000000001</v>
      </c>
      <c r="E17">
        <v>3.8E-3</v>
      </c>
      <c r="F17">
        <f t="shared" si="0"/>
        <v>4.500000000007276E-3</v>
      </c>
      <c r="M17">
        <v>2.5</v>
      </c>
      <c r="N17">
        <v>4.1382300000000001</v>
      </c>
      <c r="O17">
        <v>1.92E-3</v>
      </c>
    </row>
    <row r="18" spans="2:15" x14ac:dyDescent="0.3">
      <c r="B18">
        <v>3.17</v>
      </c>
      <c r="C18">
        <v>2509.2869000000001</v>
      </c>
      <c r="D18">
        <v>2509.2813999999998</v>
      </c>
      <c r="E18">
        <v>4.7000000000000002E-3</v>
      </c>
      <c r="F18">
        <f t="shared" si="0"/>
        <v>5.5000000002110028E-3</v>
      </c>
      <c r="M18">
        <v>2.67</v>
      </c>
      <c r="N18">
        <v>2.8752</v>
      </c>
      <c r="O18">
        <v>1.7899999999999999E-3</v>
      </c>
    </row>
    <row r="19" spans="2:15" x14ac:dyDescent="0.3">
      <c r="B19">
        <v>3.33</v>
      </c>
      <c r="C19">
        <v>1698.2366999999999</v>
      </c>
      <c r="D19">
        <v>1698.2329</v>
      </c>
      <c r="E19">
        <v>3.3E-3</v>
      </c>
      <c r="F19">
        <f t="shared" si="0"/>
        <v>3.7999999999556167E-3</v>
      </c>
      <c r="M19">
        <v>2.83</v>
      </c>
      <c r="N19">
        <v>2.0265499999999999</v>
      </c>
      <c r="O19">
        <v>1.67E-3</v>
      </c>
    </row>
    <row r="20" spans="2:15" x14ac:dyDescent="0.3">
      <c r="B20">
        <v>3.5</v>
      </c>
      <c r="C20">
        <v>1110.6587</v>
      </c>
      <c r="D20">
        <v>1110.6568</v>
      </c>
      <c r="E20">
        <v>1.6000000000000001E-3</v>
      </c>
      <c r="F20">
        <f t="shared" si="0"/>
        <v>1.8999999999778083E-3</v>
      </c>
      <c r="M20">
        <v>3</v>
      </c>
      <c r="N20">
        <v>1.3847</v>
      </c>
      <c r="O20">
        <v>1.47E-3</v>
      </c>
    </row>
    <row r="21" spans="2:15" x14ac:dyDescent="0.3">
      <c r="B21">
        <v>3.67</v>
      </c>
      <c r="C21">
        <v>717.49469999999997</v>
      </c>
      <c r="D21">
        <v>717.49270000000001</v>
      </c>
      <c r="E21">
        <v>1.6999999999999999E-3</v>
      </c>
      <c r="F21">
        <f t="shared" si="0"/>
        <v>1.9999999999527063E-3</v>
      </c>
      <c r="M21">
        <v>3.17</v>
      </c>
      <c r="N21">
        <v>0.93554999999999999</v>
      </c>
      <c r="O21">
        <v>1.1900000000000001E-3</v>
      </c>
    </row>
    <row r="22" spans="2:15" x14ac:dyDescent="0.3">
      <c r="B22">
        <v>3.83</v>
      </c>
      <c r="C22">
        <v>468.9008</v>
      </c>
      <c r="D22">
        <v>468.89890000000003</v>
      </c>
      <c r="E22">
        <v>1.6999999999999999E-3</v>
      </c>
      <c r="F22">
        <f t="shared" si="0"/>
        <v>1.8999999999778083E-3</v>
      </c>
      <c r="M22">
        <v>3.33</v>
      </c>
      <c r="N22">
        <v>0.63902000000000003</v>
      </c>
      <c r="O22">
        <v>8.9999999999999998E-4</v>
      </c>
    </row>
    <row r="23" spans="2:15" x14ac:dyDescent="0.3">
      <c r="B23">
        <v>4</v>
      </c>
      <c r="C23">
        <v>292.58303000000001</v>
      </c>
      <c r="D23">
        <v>292.58201000000003</v>
      </c>
      <c r="E23">
        <v>8.5999999999999998E-4</v>
      </c>
      <c r="F23">
        <f t="shared" si="0"/>
        <v>1.0199999999827014E-3</v>
      </c>
      <c r="M23">
        <v>3.5</v>
      </c>
      <c r="N23">
        <v>0.41964000000000001</v>
      </c>
      <c r="O23">
        <v>6.0999999999999997E-4</v>
      </c>
    </row>
    <row r="24" spans="2:15" x14ac:dyDescent="0.3">
      <c r="B24">
        <v>4.17</v>
      </c>
      <c r="C24">
        <v>177.52923999999999</v>
      </c>
      <c r="D24">
        <v>177.52815000000001</v>
      </c>
      <c r="E24">
        <v>9.1E-4</v>
      </c>
      <c r="F24">
        <f t="shared" si="0"/>
        <v>1.0899999999764987E-3</v>
      </c>
      <c r="M24">
        <v>3.67</v>
      </c>
      <c r="N24">
        <v>0.27018999999999999</v>
      </c>
      <c r="O24">
        <v>3.8999999999999999E-4</v>
      </c>
    </row>
    <row r="25" spans="2:15" x14ac:dyDescent="0.3">
      <c r="B25">
        <v>4.33</v>
      </c>
      <c r="C25">
        <v>106.84220999999999</v>
      </c>
      <c r="D25">
        <v>106.84117999999999</v>
      </c>
      <c r="E25">
        <v>8.5999999999999998E-4</v>
      </c>
      <c r="F25">
        <f t="shared" si="0"/>
        <v>1.0300000000000864E-3</v>
      </c>
      <c r="M25">
        <v>3.83</v>
      </c>
      <c r="N25">
        <v>0.17441000000000001</v>
      </c>
      <c r="O25">
        <v>2.5799999999999998E-4</v>
      </c>
    </row>
    <row r="26" spans="2:15" x14ac:dyDescent="0.3">
      <c r="B26">
        <v>4.5</v>
      </c>
      <c r="C26">
        <v>58.405239999999999</v>
      </c>
      <c r="D26">
        <v>58.404679999999999</v>
      </c>
      <c r="E26">
        <v>4.8000000000000001E-4</v>
      </c>
      <c r="F26">
        <f t="shared" si="0"/>
        <v>5.6000000000011596E-4</v>
      </c>
      <c r="M26">
        <v>4</v>
      </c>
      <c r="N26">
        <v>0.105847</v>
      </c>
      <c r="O26">
        <v>1.66E-4</v>
      </c>
    </row>
    <row r="27" spans="2:15" x14ac:dyDescent="0.3">
      <c r="B27">
        <v>4.67</v>
      </c>
      <c r="C27">
        <v>28.181260000000002</v>
      </c>
      <c r="D27">
        <v>28.180669999999999</v>
      </c>
      <c r="E27">
        <v>5.0000000000000001E-4</v>
      </c>
      <c r="F27">
        <f t="shared" si="0"/>
        <v>5.9000000000253294E-4</v>
      </c>
      <c r="M27">
        <v>4.17</v>
      </c>
      <c r="N27">
        <v>6.0893000000000003E-2</v>
      </c>
      <c r="O27">
        <v>1.0399999999999999E-4</v>
      </c>
    </row>
    <row r="28" spans="2:15" x14ac:dyDescent="0.3">
      <c r="B28">
        <v>4.83</v>
      </c>
      <c r="C28">
        <v>10.643380000000001</v>
      </c>
      <c r="D28">
        <v>10.6427</v>
      </c>
      <c r="E28">
        <v>5.6999999999999998E-4</v>
      </c>
      <c r="F28">
        <f t="shared" si="0"/>
        <v>6.8000000000090211E-4</v>
      </c>
      <c r="M28">
        <v>4.33</v>
      </c>
      <c r="N28">
        <v>3.3307999999999997E-2</v>
      </c>
      <c r="O28">
        <v>6.3E-5</v>
      </c>
    </row>
    <row r="29" spans="2:15" x14ac:dyDescent="0.3">
      <c r="B29">
        <v>5</v>
      </c>
      <c r="C29">
        <v>-0.47072000000000003</v>
      </c>
      <c r="D29">
        <v>-0.47114</v>
      </c>
      <c r="E29">
        <v>3.6000000000000002E-4</v>
      </c>
      <c r="F29">
        <f t="shared" si="0"/>
        <v>4.1999999999997595E-4</v>
      </c>
      <c r="M29">
        <v>4.5</v>
      </c>
      <c r="N29">
        <v>1.4577E-2</v>
      </c>
      <c r="O29">
        <v>3.1000000000000001E-5</v>
      </c>
    </row>
    <row r="30" spans="2:15" x14ac:dyDescent="0.3">
      <c r="B30">
        <v>5.0999999999999996</v>
      </c>
      <c r="C30">
        <v>-4.5515999999999996</v>
      </c>
      <c r="D30">
        <v>-4.55199</v>
      </c>
      <c r="E30">
        <v>3.2000000000000003E-4</v>
      </c>
      <c r="F30">
        <f t="shared" si="0"/>
        <v>3.9000000000033452E-4</v>
      </c>
      <c r="M30">
        <v>4.67</v>
      </c>
      <c r="N30">
        <v>3.1373999999999998E-3</v>
      </c>
      <c r="O30">
        <v>9.7000000000000003E-6</v>
      </c>
    </row>
    <row r="31" spans="2:15" x14ac:dyDescent="0.3">
      <c r="B31">
        <v>5.2</v>
      </c>
      <c r="C31">
        <v>-7.3431800000000003</v>
      </c>
      <c r="D31">
        <v>-7.3434999999999997</v>
      </c>
      <c r="E31">
        <v>2.7E-4</v>
      </c>
      <c r="F31">
        <f t="shared" si="0"/>
        <v>3.1999999999943185E-4</v>
      </c>
      <c r="M31">
        <v>4.83</v>
      </c>
      <c r="N31">
        <v>-3.2403000000000002E-3</v>
      </c>
      <c r="O31">
        <v>2.7E-6</v>
      </c>
    </row>
    <row r="32" spans="2:15" x14ac:dyDescent="0.3">
      <c r="B32">
        <v>5.3</v>
      </c>
      <c r="C32">
        <v>-9.1644600000000001</v>
      </c>
      <c r="D32">
        <v>-9.1647099999999995</v>
      </c>
      <c r="E32">
        <v>2.1000000000000001E-4</v>
      </c>
      <c r="F32">
        <f t="shared" si="0"/>
        <v>2.4999999999941735E-4</v>
      </c>
      <c r="M32">
        <v>5</v>
      </c>
      <c r="N32">
        <v>-6.9915999999999997E-3</v>
      </c>
      <c r="O32">
        <v>9.7999999999999993E-6</v>
      </c>
    </row>
    <row r="33" spans="2:15" x14ac:dyDescent="0.3">
      <c r="B33">
        <v>5.4</v>
      </c>
      <c r="C33">
        <v>-10.26177</v>
      </c>
      <c r="D33">
        <v>-10.261990000000001</v>
      </c>
      <c r="E33">
        <v>1.9000000000000001E-4</v>
      </c>
      <c r="F33">
        <f t="shared" si="0"/>
        <v>2.2000000000055309E-4</v>
      </c>
      <c r="M33">
        <v>5.0999999999999996</v>
      </c>
      <c r="N33">
        <v>-8.2156999999999994E-3</v>
      </c>
      <c r="O33">
        <v>1.1800000000000001E-5</v>
      </c>
    </row>
    <row r="34" spans="2:15" x14ac:dyDescent="0.3">
      <c r="B34">
        <v>5.5</v>
      </c>
      <c r="C34">
        <v>-10.82507</v>
      </c>
      <c r="D34">
        <v>-10.825369999999999</v>
      </c>
      <c r="E34">
        <v>2.5000000000000001E-4</v>
      </c>
      <c r="F34">
        <f t="shared" si="0"/>
        <v>2.9999999999930083E-4</v>
      </c>
      <c r="M34">
        <v>5.2</v>
      </c>
      <c r="N34">
        <v>-8.9297999999999999E-3</v>
      </c>
      <c r="O34">
        <v>1.26E-5</v>
      </c>
    </row>
    <row r="35" spans="2:15" x14ac:dyDescent="0.3">
      <c r="B35">
        <v>5.6</v>
      </c>
      <c r="C35">
        <v>-11.00048</v>
      </c>
      <c r="D35">
        <v>-11.000719999999999</v>
      </c>
      <c r="E35">
        <v>2.0000000000000001E-4</v>
      </c>
      <c r="F35">
        <f t="shared" si="0"/>
        <v>2.3999999999979593E-4</v>
      </c>
      <c r="M35">
        <v>5.3</v>
      </c>
      <c r="N35">
        <v>-9.2650000000000007E-3</v>
      </c>
      <c r="O35">
        <v>1.26E-5</v>
      </c>
    </row>
    <row r="36" spans="2:15" x14ac:dyDescent="0.3">
      <c r="B36">
        <v>5.73</v>
      </c>
      <c r="C36">
        <v>-10.828060000000001</v>
      </c>
      <c r="D36">
        <v>-10.82827</v>
      </c>
      <c r="E36">
        <v>1.8000000000000001E-4</v>
      </c>
      <c r="F36">
        <f t="shared" si="0"/>
        <v>2.0999999999915531E-4</v>
      </c>
      <c r="M36">
        <v>5.4</v>
      </c>
      <c r="N36">
        <v>-9.3232999999999996E-3</v>
      </c>
      <c r="O36">
        <v>1.2E-5</v>
      </c>
    </row>
    <row r="37" spans="2:15" x14ac:dyDescent="0.3">
      <c r="B37">
        <v>5.87</v>
      </c>
      <c r="C37">
        <v>-10.320550000000001</v>
      </c>
      <c r="D37">
        <v>-10.32081</v>
      </c>
      <c r="E37">
        <v>2.2000000000000001E-4</v>
      </c>
      <c r="F37">
        <f t="shared" si="0"/>
        <v>2.5999999999903878E-4</v>
      </c>
      <c r="M37">
        <v>5.5</v>
      </c>
      <c r="N37">
        <v>-9.1832000000000007E-3</v>
      </c>
      <c r="O37">
        <v>1.1E-5</v>
      </c>
    </row>
    <row r="38" spans="2:15" x14ac:dyDescent="0.3">
      <c r="B38">
        <v>6</v>
      </c>
      <c r="C38">
        <v>-9.6806000000000001</v>
      </c>
      <c r="D38">
        <v>-9.68079</v>
      </c>
      <c r="E38">
        <v>1.6000000000000001E-4</v>
      </c>
      <c r="F38">
        <f t="shared" si="0"/>
        <v>1.8999999999991246E-4</v>
      </c>
      <c r="M38">
        <v>5.6</v>
      </c>
      <c r="N38">
        <v>-8.9047999999999992E-3</v>
      </c>
      <c r="O38">
        <v>9.7000000000000003E-6</v>
      </c>
    </row>
    <row r="39" spans="2:15" x14ac:dyDescent="0.3">
      <c r="B39">
        <v>6.17</v>
      </c>
      <c r="C39">
        <v>-8.73447</v>
      </c>
      <c r="D39">
        <v>-8.7346400000000006</v>
      </c>
      <c r="E39">
        <v>1.3999999999999999E-4</v>
      </c>
      <c r="F39">
        <f t="shared" si="0"/>
        <v>1.7000000000066962E-4</v>
      </c>
      <c r="M39">
        <v>5.73</v>
      </c>
      <c r="N39">
        <v>-8.4101999999999996E-3</v>
      </c>
      <c r="O39">
        <v>7.9000000000000006E-6</v>
      </c>
    </row>
    <row r="40" spans="2:15" x14ac:dyDescent="0.3">
      <c r="B40">
        <v>6.33</v>
      </c>
      <c r="C40">
        <v>-7.8226100000000001</v>
      </c>
      <c r="D40">
        <v>-7.8228299999999997</v>
      </c>
      <c r="E40">
        <v>1.8000000000000001E-4</v>
      </c>
      <c r="F40">
        <f t="shared" si="0"/>
        <v>2.1999999999966491E-4</v>
      </c>
      <c r="M40">
        <v>5.87</v>
      </c>
      <c r="N40">
        <v>-7.7849E-3</v>
      </c>
      <c r="O40">
        <v>6.0000000000000002E-6</v>
      </c>
    </row>
    <row r="41" spans="2:15" x14ac:dyDescent="0.3">
      <c r="B41">
        <v>6.5</v>
      </c>
      <c r="C41">
        <v>-6.8929900000000002</v>
      </c>
      <c r="D41">
        <v>-6.8931399999999998</v>
      </c>
      <c r="E41">
        <v>1.2999999999999999E-4</v>
      </c>
      <c r="F41">
        <f t="shared" si="0"/>
        <v>1.4999999999965041E-4</v>
      </c>
      <c r="M41">
        <v>6</v>
      </c>
      <c r="N41">
        <v>-7.1701999999999998E-3</v>
      </c>
      <c r="O41">
        <v>4.3000000000000003E-6</v>
      </c>
    </row>
    <row r="42" spans="2:15" x14ac:dyDescent="0.3">
      <c r="B42">
        <v>6.67</v>
      </c>
      <c r="C42">
        <v>-6.0361000000000002</v>
      </c>
      <c r="D42">
        <v>-6.0362200000000001</v>
      </c>
      <c r="E42">
        <v>1E-4</v>
      </c>
      <c r="F42">
        <f t="shared" si="0"/>
        <v>1.1999999999989797E-4</v>
      </c>
      <c r="M42">
        <v>6.17</v>
      </c>
      <c r="N42">
        <v>-6.3702899999999998E-3</v>
      </c>
      <c r="O42">
        <v>2.26E-6</v>
      </c>
    </row>
    <row r="43" spans="2:15" x14ac:dyDescent="0.3">
      <c r="B43">
        <v>6.83</v>
      </c>
      <c r="C43">
        <v>-5.30863</v>
      </c>
      <c r="D43">
        <v>-5.3087999999999997</v>
      </c>
      <c r="E43">
        <v>1.3999999999999999E-4</v>
      </c>
      <c r="F43">
        <f t="shared" si="0"/>
        <v>1.6999999999978144E-4</v>
      </c>
      <c r="M43">
        <v>6.33</v>
      </c>
      <c r="N43">
        <v>-5.6554300000000004E-3</v>
      </c>
      <c r="O43">
        <v>7.0999999999999998E-7</v>
      </c>
    </row>
    <row r="44" spans="2:15" x14ac:dyDescent="0.3">
      <c r="B44">
        <v>7</v>
      </c>
      <c r="C44">
        <v>-4.6224800000000004</v>
      </c>
      <c r="D44">
        <v>-4.6226000000000003</v>
      </c>
      <c r="E44">
        <v>1E-4</v>
      </c>
      <c r="F44">
        <f t="shared" si="0"/>
        <v>1.1999999999989797E-4</v>
      </c>
      <c r="M44">
        <v>6.5</v>
      </c>
      <c r="N44">
        <v>-4.9570400000000002E-3</v>
      </c>
      <c r="O44">
        <v>5.7000000000000005E-7</v>
      </c>
    </row>
    <row r="45" spans="2:15" x14ac:dyDescent="0.3">
      <c r="B45">
        <v>7.33</v>
      </c>
      <c r="C45">
        <v>-3.52881</v>
      </c>
      <c r="D45">
        <v>-3.5289199999999998</v>
      </c>
      <c r="E45">
        <v>9.0000000000000006E-5</v>
      </c>
      <c r="F45">
        <f t="shared" si="0"/>
        <v>1.0999999999983245E-4</v>
      </c>
      <c r="M45">
        <v>6.67</v>
      </c>
      <c r="N45">
        <v>-4.3301499999999996E-3</v>
      </c>
      <c r="O45">
        <v>1.48E-6</v>
      </c>
    </row>
    <row r="46" spans="2:15" x14ac:dyDescent="0.3">
      <c r="B46">
        <v>7.67</v>
      </c>
      <c r="C46">
        <v>-2.6806800000000002</v>
      </c>
      <c r="D46">
        <v>-2.6808399999999999</v>
      </c>
      <c r="E46">
        <v>1.2999999999999999E-4</v>
      </c>
      <c r="F46">
        <f t="shared" si="0"/>
        <v>1.5999999999971593E-4</v>
      </c>
      <c r="M46">
        <v>6.83</v>
      </c>
      <c r="N46">
        <v>-3.8063200000000002E-3</v>
      </c>
      <c r="O46">
        <v>2.0499999999999999E-6</v>
      </c>
    </row>
    <row r="47" spans="2:15" x14ac:dyDescent="0.3">
      <c r="B47">
        <v>8</v>
      </c>
      <c r="C47">
        <v>-2.0667</v>
      </c>
      <c r="D47">
        <v>-2.0667800000000001</v>
      </c>
      <c r="E47">
        <v>6.9999999999999994E-5</v>
      </c>
      <c r="F47">
        <f t="shared" si="0"/>
        <v>8.0000000000080007E-5</v>
      </c>
      <c r="M47">
        <v>7</v>
      </c>
      <c r="N47">
        <v>-3.3167800000000001E-3</v>
      </c>
      <c r="O47">
        <v>2.3800000000000001E-6</v>
      </c>
    </row>
    <row r="48" spans="2:15" x14ac:dyDescent="0.3">
      <c r="B48">
        <v>8.33</v>
      </c>
      <c r="C48">
        <v>-1.60639</v>
      </c>
      <c r="D48">
        <v>-1.6064700000000001</v>
      </c>
      <c r="E48">
        <v>6.0000000000000002E-5</v>
      </c>
      <c r="F48">
        <f t="shared" si="0"/>
        <v>8.0000000000080007E-5</v>
      </c>
      <c r="M48">
        <v>7.33</v>
      </c>
      <c r="N48">
        <v>-2.5416800000000002E-3</v>
      </c>
      <c r="O48">
        <v>2.4700000000000001E-6</v>
      </c>
    </row>
    <row r="49" spans="2:15" x14ac:dyDescent="0.3">
      <c r="B49">
        <v>8.67</v>
      </c>
      <c r="C49">
        <v>-1.2505299999999999</v>
      </c>
      <c r="D49">
        <v>-1.2506299999999999</v>
      </c>
      <c r="E49">
        <v>8.0000000000000007E-5</v>
      </c>
      <c r="F49">
        <f t="shared" si="0"/>
        <v>9.9999999999988987E-5</v>
      </c>
      <c r="M49">
        <v>7.67</v>
      </c>
      <c r="N49">
        <v>-1.94163E-3</v>
      </c>
      <c r="O49">
        <v>2.1600000000000001E-6</v>
      </c>
    </row>
    <row r="50" spans="2:15" x14ac:dyDescent="0.3">
      <c r="B50">
        <v>9</v>
      </c>
      <c r="C50">
        <v>-0.98963999999999996</v>
      </c>
      <c r="D50">
        <v>-0.98970999999999998</v>
      </c>
      <c r="E50">
        <v>6.0000000000000002E-5</v>
      </c>
      <c r="F50">
        <f t="shared" si="0"/>
        <v>7.0000000000014495E-5</v>
      </c>
      <c r="M50">
        <v>8</v>
      </c>
      <c r="N50">
        <v>-1.5056900000000001E-3</v>
      </c>
      <c r="O50">
        <v>1.75E-6</v>
      </c>
    </row>
    <row r="51" spans="2:15" x14ac:dyDescent="0.3">
      <c r="B51" t="s">
        <v>44</v>
      </c>
      <c r="M51">
        <v>8.33</v>
      </c>
      <c r="N51">
        <v>-1.1770999999999999E-3</v>
      </c>
      <c r="O51">
        <v>1.3599999999999999E-6</v>
      </c>
    </row>
    <row r="52" spans="2:15" x14ac:dyDescent="0.3">
      <c r="B52">
        <v>10</v>
      </c>
      <c r="C52">
        <v>-0.51258999999999999</v>
      </c>
      <c r="D52">
        <v>6.9999999999999994E-5</v>
      </c>
      <c r="M52">
        <v>8.67</v>
      </c>
      <c r="N52">
        <v>-9.2148999999999996E-4</v>
      </c>
      <c r="O52">
        <v>1.02E-6</v>
      </c>
    </row>
    <row r="53" spans="2:15" x14ac:dyDescent="0.3">
      <c r="B53">
        <v>12</v>
      </c>
      <c r="C53">
        <v>-0.16592000000000001</v>
      </c>
      <c r="D53">
        <v>2.0000000000000002E-5</v>
      </c>
      <c r="M53">
        <v>9</v>
      </c>
      <c r="N53">
        <v>-7.3282000000000002E-4</v>
      </c>
      <c r="O53">
        <v>7.7000000000000004E-7</v>
      </c>
    </row>
    <row r="54" spans="2:15" x14ac:dyDescent="0.3">
      <c r="M54">
        <v>10</v>
      </c>
      <c r="N54">
        <v>-3.8405999999999998E-4</v>
      </c>
      <c r="O54">
        <v>3.2000000000000001E-7</v>
      </c>
    </row>
    <row r="55" spans="2:15" x14ac:dyDescent="0.3">
      <c r="M55">
        <v>11</v>
      </c>
      <c r="N55">
        <v>-2.1441799999999999E-4</v>
      </c>
      <c r="O55">
        <v>1.5300000000000001E-7</v>
      </c>
    </row>
    <row r="56" spans="2:15" x14ac:dyDescent="0.3">
      <c r="M56">
        <v>12</v>
      </c>
      <c r="N56">
        <v>-1.2615E-4</v>
      </c>
      <c r="O56">
        <v>8.7999999999999994E-8</v>
      </c>
    </row>
    <row r="57" spans="2:15" x14ac:dyDescent="0.3">
      <c r="M57">
        <v>14</v>
      </c>
      <c r="N57">
        <v>-4.9456999999999998E-5</v>
      </c>
      <c r="O57">
        <v>3.5000000000000002E-8</v>
      </c>
    </row>
    <row r="58" spans="2:15" x14ac:dyDescent="0.3">
      <c r="M58">
        <v>16</v>
      </c>
      <c r="N58">
        <v>-2.2035299999999999E-5</v>
      </c>
      <c r="O58">
        <v>1.5300000000000001E-8</v>
      </c>
    </row>
    <row r="59" spans="2:15" x14ac:dyDescent="0.3">
      <c r="M59">
        <v>18</v>
      </c>
      <c r="N59">
        <v>-1.08163E-5</v>
      </c>
      <c r="O59">
        <v>7.3E-9</v>
      </c>
    </row>
    <row r="60" spans="2:15" x14ac:dyDescent="0.3">
      <c r="M60">
        <v>22</v>
      </c>
      <c r="N60">
        <v>-3.2254000000000001E-6</v>
      </c>
      <c r="O60">
        <v>2.0000000000000001E-9</v>
      </c>
    </row>
    <row r="61" spans="2:15" x14ac:dyDescent="0.3">
      <c r="M61">
        <v>26</v>
      </c>
      <c r="N61">
        <v>-1.1796999999999999E-6</v>
      </c>
      <c r="O61">
        <v>6.9999999999999996E-10</v>
      </c>
    </row>
    <row r="62" spans="2:15" x14ac:dyDescent="0.3">
      <c r="M62">
        <v>30</v>
      </c>
      <c r="N62">
        <v>-4.9879999999999999E-7</v>
      </c>
      <c r="O62">
        <v>2.0000000000000001E-10</v>
      </c>
    </row>
    <row r="65" spans="12:15" x14ac:dyDescent="0.3">
      <c r="L65" t="s">
        <v>0</v>
      </c>
      <c r="M65" t="s">
        <v>10</v>
      </c>
      <c r="N65" t="s">
        <v>16</v>
      </c>
      <c r="O65" t="s">
        <v>17</v>
      </c>
    </row>
    <row r="66" spans="12:15" x14ac:dyDescent="0.3">
      <c r="M66">
        <v>1</v>
      </c>
      <c r="N66">
        <v>-9.6766000000000005</v>
      </c>
      <c r="O66">
        <v>6.4999999999999997E-3</v>
      </c>
    </row>
    <row r="67" spans="12:15" x14ac:dyDescent="0.3">
      <c r="M67">
        <v>1.17</v>
      </c>
      <c r="N67">
        <v>-9.3346999999999998</v>
      </c>
      <c r="O67">
        <v>3.2000000000000002E-3</v>
      </c>
    </row>
    <row r="68" spans="12:15" x14ac:dyDescent="0.3">
      <c r="M68">
        <v>1.33</v>
      </c>
      <c r="N68">
        <v>-8.3485999999999994</v>
      </c>
      <c r="O68">
        <v>2.2000000000000001E-3</v>
      </c>
    </row>
    <row r="69" spans="12:15" x14ac:dyDescent="0.3">
      <c r="M69">
        <v>1.5</v>
      </c>
      <c r="N69">
        <v>-6.8497000000000003</v>
      </c>
      <c r="O69">
        <v>2.5999999999999999E-3</v>
      </c>
    </row>
    <row r="70" spans="12:15" x14ac:dyDescent="0.3">
      <c r="M70">
        <v>1.67</v>
      </c>
      <c r="N70">
        <v>-5.2930999999999999</v>
      </c>
      <c r="O70">
        <v>3.0999999999999999E-3</v>
      </c>
    </row>
    <row r="71" spans="12:15" x14ac:dyDescent="0.3">
      <c r="M71">
        <v>1.83</v>
      </c>
      <c r="N71">
        <v>-3.9906999999999999</v>
      </c>
      <c r="O71">
        <v>3.2000000000000002E-3</v>
      </c>
    </row>
    <row r="72" spans="12:15" x14ac:dyDescent="0.3">
      <c r="M72">
        <v>2</v>
      </c>
      <c r="N72">
        <v>-2.8609</v>
      </c>
      <c r="O72">
        <v>3.0999999999999999E-3</v>
      </c>
    </row>
    <row r="73" spans="12:15" x14ac:dyDescent="0.3">
      <c r="M73">
        <v>2.17</v>
      </c>
      <c r="N73">
        <v>-1.9928999999999999</v>
      </c>
      <c r="O73">
        <v>2.7799999999999999E-3</v>
      </c>
    </row>
    <row r="74" spans="12:15" x14ac:dyDescent="0.3">
      <c r="M74">
        <v>2.33</v>
      </c>
      <c r="N74">
        <v>-1.3835299999999999</v>
      </c>
      <c r="O74">
        <v>2.5899999999999999E-3</v>
      </c>
    </row>
    <row r="75" spans="12:15" x14ac:dyDescent="0.3">
      <c r="M75">
        <v>2.5</v>
      </c>
      <c r="N75">
        <v>-0.91341000000000006</v>
      </c>
      <c r="O75">
        <v>2.5999999999999999E-3</v>
      </c>
    </row>
    <row r="76" spans="12:15" x14ac:dyDescent="0.3">
      <c r="M76">
        <v>2.67</v>
      </c>
      <c r="N76">
        <v>-0.58353999999999995</v>
      </c>
      <c r="O76">
        <v>2.6800000000000001E-3</v>
      </c>
    </row>
    <row r="77" spans="12:15" x14ac:dyDescent="0.3">
      <c r="M77">
        <v>2.83</v>
      </c>
      <c r="N77">
        <v>-0.36812</v>
      </c>
      <c r="O77">
        <v>2.4199999999999998E-3</v>
      </c>
    </row>
    <row r="78" spans="12:15" x14ac:dyDescent="0.3">
      <c r="M78">
        <v>3</v>
      </c>
      <c r="N78">
        <v>-0.21246999999999999</v>
      </c>
      <c r="O78">
        <v>1.6800000000000001E-3</v>
      </c>
    </row>
    <row r="79" spans="12:15" x14ac:dyDescent="0.3">
      <c r="M79">
        <v>3.17</v>
      </c>
      <c r="N79">
        <v>-0.11063000000000001</v>
      </c>
      <c r="O79">
        <v>9.2000000000000003E-4</v>
      </c>
    </row>
    <row r="80" spans="12:15" x14ac:dyDescent="0.3">
      <c r="M80">
        <v>3.33</v>
      </c>
      <c r="N80">
        <v>-4.9099999999999998E-2</v>
      </c>
      <c r="O80">
        <v>5.1999999999999995E-4</v>
      </c>
    </row>
    <row r="81" spans="13:15" x14ac:dyDescent="0.3">
      <c r="M81">
        <v>3.5</v>
      </c>
      <c r="N81">
        <v>-8.5400000000000007E-3</v>
      </c>
      <c r="O81">
        <v>3.1E-4</v>
      </c>
    </row>
    <row r="82" spans="13:15" x14ac:dyDescent="0.3">
      <c r="M82">
        <v>3.67</v>
      </c>
      <c r="N82">
        <v>1.502E-2</v>
      </c>
      <c r="O82">
        <v>2.1100000000000001E-4</v>
      </c>
    </row>
    <row r="83" spans="13:15" x14ac:dyDescent="0.3">
      <c r="M83">
        <v>3.83</v>
      </c>
      <c r="N83">
        <v>2.7105000000000001E-2</v>
      </c>
      <c r="O83">
        <v>2.0900000000000001E-4</v>
      </c>
    </row>
    <row r="84" spans="13:15" x14ac:dyDescent="0.3">
      <c r="M84">
        <v>4</v>
      </c>
      <c r="N84">
        <v>3.3218999999999999E-2</v>
      </c>
      <c r="O84">
        <v>2.13E-4</v>
      </c>
    </row>
    <row r="85" spans="13:15" x14ac:dyDescent="0.3">
      <c r="M85">
        <v>4.17</v>
      </c>
      <c r="N85">
        <v>3.5071999999999999E-2</v>
      </c>
      <c r="O85">
        <v>1.56E-4</v>
      </c>
    </row>
    <row r="86" spans="13:15" x14ac:dyDescent="0.3">
      <c r="M86">
        <v>4.33</v>
      </c>
      <c r="N86">
        <v>3.4481999999999999E-2</v>
      </c>
      <c r="O86">
        <v>9.8999999999999994E-5</v>
      </c>
    </row>
    <row r="87" spans="13:15" x14ac:dyDescent="0.3">
      <c r="M87">
        <v>4.5</v>
      </c>
      <c r="N87">
        <v>3.2460999999999997E-2</v>
      </c>
      <c r="O87">
        <v>6.0999999999999999E-5</v>
      </c>
    </row>
    <row r="88" spans="13:15" x14ac:dyDescent="0.3">
      <c r="M88">
        <v>4.67</v>
      </c>
      <c r="N88">
        <v>2.9737E-2</v>
      </c>
      <c r="O88">
        <v>4.0000000000000003E-5</v>
      </c>
    </row>
    <row r="89" spans="13:15" x14ac:dyDescent="0.3">
      <c r="M89">
        <v>4.83</v>
      </c>
      <c r="N89">
        <v>2.69492E-2</v>
      </c>
      <c r="O89">
        <v>3.0000000000000001E-5</v>
      </c>
    </row>
    <row r="90" spans="13:15" x14ac:dyDescent="0.3">
      <c r="M90">
        <v>5</v>
      </c>
      <c r="N90">
        <v>2.4012200000000001E-2</v>
      </c>
      <c r="O90">
        <v>2.4499999999999999E-5</v>
      </c>
    </row>
    <row r="91" spans="13:15" x14ac:dyDescent="0.3">
      <c r="M91">
        <v>5.0999999999999996</v>
      </c>
      <c r="N91">
        <v>2.23596E-2</v>
      </c>
      <c r="O91">
        <v>2.23E-5</v>
      </c>
    </row>
    <row r="92" spans="13:15" x14ac:dyDescent="0.3">
      <c r="M92">
        <v>5.2</v>
      </c>
      <c r="N92">
        <v>2.0785399999999999E-2</v>
      </c>
      <c r="O92">
        <v>2.05E-5</v>
      </c>
    </row>
    <row r="93" spans="13:15" x14ac:dyDescent="0.3">
      <c r="M93">
        <v>5.3</v>
      </c>
      <c r="N93">
        <v>1.9299500000000001E-2</v>
      </c>
      <c r="O93">
        <v>1.91E-5</v>
      </c>
    </row>
    <row r="94" spans="13:15" x14ac:dyDescent="0.3">
      <c r="M94">
        <v>5.4</v>
      </c>
      <c r="N94">
        <v>1.79068E-2</v>
      </c>
      <c r="O94">
        <v>1.77E-5</v>
      </c>
    </row>
    <row r="95" spans="13:15" x14ac:dyDescent="0.3">
      <c r="M95">
        <v>5.5</v>
      </c>
      <c r="N95">
        <v>1.6608600000000001E-2</v>
      </c>
      <c r="O95">
        <v>1.6399999999999999E-5</v>
      </c>
    </row>
    <row r="96" spans="13:15" x14ac:dyDescent="0.3">
      <c r="M96">
        <v>5.6</v>
      </c>
      <c r="N96">
        <v>1.5403500000000001E-2</v>
      </c>
      <c r="O96">
        <v>1.5099999999999999E-5</v>
      </c>
    </row>
    <row r="97" spans="13:15" x14ac:dyDescent="0.3">
      <c r="M97">
        <v>5.73</v>
      </c>
      <c r="N97">
        <v>1.39708E-2</v>
      </c>
      <c r="O97">
        <v>1.36E-5</v>
      </c>
    </row>
    <row r="98" spans="13:15" x14ac:dyDescent="0.3">
      <c r="M98">
        <v>5.87</v>
      </c>
      <c r="N98">
        <v>1.2586999999999999E-2</v>
      </c>
      <c r="O98">
        <v>1.2E-5</v>
      </c>
    </row>
    <row r="99" spans="13:15" x14ac:dyDescent="0.3">
      <c r="M99">
        <v>6</v>
      </c>
      <c r="N99">
        <v>1.1437599999999999E-2</v>
      </c>
      <c r="O99">
        <v>1.0699999999999999E-5</v>
      </c>
    </row>
    <row r="100" spans="13:15" x14ac:dyDescent="0.3">
      <c r="M100">
        <v>6.17</v>
      </c>
      <c r="N100">
        <v>1.01117E-2</v>
      </c>
      <c r="O100">
        <v>9.2E-6</v>
      </c>
    </row>
    <row r="101" spans="13:15" x14ac:dyDescent="0.3">
      <c r="M101">
        <v>6.33</v>
      </c>
      <c r="N101">
        <v>9.0258999999999999E-3</v>
      </c>
      <c r="O101">
        <v>7.9999999999999996E-6</v>
      </c>
    </row>
    <row r="102" spans="13:15" x14ac:dyDescent="0.3">
      <c r="M102">
        <v>6.5</v>
      </c>
      <c r="N102">
        <v>8.0215000000000009E-3</v>
      </c>
      <c r="O102">
        <v>6.9E-6</v>
      </c>
    </row>
    <row r="103" spans="13:15" x14ac:dyDescent="0.3">
      <c r="M103">
        <v>6.67</v>
      </c>
      <c r="N103">
        <v>7.1498999999999998E-3</v>
      </c>
      <c r="O103">
        <v>5.9000000000000003E-6</v>
      </c>
    </row>
    <row r="104" spans="13:15" x14ac:dyDescent="0.3">
      <c r="M104">
        <v>6.83</v>
      </c>
      <c r="N104">
        <v>6.4336999999999997E-3</v>
      </c>
      <c r="O104">
        <v>5.1000000000000003E-6</v>
      </c>
    </row>
    <row r="105" spans="13:15" x14ac:dyDescent="0.3">
      <c r="M105">
        <v>7</v>
      </c>
      <c r="N105">
        <v>5.7676000000000003E-3</v>
      </c>
      <c r="O105">
        <v>4.4000000000000002E-6</v>
      </c>
    </row>
    <row r="106" spans="13:15" x14ac:dyDescent="0.3">
      <c r="M106">
        <v>7.33</v>
      </c>
      <c r="N106">
        <v>4.7036999999999999E-3</v>
      </c>
      <c r="O106">
        <v>3.1999999999999999E-6</v>
      </c>
    </row>
    <row r="107" spans="13:15" x14ac:dyDescent="0.3">
      <c r="M107">
        <v>7.67</v>
      </c>
      <c r="N107">
        <v>3.8536999999999998E-3</v>
      </c>
      <c r="O107">
        <v>2.2900000000000001E-6</v>
      </c>
    </row>
    <row r="108" spans="13:15" x14ac:dyDescent="0.3">
      <c r="M108">
        <v>8</v>
      </c>
      <c r="N108">
        <v>3.2065100000000001E-3</v>
      </c>
      <c r="O108">
        <v>1.64E-6</v>
      </c>
    </row>
    <row r="109" spans="13:15" x14ac:dyDescent="0.3">
      <c r="M109">
        <v>8.33</v>
      </c>
      <c r="N109">
        <v>2.6911999999999999E-3</v>
      </c>
      <c r="O109">
        <v>1.17E-6</v>
      </c>
    </row>
    <row r="110" spans="13:15" x14ac:dyDescent="0.3">
      <c r="M110">
        <v>8.67</v>
      </c>
      <c r="N110">
        <v>2.2653500000000002E-3</v>
      </c>
      <c r="O110">
        <v>8.1999999999999998E-7</v>
      </c>
    </row>
    <row r="111" spans="13:15" x14ac:dyDescent="0.3">
      <c r="M111">
        <v>9</v>
      </c>
      <c r="N111">
        <v>1.93056E-3</v>
      </c>
      <c r="O111">
        <v>5.9999999999999997E-7</v>
      </c>
    </row>
    <row r="112" spans="13:15" x14ac:dyDescent="0.3">
      <c r="M112">
        <v>10</v>
      </c>
      <c r="N112">
        <v>1.235012E-3</v>
      </c>
      <c r="O112">
        <v>2.8099999999999999E-7</v>
      </c>
    </row>
    <row r="113" spans="12:15" x14ac:dyDescent="0.3">
      <c r="M113">
        <v>11</v>
      </c>
      <c r="N113">
        <v>8.2819999999999996E-4</v>
      </c>
      <c r="O113">
        <v>1.5800000000000001E-7</v>
      </c>
    </row>
    <row r="114" spans="12:15" x14ac:dyDescent="0.3">
      <c r="M114">
        <v>12</v>
      </c>
      <c r="N114">
        <v>5.7680199999999996E-4</v>
      </c>
      <c r="O114">
        <v>1.02E-7</v>
      </c>
    </row>
    <row r="115" spans="12:15" x14ac:dyDescent="0.3">
      <c r="M115">
        <v>14</v>
      </c>
      <c r="N115">
        <v>3.0551800000000001E-4</v>
      </c>
      <c r="O115">
        <v>5.1E-8</v>
      </c>
    </row>
    <row r="116" spans="12:15" x14ac:dyDescent="0.3">
      <c r="M116">
        <v>16</v>
      </c>
      <c r="N116">
        <v>1.7693299999999999E-4</v>
      </c>
      <c r="O116">
        <v>2.6400000000000001E-8</v>
      </c>
    </row>
    <row r="117" spans="12:15" x14ac:dyDescent="0.3">
      <c r="M117">
        <v>18</v>
      </c>
      <c r="N117">
        <v>1.09552E-4</v>
      </c>
      <c r="O117">
        <v>1.59E-8</v>
      </c>
    </row>
    <row r="118" spans="12:15" x14ac:dyDescent="0.3">
      <c r="M118">
        <v>22</v>
      </c>
      <c r="N118">
        <v>4.85958E-5</v>
      </c>
      <c r="O118">
        <v>6.9999999999999998E-9</v>
      </c>
    </row>
    <row r="119" spans="12:15" x14ac:dyDescent="0.3">
      <c r="M119">
        <v>26</v>
      </c>
      <c r="N119">
        <v>2.47661E-5</v>
      </c>
      <c r="O119">
        <v>4.0000000000000002E-9</v>
      </c>
    </row>
    <row r="120" spans="12:15" x14ac:dyDescent="0.3">
      <c r="M120">
        <v>30</v>
      </c>
      <c r="N120">
        <v>1.39212E-5</v>
      </c>
      <c r="O120">
        <v>2.2999999999999999E-9</v>
      </c>
    </row>
    <row r="123" spans="12:15" x14ac:dyDescent="0.3">
      <c r="L123" t="s">
        <v>0</v>
      </c>
      <c r="M123" t="s">
        <v>10</v>
      </c>
      <c r="N123" t="s">
        <v>18</v>
      </c>
      <c r="O123" t="s">
        <v>19</v>
      </c>
    </row>
    <row r="124" spans="12:15" x14ac:dyDescent="0.3">
      <c r="M124">
        <v>1</v>
      </c>
      <c r="N124">
        <v>1.1300699999999999</v>
      </c>
      <c r="O124">
        <v>2.6900000000000001E-3</v>
      </c>
    </row>
    <row r="125" spans="12:15" x14ac:dyDescent="0.3">
      <c r="M125">
        <v>1.5</v>
      </c>
      <c r="N125">
        <v>0.85431999999999997</v>
      </c>
      <c r="O125">
        <v>5.8E-4</v>
      </c>
    </row>
    <row r="126" spans="12:15" x14ac:dyDescent="0.3">
      <c r="M126">
        <v>2</v>
      </c>
      <c r="N126">
        <v>0.50922000000000001</v>
      </c>
      <c r="O126">
        <v>3.4000000000000002E-4</v>
      </c>
    </row>
    <row r="127" spans="12:15" x14ac:dyDescent="0.3">
      <c r="M127">
        <v>2.5</v>
      </c>
      <c r="N127">
        <v>0.23602500000000001</v>
      </c>
      <c r="O127">
        <v>2.9E-4</v>
      </c>
    </row>
    <row r="128" spans="12:15" x14ac:dyDescent="0.3">
      <c r="M128">
        <v>3</v>
      </c>
      <c r="N128">
        <v>9.3765000000000001E-2</v>
      </c>
      <c r="O128">
        <v>2.1900000000000001E-4</v>
      </c>
    </row>
    <row r="129" spans="12:22" x14ac:dyDescent="0.3">
      <c r="M129">
        <v>3.5</v>
      </c>
      <c r="N129">
        <v>3.2240999999999999E-2</v>
      </c>
      <c r="O129">
        <v>8.2000000000000001E-5</v>
      </c>
    </row>
    <row r="130" spans="12:22" x14ac:dyDescent="0.3">
      <c r="M130">
        <v>4</v>
      </c>
      <c r="N130">
        <v>8.9090000000000003E-3</v>
      </c>
      <c r="O130">
        <v>4.8999999999999998E-5</v>
      </c>
    </row>
    <row r="131" spans="12:22" x14ac:dyDescent="0.3">
      <c r="M131">
        <v>4.5</v>
      </c>
      <c r="N131">
        <v>1.0859999999999999E-3</v>
      </c>
      <c r="O131">
        <v>4.8999999999999998E-5</v>
      </c>
    </row>
    <row r="132" spans="12:22" x14ac:dyDescent="0.3">
      <c r="M132">
        <v>5</v>
      </c>
      <c r="N132">
        <v>-1.0579999999999999E-3</v>
      </c>
      <c r="O132">
        <v>3.4E-5</v>
      </c>
    </row>
    <row r="133" spans="12:22" x14ac:dyDescent="0.3">
      <c r="M133">
        <v>5.3</v>
      </c>
      <c r="N133">
        <v>-1.3489999999999999E-3</v>
      </c>
      <c r="O133">
        <v>3.1999999999999999E-5</v>
      </c>
    </row>
    <row r="134" spans="12:22" x14ac:dyDescent="0.3">
      <c r="M134">
        <v>5.6</v>
      </c>
      <c r="N134">
        <v>-1.351E-3</v>
      </c>
      <c r="O134">
        <v>2.3E-5</v>
      </c>
    </row>
    <row r="135" spans="12:22" x14ac:dyDescent="0.3">
      <c r="M135">
        <v>6</v>
      </c>
      <c r="N135">
        <v>-1.196E-3</v>
      </c>
      <c r="O135">
        <v>3.6000000000000001E-5</v>
      </c>
    </row>
    <row r="136" spans="12:22" x14ac:dyDescent="0.3">
      <c r="M136">
        <v>6.5</v>
      </c>
      <c r="N136">
        <v>-9.5299999999999996E-4</v>
      </c>
      <c r="O136">
        <v>3.6000000000000001E-5</v>
      </c>
    </row>
    <row r="137" spans="12:22" x14ac:dyDescent="0.3">
      <c r="M137">
        <v>7</v>
      </c>
      <c r="N137">
        <v>-7.4200000000000004E-4</v>
      </c>
      <c r="O137">
        <v>3.1999999999999999E-5</v>
      </c>
    </row>
    <row r="138" spans="12:22" x14ac:dyDescent="0.3">
      <c r="M138">
        <v>8</v>
      </c>
      <c r="N138">
        <v>-4.6299999999999998E-4</v>
      </c>
      <c r="O138">
        <v>2.5999999999999998E-5</v>
      </c>
    </row>
    <row r="139" spans="12:22" x14ac:dyDescent="0.3">
      <c r="M139">
        <v>9</v>
      </c>
      <c r="N139">
        <v>-3.1599999999999998E-4</v>
      </c>
      <c r="O139">
        <v>2.9E-5</v>
      </c>
    </row>
    <row r="140" spans="12:22" x14ac:dyDescent="0.3">
      <c r="M140">
        <v>12</v>
      </c>
      <c r="N140">
        <v>-1.3300000000000001E-4</v>
      </c>
      <c r="O140">
        <v>2.5999999999999998E-5</v>
      </c>
    </row>
    <row r="143" spans="12:22" x14ac:dyDescent="0.3">
      <c r="L143" t="s">
        <v>0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</row>
    <row r="144" spans="12:22" x14ac:dyDescent="0.3">
      <c r="L144" t="s">
        <v>0</v>
      </c>
      <c r="M144" t="s">
        <v>30</v>
      </c>
      <c r="N144" t="s">
        <v>21</v>
      </c>
      <c r="O144" t="s">
        <v>28</v>
      </c>
      <c r="P144" t="s">
        <v>31</v>
      </c>
      <c r="Q144" t="s">
        <v>23</v>
      </c>
    </row>
    <row r="145" spans="12:21" x14ac:dyDescent="0.3">
      <c r="L145" t="s">
        <v>0</v>
      </c>
      <c r="M145" t="s">
        <v>32</v>
      </c>
      <c r="N145" t="s">
        <v>21</v>
      </c>
      <c r="O145" t="s">
        <v>33</v>
      </c>
      <c r="P145" t="s">
        <v>31</v>
      </c>
      <c r="Q145" t="s">
        <v>23</v>
      </c>
    </row>
    <row r="146" spans="12:21" x14ac:dyDescent="0.3">
      <c r="L146" t="s">
        <v>0</v>
      </c>
      <c r="M146" t="s">
        <v>34</v>
      </c>
      <c r="N146" t="s">
        <v>21</v>
      </c>
      <c r="O146" t="s">
        <v>35</v>
      </c>
      <c r="P146" t="s">
        <v>23</v>
      </c>
    </row>
    <row r="147" spans="12:21" x14ac:dyDescent="0.3">
      <c r="L147" t="s">
        <v>0</v>
      </c>
    </row>
    <row r="148" spans="12:21" x14ac:dyDescent="0.3">
      <c r="L148" t="s">
        <v>0</v>
      </c>
      <c r="M148" t="s">
        <v>10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</row>
    <row r="149" spans="12:21" x14ac:dyDescent="0.3">
      <c r="M149">
        <v>1</v>
      </c>
      <c r="N149">
        <v>-23.4162</v>
      </c>
      <c r="O149">
        <v>5.7000000000000002E-3</v>
      </c>
      <c r="P149">
        <v>34.0869</v>
      </c>
      <c r="Q149">
        <v>6.9999999999999999E-4</v>
      </c>
      <c r="R149">
        <v>2.91492</v>
      </c>
      <c r="S149">
        <v>2.33E-3</v>
      </c>
      <c r="T149">
        <v>10.8246</v>
      </c>
      <c r="U149">
        <v>1.9300000000000001E-3</v>
      </c>
    </row>
    <row r="150" spans="12:21" x14ac:dyDescent="0.3">
      <c r="M150">
        <v>1.17</v>
      </c>
      <c r="N150">
        <v>-20.765650000000001</v>
      </c>
      <c r="O150">
        <v>2.5999999999999999E-3</v>
      </c>
      <c r="P150">
        <v>29.683700000000002</v>
      </c>
      <c r="Q150">
        <v>1.8E-3</v>
      </c>
      <c r="R150">
        <v>2.4817300000000002</v>
      </c>
      <c r="S150">
        <v>1.15E-3</v>
      </c>
      <c r="T150">
        <v>8.9491999999999994</v>
      </c>
      <c r="U150">
        <v>1.41E-3</v>
      </c>
    </row>
    <row r="151" spans="12:21" x14ac:dyDescent="0.3">
      <c r="M151">
        <v>1.33</v>
      </c>
      <c r="N151">
        <v>-17.546389999999999</v>
      </c>
      <c r="O151">
        <v>4.0000000000000002E-4</v>
      </c>
      <c r="P151">
        <v>27.985299999999999</v>
      </c>
      <c r="Q151">
        <v>2.3999999999999998E-3</v>
      </c>
      <c r="R151">
        <v>2.2315299999999998</v>
      </c>
      <c r="S151">
        <v>1.9599999999999999E-3</v>
      </c>
      <c r="T151">
        <v>6.9662499999999996</v>
      </c>
      <c r="U151">
        <v>1.0200000000000001E-3</v>
      </c>
    </row>
    <row r="152" spans="12:21" x14ac:dyDescent="0.3">
      <c r="M152">
        <v>1.5</v>
      </c>
      <c r="N152">
        <v>-13.94624</v>
      </c>
      <c r="O152">
        <v>1.58E-3</v>
      </c>
      <c r="P152">
        <v>25.520900000000001</v>
      </c>
      <c r="Q152">
        <v>4.0000000000000001E-3</v>
      </c>
      <c r="R152">
        <v>1.9632099999999999</v>
      </c>
      <c r="S152">
        <v>1.91E-3</v>
      </c>
      <c r="T152">
        <v>5.1333299999999999</v>
      </c>
      <c r="U152">
        <v>8.8999999999999995E-4</v>
      </c>
    </row>
    <row r="153" spans="12:21" x14ac:dyDescent="0.3">
      <c r="M153">
        <v>1.67</v>
      </c>
      <c r="N153">
        <v>-10.677530000000001</v>
      </c>
      <c r="O153">
        <v>2.3900000000000002E-3</v>
      </c>
      <c r="P153">
        <v>22.192299999999999</v>
      </c>
      <c r="Q153">
        <v>5.0000000000000001E-3</v>
      </c>
      <c r="R153">
        <v>1.67395</v>
      </c>
      <c r="S153">
        <v>1.8699999999999999E-3</v>
      </c>
      <c r="T153">
        <v>3.7105000000000001</v>
      </c>
      <c r="U153">
        <v>7.7999999999999999E-4</v>
      </c>
    </row>
    <row r="154" spans="12:21" x14ac:dyDescent="0.3">
      <c r="M154">
        <v>1.83</v>
      </c>
      <c r="N154">
        <v>-8.1065000000000005</v>
      </c>
      <c r="O154">
        <v>2.6700000000000001E-3</v>
      </c>
      <c r="P154">
        <v>18.7349</v>
      </c>
      <c r="Q154">
        <v>5.7000000000000002E-3</v>
      </c>
      <c r="R154">
        <v>1.40174</v>
      </c>
      <c r="S154">
        <v>1.6900000000000001E-3</v>
      </c>
      <c r="T154">
        <v>2.7140499999999999</v>
      </c>
      <c r="U154">
        <v>7.1000000000000002E-4</v>
      </c>
    </row>
    <row r="155" spans="12:21" x14ac:dyDescent="0.3">
      <c r="M155">
        <v>2</v>
      </c>
      <c r="N155">
        <v>-5.9369399999999999</v>
      </c>
      <c r="O155">
        <v>2.66E-3</v>
      </c>
      <c r="P155">
        <v>15.158899999999999</v>
      </c>
      <c r="Q155">
        <v>6.1999999999999998E-3</v>
      </c>
      <c r="R155">
        <v>1.13252</v>
      </c>
      <c r="S155">
        <v>1.33E-3</v>
      </c>
      <c r="T155">
        <v>1.94357</v>
      </c>
      <c r="U155">
        <v>7.2000000000000005E-4</v>
      </c>
    </row>
    <row r="156" spans="12:21" x14ac:dyDescent="0.3">
      <c r="M156">
        <v>2.17</v>
      </c>
      <c r="N156">
        <v>-4.2832800000000004</v>
      </c>
      <c r="O156">
        <v>2.5000000000000001E-3</v>
      </c>
      <c r="P156">
        <v>11.9511</v>
      </c>
      <c r="Q156">
        <v>6.6E-3</v>
      </c>
      <c r="R156">
        <v>0.89578999999999998</v>
      </c>
      <c r="S156">
        <v>9.6000000000000002E-4</v>
      </c>
      <c r="T156">
        <v>1.39459</v>
      </c>
      <c r="U156">
        <v>7.5000000000000002E-4</v>
      </c>
    </row>
    <row r="157" spans="12:21" x14ac:dyDescent="0.3">
      <c r="M157">
        <v>2.33</v>
      </c>
      <c r="N157">
        <v>-3.1148199999999999</v>
      </c>
      <c r="O157">
        <v>2.3800000000000002E-3</v>
      </c>
      <c r="P157">
        <v>9.3727</v>
      </c>
      <c r="Q157">
        <v>6.7000000000000002E-3</v>
      </c>
      <c r="R157">
        <v>0.70667999999999997</v>
      </c>
      <c r="S157">
        <v>7.2000000000000005E-4</v>
      </c>
      <c r="T157">
        <v>1.02461</v>
      </c>
      <c r="U157">
        <v>7.2000000000000005E-4</v>
      </c>
    </row>
    <row r="158" spans="12:21" x14ac:dyDescent="0.3">
      <c r="M158">
        <v>2.5</v>
      </c>
      <c r="N158">
        <v>-2.1974499999999999</v>
      </c>
      <c r="O158">
        <v>2.4499999999999999E-3</v>
      </c>
      <c r="P158">
        <v>7.1169000000000002</v>
      </c>
      <c r="Q158">
        <v>6.6E-3</v>
      </c>
      <c r="R158">
        <v>0.54103999999999997</v>
      </c>
      <c r="S158">
        <v>5.6999999999999998E-4</v>
      </c>
      <c r="T158">
        <v>0.74300999999999995</v>
      </c>
      <c r="U158">
        <v>6.6E-4</v>
      </c>
    </row>
    <row r="159" spans="12:21" x14ac:dyDescent="0.3">
      <c r="M159">
        <v>2.67</v>
      </c>
      <c r="N159">
        <v>-1.5351399999999999</v>
      </c>
      <c r="O159">
        <v>2.5600000000000002E-3</v>
      </c>
      <c r="P159">
        <v>5.3220000000000001</v>
      </c>
      <c r="Q159">
        <v>6.4999999999999997E-3</v>
      </c>
      <c r="R159">
        <v>0.40850999999999998</v>
      </c>
      <c r="S159">
        <v>3.8000000000000002E-4</v>
      </c>
      <c r="T159">
        <v>0.54310000000000003</v>
      </c>
      <c r="U159">
        <v>6.8999999999999997E-4</v>
      </c>
    </row>
    <row r="160" spans="12:21" x14ac:dyDescent="0.3">
      <c r="M160">
        <v>2.83</v>
      </c>
      <c r="N160">
        <v>-1.0859000000000001</v>
      </c>
      <c r="O160">
        <v>2.2799999999999999E-3</v>
      </c>
      <c r="P160">
        <v>3.9980000000000002</v>
      </c>
      <c r="Q160">
        <v>6.3E-3</v>
      </c>
      <c r="R160">
        <v>0.309942</v>
      </c>
      <c r="S160">
        <v>1.75E-4</v>
      </c>
      <c r="T160">
        <v>0.40783000000000003</v>
      </c>
      <c r="U160">
        <v>7.9000000000000001E-4</v>
      </c>
    </row>
    <row r="161" spans="13:21" x14ac:dyDescent="0.3">
      <c r="M161">
        <v>3</v>
      </c>
      <c r="N161">
        <v>-0.74485000000000001</v>
      </c>
      <c r="O161">
        <v>1.4499999999999999E-3</v>
      </c>
      <c r="P161">
        <v>2.9138999999999999</v>
      </c>
      <c r="Q161">
        <v>5.5999999999999999E-3</v>
      </c>
      <c r="R161">
        <v>0.22841</v>
      </c>
      <c r="S161">
        <v>1.5799999999999999E-4</v>
      </c>
      <c r="T161">
        <v>0.30397000000000002</v>
      </c>
      <c r="U161">
        <v>8.3000000000000001E-4</v>
      </c>
    </row>
    <row r="162" spans="13:21" x14ac:dyDescent="0.3">
      <c r="M162">
        <v>3.17</v>
      </c>
      <c r="N162">
        <v>-0.50622</v>
      </c>
      <c r="O162">
        <v>5.9000000000000003E-4</v>
      </c>
      <c r="P162">
        <v>2.0981000000000001</v>
      </c>
      <c r="Q162">
        <v>4.1999999999999997E-3</v>
      </c>
      <c r="R162">
        <v>0.16634599999999999</v>
      </c>
      <c r="S162">
        <v>9.6000000000000002E-5</v>
      </c>
      <c r="T162">
        <v>0.22924</v>
      </c>
      <c r="U162">
        <v>6.9999999999999999E-4</v>
      </c>
    </row>
    <row r="163" spans="13:21" x14ac:dyDescent="0.3">
      <c r="M163">
        <v>3.33</v>
      </c>
      <c r="N163">
        <v>-0.34901399999999999</v>
      </c>
      <c r="O163">
        <v>1.2300000000000001E-4</v>
      </c>
      <c r="P163">
        <v>1.5236400000000001</v>
      </c>
      <c r="Q163">
        <v>2.7299999999999998E-3</v>
      </c>
      <c r="R163">
        <v>0.122153</v>
      </c>
      <c r="S163">
        <v>1.46E-4</v>
      </c>
      <c r="T163">
        <v>0.17776</v>
      </c>
      <c r="U163">
        <v>4.8999999999999998E-4</v>
      </c>
    </row>
    <row r="164" spans="13:21" x14ac:dyDescent="0.3">
      <c r="M164">
        <v>3.5</v>
      </c>
      <c r="N164">
        <v>-0.23286499999999999</v>
      </c>
      <c r="O164">
        <v>1.07E-4</v>
      </c>
      <c r="P164">
        <v>1.0722799999999999</v>
      </c>
      <c r="Q164">
        <v>1.4400000000000001E-3</v>
      </c>
      <c r="R164">
        <v>8.7049000000000001E-2</v>
      </c>
      <c r="S164">
        <v>1.8699999999999999E-4</v>
      </c>
      <c r="T164">
        <v>0.13728199999999999</v>
      </c>
      <c r="U164">
        <v>2.22E-4</v>
      </c>
    </row>
    <row r="165" spans="13:21" x14ac:dyDescent="0.3">
      <c r="M165">
        <v>3.67</v>
      </c>
      <c r="N165">
        <v>-0.15362400000000001</v>
      </c>
      <c r="O165">
        <v>8.1000000000000004E-5</v>
      </c>
      <c r="P165">
        <v>0.74551000000000001</v>
      </c>
      <c r="Q165">
        <v>5.6999999999999998E-4</v>
      </c>
      <c r="R165">
        <v>6.1337999999999997E-2</v>
      </c>
      <c r="S165">
        <v>1.93E-4</v>
      </c>
      <c r="T165">
        <v>0.107307</v>
      </c>
      <c r="U165">
        <v>2.5999999999999998E-5</v>
      </c>
    </row>
    <row r="166" spans="13:21" x14ac:dyDescent="0.3">
      <c r="M166">
        <v>3.83</v>
      </c>
      <c r="N166">
        <v>-0.102561</v>
      </c>
      <c r="O166">
        <v>8.3999999999999995E-5</v>
      </c>
      <c r="P166">
        <v>0.52322100000000005</v>
      </c>
      <c r="Q166">
        <v>2.3800000000000001E-4</v>
      </c>
      <c r="R166">
        <v>4.3640999999999999E-2</v>
      </c>
      <c r="S166">
        <v>1.5899999999999999E-4</v>
      </c>
      <c r="T166">
        <v>8.6024000000000003E-2</v>
      </c>
      <c r="U166">
        <v>1.07E-4</v>
      </c>
    </row>
    <row r="167" spans="13:21" x14ac:dyDescent="0.3">
      <c r="M167">
        <v>4</v>
      </c>
      <c r="N167">
        <v>-6.5594E-2</v>
      </c>
      <c r="O167">
        <v>1.7100000000000001E-4</v>
      </c>
      <c r="P167">
        <v>0.35398400000000002</v>
      </c>
      <c r="Q167">
        <v>2.3499999999999999E-4</v>
      </c>
      <c r="R167">
        <v>3.0001E-2</v>
      </c>
      <c r="S167">
        <v>1E-4</v>
      </c>
      <c r="T167">
        <v>6.8811999999999998E-2</v>
      </c>
      <c r="U167">
        <v>7.8999999999999996E-5</v>
      </c>
    </row>
    <row r="168" spans="13:21" x14ac:dyDescent="0.3">
      <c r="M168">
        <v>4.17</v>
      </c>
      <c r="N168">
        <v>-4.0952000000000002E-2</v>
      </c>
      <c r="O168">
        <v>1.44E-4</v>
      </c>
      <c r="P168">
        <v>0.23516500000000001</v>
      </c>
      <c r="Q168">
        <v>2.8899999999999998E-4</v>
      </c>
      <c r="R168">
        <v>2.0295000000000001E-2</v>
      </c>
      <c r="S168">
        <v>5.1999999999999997E-5</v>
      </c>
      <c r="T168">
        <v>5.5729099999999997E-2</v>
      </c>
      <c r="U168">
        <v>2.8E-5</v>
      </c>
    </row>
    <row r="169" spans="13:21" x14ac:dyDescent="0.3">
      <c r="M169">
        <v>4.33</v>
      </c>
      <c r="N169">
        <v>-2.5524999999999999E-2</v>
      </c>
      <c r="O169">
        <v>9.3999999999999994E-5</v>
      </c>
      <c r="P169">
        <v>0.15670899999999999</v>
      </c>
      <c r="Q169">
        <v>2.7799999999999998E-4</v>
      </c>
      <c r="R169">
        <v>1.3798400000000001E-2</v>
      </c>
      <c r="S169">
        <v>2.73E-5</v>
      </c>
      <c r="T169">
        <v>4.6208399999999997E-2</v>
      </c>
      <c r="U169">
        <v>1.5E-5</v>
      </c>
    </row>
    <row r="170" spans="13:21" x14ac:dyDescent="0.3">
      <c r="M170">
        <v>4.5</v>
      </c>
      <c r="N170">
        <v>-1.4763999999999999E-2</v>
      </c>
      <c r="O170">
        <v>5.5999999999999999E-5</v>
      </c>
      <c r="P170">
        <v>9.8863000000000006E-2</v>
      </c>
      <c r="Q170">
        <v>2.24E-4</v>
      </c>
      <c r="R170">
        <v>8.9418999999999992E-3</v>
      </c>
      <c r="S170">
        <v>1.47E-5</v>
      </c>
      <c r="T170">
        <v>3.8283499999999998E-2</v>
      </c>
      <c r="U170">
        <v>1.8199999999999999E-5</v>
      </c>
    </row>
    <row r="171" spans="13:21" x14ac:dyDescent="0.3">
      <c r="M171">
        <v>4.67</v>
      </c>
      <c r="N171">
        <v>-7.9109999999999996E-3</v>
      </c>
      <c r="O171">
        <v>3.6000000000000001E-5</v>
      </c>
      <c r="P171">
        <v>5.9755999999999997E-2</v>
      </c>
      <c r="Q171">
        <v>1.6799999999999999E-4</v>
      </c>
      <c r="R171">
        <v>5.6091999999999999E-3</v>
      </c>
      <c r="S171">
        <v>8.6000000000000007E-6</v>
      </c>
      <c r="T171">
        <v>3.2039199999999997E-2</v>
      </c>
      <c r="U171">
        <v>1.4E-5</v>
      </c>
    </row>
    <row r="172" spans="13:21" x14ac:dyDescent="0.3">
      <c r="M172">
        <v>4.83</v>
      </c>
      <c r="N172">
        <v>-3.8363E-3</v>
      </c>
      <c r="O172">
        <v>2.6999999999999999E-5</v>
      </c>
      <c r="P172">
        <v>3.5005000000000001E-2</v>
      </c>
      <c r="Q172">
        <v>1.3100000000000001E-4</v>
      </c>
      <c r="R172">
        <v>3.4656999999999999E-3</v>
      </c>
      <c r="S172">
        <v>8.3999999999999992E-6</v>
      </c>
      <c r="T172">
        <v>2.7319800000000002E-2</v>
      </c>
      <c r="U172">
        <v>1.01E-5</v>
      </c>
    </row>
    <row r="173" spans="13:21" x14ac:dyDescent="0.3">
      <c r="M173">
        <v>5</v>
      </c>
      <c r="N173">
        <v>-1.1676E-3</v>
      </c>
      <c r="O173">
        <v>2.1699999999999999E-5</v>
      </c>
      <c r="P173">
        <v>1.7625999999999999E-2</v>
      </c>
      <c r="Q173">
        <v>1.06E-4</v>
      </c>
      <c r="R173">
        <v>1.9323999999999999E-3</v>
      </c>
      <c r="S173">
        <v>8.8000000000000004E-6</v>
      </c>
      <c r="T173">
        <v>2.3247400000000001E-2</v>
      </c>
      <c r="U173">
        <v>7.5000000000000002E-6</v>
      </c>
    </row>
    <row r="174" spans="13:21" x14ac:dyDescent="0.3">
      <c r="M174">
        <v>5.0999999999999996</v>
      </c>
      <c r="N174">
        <v>-1.4809999999999999E-4</v>
      </c>
      <c r="O174">
        <v>1.9300000000000002E-5</v>
      </c>
      <c r="P174">
        <v>1.0507000000000001E-2</v>
      </c>
      <c r="Q174">
        <v>9.7E-5</v>
      </c>
      <c r="R174">
        <v>1.2924E-3</v>
      </c>
      <c r="S174">
        <v>8.8999999999999995E-6</v>
      </c>
      <c r="T174">
        <v>2.1215299999999999E-2</v>
      </c>
      <c r="U174">
        <v>6.6000000000000003E-6</v>
      </c>
    </row>
    <row r="175" spans="13:21" x14ac:dyDescent="0.3">
      <c r="M175">
        <v>5.2</v>
      </c>
      <c r="N175">
        <v>5.7859999999999997E-4</v>
      </c>
      <c r="O175">
        <v>1.7399999999999999E-5</v>
      </c>
      <c r="P175">
        <v>5.1139999999999996E-3</v>
      </c>
      <c r="Q175">
        <v>8.8999999999999995E-5</v>
      </c>
      <c r="R175">
        <v>7.9960000000000003E-4</v>
      </c>
      <c r="S175">
        <v>9.0000000000000002E-6</v>
      </c>
      <c r="T175">
        <v>1.9407299999999999E-2</v>
      </c>
      <c r="U175">
        <v>6.1E-6</v>
      </c>
    </row>
    <row r="176" spans="13:21" x14ac:dyDescent="0.3">
      <c r="M176">
        <v>5.3</v>
      </c>
      <c r="N176">
        <v>1.0820000000000001E-3</v>
      </c>
      <c r="O176">
        <v>1.5800000000000001E-5</v>
      </c>
      <c r="P176">
        <v>1.0839999999999999E-3</v>
      </c>
      <c r="Q176">
        <v>8.2000000000000001E-5</v>
      </c>
      <c r="R176">
        <v>4.239E-4</v>
      </c>
      <c r="S176">
        <v>8.8999999999999995E-6</v>
      </c>
      <c r="T176">
        <v>1.77936E-2</v>
      </c>
      <c r="U176">
        <v>5.8000000000000004E-6</v>
      </c>
    </row>
    <row r="177" spans="13:21" x14ac:dyDescent="0.3">
      <c r="M177">
        <v>5.4</v>
      </c>
      <c r="N177">
        <v>1.4165E-3</v>
      </c>
      <c r="O177">
        <v>1.43E-5</v>
      </c>
      <c r="P177">
        <v>-1.874E-3</v>
      </c>
      <c r="Q177">
        <v>7.6000000000000004E-5</v>
      </c>
      <c r="R177">
        <v>1.4119999999999999E-4</v>
      </c>
      <c r="S177">
        <v>8.6999999999999997E-6</v>
      </c>
      <c r="T177">
        <v>1.6349200000000001E-2</v>
      </c>
      <c r="U177">
        <v>5.5999999999999997E-6</v>
      </c>
    </row>
    <row r="178" spans="13:21" x14ac:dyDescent="0.3">
      <c r="M178">
        <v>5.5</v>
      </c>
      <c r="N178">
        <v>1.6241999999999999E-3</v>
      </c>
      <c r="O178">
        <v>1.29E-5</v>
      </c>
      <c r="P178">
        <v>-3.9940000000000002E-3</v>
      </c>
      <c r="Q178">
        <v>6.9999999999999994E-5</v>
      </c>
      <c r="R178">
        <v>-6.8100000000000002E-5</v>
      </c>
      <c r="S178">
        <v>8.4999999999999999E-6</v>
      </c>
      <c r="T178">
        <v>1.50525E-2</v>
      </c>
      <c r="U178">
        <v>5.4E-6</v>
      </c>
    </row>
    <row r="179" spans="13:21" x14ac:dyDescent="0.3">
      <c r="M179">
        <v>5.6</v>
      </c>
      <c r="N179">
        <v>1.7381E-3</v>
      </c>
      <c r="O179">
        <v>1.1600000000000001E-5</v>
      </c>
      <c r="P179">
        <v>-5.4650000000000002E-3</v>
      </c>
      <c r="Q179">
        <v>6.4999999999999994E-5</v>
      </c>
      <c r="R179">
        <v>-2.1990000000000001E-4</v>
      </c>
      <c r="S179">
        <v>8.1000000000000004E-6</v>
      </c>
      <c r="T179">
        <v>1.38853E-2</v>
      </c>
      <c r="U179">
        <v>5.3000000000000001E-6</v>
      </c>
    </row>
    <row r="180" spans="13:21" x14ac:dyDescent="0.3">
      <c r="M180">
        <v>5.73</v>
      </c>
      <c r="N180">
        <v>1.7863E-3</v>
      </c>
      <c r="O180">
        <v>1.0000000000000001E-5</v>
      </c>
      <c r="P180">
        <v>-6.646E-3</v>
      </c>
      <c r="Q180">
        <v>5.8E-5</v>
      </c>
      <c r="R180">
        <v>-3.5159999999999998E-4</v>
      </c>
      <c r="S180">
        <v>7.6000000000000001E-6</v>
      </c>
      <c r="T180">
        <v>1.25361E-2</v>
      </c>
      <c r="U180">
        <v>5.1000000000000003E-6</v>
      </c>
    </row>
    <row r="181" spans="13:21" x14ac:dyDescent="0.3">
      <c r="M181">
        <v>5.87</v>
      </c>
      <c r="N181">
        <v>1.7543000000000001E-3</v>
      </c>
      <c r="O181">
        <v>8.4999999999999999E-6</v>
      </c>
      <c r="P181">
        <v>-7.2579999999999997E-3</v>
      </c>
      <c r="Q181">
        <v>5.1E-5</v>
      </c>
      <c r="R181">
        <v>-4.3300000000000001E-4</v>
      </c>
      <c r="S181">
        <v>6.9E-6</v>
      </c>
      <c r="T181">
        <v>1.12657E-2</v>
      </c>
      <c r="U181">
        <v>4.7999999999999998E-6</v>
      </c>
    </row>
    <row r="182" spans="13:21" x14ac:dyDescent="0.3">
      <c r="M182">
        <v>6</v>
      </c>
      <c r="N182">
        <v>1.6769E-3</v>
      </c>
      <c r="O182">
        <v>7.3000000000000004E-6</v>
      </c>
      <c r="P182">
        <v>-7.4070000000000004E-3</v>
      </c>
      <c r="Q182">
        <v>4.5000000000000003E-5</v>
      </c>
      <c r="R182">
        <v>-4.6949999999999997E-4</v>
      </c>
      <c r="S182">
        <v>6.2999999999999998E-6</v>
      </c>
      <c r="T182">
        <v>1.02302E-2</v>
      </c>
      <c r="U182">
        <v>4.5000000000000001E-6</v>
      </c>
    </row>
    <row r="183" spans="13:21" x14ac:dyDescent="0.3">
      <c r="M183">
        <v>6.17</v>
      </c>
      <c r="N183">
        <v>1.5387000000000001E-3</v>
      </c>
      <c r="O183">
        <v>6.0000000000000002E-6</v>
      </c>
      <c r="P183">
        <v>-7.2170000000000003E-3</v>
      </c>
      <c r="Q183">
        <v>3.8999999999999999E-5</v>
      </c>
      <c r="R183">
        <v>-4.796E-4</v>
      </c>
      <c r="S183">
        <v>5.4999999999999999E-6</v>
      </c>
      <c r="T183">
        <v>9.0525999999999992E-3</v>
      </c>
      <c r="U183">
        <v>4.1999999999999996E-6</v>
      </c>
    </row>
    <row r="184" spans="13:21" x14ac:dyDescent="0.3">
      <c r="M184">
        <v>6.33</v>
      </c>
      <c r="N184">
        <v>1.3928E-3</v>
      </c>
      <c r="O184">
        <v>5.0000000000000004E-6</v>
      </c>
      <c r="P184">
        <v>-6.803E-3</v>
      </c>
      <c r="Q184">
        <v>3.3000000000000003E-5</v>
      </c>
      <c r="R184">
        <v>-4.6500000000000003E-4</v>
      </c>
      <c r="S184">
        <v>4.8999999999999997E-6</v>
      </c>
      <c r="T184">
        <v>8.0981000000000004E-3</v>
      </c>
      <c r="U184">
        <v>3.8999999999999999E-6</v>
      </c>
    </row>
    <row r="185" spans="13:21" x14ac:dyDescent="0.3">
      <c r="M185">
        <v>6.5</v>
      </c>
      <c r="N185">
        <v>1.2367000000000001E-3</v>
      </c>
      <c r="O185">
        <v>4.0999999999999997E-6</v>
      </c>
      <c r="P185">
        <v>-6.2386000000000004E-3</v>
      </c>
      <c r="Q185">
        <v>2.7900000000000001E-5</v>
      </c>
      <c r="R185">
        <v>-4.351E-4</v>
      </c>
      <c r="S185">
        <v>4.1999999999999996E-6</v>
      </c>
      <c r="T185">
        <v>7.2199999999999999E-3</v>
      </c>
      <c r="U185">
        <v>3.4999999999999999E-6</v>
      </c>
    </row>
    <row r="186" spans="13:21" x14ac:dyDescent="0.3">
      <c r="M186">
        <v>6.67</v>
      </c>
      <c r="N186">
        <v>1.0884E-3</v>
      </c>
      <c r="O186">
        <v>3.4000000000000001E-6</v>
      </c>
      <c r="P186">
        <v>-5.6281999999999999E-3</v>
      </c>
      <c r="Q186">
        <v>2.34E-5</v>
      </c>
      <c r="R186">
        <v>-3.9809999999999997E-4</v>
      </c>
      <c r="S186">
        <v>3.5999999999999998E-6</v>
      </c>
      <c r="T186">
        <v>6.4596000000000002E-3</v>
      </c>
      <c r="U186">
        <v>3.1999999999999999E-6</v>
      </c>
    </row>
    <row r="187" spans="13:21" x14ac:dyDescent="0.3">
      <c r="M187">
        <v>6.83</v>
      </c>
      <c r="N187">
        <v>9.6027999999999999E-4</v>
      </c>
      <c r="O187">
        <v>2.83E-6</v>
      </c>
      <c r="P187">
        <v>-5.0568000000000002E-3</v>
      </c>
      <c r="Q187">
        <v>1.9700000000000001E-5</v>
      </c>
      <c r="R187">
        <v>-3.612E-4</v>
      </c>
      <c r="S187">
        <v>3.1E-6</v>
      </c>
      <c r="T187">
        <v>5.8345799999999998E-3</v>
      </c>
      <c r="U187">
        <v>2.96E-6</v>
      </c>
    </row>
    <row r="188" spans="13:21" x14ac:dyDescent="0.3">
      <c r="M188">
        <v>7</v>
      </c>
      <c r="N188">
        <v>8.3788999999999999E-4</v>
      </c>
      <c r="O188">
        <v>2.3E-6</v>
      </c>
      <c r="P188">
        <v>-4.4802000000000002E-3</v>
      </c>
      <c r="Q188">
        <v>1.6200000000000001E-5</v>
      </c>
      <c r="R188">
        <v>-3.2246999999999999E-4</v>
      </c>
      <c r="S188">
        <v>2.5900000000000002E-6</v>
      </c>
      <c r="T188">
        <v>5.2522200000000002E-3</v>
      </c>
      <c r="U188">
        <v>2.6699999999999998E-6</v>
      </c>
    </row>
    <row r="189" spans="13:21" x14ac:dyDescent="0.3">
      <c r="M189">
        <v>7.33</v>
      </c>
      <c r="N189">
        <v>6.4070000000000002E-4</v>
      </c>
      <c r="O189">
        <v>1.48E-6</v>
      </c>
      <c r="P189">
        <v>-3.4981000000000001E-3</v>
      </c>
      <c r="Q189">
        <v>1.08E-5</v>
      </c>
      <c r="R189">
        <v>-2.542E-4</v>
      </c>
      <c r="S189">
        <v>1.8199999999999999E-6</v>
      </c>
      <c r="T189">
        <v>4.3172499999999999E-3</v>
      </c>
      <c r="U189">
        <v>2.1600000000000001E-6</v>
      </c>
    </row>
    <row r="190" spans="13:21" x14ac:dyDescent="0.3">
      <c r="M190">
        <v>7.67</v>
      </c>
      <c r="N190">
        <v>4.8662E-4</v>
      </c>
      <c r="O190">
        <v>8.9999999999999996E-7</v>
      </c>
      <c r="P190">
        <v>-2.6919999999999999E-3</v>
      </c>
      <c r="Q190">
        <v>6.8000000000000001E-6</v>
      </c>
      <c r="R190">
        <v>-1.9667E-4</v>
      </c>
      <c r="S190">
        <v>1.2500000000000001E-6</v>
      </c>
      <c r="T190">
        <v>3.5637500000000001E-3</v>
      </c>
      <c r="U190">
        <v>1.7E-6</v>
      </c>
    </row>
    <row r="191" spans="13:21" x14ac:dyDescent="0.3">
      <c r="M191">
        <v>8</v>
      </c>
      <c r="N191">
        <v>3.747E-4</v>
      </c>
      <c r="O191">
        <v>5.3000000000000001E-7</v>
      </c>
      <c r="P191">
        <v>-2.0883999999999998E-3</v>
      </c>
      <c r="Q191">
        <v>4.0999999999999997E-6</v>
      </c>
      <c r="R191">
        <v>-1.5299000000000001E-4</v>
      </c>
      <c r="S191">
        <v>8.5000000000000001E-7</v>
      </c>
      <c r="T191">
        <v>2.9847900000000002E-3</v>
      </c>
      <c r="U191">
        <v>1.3E-6</v>
      </c>
    </row>
    <row r="192" spans="13:21" x14ac:dyDescent="0.3">
      <c r="M192">
        <v>8.33</v>
      </c>
      <c r="N192">
        <v>2.9077500000000001E-4</v>
      </c>
      <c r="O192">
        <v>2.96E-7</v>
      </c>
      <c r="P192">
        <v>-1.62733E-3</v>
      </c>
      <c r="Q192">
        <v>2.4099999999999998E-6</v>
      </c>
      <c r="R192">
        <v>-1.1935E-4</v>
      </c>
      <c r="S192">
        <v>5.8999999999999996E-7</v>
      </c>
      <c r="T192">
        <v>2.5197800000000001E-3</v>
      </c>
      <c r="U192">
        <v>9.5999999999999991E-7</v>
      </c>
    </row>
    <row r="193" spans="13:21" x14ac:dyDescent="0.3">
      <c r="M193">
        <v>8.67</v>
      </c>
      <c r="N193">
        <v>2.2597599999999999E-4</v>
      </c>
      <c r="O193">
        <v>1.4600000000000001E-7</v>
      </c>
      <c r="P193">
        <v>-1.2671399999999999E-3</v>
      </c>
      <c r="Q193">
        <v>1.3400000000000001E-6</v>
      </c>
      <c r="R193">
        <v>-9.2960000000000004E-5</v>
      </c>
      <c r="S193">
        <v>3.9999999999999998E-7</v>
      </c>
      <c r="T193">
        <v>2.13233E-3</v>
      </c>
      <c r="U193">
        <v>6.9999999999999997E-7</v>
      </c>
    </row>
    <row r="194" spans="13:21" x14ac:dyDescent="0.3">
      <c r="M194">
        <v>9</v>
      </c>
      <c r="N194">
        <v>1.7852300000000001E-4</v>
      </c>
      <c r="O194">
        <v>6.7000000000000004E-8</v>
      </c>
      <c r="P194">
        <v>-1.0016700000000001E-3</v>
      </c>
      <c r="Q194">
        <v>7.3E-7</v>
      </c>
      <c r="R194">
        <v>-7.3462999999999998E-5</v>
      </c>
      <c r="S194">
        <v>2.8799999999999998E-7</v>
      </c>
      <c r="T194">
        <v>1.82551E-3</v>
      </c>
      <c r="U194">
        <v>5.2E-7</v>
      </c>
    </row>
    <row r="195" spans="13:21" x14ac:dyDescent="0.3">
      <c r="M195">
        <v>10</v>
      </c>
      <c r="N195">
        <v>9.2039000000000004E-5</v>
      </c>
      <c r="O195">
        <v>3.8999999999999998E-8</v>
      </c>
      <c r="P195">
        <v>-5.1563599999999998E-4</v>
      </c>
      <c r="Q195">
        <v>1.06E-7</v>
      </c>
      <c r="R195">
        <v>-3.7750000000000003E-5</v>
      </c>
      <c r="S195">
        <v>1.2200000000000001E-7</v>
      </c>
      <c r="T195">
        <v>1.1807230000000001E-3</v>
      </c>
      <c r="U195">
        <v>2.4999999999999999E-7</v>
      </c>
    </row>
    <row r="196" spans="13:21" x14ac:dyDescent="0.3">
      <c r="M196">
        <v>11</v>
      </c>
      <c r="N196">
        <v>5.0776899999999998E-5</v>
      </c>
      <c r="O196">
        <v>1.28E-8</v>
      </c>
      <c r="P196">
        <v>-2.8383549999999998E-4</v>
      </c>
      <c r="Q196">
        <v>1.16E-8</v>
      </c>
      <c r="R196">
        <v>-2.0741999999999999E-5</v>
      </c>
      <c r="S196">
        <v>6.2999999999999995E-8</v>
      </c>
      <c r="T196">
        <v>7.9816499999999999E-4</v>
      </c>
      <c r="U196">
        <v>1.4399999999999999E-7</v>
      </c>
    </row>
    <row r="197" spans="13:21" x14ac:dyDescent="0.3">
      <c r="M197">
        <v>12</v>
      </c>
      <c r="N197">
        <v>2.9633700000000001E-5</v>
      </c>
      <c r="O197">
        <v>2.3099999999999998E-8</v>
      </c>
      <c r="P197">
        <v>-1.6524899999999999E-4</v>
      </c>
      <c r="Q197">
        <v>6.6999999999999996E-9</v>
      </c>
      <c r="R197">
        <v>-1.2058999999999999E-5</v>
      </c>
      <c r="S197">
        <v>3.5999999999999998E-8</v>
      </c>
      <c r="T197">
        <v>5.5922700000000003E-4</v>
      </c>
      <c r="U197">
        <v>9.2999999999999999E-8</v>
      </c>
    </row>
    <row r="198" spans="13:21" x14ac:dyDescent="0.3">
      <c r="M198">
        <v>14</v>
      </c>
      <c r="N198">
        <v>1.14875E-5</v>
      </c>
      <c r="O198">
        <v>1.5600000000000001E-8</v>
      </c>
      <c r="P198">
        <v>-6.3878600000000002E-5</v>
      </c>
      <c r="Q198">
        <v>3.8000000000000001E-9</v>
      </c>
      <c r="R198">
        <v>-4.6526000000000001E-6</v>
      </c>
      <c r="S198">
        <v>1.39E-8</v>
      </c>
      <c r="T198">
        <v>2.98683E-4</v>
      </c>
      <c r="U198">
        <v>4.6000000000000002E-8</v>
      </c>
    </row>
    <row r="199" spans="13:21" x14ac:dyDescent="0.3">
      <c r="M199">
        <v>16</v>
      </c>
      <c r="N199">
        <v>5.0783000000000002E-6</v>
      </c>
      <c r="O199">
        <v>2.7000000000000002E-9</v>
      </c>
      <c r="P199">
        <v>-2.8220300000000002E-5</v>
      </c>
      <c r="Q199">
        <v>1.7599999999999999E-8</v>
      </c>
      <c r="R199">
        <v>-2.0526E-6</v>
      </c>
      <c r="S199">
        <v>5.4999999999999996E-9</v>
      </c>
      <c r="T199">
        <v>1.7390729999999999E-4</v>
      </c>
      <c r="U199">
        <v>2.5699999999999999E-8</v>
      </c>
    </row>
    <row r="200" spans="13:21" x14ac:dyDescent="0.3">
      <c r="M200">
        <v>18</v>
      </c>
      <c r="N200">
        <v>2.4793000000000001E-6</v>
      </c>
      <c r="O200">
        <v>1.6999999999999999E-9</v>
      </c>
      <c r="P200">
        <v>-1.3765699999999999E-5</v>
      </c>
      <c r="Q200">
        <v>6E-10</v>
      </c>
      <c r="R200">
        <v>-1.0011E-6</v>
      </c>
      <c r="S200">
        <v>2.5000000000000001E-9</v>
      </c>
      <c r="T200">
        <v>1.080737E-4</v>
      </c>
      <c r="U200">
        <v>1.5600000000000001E-8</v>
      </c>
    </row>
    <row r="201" spans="13:21" x14ac:dyDescent="0.3">
      <c r="M201">
        <v>22</v>
      </c>
      <c r="N201">
        <v>7.3359999999999995E-7</v>
      </c>
      <c r="O201">
        <v>1.3999999999999999E-9</v>
      </c>
      <c r="P201">
        <v>-4.0740999999999997E-6</v>
      </c>
      <c r="Q201">
        <v>1.3999999999999999E-9</v>
      </c>
      <c r="R201">
        <v>-2.9639999999999998E-7</v>
      </c>
      <c r="S201">
        <v>8.9999999999999999E-10</v>
      </c>
      <c r="T201">
        <v>4.8158599999999997E-5</v>
      </c>
      <c r="U201">
        <v>6.7999999999999997E-9</v>
      </c>
    </row>
    <row r="202" spans="13:21" x14ac:dyDescent="0.3">
      <c r="M202">
        <v>26</v>
      </c>
      <c r="N202">
        <v>2.663E-7</v>
      </c>
      <c r="O202">
        <v>1.8E-9</v>
      </c>
      <c r="P202">
        <v>-1.4827E-6</v>
      </c>
      <c r="Q202">
        <v>1.6999999999999999E-9</v>
      </c>
      <c r="R202">
        <v>-1.083E-7</v>
      </c>
      <c r="S202">
        <v>5.0000000000000003E-10</v>
      </c>
      <c r="T202">
        <v>2.4608099999999999E-5</v>
      </c>
      <c r="U202">
        <v>3.4999999999999999E-9</v>
      </c>
    </row>
    <row r="203" spans="13:21" x14ac:dyDescent="0.3">
      <c r="M203">
        <v>30</v>
      </c>
      <c r="N203">
        <v>1.118E-7</v>
      </c>
      <c r="O203">
        <v>1.2E-9</v>
      </c>
      <c r="P203">
        <v>-6.2470000000000003E-7</v>
      </c>
      <c r="Q203">
        <v>1.3000000000000001E-9</v>
      </c>
      <c r="R203">
        <v>-4.5900000000000001E-8</v>
      </c>
      <c r="S203">
        <v>6E-10</v>
      </c>
      <c r="T203">
        <v>1.38554E-5</v>
      </c>
      <c r="U203">
        <v>1.9000000000000001E-9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B4" sqref="B4:G4"/>
    </sheetView>
  </sheetViews>
  <sheetFormatPr defaultRowHeight="14.4" x14ac:dyDescent="0.3"/>
  <cols>
    <col min="10" max="10" width="12" bestFit="1" customWidth="1"/>
  </cols>
  <sheetData>
    <row r="1" spans="1:1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16" x14ac:dyDescent="0.3">
      <c r="B2">
        <v>3</v>
      </c>
      <c r="C2">
        <v>-1</v>
      </c>
      <c r="D2">
        <v>2</v>
      </c>
      <c r="E2">
        <v>6</v>
      </c>
      <c r="F2">
        <v>16</v>
      </c>
      <c r="I2" t="s">
        <v>57</v>
      </c>
      <c r="J2" t="s">
        <v>58</v>
      </c>
      <c r="K2" t="s">
        <v>59</v>
      </c>
      <c r="L2" t="s">
        <v>12</v>
      </c>
    </row>
    <row r="3" spans="1:16" x14ac:dyDescent="0.3">
      <c r="I3">
        <f>SUM(I5:I7)</f>
        <v>1.4064821569519117E-3</v>
      </c>
      <c r="J3">
        <f>SUM(J5:J16)</f>
        <v>11890.655902958639</v>
      </c>
      <c r="K3">
        <f>SUM(K5:K15)</f>
        <v>2.4620751665910712E-2</v>
      </c>
      <c r="L3">
        <f>J27-K3</f>
        <v>1.1931699991376284E-2</v>
      </c>
      <c r="M3" t="s">
        <v>61</v>
      </c>
    </row>
    <row r="4" spans="1:16" x14ac:dyDescent="0.3">
      <c r="B4" t="s">
        <v>51</v>
      </c>
      <c r="C4" t="s">
        <v>52</v>
      </c>
      <c r="D4" t="s">
        <v>55</v>
      </c>
      <c r="E4" t="s">
        <v>53</v>
      </c>
      <c r="F4" t="s">
        <v>54</v>
      </c>
      <c r="G4" t="s">
        <v>60</v>
      </c>
      <c r="H4" t="s">
        <v>10</v>
      </c>
      <c r="L4">
        <f>L3*Sheet1!H2</f>
        <v>3767.7341158978447</v>
      </c>
      <c r="N4" t="s">
        <v>62</v>
      </c>
    </row>
    <row r="5" spans="1:16" x14ac:dyDescent="0.3">
      <c r="B5" s="1">
        <v>2.1907690092497001</v>
      </c>
      <c r="C5" s="2">
        <v>26.915096665249401</v>
      </c>
      <c r="D5">
        <v>-1</v>
      </c>
      <c r="E5" s="1">
        <v>4.4556535403481998</v>
      </c>
      <c r="F5" s="2">
        <v>1.460977837725</v>
      </c>
      <c r="G5" s="2">
        <v>6</v>
      </c>
      <c r="H5" s="2">
        <v>3</v>
      </c>
      <c r="I5">
        <f>EXP(-B5*$H$5)</f>
        <v>1.3985671541883412E-3</v>
      </c>
      <c r="J5">
        <f>C5*$H$5^D5</f>
        <v>8.9716988884164657</v>
      </c>
      <c r="K5">
        <f>P12*F5/$H$5^G5</f>
        <v>1.9623096321346382E-3</v>
      </c>
      <c r="M5" t="s">
        <v>55</v>
      </c>
      <c r="N5">
        <f>E5*H5</f>
        <v>13.366960621044599</v>
      </c>
    </row>
    <row r="6" spans="1:16" x14ac:dyDescent="0.3">
      <c r="B6" s="1">
        <v>3.9155836209710202</v>
      </c>
      <c r="C6" s="2">
        <v>17.4015968871153</v>
      </c>
      <c r="D6">
        <v>0</v>
      </c>
      <c r="F6" s="3">
        <v>0</v>
      </c>
      <c r="G6" s="3">
        <v>7</v>
      </c>
      <c r="I6">
        <f>EXP(-B6*$H$5)</f>
        <v>7.9150000135998539E-6</v>
      </c>
      <c r="J6">
        <f t="shared" ref="J6:J16" si="0">C6*$H$5^D6</f>
        <v>17.4015968871153</v>
      </c>
      <c r="K6">
        <f t="shared" ref="K6:K16" si="1">P13*F6/$H$5^G6</f>
        <v>0</v>
      </c>
      <c r="M6">
        <v>0</v>
      </c>
      <c r="N6">
        <f>$N$5^M6/FACT(M6)</f>
        <v>1</v>
      </c>
      <c r="O6">
        <f>SUM($N$6:N6)</f>
        <v>1</v>
      </c>
      <c r="P6">
        <f>1-EXP(-$N$5)*O6</f>
        <v>0.99999843396031807</v>
      </c>
    </row>
    <row r="7" spans="1:16" x14ac:dyDescent="0.3">
      <c r="B7" s="1">
        <v>8.8731436246659108</v>
      </c>
      <c r="C7" s="2">
        <v>-3.26566208189471</v>
      </c>
      <c r="D7">
        <v>1</v>
      </c>
      <c r="F7" s="2">
        <v>14.117857369999999</v>
      </c>
      <c r="G7" s="2">
        <v>8</v>
      </c>
      <c r="I7">
        <f>EXP(-B7*$H$5)</f>
        <v>2.749970658350458E-12</v>
      </c>
      <c r="J7">
        <f t="shared" si="0"/>
        <v>-9.7969862456841295</v>
      </c>
      <c r="K7">
        <f t="shared" si="1"/>
        <v>1.9707694915939863E-3</v>
      </c>
      <c r="M7">
        <v>1</v>
      </c>
      <c r="N7">
        <f t="shared" ref="N7:N22" si="2">$N$5^M7/FACT(M7)</f>
        <v>13.366960621044599</v>
      </c>
      <c r="O7">
        <f>SUM($N$6:N7)</f>
        <v>14.366960621044599</v>
      </c>
      <c r="P7">
        <f t="shared" ref="P7:P22" si="3">1-EXP(-$N$5)*O7</f>
        <v>0.99997750076955871</v>
      </c>
    </row>
    <row r="8" spans="1:16" x14ac:dyDescent="0.3">
      <c r="C8" s="2">
        <v>0.14670043393896101</v>
      </c>
      <c r="D8">
        <v>2</v>
      </c>
      <c r="F8" s="3">
        <v>0</v>
      </c>
      <c r="G8" s="3">
        <v>9</v>
      </c>
      <c r="J8">
        <f t="shared" si="0"/>
        <v>1.3203039054506491</v>
      </c>
      <c r="K8">
        <f t="shared" si="1"/>
        <v>0</v>
      </c>
      <c r="M8">
        <v>2</v>
      </c>
      <c r="N8">
        <f t="shared" si="2"/>
        <v>89.337818122278506</v>
      </c>
      <c r="O8">
        <f>SUM($N$6:N8)</f>
        <v>103.7047787433231</v>
      </c>
      <c r="P8">
        <f t="shared" si="3"/>
        <v>0.9998375942012826</v>
      </c>
    </row>
    <row r="9" spans="1:16" x14ac:dyDescent="0.3">
      <c r="C9" s="2">
        <v>-262.45765095044902</v>
      </c>
      <c r="D9">
        <v>-1</v>
      </c>
      <c r="F9" s="2">
        <v>183.69107500000001</v>
      </c>
      <c r="G9" s="2">
        <v>10</v>
      </c>
      <c r="J9">
        <f t="shared" si="0"/>
        <v>-87.485883650149674</v>
      </c>
      <c r="K9">
        <f t="shared" si="1"/>
        <v>2.4217547765231664E-3</v>
      </c>
      <c r="M9">
        <v>3</v>
      </c>
      <c r="N9">
        <f t="shared" si="2"/>
        <v>398.05836560351378</v>
      </c>
      <c r="O9">
        <f>SUM($N$6:N9)</f>
        <v>501.7631443468369</v>
      </c>
      <c r="P9">
        <f t="shared" si="3"/>
        <v>0.99921421900502461</v>
      </c>
    </row>
    <row r="10" spans="1:16" x14ac:dyDescent="0.3">
      <c r="C10" s="2">
        <v>457.30050840152501</v>
      </c>
      <c r="D10">
        <v>0</v>
      </c>
      <c r="F10" s="2">
        <v>-76.725710000000007</v>
      </c>
      <c r="G10" s="3">
        <v>11</v>
      </c>
      <c r="J10">
        <f t="shared" si="0"/>
        <v>457.30050840152501</v>
      </c>
      <c r="K10">
        <f t="shared" si="1"/>
        <v>-2.9581683090065705E-4</v>
      </c>
      <c r="M10">
        <v>4</v>
      </c>
      <c r="N10">
        <f t="shared" si="2"/>
        <v>1330.2076244748857</v>
      </c>
      <c r="O10">
        <f>SUM($N$6:N10)</f>
        <v>1831.9707688217227</v>
      </c>
      <c r="P10">
        <f t="shared" si="3"/>
        <v>0.9971310610798958</v>
      </c>
    </row>
    <row r="11" spans="1:16" x14ac:dyDescent="0.3">
      <c r="C11" s="2">
        <v>666.62494751614395</v>
      </c>
      <c r="D11">
        <v>1</v>
      </c>
      <c r="F11" s="2">
        <v>3372</v>
      </c>
      <c r="G11" s="2">
        <v>12</v>
      </c>
      <c r="J11">
        <f t="shared" si="0"/>
        <v>1999.8748425484318</v>
      </c>
      <c r="K11">
        <f t="shared" si="1"/>
        <v>3.6586154312386299E-3</v>
      </c>
      <c r="M11">
        <v>5</v>
      </c>
      <c r="N11">
        <f t="shared" si="2"/>
        <v>3556.1665868338159</v>
      </c>
      <c r="O11">
        <f>SUM($N$6:N11)</f>
        <v>5388.1373556555391</v>
      </c>
      <c r="P11">
        <f t="shared" si="3"/>
        <v>0.99156196308937283</v>
      </c>
    </row>
    <row r="12" spans="1:16" x14ac:dyDescent="0.3">
      <c r="C12" s="2">
        <v>-101.54116465619499</v>
      </c>
      <c r="D12">
        <v>2</v>
      </c>
      <c r="F12" s="2">
        <v>-3808.3254000000002</v>
      </c>
      <c r="G12" s="3">
        <v>13</v>
      </c>
      <c r="J12">
        <f t="shared" si="0"/>
        <v>-913.8704819057549</v>
      </c>
      <c r="K12">
        <f t="shared" si="1"/>
        <v>-1.116063409840918E-3</v>
      </c>
      <c r="M12">
        <v>6</v>
      </c>
      <c r="N12">
        <f t="shared" si="2"/>
        <v>7922.5231213470324</v>
      </c>
      <c r="O12">
        <f>SUM($N$6:N12)</f>
        <v>13310.660477002571</v>
      </c>
      <c r="P12">
        <f t="shared" si="3"/>
        <v>0.97915497750036296</v>
      </c>
    </row>
    <row r="13" spans="1:16" x14ac:dyDescent="0.3">
      <c r="C13" s="2">
        <v>239.542554285199</v>
      </c>
      <c r="D13">
        <v>-1</v>
      </c>
      <c r="F13" s="2">
        <v>85340</v>
      </c>
      <c r="G13" s="2">
        <v>14</v>
      </c>
      <c r="J13">
        <f t="shared" si="0"/>
        <v>79.847518095066334</v>
      </c>
      <c r="K13">
        <f t="shared" si="1"/>
        <v>6.4731438004472014E-3</v>
      </c>
      <c r="M13">
        <v>7</v>
      </c>
      <c r="N13">
        <f t="shared" si="2"/>
        <v>15128.57922605159</v>
      </c>
      <c r="O13">
        <f>SUM($N$6:N13)</f>
        <v>28439.239703054162</v>
      </c>
      <c r="P13">
        <f t="shared" si="3"/>
        <v>0.95546302210119705</v>
      </c>
    </row>
    <row r="14" spans="1:16" x14ac:dyDescent="0.3">
      <c r="C14" s="2">
        <v>673.22335575434704</v>
      </c>
      <c r="D14">
        <v>0</v>
      </c>
      <c r="F14" s="2">
        <v>-170700</v>
      </c>
      <c r="G14" s="3">
        <v>15</v>
      </c>
      <c r="J14">
        <f t="shared" si="0"/>
        <v>673.22335575434704</v>
      </c>
      <c r="K14">
        <f t="shared" si="1"/>
        <v>-3.2087812636394132E-3</v>
      </c>
      <c r="M14">
        <v>8</v>
      </c>
      <c r="N14">
        <f t="shared" si="2"/>
        <v>25277.890345873118</v>
      </c>
      <c r="O14">
        <f>SUM($N$6:N14)</f>
        <v>53717.130048927283</v>
      </c>
      <c r="P14">
        <f t="shared" si="3"/>
        <v>0.91587684274417236</v>
      </c>
    </row>
    <row r="15" spans="1:16" x14ac:dyDescent="0.3">
      <c r="C15" s="2">
        <v>862.651807552327</v>
      </c>
      <c r="D15">
        <v>1</v>
      </c>
      <c r="F15" s="2">
        <v>2860000</v>
      </c>
      <c r="G15" s="2">
        <v>16</v>
      </c>
      <c r="J15">
        <f t="shared" si="0"/>
        <v>2587.9554226569808</v>
      </c>
      <c r="K15">
        <f t="shared" si="1"/>
        <v>1.275482003835408E-2</v>
      </c>
      <c r="M15">
        <v>9</v>
      </c>
      <c r="N15">
        <f t="shared" si="2"/>
        <v>37543.173870707717</v>
      </c>
      <c r="O15">
        <f>SUM($N$6:N15)</f>
        <v>91260.303919635</v>
      </c>
      <c r="P15">
        <f t="shared" si="3"/>
        <v>0.85708274267717721</v>
      </c>
    </row>
    <row r="16" spans="1:16" x14ac:dyDescent="0.3">
      <c r="C16" s="2">
        <v>786.21266751365499</v>
      </c>
      <c r="D16">
        <v>2</v>
      </c>
      <c r="G16" s="3"/>
      <c r="J16">
        <f t="shared" si="0"/>
        <v>7075.914007622895</v>
      </c>
      <c r="M16">
        <v>10</v>
      </c>
      <c r="N16">
        <f t="shared" si="2"/>
        <v>50183.812671878055</v>
      </c>
      <c r="O16">
        <f>SUM($N$6:N16)</f>
        <v>141444.11659151304</v>
      </c>
      <c r="P16">
        <f t="shared" si="3"/>
        <v>0.77849290064264931</v>
      </c>
    </row>
    <row r="17" spans="4:16" x14ac:dyDescent="0.3">
      <c r="M17">
        <v>11</v>
      </c>
      <c r="N17">
        <f t="shared" si="2"/>
        <v>60982.27707262482</v>
      </c>
      <c r="O17">
        <f>SUM($N$6:N17)</f>
        <v>202426.39366413787</v>
      </c>
      <c r="P17">
        <f t="shared" si="3"/>
        <v>0.6829922348526809</v>
      </c>
    </row>
    <row r="18" spans="4:16" x14ac:dyDescent="0.3">
      <c r="M18">
        <v>12</v>
      </c>
      <c r="N18">
        <f t="shared" si="2"/>
        <v>67928.974684283894</v>
      </c>
      <c r="O18">
        <f>SUM($N$6:N18)</f>
        <v>270355.36834842176</v>
      </c>
      <c r="P18">
        <f t="shared" si="3"/>
        <v>0.5766127649445103</v>
      </c>
    </row>
    <row r="19" spans="4:16" x14ac:dyDescent="0.3">
      <c r="J19">
        <f>SUM(J5:J8)</f>
        <v>17.896613435298285</v>
      </c>
      <c r="M19">
        <v>13</v>
      </c>
      <c r="N19">
        <f t="shared" si="2"/>
        <v>69846.456125596786</v>
      </c>
      <c r="O19">
        <f>SUM($N$6:N19)</f>
        <v>340201.82447401853</v>
      </c>
      <c r="P19">
        <f t="shared" si="3"/>
        <v>0.46723044300988614</v>
      </c>
    </row>
    <row r="20" spans="4:16" x14ac:dyDescent="0.3">
      <c r="J20">
        <f>SUM(J9:J12)</f>
        <v>1455.8189853940526</v>
      </c>
      <c r="M20">
        <v>14</v>
      </c>
      <c r="N20">
        <f t="shared" si="2"/>
        <v>66688.202039312266</v>
      </c>
      <c r="O20">
        <f>SUM($N$6:N20)</f>
        <v>406890.02651333081</v>
      </c>
      <c r="P20">
        <f t="shared" si="3"/>
        <v>0.36279407229999006</v>
      </c>
    </row>
    <row r="21" spans="4:16" x14ac:dyDescent="0.3">
      <c r="D21">
        <v>-1</v>
      </c>
      <c r="J21">
        <f>SUM(J13:J16)</f>
        <v>10416.94030412929</v>
      </c>
      <c r="M21">
        <v>15</v>
      </c>
      <c r="N21">
        <f t="shared" si="2"/>
        <v>59427.904703183551</v>
      </c>
      <c r="O21">
        <f>SUM($N$6:N21)</f>
        <v>466317.93121651438</v>
      </c>
      <c r="P21">
        <f t="shared" si="3"/>
        <v>0.26972761532105693</v>
      </c>
    </row>
    <row r="22" spans="4:16" x14ac:dyDescent="0.3">
      <c r="D22">
        <v>0</v>
      </c>
      <c r="M22">
        <v>16</v>
      </c>
      <c r="N22">
        <f t="shared" si="2"/>
        <v>49648.153872415336</v>
      </c>
      <c r="O22">
        <f>SUM($N$6:N22)</f>
        <v>515966.08508892974</v>
      </c>
      <c r="P22">
        <f t="shared" si="3"/>
        <v>0.19197663622246064</v>
      </c>
    </row>
    <row r="23" spans="4:16" x14ac:dyDescent="0.3">
      <c r="D23">
        <v>1</v>
      </c>
      <c r="J23">
        <f>I5*J19</f>
        <v>2.5029615721813954E-2</v>
      </c>
    </row>
    <row r="24" spans="4:16" x14ac:dyDescent="0.3">
      <c r="D24">
        <v>2</v>
      </c>
      <c r="J24">
        <f>I6*J20</f>
        <v>1.1522807289192851E-2</v>
      </c>
    </row>
    <row r="25" spans="4:16" x14ac:dyDescent="0.3">
      <c r="D25">
        <v>-1</v>
      </c>
      <c r="J25">
        <f>I7*J21</f>
        <v>2.8646280186143842E-8</v>
      </c>
    </row>
    <row r="26" spans="4:16" x14ac:dyDescent="0.3">
      <c r="D26">
        <v>0</v>
      </c>
    </row>
    <row r="27" spans="4:16" x14ac:dyDescent="0.3">
      <c r="D27">
        <v>1</v>
      </c>
      <c r="I27" t="s">
        <v>56</v>
      </c>
      <c r="J27">
        <f>SUM(J23:J25)</f>
        <v>3.6552451657286995E-2</v>
      </c>
    </row>
    <row r="28" spans="4:16" x14ac:dyDescent="0.3">
      <c r="D28">
        <v>2</v>
      </c>
    </row>
    <row r="29" spans="4:16" x14ac:dyDescent="0.3">
      <c r="D29">
        <v>-1</v>
      </c>
      <c r="J29">
        <f>J5+J8+J11+J14</f>
        <v>2683.3902010966458</v>
      </c>
    </row>
    <row r="30" spans="4:16" x14ac:dyDescent="0.3">
      <c r="D30">
        <v>0</v>
      </c>
      <c r="J30">
        <f t="shared" ref="J30:J32" si="4">J6+J9+J12+J15</f>
        <v>1604.0006539881915</v>
      </c>
    </row>
    <row r="31" spans="4:16" x14ac:dyDescent="0.3">
      <c r="D31">
        <v>1</v>
      </c>
      <c r="J31">
        <f t="shared" si="4"/>
        <v>7603.2650478738024</v>
      </c>
    </row>
    <row r="32" spans="4:16" x14ac:dyDescent="0.3">
      <c r="D32">
        <v>2</v>
      </c>
    </row>
    <row r="33" spans="4:10" x14ac:dyDescent="0.3">
      <c r="J33">
        <f>I5*J29</f>
        <v>3.7529013971246163</v>
      </c>
    </row>
    <row r="34" spans="4:10" x14ac:dyDescent="0.3">
      <c r="D34">
        <v>-1</v>
      </c>
      <c r="J34">
        <f t="shared" ref="J34:J35" si="5">I6*J30</f>
        <v>1.269566519813071E-2</v>
      </c>
    </row>
    <row r="35" spans="4:10" x14ac:dyDescent="0.3">
      <c r="D35">
        <v>-1</v>
      </c>
      <c r="J35">
        <f t="shared" si="5"/>
        <v>2.0908755789314547E-8</v>
      </c>
    </row>
    <row r="36" spans="4:10" x14ac:dyDescent="0.3">
      <c r="D36">
        <v>-1</v>
      </c>
    </row>
    <row r="37" spans="4:10" x14ac:dyDescent="0.3">
      <c r="D37">
        <v>0</v>
      </c>
      <c r="I37" t="s">
        <v>56</v>
      </c>
      <c r="J37">
        <f>SUM(J33:J35)</f>
        <v>3.7655970832315027</v>
      </c>
    </row>
    <row r="38" spans="4:10" x14ac:dyDescent="0.3">
      <c r="D38">
        <v>0</v>
      </c>
    </row>
    <row r="39" spans="4:10" x14ac:dyDescent="0.3">
      <c r="D39">
        <v>0</v>
      </c>
    </row>
    <row r="40" spans="4:10" x14ac:dyDescent="0.3">
      <c r="D40">
        <v>1</v>
      </c>
    </row>
    <row r="41" spans="4:10" x14ac:dyDescent="0.3">
      <c r="D41">
        <v>1</v>
      </c>
    </row>
    <row r="42" spans="4:10" x14ac:dyDescent="0.3">
      <c r="D42">
        <v>1</v>
      </c>
    </row>
    <row r="43" spans="4:10" x14ac:dyDescent="0.3">
      <c r="D43">
        <v>2</v>
      </c>
    </row>
    <row r="44" spans="4:10" x14ac:dyDescent="0.3">
      <c r="D44">
        <v>2</v>
      </c>
    </row>
    <row r="45" spans="4:10" x14ac:dyDescent="0.3">
      <c r="D45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N85"/>
  <sheetViews>
    <sheetView topLeftCell="A34" workbookViewId="0">
      <selection activeCell="K77" sqref="K77:K82"/>
    </sheetView>
  </sheetViews>
  <sheetFormatPr defaultRowHeight="14.4" x14ac:dyDescent="0.3"/>
  <cols>
    <col min="9" max="10" width="9" bestFit="1" customWidth="1"/>
    <col min="11" max="11" width="9.109375" bestFit="1" customWidth="1"/>
    <col min="12" max="12" width="12.77734375" bestFit="1" customWidth="1"/>
    <col min="13" max="13" width="12" bestFit="1" customWidth="1"/>
  </cols>
  <sheetData>
    <row r="1" spans="8:13" x14ac:dyDescent="0.3">
      <c r="H1" t="s">
        <v>64</v>
      </c>
      <c r="J1" t="s">
        <v>63</v>
      </c>
      <c r="K1" t="s">
        <v>48</v>
      </c>
      <c r="L1" t="s">
        <v>49</v>
      </c>
      <c r="M1" t="s">
        <v>50</v>
      </c>
    </row>
    <row r="2" spans="8:13" x14ac:dyDescent="0.3">
      <c r="J2">
        <v>0</v>
      </c>
      <c r="K2">
        <v>2</v>
      </c>
      <c r="L2">
        <v>6</v>
      </c>
      <c r="M2">
        <v>10</v>
      </c>
    </row>
    <row r="3" spans="8:13" x14ac:dyDescent="0.3">
      <c r="I3" t="s">
        <v>51</v>
      </c>
      <c r="J3" t="s">
        <v>52</v>
      </c>
      <c r="K3" t="s">
        <v>53</v>
      </c>
      <c r="L3" t="s">
        <v>54</v>
      </c>
    </row>
    <row r="4" spans="8:13" x14ac:dyDescent="0.3">
      <c r="I4" s="1">
        <v>2.7506751397578202</v>
      </c>
      <c r="J4" s="2">
        <v>1.6003491693126499E-2</v>
      </c>
      <c r="K4" s="1">
        <v>4.8097175076273997</v>
      </c>
      <c r="L4" s="2">
        <v>1.1444999999999999E-3</v>
      </c>
    </row>
    <row r="5" spans="8:13" x14ac:dyDescent="0.3">
      <c r="I5" s="1">
        <v>5.36085266623527</v>
      </c>
      <c r="J5" s="2">
        <v>-5.1791521114822499E-3</v>
      </c>
      <c r="L5" s="3">
        <v>0</v>
      </c>
    </row>
    <row r="6" spans="8:13" x14ac:dyDescent="0.3">
      <c r="I6" s="1">
        <v>7.1373120819637004</v>
      </c>
      <c r="J6" s="2">
        <v>3.2002144765650199E-3</v>
      </c>
      <c r="L6" s="2">
        <v>6.5189999999999996E-3</v>
      </c>
    </row>
    <row r="7" spans="8:13" x14ac:dyDescent="0.3">
      <c r="J7" s="2">
        <v>-0.50232289452113799</v>
      </c>
      <c r="L7" s="3">
        <v>0</v>
      </c>
    </row>
    <row r="8" spans="8:13" x14ac:dyDescent="0.3">
      <c r="J8" s="2">
        <v>-5.2817829820542499E-2</v>
      </c>
      <c r="L8" s="2">
        <v>6.6799999999999998E-2</v>
      </c>
    </row>
    <row r="9" spans="8:13" x14ac:dyDescent="0.3">
      <c r="J9" s="2">
        <v>0.29399979005214599</v>
      </c>
    </row>
    <row r="10" spans="8:13" x14ac:dyDescent="0.3">
      <c r="J10" s="2">
        <v>-7.8022273584010607E-2</v>
      </c>
    </row>
    <row r="11" spans="8:13" x14ac:dyDescent="0.3">
      <c r="J11" s="2">
        <v>1.8345762098712599</v>
      </c>
    </row>
    <row r="12" spans="8:13" x14ac:dyDescent="0.3">
      <c r="J12" s="2">
        <v>0.94601699369624903</v>
      </c>
    </row>
    <row r="37" spans="8:13" x14ac:dyDescent="0.3">
      <c r="H37" t="s">
        <v>65</v>
      </c>
      <c r="J37" t="s">
        <v>63</v>
      </c>
      <c r="K37" t="s">
        <v>48</v>
      </c>
      <c r="L37" t="s">
        <v>49</v>
      </c>
      <c r="M37" t="s">
        <v>50</v>
      </c>
    </row>
    <row r="38" spans="8:13" x14ac:dyDescent="0.3">
      <c r="J38">
        <v>0</v>
      </c>
      <c r="K38">
        <v>2</v>
      </c>
      <c r="L38">
        <v>4</v>
      </c>
      <c r="M38">
        <v>8</v>
      </c>
    </row>
    <row r="39" spans="8:13" x14ac:dyDescent="0.3">
      <c r="I39" t="s">
        <v>51</v>
      </c>
      <c r="J39" t="s">
        <v>52</v>
      </c>
      <c r="K39" t="s">
        <v>53</v>
      </c>
      <c r="L39" t="s">
        <v>54</v>
      </c>
    </row>
    <row r="40" spans="8:13" x14ac:dyDescent="0.3">
      <c r="I40" s="2">
        <v>2.55442787544336</v>
      </c>
      <c r="J40" s="2">
        <v>1.16259940182396E-2</v>
      </c>
      <c r="K40" s="2">
        <v>5.00212547573053</v>
      </c>
      <c r="L40" s="2">
        <v>-3.5321999999999998E-5</v>
      </c>
    </row>
    <row r="41" spans="8:13" x14ac:dyDescent="0.3">
      <c r="I41" s="2">
        <v>4.2682220658906598</v>
      </c>
      <c r="J41" s="2">
        <v>-7.0080579957292099E-3</v>
      </c>
      <c r="K41" s="3"/>
      <c r="L41" s="3">
        <v>0</v>
      </c>
    </row>
    <row r="42" spans="8:13" x14ac:dyDescent="0.3">
      <c r="I42" s="2">
        <v>6.3180154530622499</v>
      </c>
      <c r="J42" s="2">
        <v>7.8367339668480797E-4</v>
      </c>
      <c r="K42" s="3"/>
      <c r="L42" s="2">
        <v>-3.434E-4</v>
      </c>
    </row>
    <row r="43" spans="8:13" x14ac:dyDescent="0.3">
      <c r="I43" s="3"/>
      <c r="J43" s="2">
        <v>-0.57371101058438301</v>
      </c>
      <c r="K43" s="3"/>
      <c r="L43" s="3">
        <v>0</v>
      </c>
    </row>
    <row r="44" spans="8:13" x14ac:dyDescent="0.3">
      <c r="I44" s="3"/>
      <c r="J44" s="2">
        <v>0.39716715786531898</v>
      </c>
      <c r="K44" s="3"/>
      <c r="L44" s="2">
        <v>-3.5579802753482998E-3</v>
      </c>
    </row>
    <row r="45" spans="8:13" x14ac:dyDescent="0.3">
      <c r="I45" s="3"/>
      <c r="J45" s="2">
        <v>-0.110854901515699</v>
      </c>
      <c r="K45" s="3"/>
      <c r="L45" s="3"/>
    </row>
    <row r="46" spans="8:13" x14ac:dyDescent="0.3">
      <c r="I46" s="3"/>
      <c r="J46" s="2">
        <v>0.62298069440366399</v>
      </c>
      <c r="K46" s="3"/>
      <c r="L46" s="3"/>
    </row>
    <row r="47" spans="8:13" x14ac:dyDescent="0.3">
      <c r="I47" s="3"/>
      <c r="J47" s="2">
        <v>0.48708903645686902</v>
      </c>
      <c r="K47" s="3"/>
      <c r="L47" s="3"/>
    </row>
    <row r="48" spans="8:13" x14ac:dyDescent="0.3">
      <c r="I48" s="3"/>
      <c r="J48" s="2">
        <v>0.68122361755376704</v>
      </c>
      <c r="K48" s="3"/>
      <c r="L48" s="3"/>
    </row>
    <row r="74" spans="9:14" x14ac:dyDescent="0.3">
      <c r="I74" t="s">
        <v>66</v>
      </c>
      <c r="K74" t="s">
        <v>63</v>
      </c>
      <c r="L74" t="s">
        <v>48</v>
      </c>
      <c r="M74" t="s">
        <v>49</v>
      </c>
      <c r="N74" t="s">
        <v>50</v>
      </c>
    </row>
    <row r="75" spans="9:14" x14ac:dyDescent="0.3">
      <c r="K75">
        <v>0</v>
      </c>
      <c r="L75">
        <v>2</v>
      </c>
      <c r="M75">
        <v>3</v>
      </c>
      <c r="N75">
        <v>6</v>
      </c>
    </row>
    <row r="76" spans="9:14" x14ac:dyDescent="0.3">
      <c r="J76" t="s">
        <v>51</v>
      </c>
      <c r="K76" t="s">
        <v>52</v>
      </c>
      <c r="L76" t="s">
        <v>53</v>
      </c>
      <c r="M76" t="s">
        <v>54</v>
      </c>
    </row>
    <row r="77" spans="9:14" x14ac:dyDescent="0.3">
      <c r="J77" s="1">
        <v>2.7138593411819598</v>
      </c>
      <c r="K77" s="2">
        <v>1.3495215494718901E-3</v>
      </c>
      <c r="L77" s="2">
        <v>5.4373551428552496</v>
      </c>
      <c r="M77" s="2">
        <v>5.772353E-7</v>
      </c>
    </row>
    <row r="78" spans="9:14" x14ac:dyDescent="0.3">
      <c r="J78" s="1">
        <v>4.8553910498820798</v>
      </c>
      <c r="K78" s="2">
        <v>-1.0236253830274E-3</v>
      </c>
      <c r="L78" s="3"/>
      <c r="M78" s="3">
        <v>0</v>
      </c>
    </row>
    <row r="79" spans="9:14" x14ac:dyDescent="0.3">
      <c r="J79" s="2"/>
      <c r="K79" s="2">
        <v>3.5686238002057902E-4</v>
      </c>
      <c r="L79" s="3"/>
      <c r="M79" s="2">
        <v>1.377841E-6</v>
      </c>
    </row>
    <row r="80" spans="9:14" x14ac:dyDescent="0.3">
      <c r="J80" s="3"/>
      <c r="K80" s="2">
        <v>-1.9686647938254001E-4</v>
      </c>
      <c r="L80" s="3"/>
      <c r="M80" s="2">
        <v>7.6118788697296998E-5</v>
      </c>
    </row>
    <row r="81" spans="10:13" x14ac:dyDescent="0.3">
      <c r="J81" s="3"/>
      <c r="K81" s="2">
        <v>-9.61841561868819E-4</v>
      </c>
      <c r="L81" s="3"/>
      <c r="M81" s="2"/>
    </row>
    <row r="82" spans="10:13" x14ac:dyDescent="0.3">
      <c r="J82" s="3"/>
      <c r="K82" s="2">
        <v>-1.0801467990805399E-3</v>
      </c>
      <c r="L82" s="3"/>
      <c r="M82" s="3"/>
    </row>
    <row r="83" spans="10:13" x14ac:dyDescent="0.3">
      <c r="J83" s="3"/>
      <c r="K83" s="2"/>
      <c r="L83" s="3"/>
      <c r="M83" s="3"/>
    </row>
    <row r="84" spans="10:13" x14ac:dyDescent="0.3">
      <c r="J84" s="3"/>
      <c r="K84" s="2"/>
      <c r="L84" s="3"/>
      <c r="M84" s="3"/>
    </row>
    <row r="85" spans="10:13" x14ac:dyDescent="0.3">
      <c r="J85" s="3"/>
      <c r="K85" s="2"/>
      <c r="L85" s="3"/>
      <c r="M8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fortran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Messerly, Richard A. (Fed)</dc:creator>
  <cp:lastModifiedBy>Messerly, Richard A. (Fed)</cp:lastModifiedBy>
  <dcterms:created xsi:type="dcterms:W3CDTF">2017-11-15T18:42:30Z</dcterms:created>
  <dcterms:modified xsi:type="dcterms:W3CDTF">2017-11-15T23:18:53Z</dcterms:modified>
</cp:coreProperties>
</file>